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embeddings/oleObject1.bin" ContentType="application/vnd.openxmlformats-officedocument.oleObject"/>
  <Override PartName="/xl/drawings/drawing2.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omments4.xml" ContentType="application/vnd.openxmlformats-officedocument.spreadsheetml.comments+xml"/>
  <Override PartName="/xl/comments5.xml" ContentType="application/vnd.openxmlformats-officedocument.spreadsheetml.comments+xml"/>
  <Override PartName="/xl/drawings/drawing5.xml" ContentType="application/vnd.openxmlformats-officedocument.drawing+xml"/>
  <Override PartName="/xl/comments6.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charts/chart3.xml" ContentType="application/vnd.openxmlformats-officedocument.drawingml.chart+xml"/>
  <Override PartName="/xl/charts/chart4.xml" ContentType="application/vnd.openxmlformats-officedocument.drawingml.chart+xml"/>
  <Override PartName="/xl/pivotTables/pivotTable1.xml" ContentType="application/vnd.openxmlformats-officedocument.spreadsheetml.pivotTable+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hidePivotFieldList="1" defaultThemeVersion="124226"/>
  <mc:AlternateContent xmlns:mc="http://schemas.openxmlformats.org/markup-compatibility/2006">
    <mc:Choice Requires="x15">
      <x15ac:absPath xmlns:x15ac="http://schemas.microsoft.com/office/spreadsheetml/2010/11/ac" url="C:\Users\Christina.Walsh\OneDrive - USTSA\Documents\PRA 2020-2021\1652-0062 BASE\2021 REV\ROCIS\"/>
    </mc:Choice>
  </mc:AlternateContent>
  <bookViews>
    <workbookView xWindow="0" yWindow="60" windowWidth="28800" windowHeight="12380" tabRatio="939" firstSheet="4" activeTab="17"/>
  </bookViews>
  <sheets>
    <sheet name="SSI Cover Sheet" sheetId="24" r:id="rId1"/>
    <sheet name="Scoring Guidance" sheetId="53" r:id="rId2"/>
    <sheet name="Profile" sheetId="34" r:id="rId3"/>
    <sheet name="Checklist" sheetId="18" r:id="rId4"/>
    <sheet name="Additional Information" sheetId="45" r:id="rId5"/>
    <sheet name="Previous BASE Implementation" sheetId="47" r:id="rId6"/>
    <sheet name="Comprehensive Summary" sheetId="40" r:id="rId7"/>
    <sheet name="Comprehensive Charting" sheetId="38" r:id="rId8"/>
    <sheet name="Gold Standard Award" sheetId="42" state="hidden" r:id="rId9"/>
    <sheet name="Baseline Security Measures" sheetId="29" state="hidden" r:id="rId10"/>
    <sheet name="SSO" sheetId="33" state="hidden" r:id="rId11"/>
    <sheet name="Technical" sheetId="15" state="hidden" r:id="rId12"/>
    <sheet name="Weights" sheetId="35" state="hidden" r:id="rId13"/>
    <sheet name="Data String" sheetId="36" state="hidden" r:id="rId14"/>
    <sheet name="Dropdown Menus" sheetId="37" state="hidden" r:id="rId15"/>
    <sheet name="Comprehensive SAI Comparison" sheetId="54" r:id="rId16"/>
    <sheet name="SSO for Steel-Wheel Operations" sheetId="55" r:id="rId17"/>
    <sheet name="PRA Burden Statement" sheetId="56" r:id="rId18"/>
    <sheet name="Targeted SAI Summary" sheetId="51" state="hidden" r:id="rId19"/>
    <sheet name="Targeted SAI Charting" sheetId="48" state="hidden" r:id="rId20"/>
    <sheet name="Targeted SAI Comparison" sheetId="52" state="hidden" r:id="rId21"/>
    <sheet name="SAI Mitigation Priorities" sheetId="50" state="hidden" r:id="rId22"/>
    <sheet name="SAI Mitigation Worksheet" sheetId="49" state="hidden" r:id="rId23"/>
  </sheets>
  <definedNames>
    <definedName name="_xlnm.Print_Area" localSheetId="3">Checklist!$A$1:$F$251</definedName>
    <definedName name="_xlnm.Print_Area" localSheetId="7">'Comprehensive Charting'!$A$1:$S$84</definedName>
    <definedName name="_xlnm.Print_Area" localSheetId="6">'Comprehensive Summary'!$A$2:$F$45</definedName>
    <definedName name="_xlnm.Print_Area" localSheetId="2">Profile!$A$1:$M$52</definedName>
    <definedName name="_xlnm.Print_Area" localSheetId="0">'SSI Cover Sheet'!$A$1:$J$49</definedName>
    <definedName name="_xlnm.Print_Area" localSheetId="19">'Targeted SAI Charting'!$A$1:$S$84</definedName>
    <definedName name="_xlnm.Print_Area" localSheetId="20">'Targeted SAI Comparison'!$A$2:$F$28</definedName>
    <definedName name="_xlnm.Print_Area" localSheetId="18">'Targeted SAI Summary'!$A$2:$F$40</definedName>
    <definedName name="_xlnm.Print_Area" localSheetId="11">Technical!$A$1:$P$252</definedName>
    <definedName name="_xlnm.Print_Titles" localSheetId="11">Technical!$3:$5</definedName>
  </definedNames>
  <calcPr calcId="162913"/>
  <pivotCaches>
    <pivotCache cacheId="4" r:id="rId24"/>
  </pivotCaches>
</workbook>
</file>

<file path=xl/calcChain.xml><?xml version="1.0" encoding="utf-8"?>
<calcChain xmlns="http://schemas.openxmlformats.org/spreadsheetml/2006/main">
  <c r="E33" i="40" l="1"/>
  <c r="C33" i="40"/>
  <c r="O2" i="15"/>
  <c r="N2" i="15"/>
  <c r="P2" i="15" s="1"/>
  <c r="J2" i="15"/>
  <c r="I2" i="15"/>
  <c r="H2" i="15"/>
  <c r="T6" i="15" l="1"/>
  <c r="T223" i="15"/>
  <c r="T222" i="15"/>
  <c r="T221" i="15"/>
  <c r="T218" i="15"/>
  <c r="T217" i="15"/>
  <c r="T216" i="15"/>
  <c r="T215" i="15"/>
  <c r="T214" i="15"/>
  <c r="T194" i="15"/>
  <c r="T177" i="15"/>
  <c r="T175" i="15"/>
  <c r="T169" i="15"/>
  <c r="T167" i="15"/>
  <c r="I167" i="15"/>
  <c r="R10" i="15" l="1"/>
  <c r="R9" i="15"/>
  <c r="R8" i="15"/>
  <c r="O2" i="36" l="1"/>
  <c r="N2" i="36"/>
  <c r="C28" i="54" l="1"/>
  <c r="C26" i="54"/>
  <c r="C25" i="54"/>
  <c r="C24" i="54"/>
  <c r="C23" i="54"/>
  <c r="C22" i="54"/>
  <c r="C21" i="54"/>
  <c r="C20" i="54"/>
  <c r="C19" i="54"/>
  <c r="C18" i="54"/>
  <c r="C17" i="54"/>
  <c r="C16" i="54"/>
  <c r="C15" i="54"/>
  <c r="C14" i="54"/>
  <c r="C13" i="54"/>
  <c r="C12" i="54"/>
  <c r="C11" i="54"/>
  <c r="C10" i="54"/>
  <c r="E6" i="54"/>
  <c r="A6" i="54"/>
  <c r="E5" i="54"/>
  <c r="E4" i="54"/>
  <c r="F4" i="18" l="1"/>
  <c r="AB3" i="36" l="1"/>
  <c r="AB2" i="36" s="1"/>
  <c r="S4" i="48" l="1"/>
  <c r="R4" i="48"/>
  <c r="Q4" i="48"/>
  <c r="P4" i="48"/>
  <c r="O4" i="48"/>
  <c r="N4" i="48"/>
  <c r="M4" i="48"/>
  <c r="L4" i="48"/>
  <c r="K4" i="48"/>
  <c r="J4" i="48"/>
  <c r="I4" i="48"/>
  <c r="H4" i="48"/>
  <c r="G4" i="48"/>
  <c r="F4" i="48"/>
  <c r="E4" i="48"/>
  <c r="D4" i="48"/>
  <c r="C4" i="48"/>
  <c r="B4" i="48"/>
  <c r="S4" i="38"/>
  <c r="R4" i="38"/>
  <c r="Q4" i="38"/>
  <c r="P4" i="38"/>
  <c r="O4" i="38"/>
  <c r="N4" i="38"/>
  <c r="M4" i="38"/>
  <c r="L4" i="38"/>
  <c r="K4" i="38"/>
  <c r="J4" i="38"/>
  <c r="I4" i="38"/>
  <c r="H4" i="38"/>
  <c r="G4" i="38"/>
  <c r="F4" i="38"/>
  <c r="E4" i="38"/>
  <c r="D4" i="38"/>
  <c r="C4" i="38"/>
  <c r="B4" i="38"/>
  <c r="E28" i="52" l="1"/>
  <c r="E26" i="52"/>
  <c r="E25" i="52"/>
  <c r="E24" i="52"/>
  <c r="E23" i="52"/>
  <c r="E22" i="52"/>
  <c r="E21" i="52"/>
  <c r="E20" i="52"/>
  <c r="E19" i="52"/>
  <c r="E18" i="52"/>
  <c r="E17" i="52"/>
  <c r="E16" i="52"/>
  <c r="E15" i="52"/>
  <c r="E14" i="52"/>
  <c r="E13" i="52"/>
  <c r="E12" i="52"/>
  <c r="E11" i="52"/>
  <c r="E10" i="52"/>
  <c r="C28" i="52"/>
  <c r="C26" i="52"/>
  <c r="C25" i="52"/>
  <c r="C24" i="52"/>
  <c r="C23" i="52"/>
  <c r="C22" i="52"/>
  <c r="C21" i="52"/>
  <c r="C20" i="52"/>
  <c r="C19" i="52"/>
  <c r="C18" i="52"/>
  <c r="C17" i="52"/>
  <c r="C16" i="52"/>
  <c r="C15" i="52"/>
  <c r="C14" i="52"/>
  <c r="C13" i="52"/>
  <c r="C12" i="52"/>
  <c r="C11" i="52"/>
  <c r="C10" i="52"/>
  <c r="E6" i="52"/>
  <c r="A6" i="52"/>
  <c r="E5" i="52"/>
  <c r="E4" i="52"/>
  <c r="AD2" i="36"/>
  <c r="AC2" i="36"/>
  <c r="U11" i="38" l="1"/>
  <c r="U10" i="38"/>
  <c r="U11" i="48"/>
  <c r="U10" i="48"/>
  <c r="H10" i="40"/>
  <c r="H9" i="40"/>
  <c r="H10" i="51"/>
  <c r="H9" i="51"/>
  <c r="E4" i="51"/>
  <c r="E4" i="40"/>
  <c r="A7" i="36"/>
  <c r="KH3" i="36" l="1"/>
  <c r="KG3" i="36"/>
  <c r="KF3" i="36"/>
  <c r="KE3" i="36"/>
  <c r="KD3" i="36"/>
  <c r="KC3" i="36"/>
  <c r="KB3" i="36"/>
  <c r="KA3" i="36"/>
  <c r="JZ3" i="36"/>
  <c r="JY3" i="36"/>
  <c r="JX3" i="36"/>
  <c r="JW3" i="36"/>
  <c r="JV3" i="36"/>
  <c r="JU3" i="36"/>
  <c r="JT3" i="36"/>
  <c r="JS3" i="36"/>
  <c r="JR3" i="36"/>
  <c r="JQ3" i="36"/>
  <c r="E6" i="51" l="1"/>
  <c r="A6" i="51"/>
  <c r="E5" i="51"/>
  <c r="B3" i="48" l="1"/>
  <c r="V1" i="48"/>
  <c r="B39" i="42"/>
  <c r="C10" i="51" l="1"/>
  <c r="S46" i="38"/>
  <c r="R46" i="38"/>
  <c r="Q46" i="38"/>
  <c r="P46" i="38"/>
  <c r="O46" i="38"/>
  <c r="N46" i="38"/>
  <c r="M46" i="38"/>
  <c r="L46" i="38"/>
  <c r="K46" i="38"/>
  <c r="J46" i="38"/>
  <c r="I46" i="38"/>
  <c r="H46" i="38"/>
  <c r="G46" i="38"/>
  <c r="F46" i="38"/>
  <c r="E46" i="38"/>
  <c r="D46" i="38"/>
  <c r="C46" i="38"/>
  <c r="B46" i="38"/>
  <c r="A2" i="50"/>
  <c r="B18" i="49"/>
  <c r="B17" i="49"/>
  <c r="B16" i="49"/>
  <c r="B15" i="49"/>
  <c r="B14" i="49"/>
  <c r="B13" i="49"/>
  <c r="B12" i="49"/>
  <c r="B11" i="49"/>
  <c r="B10" i="49"/>
  <c r="B9" i="49"/>
  <c r="B8" i="49"/>
  <c r="B7" i="49"/>
  <c r="B6" i="49"/>
  <c r="B5" i="49"/>
  <c r="B4" i="49"/>
  <c r="B3" i="49"/>
  <c r="B2" i="49"/>
  <c r="D10" i="52" l="1"/>
  <c r="F10" i="52" s="1"/>
  <c r="GQ4" i="36" l="1"/>
  <c r="GQ3" i="36"/>
  <c r="GF4" i="36"/>
  <c r="GF3" i="36"/>
  <c r="F158" i="15"/>
  <c r="F145" i="15"/>
  <c r="F110" i="15"/>
  <c r="F84" i="15"/>
  <c r="F83" i="15"/>
  <c r="D158" i="35"/>
  <c r="D145" i="35"/>
  <c r="O158" i="15"/>
  <c r="N158" i="15"/>
  <c r="P158" i="15" s="1"/>
  <c r="G158" i="15"/>
  <c r="E158" i="15"/>
  <c r="D158" i="15"/>
  <c r="O145" i="15"/>
  <c r="N145" i="15"/>
  <c r="P145" i="15" s="1"/>
  <c r="G145" i="15"/>
  <c r="E145" i="15"/>
  <c r="D145" i="15"/>
  <c r="D110" i="35"/>
  <c r="D84" i="35"/>
  <c r="D83" i="35"/>
  <c r="O84" i="15"/>
  <c r="N84" i="15"/>
  <c r="P84" i="15" s="1"/>
  <c r="G84" i="15"/>
  <c r="E84" i="15"/>
  <c r="O83" i="15"/>
  <c r="N83" i="15"/>
  <c r="P83" i="15" s="1"/>
  <c r="G83" i="15"/>
  <c r="E83" i="15"/>
  <c r="O110" i="15"/>
  <c r="N110" i="15"/>
  <c r="P110" i="15" s="1"/>
  <c r="G110" i="15"/>
  <c r="E110" i="15"/>
  <c r="D110" i="15"/>
  <c r="D84" i="15"/>
  <c r="D83" i="15"/>
  <c r="FE4" i="36"/>
  <c r="FE3" i="36"/>
  <c r="EE4" i="36"/>
  <c r="EE3" i="36"/>
  <c r="ED4" i="36"/>
  <c r="ED3" i="36"/>
  <c r="FF3" i="36"/>
  <c r="FG3" i="36"/>
  <c r="FF4" i="36"/>
  <c r="FG4" i="36"/>
  <c r="EF3" i="36"/>
  <c r="EF4" i="36"/>
  <c r="C37" i="18"/>
  <c r="CG4" i="36"/>
  <c r="C30" i="18"/>
  <c r="CF4" i="36" s="1"/>
  <c r="BW4" i="36"/>
  <c r="BW3" i="36"/>
  <c r="BV4" i="36"/>
  <c r="BV3" i="36"/>
  <c r="D16" i="35"/>
  <c r="D15" i="35"/>
  <c r="O16" i="15"/>
  <c r="N16" i="15"/>
  <c r="P16" i="15" s="1"/>
  <c r="G16" i="15"/>
  <c r="F16" i="15"/>
  <c r="E16" i="15"/>
  <c r="O15" i="15"/>
  <c r="N15" i="15"/>
  <c r="P15" i="15" s="1"/>
  <c r="G15" i="15"/>
  <c r="F15" i="15"/>
  <c r="E15" i="15"/>
  <c r="D16" i="15"/>
  <c r="D15" i="15"/>
  <c r="EF2" i="36" l="1"/>
  <c r="H158" i="15"/>
  <c r="H145" i="15"/>
  <c r="GQ2" i="36"/>
  <c r="I110" i="15"/>
  <c r="I158" i="15"/>
  <c r="FF2" i="36"/>
  <c r="GF2" i="36"/>
  <c r="H83" i="15"/>
  <c r="I145" i="15"/>
  <c r="I83" i="15"/>
  <c r="H110" i="15"/>
  <c r="J110" i="15" s="1"/>
  <c r="EE2" i="36"/>
  <c r="FG2" i="36"/>
  <c r="I84" i="15"/>
  <c r="ED2" i="36"/>
  <c r="H84" i="15"/>
  <c r="I15" i="15"/>
  <c r="H16" i="15"/>
  <c r="BV2" i="36"/>
  <c r="BW2" i="36"/>
  <c r="I16" i="15"/>
  <c r="H15" i="15"/>
  <c r="B133" i="29"/>
  <c r="B132" i="29"/>
  <c r="B131" i="29"/>
  <c r="B130" i="29"/>
  <c r="B127" i="29"/>
  <c r="B126" i="29"/>
  <c r="B124" i="29"/>
  <c r="B123" i="29"/>
  <c r="B120" i="29"/>
  <c r="B119" i="29"/>
  <c r="B118" i="29"/>
  <c r="B115" i="29"/>
  <c r="B114" i="29"/>
  <c r="B113" i="29"/>
  <c r="B111" i="29"/>
  <c r="B110" i="29"/>
  <c r="B109" i="29"/>
  <c r="B108" i="29"/>
  <c r="B107" i="29"/>
  <c r="B106" i="29"/>
  <c r="B105" i="29"/>
  <c r="B104" i="29"/>
  <c r="B101" i="29"/>
  <c r="B100" i="29"/>
  <c r="B98" i="29"/>
  <c r="B97" i="29"/>
  <c r="B96" i="29"/>
  <c r="B95" i="29"/>
  <c r="B94" i="29"/>
  <c r="B93" i="29"/>
  <c r="B92" i="29"/>
  <c r="B91" i="29"/>
  <c r="B88" i="29"/>
  <c r="B87" i="29"/>
  <c r="B86" i="29"/>
  <c r="B84" i="29"/>
  <c r="B83" i="29"/>
  <c r="B82" i="29"/>
  <c r="B81" i="29"/>
  <c r="B80" i="29"/>
  <c r="B79" i="29"/>
  <c r="B76" i="29"/>
  <c r="B75" i="29"/>
  <c r="B74" i="29"/>
  <c r="B73" i="29"/>
  <c r="B72" i="29"/>
  <c r="B71" i="29"/>
  <c r="B68" i="29"/>
  <c r="B67" i="29"/>
  <c r="B64" i="29"/>
  <c r="B63" i="29"/>
  <c r="B62" i="29"/>
  <c r="B61" i="29"/>
  <c r="B60" i="29"/>
  <c r="B59" i="29"/>
  <c r="B58" i="29"/>
  <c r="B57" i="29"/>
  <c r="B56" i="29"/>
  <c r="B55" i="29"/>
  <c r="B54" i="29"/>
  <c r="B53" i="29"/>
  <c r="B52" i="29"/>
  <c r="B51" i="29"/>
  <c r="B50" i="29"/>
  <c r="B49" i="29"/>
  <c r="B46" i="29"/>
  <c r="B45" i="29"/>
  <c r="B44" i="29"/>
  <c r="B43" i="29"/>
  <c r="B42" i="29"/>
  <c r="B41" i="29"/>
  <c r="B39" i="29"/>
  <c r="B38" i="29"/>
  <c r="B37" i="29"/>
  <c r="B35" i="29"/>
  <c r="B34" i="29"/>
  <c r="B33" i="29"/>
  <c r="B32" i="29"/>
  <c r="B31" i="29"/>
  <c r="B29" i="29"/>
  <c r="B28" i="29"/>
  <c r="B27" i="29"/>
  <c r="B26" i="29"/>
  <c r="B25" i="29"/>
  <c r="B22" i="29"/>
  <c r="B21" i="29"/>
  <c r="B20" i="29"/>
  <c r="B19" i="29"/>
  <c r="B18" i="29"/>
  <c r="B17" i="29"/>
  <c r="B16" i="29"/>
  <c r="B14" i="29"/>
  <c r="B13" i="29"/>
  <c r="B12" i="29"/>
  <c r="B11" i="29"/>
  <c r="B10" i="29"/>
  <c r="D244" i="15"/>
  <c r="D243" i="15"/>
  <c r="D242" i="15"/>
  <c r="D241" i="15"/>
  <c r="D240" i="15"/>
  <c r="D239" i="15"/>
  <c r="D238" i="15"/>
  <c r="D237" i="15"/>
  <c r="D236" i="15"/>
  <c r="D235" i="15"/>
  <c r="D234" i="15"/>
  <c r="D233" i="15"/>
  <c r="D232" i="15"/>
  <c r="D231" i="15"/>
  <c r="D228" i="15"/>
  <c r="D227" i="15"/>
  <c r="D226" i="15"/>
  <c r="D225" i="15"/>
  <c r="D223" i="15"/>
  <c r="D222" i="15"/>
  <c r="D221" i="15"/>
  <c r="D218" i="15"/>
  <c r="D217" i="15"/>
  <c r="D216" i="15"/>
  <c r="D215" i="15"/>
  <c r="D214" i="15"/>
  <c r="D211" i="15"/>
  <c r="D210" i="15"/>
  <c r="D209" i="15"/>
  <c r="D208" i="15"/>
  <c r="D207" i="15"/>
  <c r="D206" i="15"/>
  <c r="D205" i="15"/>
  <c r="D204" i="15"/>
  <c r="D203" i="15"/>
  <c r="D201" i="15"/>
  <c r="D200" i="15"/>
  <c r="D199" i="15"/>
  <c r="D198" i="15"/>
  <c r="D197" i="15"/>
  <c r="D196" i="15"/>
  <c r="D195" i="15"/>
  <c r="D194" i="15"/>
  <c r="D193" i="15"/>
  <c r="D192" i="15"/>
  <c r="D191" i="15"/>
  <c r="D190" i="15"/>
  <c r="D189" i="15"/>
  <c r="D188" i="15"/>
  <c r="D187" i="15"/>
  <c r="D186" i="15"/>
  <c r="D185" i="15"/>
  <c r="D184" i="15"/>
  <c r="D183" i="15"/>
  <c r="D182" i="15"/>
  <c r="D181" i="15"/>
  <c r="D180" i="15"/>
  <c r="D179" i="15"/>
  <c r="D178" i="15"/>
  <c r="D177" i="15"/>
  <c r="D176" i="15"/>
  <c r="D175" i="15"/>
  <c r="D172" i="15"/>
  <c r="D171" i="15"/>
  <c r="D170" i="15"/>
  <c r="D169" i="15"/>
  <c r="D168" i="15"/>
  <c r="D167" i="15"/>
  <c r="D166" i="15"/>
  <c r="D164" i="15"/>
  <c r="D163" i="15"/>
  <c r="D162" i="15"/>
  <c r="D161" i="15"/>
  <c r="D160" i="15"/>
  <c r="D159" i="15"/>
  <c r="D157" i="15"/>
  <c r="D156" i="15"/>
  <c r="D155" i="15"/>
  <c r="D154" i="15"/>
  <c r="D153" i="15"/>
  <c r="D152" i="15"/>
  <c r="D151" i="15"/>
  <c r="D148" i="15"/>
  <c r="D147" i="15"/>
  <c r="D146" i="15"/>
  <c r="D144" i="15"/>
  <c r="D143" i="15"/>
  <c r="D140" i="15"/>
  <c r="D139" i="15"/>
  <c r="D138" i="15"/>
  <c r="D137" i="15"/>
  <c r="D136" i="15"/>
  <c r="D135" i="15"/>
  <c r="D134" i="15"/>
  <c r="D131" i="15"/>
  <c r="D130" i="15"/>
  <c r="D129" i="15"/>
  <c r="D128" i="15"/>
  <c r="D127" i="15"/>
  <c r="D126" i="15"/>
  <c r="D125" i="15"/>
  <c r="D124" i="15"/>
  <c r="D123" i="15"/>
  <c r="D122" i="15"/>
  <c r="D121" i="15"/>
  <c r="D120" i="15"/>
  <c r="D117" i="15"/>
  <c r="D116" i="15"/>
  <c r="D115" i="15"/>
  <c r="D112" i="15"/>
  <c r="D111" i="15"/>
  <c r="D109" i="15"/>
  <c r="D108" i="15"/>
  <c r="D107" i="15"/>
  <c r="D106" i="15"/>
  <c r="D105" i="15"/>
  <c r="D104" i="15"/>
  <c r="D103" i="15"/>
  <c r="D102" i="15"/>
  <c r="D101" i="15"/>
  <c r="D100" i="15"/>
  <c r="D99" i="15"/>
  <c r="D98" i="15"/>
  <c r="D97" i="15"/>
  <c r="D96" i="15"/>
  <c r="D95" i="15"/>
  <c r="D94" i="15"/>
  <c r="D93" i="15"/>
  <c r="D92" i="15"/>
  <c r="D91" i="15"/>
  <c r="D90" i="15"/>
  <c r="D89" i="15"/>
  <c r="D88" i="15"/>
  <c r="D87" i="15"/>
  <c r="D86" i="15"/>
  <c r="D85" i="15"/>
  <c r="D82" i="15"/>
  <c r="D81" i="15"/>
  <c r="D80" i="15"/>
  <c r="D79" i="15"/>
  <c r="D78" i="15"/>
  <c r="D75" i="15"/>
  <c r="D74" i="15"/>
  <c r="D73" i="15"/>
  <c r="D72" i="15"/>
  <c r="D71" i="15"/>
  <c r="D70" i="15"/>
  <c r="D69" i="15"/>
  <c r="D68" i="15"/>
  <c r="D67" i="15"/>
  <c r="D66" i="15"/>
  <c r="D65" i="15"/>
  <c r="D63" i="15"/>
  <c r="D62" i="15"/>
  <c r="D61" i="15"/>
  <c r="D60" i="15"/>
  <c r="D58" i="15"/>
  <c r="D57" i="15"/>
  <c r="D56" i="15"/>
  <c r="D55" i="15"/>
  <c r="D54" i="15"/>
  <c r="D53" i="15"/>
  <c r="D52" i="15"/>
  <c r="D50" i="15"/>
  <c r="D49" i="15"/>
  <c r="D48" i="15"/>
  <c r="D47" i="15"/>
  <c r="D46" i="15"/>
  <c r="D45" i="15"/>
  <c r="D44" i="15"/>
  <c r="D43" i="15"/>
  <c r="D42" i="15"/>
  <c r="D41" i="15"/>
  <c r="D38" i="15"/>
  <c r="D37" i="15"/>
  <c r="D36" i="15"/>
  <c r="D35" i="15"/>
  <c r="D34" i="15"/>
  <c r="D33" i="15"/>
  <c r="D32" i="15"/>
  <c r="D31" i="15"/>
  <c r="D30" i="15"/>
  <c r="D29" i="15"/>
  <c r="D28" i="15"/>
  <c r="D27" i="15"/>
  <c r="D25" i="15"/>
  <c r="D24" i="15"/>
  <c r="D23" i="15"/>
  <c r="D22" i="15"/>
  <c r="D21" i="15"/>
  <c r="D20" i="15"/>
  <c r="D19" i="15"/>
  <c r="D18" i="15"/>
  <c r="D17" i="15"/>
  <c r="D14" i="15"/>
  <c r="D13" i="15"/>
  <c r="D12" i="15"/>
  <c r="D11" i="15"/>
  <c r="D10" i="15"/>
  <c r="D9" i="15"/>
  <c r="D8" i="15"/>
  <c r="D244" i="35"/>
  <c r="D243" i="35"/>
  <c r="D242" i="35"/>
  <c r="D241" i="35"/>
  <c r="D240" i="35"/>
  <c r="D239" i="35"/>
  <c r="D238" i="35"/>
  <c r="D237" i="35"/>
  <c r="D236" i="35"/>
  <c r="D235" i="35"/>
  <c r="D234" i="35"/>
  <c r="D233" i="35"/>
  <c r="D232" i="35"/>
  <c r="D231" i="35"/>
  <c r="D228" i="35"/>
  <c r="D227" i="35"/>
  <c r="D226" i="35"/>
  <c r="D225" i="35"/>
  <c r="D223" i="35"/>
  <c r="D222" i="35"/>
  <c r="D221" i="35"/>
  <c r="D218" i="35"/>
  <c r="D217" i="35"/>
  <c r="D216" i="35"/>
  <c r="D215" i="35"/>
  <c r="D214" i="35"/>
  <c r="D211" i="35"/>
  <c r="D210" i="35"/>
  <c r="D209" i="35"/>
  <c r="D208" i="35"/>
  <c r="D207" i="35"/>
  <c r="D206" i="35"/>
  <c r="D205" i="35"/>
  <c r="D204" i="35"/>
  <c r="D203" i="35"/>
  <c r="D201" i="35"/>
  <c r="D200" i="35"/>
  <c r="D199" i="35"/>
  <c r="D198" i="35"/>
  <c r="D197" i="35"/>
  <c r="D196" i="35"/>
  <c r="D195" i="35"/>
  <c r="D194" i="35"/>
  <c r="D193" i="35"/>
  <c r="D192" i="35"/>
  <c r="D191" i="35"/>
  <c r="D190" i="35"/>
  <c r="D189" i="35"/>
  <c r="D188" i="35"/>
  <c r="D187" i="35"/>
  <c r="D186" i="35"/>
  <c r="D185" i="35"/>
  <c r="D184" i="35"/>
  <c r="D183" i="35"/>
  <c r="D182" i="35"/>
  <c r="D181" i="35"/>
  <c r="D180" i="35"/>
  <c r="D179" i="35"/>
  <c r="D178" i="35"/>
  <c r="D177" i="35"/>
  <c r="D176" i="35"/>
  <c r="D175" i="35"/>
  <c r="D172" i="35"/>
  <c r="D171" i="35"/>
  <c r="D170" i="35"/>
  <c r="D169" i="35"/>
  <c r="D168" i="35"/>
  <c r="D167" i="35"/>
  <c r="D166" i="35"/>
  <c r="D164" i="35"/>
  <c r="D163" i="35"/>
  <c r="D162" i="35"/>
  <c r="D161" i="35"/>
  <c r="D160" i="35"/>
  <c r="D159" i="35"/>
  <c r="D157" i="35"/>
  <c r="D156" i="35"/>
  <c r="D155" i="35"/>
  <c r="D154" i="35"/>
  <c r="D153" i="35"/>
  <c r="D152" i="35"/>
  <c r="D151" i="35"/>
  <c r="D148" i="35"/>
  <c r="D147" i="35"/>
  <c r="D146" i="35"/>
  <c r="D144" i="35"/>
  <c r="D143" i="35"/>
  <c r="D140" i="35"/>
  <c r="D139" i="35"/>
  <c r="D138" i="35"/>
  <c r="D137" i="35"/>
  <c r="D136" i="35"/>
  <c r="D135" i="35"/>
  <c r="D134" i="35"/>
  <c r="D131" i="35"/>
  <c r="D130" i="35"/>
  <c r="D129" i="35"/>
  <c r="D128" i="35"/>
  <c r="D127" i="35"/>
  <c r="D126" i="35"/>
  <c r="D125" i="35"/>
  <c r="D124" i="35"/>
  <c r="D123" i="35"/>
  <c r="D122" i="35"/>
  <c r="D121" i="35"/>
  <c r="D120" i="35"/>
  <c r="D117" i="35"/>
  <c r="D116" i="35"/>
  <c r="D115" i="35"/>
  <c r="D112" i="35"/>
  <c r="D111" i="35"/>
  <c r="D109" i="35"/>
  <c r="D108" i="35"/>
  <c r="D107" i="35"/>
  <c r="D106" i="35"/>
  <c r="D105" i="35"/>
  <c r="D104" i="35"/>
  <c r="D103" i="35"/>
  <c r="D102" i="35"/>
  <c r="D101" i="35"/>
  <c r="D100" i="35"/>
  <c r="D99" i="35"/>
  <c r="D98" i="35"/>
  <c r="D97" i="35"/>
  <c r="D96" i="35"/>
  <c r="D95" i="35"/>
  <c r="D94" i="35"/>
  <c r="D93" i="35"/>
  <c r="D92" i="35"/>
  <c r="D91" i="35"/>
  <c r="D90" i="35"/>
  <c r="D89" i="35"/>
  <c r="D88" i="35"/>
  <c r="D87" i="35"/>
  <c r="D86" i="35"/>
  <c r="D85" i="35"/>
  <c r="D82" i="35"/>
  <c r="D81" i="35"/>
  <c r="D80" i="35"/>
  <c r="D79" i="35"/>
  <c r="D78" i="35"/>
  <c r="D75" i="35"/>
  <c r="D74" i="35"/>
  <c r="D73" i="35"/>
  <c r="D72" i="35"/>
  <c r="D71" i="35"/>
  <c r="D70" i="35"/>
  <c r="D69" i="35"/>
  <c r="D68" i="35"/>
  <c r="D67" i="35"/>
  <c r="D66" i="35"/>
  <c r="D65" i="35"/>
  <c r="D63" i="35"/>
  <c r="D62" i="35"/>
  <c r="D61" i="35"/>
  <c r="D60" i="35"/>
  <c r="D58" i="35"/>
  <c r="D57" i="35"/>
  <c r="D56" i="35"/>
  <c r="D55" i="35"/>
  <c r="D54" i="35"/>
  <c r="D53" i="35"/>
  <c r="D52" i="35"/>
  <c r="D50" i="35"/>
  <c r="D49" i="35"/>
  <c r="D48" i="35"/>
  <c r="D47" i="35"/>
  <c r="D46" i="35"/>
  <c r="D45" i="35"/>
  <c r="D44" i="35"/>
  <c r="D43" i="35"/>
  <c r="D42" i="35"/>
  <c r="D41" i="35"/>
  <c r="D38" i="35"/>
  <c r="D37" i="35"/>
  <c r="D36" i="35"/>
  <c r="D35" i="35"/>
  <c r="D34" i="35"/>
  <c r="D33" i="35"/>
  <c r="D32" i="35"/>
  <c r="D31" i="35"/>
  <c r="D30" i="35"/>
  <c r="D29" i="35"/>
  <c r="D28" i="35"/>
  <c r="D27" i="35"/>
  <c r="D25" i="35"/>
  <c r="D24" i="35"/>
  <c r="D23" i="35"/>
  <c r="D22" i="35"/>
  <c r="D21" i="35"/>
  <c r="D20" i="35"/>
  <c r="D19" i="35"/>
  <c r="D18" i="35"/>
  <c r="D17" i="35"/>
  <c r="D14" i="35"/>
  <c r="D13" i="35"/>
  <c r="D12" i="35"/>
  <c r="D11" i="35"/>
  <c r="D10" i="35"/>
  <c r="D9" i="35"/>
  <c r="D8" i="35"/>
  <c r="J158" i="15" l="1"/>
  <c r="J145" i="15"/>
  <c r="J83" i="15"/>
  <c r="R45" i="48"/>
  <c r="J45" i="48"/>
  <c r="B45" i="48"/>
  <c r="K3" i="48"/>
  <c r="C3" i="48"/>
  <c r="Q45" i="48"/>
  <c r="I45" i="48"/>
  <c r="R3" i="48"/>
  <c r="J3" i="48"/>
  <c r="G3" i="48"/>
  <c r="D3" i="48"/>
  <c r="P45" i="48"/>
  <c r="H45" i="48"/>
  <c r="Q3" i="48"/>
  <c r="I3" i="48"/>
  <c r="C45" i="48"/>
  <c r="O45" i="48"/>
  <c r="G45" i="48"/>
  <c r="P3" i="48"/>
  <c r="H3" i="48"/>
  <c r="N45" i="48"/>
  <c r="F45" i="48"/>
  <c r="O3" i="48"/>
  <c r="M45" i="48"/>
  <c r="E45" i="48"/>
  <c r="N3" i="48"/>
  <c r="F3" i="48"/>
  <c r="L45" i="48"/>
  <c r="D45" i="48"/>
  <c r="M3" i="48"/>
  <c r="E3" i="48"/>
  <c r="K45" i="48"/>
  <c r="L3" i="48"/>
  <c r="J84" i="15"/>
  <c r="J16" i="15"/>
  <c r="J15" i="15"/>
  <c r="S46" i="48"/>
  <c r="R46" i="48"/>
  <c r="Q46" i="48"/>
  <c r="P46" i="48"/>
  <c r="O46" i="48"/>
  <c r="N46" i="48"/>
  <c r="M46" i="48"/>
  <c r="L46" i="48"/>
  <c r="K46" i="48"/>
  <c r="J46" i="48"/>
  <c r="I46" i="48"/>
  <c r="H46" i="48"/>
  <c r="G46" i="48"/>
  <c r="F46" i="48"/>
  <c r="E46" i="48"/>
  <c r="D46" i="48"/>
  <c r="C46" i="48"/>
  <c r="B46" i="48"/>
  <c r="C26" i="51" l="1"/>
  <c r="C25" i="51"/>
  <c r="C24" i="51"/>
  <c r="C23" i="51"/>
  <c r="C22" i="51"/>
  <c r="C21" i="51"/>
  <c r="C20" i="51"/>
  <c r="C19" i="51"/>
  <c r="C18" i="51"/>
  <c r="C17" i="51"/>
  <c r="C16" i="51"/>
  <c r="C15" i="51"/>
  <c r="C14" i="51"/>
  <c r="C13" i="51"/>
  <c r="C12" i="51"/>
  <c r="C11" i="51"/>
  <c r="F48" i="48"/>
  <c r="D48" i="48"/>
  <c r="R48" i="48"/>
  <c r="E48" i="48"/>
  <c r="N48" i="48"/>
  <c r="J48" i="48"/>
  <c r="H6" i="48"/>
  <c r="B48" i="48"/>
  <c r="H48" i="48"/>
  <c r="Q48" i="48"/>
  <c r="P48" i="48"/>
  <c r="G6" i="48"/>
  <c r="O6" i="48"/>
  <c r="P6" i="48"/>
  <c r="S45" i="48"/>
  <c r="S48" i="48" s="1"/>
  <c r="J6" i="48"/>
  <c r="B6" i="48"/>
  <c r="I6" i="48"/>
  <c r="Q6" i="48"/>
  <c r="O48" i="48"/>
  <c r="R6" i="48"/>
  <c r="K6" i="48"/>
  <c r="D6" i="48"/>
  <c r="L6" i="48"/>
  <c r="E6" i="48"/>
  <c r="M6" i="48"/>
  <c r="F6" i="48"/>
  <c r="N6" i="48"/>
  <c r="L48" i="48"/>
  <c r="K48" i="48"/>
  <c r="G48" i="48"/>
  <c r="C48" i="48"/>
  <c r="I48" i="48"/>
  <c r="M48" i="48"/>
  <c r="S3" i="48"/>
  <c r="S6" i="48" s="1"/>
  <c r="C6" i="48"/>
  <c r="C28" i="51" l="1"/>
  <c r="D26" i="52"/>
  <c r="F26" i="52" s="1"/>
  <c r="D25" i="52"/>
  <c r="F25" i="52" s="1"/>
  <c r="D24" i="52"/>
  <c r="F24" i="52" s="1"/>
  <c r="D23" i="52"/>
  <c r="F23" i="52" s="1"/>
  <c r="D22" i="52"/>
  <c r="F22" i="52" s="1"/>
  <c r="D21" i="52"/>
  <c r="F21" i="52" s="1"/>
  <c r="D20" i="52"/>
  <c r="F20" i="52" s="1"/>
  <c r="D19" i="52"/>
  <c r="F19" i="52" s="1"/>
  <c r="D18" i="52"/>
  <c r="F18" i="52" s="1"/>
  <c r="D17" i="52"/>
  <c r="F17" i="52" s="1"/>
  <c r="D16" i="52"/>
  <c r="F16" i="52" s="1"/>
  <c r="D15" i="52"/>
  <c r="F15" i="52" s="1"/>
  <c r="D14" i="52"/>
  <c r="F14" i="52" s="1"/>
  <c r="D13" i="52"/>
  <c r="F13" i="52" s="1"/>
  <c r="D12" i="52"/>
  <c r="F12" i="52" s="1"/>
  <c r="D11" i="52"/>
  <c r="F11" i="52" s="1"/>
  <c r="F29" i="18"/>
  <c r="F30" i="18"/>
  <c r="A3" i="29" l="1"/>
  <c r="JP3" i="36" l="1"/>
  <c r="JO3" i="36"/>
  <c r="JN3" i="36"/>
  <c r="JM3" i="36"/>
  <c r="JL3" i="36"/>
  <c r="JK3" i="36"/>
  <c r="JJ3" i="36"/>
  <c r="JI3" i="36"/>
  <c r="JH3" i="36"/>
  <c r="JG3" i="36"/>
  <c r="JF3" i="36"/>
  <c r="JE3" i="36"/>
  <c r="JD3" i="36"/>
  <c r="JC3" i="36"/>
  <c r="JB3" i="36"/>
  <c r="JA3" i="36"/>
  <c r="IZ3" i="36"/>
  <c r="IY3" i="36"/>
  <c r="IX3" i="36"/>
  <c r="IW3" i="36"/>
  <c r="IV3" i="36"/>
  <c r="IU3" i="36"/>
  <c r="IT3" i="36"/>
  <c r="IS3" i="36"/>
  <c r="IR3" i="36"/>
  <c r="IQ3" i="36"/>
  <c r="IP3" i="36"/>
  <c r="IO3" i="36"/>
  <c r="IN3" i="36"/>
  <c r="IM3" i="36"/>
  <c r="IL3" i="36"/>
  <c r="IK3" i="36"/>
  <c r="IJ3" i="36"/>
  <c r="II3" i="36"/>
  <c r="IH3" i="36"/>
  <c r="IE3" i="36"/>
  <c r="ID3" i="36"/>
  <c r="IC3" i="36"/>
  <c r="IB3" i="36"/>
  <c r="IA3" i="36"/>
  <c r="HZ3" i="36"/>
  <c r="HY3" i="36"/>
  <c r="HX3" i="36"/>
  <c r="HW3" i="36"/>
  <c r="HV3" i="36"/>
  <c r="HU3" i="36"/>
  <c r="HT3" i="36"/>
  <c r="HS3" i="36"/>
  <c r="HR3" i="36"/>
  <c r="HQ3" i="36"/>
  <c r="HP3" i="36"/>
  <c r="HO3" i="36"/>
  <c r="HN3" i="36"/>
  <c r="HM3" i="36"/>
  <c r="HL3" i="36"/>
  <c r="HK3" i="36"/>
  <c r="HJ3" i="36"/>
  <c r="HI3" i="36"/>
  <c r="HH3" i="36"/>
  <c r="HG3" i="36"/>
  <c r="HF3" i="36"/>
  <c r="HE3" i="36"/>
  <c r="HD3" i="36"/>
  <c r="HC3" i="36"/>
  <c r="HB3" i="36"/>
  <c r="HA3" i="36"/>
  <c r="GZ3" i="36"/>
  <c r="GY3" i="36"/>
  <c r="GX3" i="36"/>
  <c r="GW3" i="36"/>
  <c r="GV3" i="36"/>
  <c r="GU3" i="36"/>
  <c r="GT3" i="36"/>
  <c r="GS3" i="36"/>
  <c r="GR3" i="36"/>
  <c r="GP3" i="36"/>
  <c r="GO3" i="36"/>
  <c r="GN3" i="36"/>
  <c r="GM3" i="36"/>
  <c r="GL3" i="36"/>
  <c r="GK3" i="36"/>
  <c r="GJ3" i="36"/>
  <c r="GI3" i="36"/>
  <c r="GH3" i="36"/>
  <c r="GG3" i="36"/>
  <c r="GE3" i="36"/>
  <c r="GD3" i="36"/>
  <c r="GC3" i="36"/>
  <c r="GB3" i="36"/>
  <c r="GA3" i="36"/>
  <c r="FZ3" i="36"/>
  <c r="FY3" i="36"/>
  <c r="FX3" i="36"/>
  <c r="FW3" i="36"/>
  <c r="FV3" i="36"/>
  <c r="FU3" i="36"/>
  <c r="FT3" i="36"/>
  <c r="FS3" i="36"/>
  <c r="FR3" i="36"/>
  <c r="FQ3" i="36"/>
  <c r="FP3" i="36"/>
  <c r="FO3" i="36"/>
  <c r="FN3" i="36"/>
  <c r="FM3" i="36"/>
  <c r="FL3" i="36"/>
  <c r="FK3" i="36"/>
  <c r="FJ3" i="36"/>
  <c r="FI3" i="36"/>
  <c r="FH3" i="36"/>
  <c r="FD3" i="36"/>
  <c r="FC3" i="36"/>
  <c r="FB3" i="36"/>
  <c r="FA3" i="36"/>
  <c r="EZ3" i="36"/>
  <c r="EY3" i="36"/>
  <c r="EX3" i="36"/>
  <c r="EW3" i="36"/>
  <c r="EV3" i="36"/>
  <c r="EU3" i="36"/>
  <c r="ET3" i="36"/>
  <c r="ES3" i="36"/>
  <c r="ER3" i="36"/>
  <c r="EQ3" i="36"/>
  <c r="EP3" i="36"/>
  <c r="EO3" i="36"/>
  <c r="EN3" i="36"/>
  <c r="EM3" i="36"/>
  <c r="EL3" i="36"/>
  <c r="EK3" i="36"/>
  <c r="EJ3" i="36"/>
  <c r="EI3" i="36"/>
  <c r="EH3" i="36"/>
  <c r="EG3" i="36"/>
  <c r="EC3" i="36"/>
  <c r="EB3" i="36"/>
  <c r="EA3" i="36"/>
  <c r="DZ3" i="36"/>
  <c r="DY3" i="36"/>
  <c r="DX3" i="36"/>
  <c r="DW3" i="36"/>
  <c r="DV3" i="36"/>
  <c r="DU3" i="36"/>
  <c r="DT3" i="36"/>
  <c r="DS3" i="36"/>
  <c r="DR3" i="36"/>
  <c r="DQ3" i="36"/>
  <c r="DP3" i="36"/>
  <c r="DO3" i="36"/>
  <c r="DN3" i="36"/>
  <c r="DM3" i="36"/>
  <c r="DL3" i="36"/>
  <c r="DK3" i="36"/>
  <c r="DJ3" i="36"/>
  <c r="DI3" i="36"/>
  <c r="DH3" i="36"/>
  <c r="DG3" i="36"/>
  <c r="DF3" i="36"/>
  <c r="DE3" i="36"/>
  <c r="DD3" i="36"/>
  <c r="DC3" i="36"/>
  <c r="DB3" i="36"/>
  <c r="DA3" i="36"/>
  <c r="CZ3" i="36"/>
  <c r="CY3" i="36"/>
  <c r="CX3" i="36"/>
  <c r="CW3" i="36"/>
  <c r="CV3" i="36"/>
  <c r="CU3" i="36"/>
  <c r="CT3" i="36"/>
  <c r="CS3" i="36"/>
  <c r="CR3" i="36"/>
  <c r="CQ3" i="36"/>
  <c r="CP3" i="36"/>
  <c r="CO3" i="36"/>
  <c r="CN3" i="36"/>
  <c r="CM3" i="36"/>
  <c r="CL3" i="36"/>
  <c r="CK3" i="36"/>
  <c r="CJ3" i="36"/>
  <c r="CI3" i="36"/>
  <c r="CH3" i="36"/>
  <c r="CG3" i="36"/>
  <c r="CF3" i="36"/>
  <c r="CE3" i="36"/>
  <c r="CD3" i="36"/>
  <c r="CC3" i="36"/>
  <c r="CB3" i="36"/>
  <c r="CA3" i="36"/>
  <c r="BZ3" i="36"/>
  <c r="BY3" i="36"/>
  <c r="BX3" i="36"/>
  <c r="BU3" i="36"/>
  <c r="BT3" i="36"/>
  <c r="BS3" i="36"/>
  <c r="BR3" i="36"/>
  <c r="BQ3" i="36"/>
  <c r="BP3" i="36"/>
  <c r="BO3" i="36"/>
  <c r="JI4" i="36"/>
  <c r="JH4" i="36"/>
  <c r="JG4" i="36"/>
  <c r="JF4" i="36"/>
  <c r="JE4" i="36"/>
  <c r="JD4" i="36"/>
  <c r="JC4" i="36"/>
  <c r="JB4" i="36"/>
  <c r="JA4" i="36"/>
  <c r="IZ4" i="36"/>
  <c r="IY4" i="36"/>
  <c r="IX4" i="36"/>
  <c r="IW4" i="36"/>
  <c r="IV4" i="36"/>
  <c r="IU4" i="36"/>
  <c r="IT4" i="36"/>
  <c r="IS4" i="36"/>
  <c r="IR4" i="36"/>
  <c r="IQ4" i="36"/>
  <c r="IP4" i="36"/>
  <c r="IO4" i="36"/>
  <c r="IN4" i="36"/>
  <c r="IM4" i="36"/>
  <c r="IL4" i="36"/>
  <c r="IK4" i="36"/>
  <c r="IJ4" i="36"/>
  <c r="II4" i="36"/>
  <c r="IH4" i="36"/>
  <c r="IE4" i="36"/>
  <c r="ID4" i="36"/>
  <c r="IC4" i="36"/>
  <c r="IB4" i="36"/>
  <c r="IA4" i="36"/>
  <c r="HZ4" i="36"/>
  <c r="HY4" i="36"/>
  <c r="HX4" i="36"/>
  <c r="HW4" i="36"/>
  <c r="HV4" i="36"/>
  <c r="HU4" i="36"/>
  <c r="HT4" i="36"/>
  <c r="HS4" i="36"/>
  <c r="HR4" i="36"/>
  <c r="HQ4" i="36"/>
  <c r="HP4" i="36"/>
  <c r="HO4" i="36"/>
  <c r="HN4" i="36"/>
  <c r="HM4" i="36"/>
  <c r="HL4" i="36"/>
  <c r="HK4" i="36"/>
  <c r="HJ4" i="36"/>
  <c r="HI4" i="36"/>
  <c r="HH4" i="36"/>
  <c r="HG4" i="36"/>
  <c r="HF4" i="36"/>
  <c r="HE4" i="36"/>
  <c r="HD4" i="36"/>
  <c r="HC4" i="36"/>
  <c r="HB4" i="36"/>
  <c r="HA4" i="36"/>
  <c r="GZ4" i="36"/>
  <c r="GY4" i="36"/>
  <c r="GX4" i="36"/>
  <c r="GW4" i="36"/>
  <c r="GV4" i="36"/>
  <c r="GU4" i="36"/>
  <c r="GT4" i="36"/>
  <c r="GS4" i="36"/>
  <c r="GR4" i="36"/>
  <c r="GP4" i="36"/>
  <c r="GO4" i="36"/>
  <c r="GN4" i="36"/>
  <c r="GM4" i="36"/>
  <c r="GL4" i="36"/>
  <c r="GK4" i="36"/>
  <c r="GJ4" i="36"/>
  <c r="GH4" i="36"/>
  <c r="GG4" i="36"/>
  <c r="GE4" i="36"/>
  <c r="GD4" i="36"/>
  <c r="GC4" i="36"/>
  <c r="GB4" i="36"/>
  <c r="GA4" i="36"/>
  <c r="FZ4" i="36"/>
  <c r="FY4" i="36"/>
  <c r="FX4" i="36"/>
  <c r="FW4" i="36"/>
  <c r="FV4" i="36"/>
  <c r="FU4" i="36"/>
  <c r="FT4" i="36"/>
  <c r="FS4" i="36"/>
  <c r="FR4" i="36"/>
  <c r="FQ4" i="36"/>
  <c r="FP4" i="36"/>
  <c r="FO4" i="36"/>
  <c r="FN4" i="36"/>
  <c r="FM4" i="36"/>
  <c r="FL4" i="36"/>
  <c r="FK4" i="36"/>
  <c r="FJ4" i="36"/>
  <c r="FI4" i="36"/>
  <c r="FH4" i="36"/>
  <c r="FD4" i="36"/>
  <c r="FC4" i="36"/>
  <c r="FB4" i="36"/>
  <c r="FA4" i="36"/>
  <c r="EZ4" i="36"/>
  <c r="EY4" i="36"/>
  <c r="EX4" i="36"/>
  <c r="EW4" i="36"/>
  <c r="EV4" i="36"/>
  <c r="EU4" i="36"/>
  <c r="ET4" i="36"/>
  <c r="ET2" i="36" s="1"/>
  <c r="ES4" i="36"/>
  <c r="ER4" i="36"/>
  <c r="EQ4" i="36"/>
  <c r="EP4" i="36"/>
  <c r="EO4" i="36"/>
  <c r="EN4" i="36"/>
  <c r="EM4" i="36"/>
  <c r="EL4" i="36"/>
  <c r="EK4" i="36"/>
  <c r="EJ4" i="36"/>
  <c r="EI4" i="36"/>
  <c r="EH4" i="36"/>
  <c r="EG4" i="36"/>
  <c r="EC4" i="36"/>
  <c r="EB4" i="36"/>
  <c r="EB2" i="36" s="1"/>
  <c r="EA4" i="36"/>
  <c r="DZ4" i="36"/>
  <c r="DY4" i="36"/>
  <c r="DX4" i="36"/>
  <c r="DW4" i="36"/>
  <c r="DV4" i="36"/>
  <c r="DU4" i="36"/>
  <c r="DT4" i="36"/>
  <c r="DS4" i="36"/>
  <c r="DR4" i="36"/>
  <c r="DQ4" i="36"/>
  <c r="DP4" i="36"/>
  <c r="DO4" i="36"/>
  <c r="DN4" i="36"/>
  <c r="DM4" i="36"/>
  <c r="DL4" i="36"/>
  <c r="DK4" i="36"/>
  <c r="DJ4" i="36"/>
  <c r="DI4" i="36"/>
  <c r="DH4" i="36"/>
  <c r="DG4" i="36"/>
  <c r="DF4" i="36"/>
  <c r="DE4" i="36"/>
  <c r="DD4" i="36"/>
  <c r="DC4" i="36"/>
  <c r="DB4" i="36"/>
  <c r="DA4" i="36"/>
  <c r="CZ4" i="36"/>
  <c r="CY4" i="36"/>
  <c r="CX4" i="36"/>
  <c r="CW4" i="36"/>
  <c r="CV4" i="36"/>
  <c r="CU4" i="36"/>
  <c r="CT4" i="36"/>
  <c r="CS4" i="36"/>
  <c r="CR4" i="36"/>
  <c r="CQ4" i="36"/>
  <c r="CP4" i="36"/>
  <c r="CO4" i="36"/>
  <c r="CN4" i="36"/>
  <c r="CM4" i="36"/>
  <c r="CK4" i="36"/>
  <c r="CJ4" i="36"/>
  <c r="CI4" i="36"/>
  <c r="CH4" i="36"/>
  <c r="CD4" i="36"/>
  <c r="CC4" i="36"/>
  <c r="CB4" i="36"/>
  <c r="CA4" i="36"/>
  <c r="BZ4" i="36"/>
  <c r="BY4" i="36"/>
  <c r="BX4" i="36"/>
  <c r="BU4" i="36"/>
  <c r="BT4" i="36"/>
  <c r="BS4" i="36"/>
  <c r="BR4" i="36"/>
  <c r="BQ4" i="36"/>
  <c r="BP4" i="36"/>
  <c r="BO4" i="36"/>
  <c r="FN2" i="36" l="1"/>
  <c r="FV2" i="36"/>
  <c r="EW2" i="36"/>
  <c r="BO2" i="36"/>
  <c r="EG2" i="36"/>
  <c r="CQ2" i="36"/>
  <c r="DW2" i="36"/>
  <c r="EO2" i="36"/>
  <c r="DO2" i="36"/>
  <c r="BS2" i="36"/>
  <c r="BP2" i="36"/>
  <c r="BQ2" i="36"/>
  <c r="CA2" i="36"/>
  <c r="BR2" i="36"/>
  <c r="CD2" i="36"/>
  <c r="BT2" i="36"/>
  <c r="GD2" i="36"/>
  <c r="CI2" i="36"/>
  <c r="CV2" i="36"/>
  <c r="FB2" i="36"/>
  <c r="GT2" i="36"/>
  <c r="HB2" i="36"/>
  <c r="IH2" i="36"/>
  <c r="IP2" i="36"/>
  <c r="JF2" i="36"/>
  <c r="CN2" i="36"/>
  <c r="DD2" i="36"/>
  <c r="DL2" i="36"/>
  <c r="EL2" i="36"/>
  <c r="GK2" i="36"/>
  <c r="CG2" i="36"/>
  <c r="CP2" i="36"/>
  <c r="CX2" i="36"/>
  <c r="DF2" i="36"/>
  <c r="DN2" i="36"/>
  <c r="DV2" i="36"/>
  <c r="EN2" i="36"/>
  <c r="EV2" i="36"/>
  <c r="FD2" i="36"/>
  <c r="GC2" i="36"/>
  <c r="GM2" i="36"/>
  <c r="GV2" i="36"/>
  <c r="HD2" i="36"/>
  <c r="HL2" i="36"/>
  <c r="HT2" i="36"/>
  <c r="IB2" i="36"/>
  <c r="IR2" i="36"/>
  <c r="JH2" i="36"/>
  <c r="IZ2" i="36"/>
  <c r="IX2" i="36"/>
  <c r="IJ2" i="36"/>
  <c r="HJ2" i="36"/>
  <c r="HR2" i="36"/>
  <c r="HZ2" i="36"/>
  <c r="FM2" i="36"/>
  <c r="FU2" i="36"/>
  <c r="DT2" i="36"/>
  <c r="DG2" i="36"/>
  <c r="CY2" i="36"/>
  <c r="BU2" i="36"/>
  <c r="BX2" i="36"/>
  <c r="BY2" i="36"/>
  <c r="CB2" i="36"/>
  <c r="CC2" i="36"/>
  <c r="BZ2" i="36"/>
  <c r="FK2" i="36"/>
  <c r="FS2" i="36"/>
  <c r="GA2" i="36"/>
  <c r="CO2" i="36"/>
  <c r="CW2" i="36"/>
  <c r="DE2" i="36"/>
  <c r="DM2" i="36"/>
  <c r="DU2" i="36"/>
  <c r="EC2" i="36"/>
  <c r="EM2" i="36"/>
  <c r="EU2" i="36"/>
  <c r="FC2" i="36"/>
  <c r="FL2" i="36"/>
  <c r="FT2" i="36"/>
  <c r="GB2" i="36"/>
  <c r="GL2" i="36"/>
  <c r="GU2" i="36"/>
  <c r="HC2" i="36"/>
  <c r="HK2" i="36"/>
  <c r="HS2" i="36"/>
  <c r="IA2" i="36"/>
  <c r="II2" i="36"/>
  <c r="IQ2" i="36"/>
  <c r="IY2" i="36"/>
  <c r="JG2" i="36"/>
  <c r="CT2" i="36"/>
  <c r="DJ2" i="36"/>
  <c r="GR2" i="36"/>
  <c r="HP2" i="36"/>
  <c r="JD2" i="36"/>
  <c r="DB2" i="36"/>
  <c r="GZ2" i="36"/>
  <c r="HH2" i="36"/>
  <c r="HX2" i="36"/>
  <c r="IN2" i="36"/>
  <c r="IV2" i="36"/>
  <c r="DR2" i="36"/>
  <c r="DZ2" i="36"/>
  <c r="EJ2" i="36"/>
  <c r="ER2" i="36"/>
  <c r="EZ2" i="36"/>
  <c r="FI2" i="36"/>
  <c r="FQ2" i="36"/>
  <c r="FY2" i="36"/>
  <c r="GH2" i="36"/>
  <c r="CM2" i="36"/>
  <c r="CU2" i="36"/>
  <c r="DC2" i="36"/>
  <c r="DK2" i="36"/>
  <c r="DS2" i="36"/>
  <c r="EA2" i="36"/>
  <c r="EK2" i="36"/>
  <c r="ES2" i="36"/>
  <c r="FA2" i="36"/>
  <c r="FJ2" i="36"/>
  <c r="FR2" i="36"/>
  <c r="FZ2" i="36"/>
  <c r="CK2" i="36"/>
  <c r="GJ2" i="36"/>
  <c r="GS2" i="36"/>
  <c r="HA2" i="36"/>
  <c r="HI2" i="36"/>
  <c r="HQ2" i="36"/>
  <c r="HY2" i="36"/>
  <c r="IO2" i="36"/>
  <c r="IW2" i="36"/>
  <c r="JE2" i="36"/>
  <c r="CH2" i="36"/>
  <c r="GN2" i="36"/>
  <c r="GW2" i="36"/>
  <c r="HE2" i="36"/>
  <c r="HM2" i="36"/>
  <c r="HU2" i="36"/>
  <c r="IC2" i="36"/>
  <c r="IK2" i="36"/>
  <c r="IS2" i="36"/>
  <c r="JA2" i="36"/>
  <c r="JI2" i="36"/>
  <c r="CR2" i="36"/>
  <c r="CZ2" i="36"/>
  <c r="DH2" i="36"/>
  <c r="DP2" i="36"/>
  <c r="DX2" i="36"/>
  <c r="EH2" i="36"/>
  <c r="EP2" i="36"/>
  <c r="EX2" i="36"/>
  <c r="FO2" i="36"/>
  <c r="FW2" i="36"/>
  <c r="GE2" i="36"/>
  <c r="GO2" i="36"/>
  <c r="GX2" i="36"/>
  <c r="HF2" i="36"/>
  <c r="HN2" i="36"/>
  <c r="HV2" i="36"/>
  <c r="ID2" i="36"/>
  <c r="IL2" i="36"/>
  <c r="IT2" i="36"/>
  <c r="JB2" i="36"/>
  <c r="CJ2" i="36"/>
  <c r="CS2" i="36"/>
  <c r="DA2" i="36"/>
  <c r="DI2" i="36"/>
  <c r="DQ2" i="36"/>
  <c r="DY2" i="36"/>
  <c r="EI2" i="36"/>
  <c r="EQ2" i="36"/>
  <c r="EY2" i="36"/>
  <c r="FH2" i="36"/>
  <c r="FP2" i="36"/>
  <c r="FX2" i="36"/>
  <c r="GG2" i="36"/>
  <c r="GP2" i="36"/>
  <c r="GY2" i="36"/>
  <c r="HG2" i="36"/>
  <c r="HO2" i="36"/>
  <c r="HW2" i="36"/>
  <c r="IE2" i="36"/>
  <c r="IM2" i="36"/>
  <c r="IU2" i="36"/>
  <c r="JC2" i="36"/>
  <c r="A4" i="45"/>
  <c r="E2" i="45"/>
  <c r="C2" i="45"/>
  <c r="A2" i="45"/>
  <c r="BN2" i="36" l="1"/>
  <c r="BM2" i="36"/>
  <c r="BL2" i="36"/>
  <c r="BK2" i="36"/>
  <c r="BJ2" i="36"/>
  <c r="BI2" i="36"/>
  <c r="BH2" i="36"/>
  <c r="BG2" i="36"/>
  <c r="BF2" i="36"/>
  <c r="BE2" i="36"/>
  <c r="BD2" i="36"/>
  <c r="BC2" i="36"/>
  <c r="BB2" i="36"/>
  <c r="BA2" i="36"/>
  <c r="AZ2" i="36"/>
  <c r="AY2" i="36"/>
  <c r="AX2" i="36"/>
  <c r="AW2" i="36"/>
  <c r="AV2" i="36"/>
  <c r="AU2" i="36"/>
  <c r="AT2" i="36"/>
  <c r="AS2" i="36"/>
  <c r="AR2" i="36"/>
  <c r="AQ2" i="36"/>
  <c r="AP2" i="36"/>
  <c r="AO2" i="36"/>
  <c r="AN2" i="36"/>
  <c r="AM2" i="36"/>
  <c r="AL2" i="36"/>
  <c r="AK2" i="36"/>
  <c r="AJ2" i="36"/>
  <c r="AI2" i="36"/>
  <c r="AH2" i="36"/>
  <c r="AG3" i="36"/>
  <c r="AG2" i="36" s="1"/>
  <c r="AE2" i="36"/>
  <c r="AF2" i="36" s="1"/>
  <c r="AA2" i="36"/>
  <c r="Z2" i="36"/>
  <c r="X2" i="36"/>
  <c r="Y2" i="36" s="1"/>
  <c r="W2" i="36"/>
  <c r="V2" i="36"/>
  <c r="U2" i="36"/>
  <c r="T2" i="36"/>
  <c r="R2" i="36"/>
  <c r="M2" i="36"/>
  <c r="L2" i="36"/>
  <c r="K2" i="36"/>
  <c r="J2" i="36"/>
  <c r="I2" i="36"/>
  <c r="G131" i="15"/>
  <c r="F131" i="15"/>
  <c r="E131" i="15"/>
  <c r="O131" i="15"/>
  <c r="N131" i="15"/>
  <c r="P131" i="15" s="1"/>
  <c r="G130" i="15"/>
  <c r="F130" i="15"/>
  <c r="E130" i="15"/>
  <c r="O129" i="15"/>
  <c r="N129" i="15"/>
  <c r="P129" i="15" s="1"/>
  <c r="G129" i="15"/>
  <c r="F129" i="15"/>
  <c r="E129" i="15"/>
  <c r="O128" i="15"/>
  <c r="N128" i="15"/>
  <c r="P128" i="15" s="1"/>
  <c r="G128" i="15"/>
  <c r="F128" i="15"/>
  <c r="E128" i="15"/>
  <c r="O127" i="15"/>
  <c r="N127" i="15"/>
  <c r="P127" i="15" s="1"/>
  <c r="G127" i="15"/>
  <c r="F127" i="15"/>
  <c r="E127" i="15"/>
  <c r="O126" i="15"/>
  <c r="N126" i="15"/>
  <c r="P126" i="15" s="1"/>
  <c r="G126" i="15"/>
  <c r="F126" i="15"/>
  <c r="E126" i="15"/>
  <c r="C76" i="29"/>
  <c r="G125" i="15"/>
  <c r="F125" i="15"/>
  <c r="E125" i="15"/>
  <c r="C75" i="29"/>
  <c r="I125" i="15" l="1"/>
  <c r="O125" i="15" s="1"/>
  <c r="I130" i="15"/>
  <c r="O130" i="15" s="1"/>
  <c r="I131" i="15"/>
  <c r="I126" i="15"/>
  <c r="I128" i="15"/>
  <c r="H125" i="15"/>
  <c r="H131" i="15"/>
  <c r="H128" i="15"/>
  <c r="H129" i="15"/>
  <c r="I129" i="15"/>
  <c r="H127" i="15"/>
  <c r="H130" i="15"/>
  <c r="N130" i="15" s="1"/>
  <c r="H126" i="15"/>
  <c r="I127" i="15"/>
  <c r="G237" i="15"/>
  <c r="G236" i="15"/>
  <c r="G235" i="15"/>
  <c r="G234" i="15"/>
  <c r="G233" i="15"/>
  <c r="G232" i="15"/>
  <c r="G231" i="15"/>
  <c r="G228" i="15"/>
  <c r="G227" i="15"/>
  <c r="G226" i="15"/>
  <c r="G225" i="15"/>
  <c r="G223" i="15"/>
  <c r="G222" i="15"/>
  <c r="G221" i="15"/>
  <c r="G218" i="15"/>
  <c r="G217" i="15"/>
  <c r="G216" i="15"/>
  <c r="G215" i="15"/>
  <c r="G214" i="15"/>
  <c r="E211" i="15"/>
  <c r="E210" i="15"/>
  <c r="G211" i="15"/>
  <c r="G210" i="15"/>
  <c r="G209" i="15"/>
  <c r="G208" i="15"/>
  <c r="G207" i="15"/>
  <c r="G206" i="15"/>
  <c r="G205" i="15"/>
  <c r="G204" i="15"/>
  <c r="G203" i="15"/>
  <c r="G201" i="15"/>
  <c r="G200" i="15"/>
  <c r="G199" i="15"/>
  <c r="G198" i="15"/>
  <c r="G197" i="15"/>
  <c r="G196" i="15"/>
  <c r="G195" i="15"/>
  <c r="G194" i="15"/>
  <c r="G193" i="15"/>
  <c r="G192" i="15"/>
  <c r="G191" i="15"/>
  <c r="G190" i="15"/>
  <c r="G189" i="15"/>
  <c r="G188" i="15"/>
  <c r="G187" i="15"/>
  <c r="G186" i="15"/>
  <c r="G185" i="15"/>
  <c r="G184" i="15"/>
  <c r="G183" i="15"/>
  <c r="G182" i="15"/>
  <c r="G181" i="15"/>
  <c r="G180" i="15"/>
  <c r="G179" i="15"/>
  <c r="G178" i="15"/>
  <c r="G177" i="15"/>
  <c r="G176" i="15"/>
  <c r="G175" i="15"/>
  <c r="G172" i="15"/>
  <c r="G171" i="15"/>
  <c r="G170" i="15"/>
  <c r="G169" i="15"/>
  <c r="G168" i="15"/>
  <c r="G167" i="15"/>
  <c r="G166" i="15"/>
  <c r="G164" i="15"/>
  <c r="G163" i="15"/>
  <c r="G162" i="15"/>
  <c r="G161" i="15"/>
  <c r="G160" i="15"/>
  <c r="G159" i="15"/>
  <c r="G157" i="15"/>
  <c r="G156" i="15"/>
  <c r="G155" i="15"/>
  <c r="G154" i="15"/>
  <c r="G153" i="15"/>
  <c r="G152" i="15"/>
  <c r="G151" i="15"/>
  <c r="J125" i="15" l="1"/>
  <c r="J126" i="15"/>
  <c r="P130" i="15"/>
  <c r="J128" i="15"/>
  <c r="J131" i="15"/>
  <c r="J129" i="15"/>
  <c r="N125" i="15"/>
  <c r="P125" i="15" s="1"/>
  <c r="J130" i="15"/>
  <c r="J127" i="15"/>
  <c r="F211" i="15"/>
  <c r="F210" i="15"/>
  <c r="I211" i="15" l="1"/>
  <c r="H211" i="15"/>
  <c r="I210" i="15"/>
  <c r="H210" i="15"/>
  <c r="J211" i="15" l="1"/>
  <c r="J210" i="15"/>
  <c r="D251" i="18"/>
  <c r="E244" i="15" l="1"/>
  <c r="E243" i="15"/>
  <c r="E242" i="15"/>
  <c r="E241" i="15"/>
  <c r="E240" i="15"/>
  <c r="E239" i="15"/>
  <c r="E238" i="15"/>
  <c r="E237" i="15"/>
  <c r="E236" i="15"/>
  <c r="E235" i="15"/>
  <c r="E234" i="15"/>
  <c r="E233" i="15"/>
  <c r="E232" i="15"/>
  <c r="E231" i="15"/>
  <c r="E228" i="15"/>
  <c r="E227" i="15"/>
  <c r="E226" i="15"/>
  <c r="E225" i="15"/>
  <c r="E223" i="15"/>
  <c r="E222" i="15"/>
  <c r="E221" i="15"/>
  <c r="E218" i="15"/>
  <c r="E217" i="15"/>
  <c r="E216" i="15"/>
  <c r="E215" i="15"/>
  <c r="E214" i="15"/>
  <c r="E209" i="15"/>
  <c r="E208" i="15"/>
  <c r="E207" i="15"/>
  <c r="E206" i="15"/>
  <c r="E205" i="15"/>
  <c r="E204" i="15"/>
  <c r="E203" i="15"/>
  <c r="E201" i="15"/>
  <c r="E200" i="15"/>
  <c r="E199" i="15"/>
  <c r="E198" i="15"/>
  <c r="E197" i="15"/>
  <c r="E196" i="15"/>
  <c r="E195" i="15"/>
  <c r="E194" i="15"/>
  <c r="E193" i="15"/>
  <c r="E192" i="15"/>
  <c r="E191" i="15"/>
  <c r="E190" i="15"/>
  <c r="E189" i="15"/>
  <c r="E188" i="15"/>
  <c r="E187" i="15"/>
  <c r="E186" i="15"/>
  <c r="E185" i="15"/>
  <c r="E184" i="15"/>
  <c r="E183" i="15"/>
  <c r="E182" i="15"/>
  <c r="E181" i="15"/>
  <c r="E180" i="15"/>
  <c r="E179" i="15"/>
  <c r="E178" i="15"/>
  <c r="E177" i="15"/>
  <c r="E176" i="15"/>
  <c r="E175" i="15"/>
  <c r="E172" i="15"/>
  <c r="E171" i="15"/>
  <c r="E170" i="15"/>
  <c r="E169" i="15"/>
  <c r="E168" i="15"/>
  <c r="E167" i="15"/>
  <c r="E166" i="15"/>
  <c r="E164" i="15"/>
  <c r="E163" i="15"/>
  <c r="E162" i="15"/>
  <c r="E161" i="15"/>
  <c r="E160" i="15"/>
  <c r="E159" i="15"/>
  <c r="E157" i="15"/>
  <c r="E156" i="15"/>
  <c r="E155" i="15"/>
  <c r="E154" i="15"/>
  <c r="E153" i="15"/>
  <c r="E152" i="15"/>
  <c r="E151" i="15"/>
  <c r="E148" i="15"/>
  <c r="E147" i="15"/>
  <c r="E146" i="15"/>
  <c r="E144" i="15"/>
  <c r="E143" i="15"/>
  <c r="E140" i="15"/>
  <c r="E139" i="15"/>
  <c r="E138" i="15"/>
  <c r="E137" i="15"/>
  <c r="E136" i="15"/>
  <c r="E135" i="15"/>
  <c r="E134" i="15"/>
  <c r="E124" i="15"/>
  <c r="E123" i="15"/>
  <c r="E122" i="15"/>
  <c r="E121" i="15"/>
  <c r="E120" i="15"/>
  <c r="E117" i="15"/>
  <c r="E116" i="15"/>
  <c r="E115" i="15"/>
  <c r="E112" i="15"/>
  <c r="E111" i="15"/>
  <c r="E109" i="15"/>
  <c r="E108" i="15"/>
  <c r="E107" i="15"/>
  <c r="E106" i="15"/>
  <c r="E105" i="15"/>
  <c r="E104" i="15"/>
  <c r="E103" i="15"/>
  <c r="E102" i="15"/>
  <c r="E101" i="15"/>
  <c r="E100" i="15"/>
  <c r="E99" i="15"/>
  <c r="E98" i="15"/>
  <c r="E97" i="15"/>
  <c r="E96" i="15"/>
  <c r="E95" i="15"/>
  <c r="E94" i="15"/>
  <c r="E93" i="15"/>
  <c r="E92" i="15"/>
  <c r="E91" i="15"/>
  <c r="E90" i="15"/>
  <c r="E89" i="15"/>
  <c r="E88" i="15"/>
  <c r="E87" i="15"/>
  <c r="E86" i="15"/>
  <c r="E85" i="15"/>
  <c r="E82" i="15"/>
  <c r="E81" i="15"/>
  <c r="E80" i="15"/>
  <c r="E79" i="15"/>
  <c r="E78" i="15"/>
  <c r="E75" i="15"/>
  <c r="E74" i="15"/>
  <c r="E73" i="15"/>
  <c r="E72" i="15"/>
  <c r="E71" i="15"/>
  <c r="E70" i="15"/>
  <c r="E69" i="15"/>
  <c r="E68" i="15"/>
  <c r="E67" i="15"/>
  <c r="E66" i="15"/>
  <c r="E65" i="15"/>
  <c r="E63" i="15"/>
  <c r="E62" i="15"/>
  <c r="E61" i="15"/>
  <c r="E60" i="15"/>
  <c r="E58" i="15"/>
  <c r="E57" i="15"/>
  <c r="E56" i="15"/>
  <c r="E55" i="15"/>
  <c r="E54" i="15"/>
  <c r="E53" i="15"/>
  <c r="E52" i="15"/>
  <c r="E50" i="15"/>
  <c r="E49" i="15"/>
  <c r="E48" i="15"/>
  <c r="E47" i="15"/>
  <c r="E46" i="15"/>
  <c r="E45" i="15"/>
  <c r="E44" i="15"/>
  <c r="E43" i="15"/>
  <c r="E42" i="15"/>
  <c r="E41" i="15"/>
  <c r="E38" i="15"/>
  <c r="E37" i="15"/>
  <c r="E36" i="15"/>
  <c r="E35" i="15"/>
  <c r="E34" i="15"/>
  <c r="E33" i="15"/>
  <c r="E32" i="15"/>
  <c r="E31" i="15"/>
  <c r="E30" i="15"/>
  <c r="E29" i="15"/>
  <c r="E28" i="15"/>
  <c r="E27" i="15"/>
  <c r="E25" i="15"/>
  <c r="E24" i="15"/>
  <c r="E23" i="15"/>
  <c r="E22" i="15"/>
  <c r="E21" i="15"/>
  <c r="E20" i="15"/>
  <c r="E19" i="15"/>
  <c r="E18" i="15"/>
  <c r="E17" i="15"/>
  <c r="E14" i="15"/>
  <c r="E13" i="15"/>
  <c r="E12" i="15"/>
  <c r="E11" i="15"/>
  <c r="E10" i="15"/>
  <c r="E9" i="15"/>
  <c r="E8" i="15"/>
  <c r="G147" i="15"/>
  <c r="G146" i="15"/>
  <c r="G144" i="15"/>
  <c r="G143" i="15"/>
  <c r="G140" i="15"/>
  <c r="G139" i="15"/>
  <c r="G138" i="15"/>
  <c r="G137" i="15"/>
  <c r="G136" i="15"/>
  <c r="G135" i="15"/>
  <c r="G134" i="15"/>
  <c r="G124" i="15"/>
  <c r="G123" i="15"/>
  <c r="G122" i="15"/>
  <c r="G121" i="15"/>
  <c r="G120" i="15"/>
  <c r="G117" i="15"/>
  <c r="G116" i="15"/>
  <c r="G115" i="15"/>
  <c r="G112" i="15"/>
  <c r="G111" i="15"/>
  <c r="G109" i="15"/>
  <c r="G108" i="15"/>
  <c r="G107" i="15"/>
  <c r="G106" i="15"/>
  <c r="G105" i="15"/>
  <c r="G104" i="15"/>
  <c r="G103" i="15"/>
  <c r="G102" i="15"/>
  <c r="G101" i="15"/>
  <c r="G100" i="15"/>
  <c r="G99" i="15"/>
  <c r="G98" i="15"/>
  <c r="G97" i="15"/>
  <c r="G96" i="15"/>
  <c r="G95" i="15"/>
  <c r="G94" i="15"/>
  <c r="G93" i="15"/>
  <c r="G92" i="15"/>
  <c r="G91" i="15"/>
  <c r="G90" i="15"/>
  <c r="G89" i="15"/>
  <c r="G88" i="15"/>
  <c r="G87" i="15"/>
  <c r="G86" i="15"/>
  <c r="G85" i="15"/>
  <c r="G82" i="15"/>
  <c r="G81" i="15"/>
  <c r="G80" i="15"/>
  <c r="G79" i="15"/>
  <c r="G78" i="15"/>
  <c r="G75" i="15"/>
  <c r="G74" i="15"/>
  <c r="G73" i="15"/>
  <c r="G72" i="15"/>
  <c r="G71" i="15"/>
  <c r="G70" i="15"/>
  <c r="G69" i="15"/>
  <c r="G68" i="15"/>
  <c r="G67" i="15"/>
  <c r="G66" i="15"/>
  <c r="G65" i="15"/>
  <c r="G63" i="15"/>
  <c r="G62" i="15"/>
  <c r="G61" i="15"/>
  <c r="G60" i="15"/>
  <c r="G58" i="15"/>
  <c r="G57" i="15"/>
  <c r="G56" i="15"/>
  <c r="G55" i="15"/>
  <c r="G54" i="15"/>
  <c r="G53" i="15"/>
  <c r="G52" i="15"/>
  <c r="G50" i="15"/>
  <c r="G49" i="15"/>
  <c r="G48" i="15"/>
  <c r="G47" i="15"/>
  <c r="G46" i="15"/>
  <c r="G45" i="15"/>
  <c r="G44" i="15"/>
  <c r="G43" i="15"/>
  <c r="G42" i="15"/>
  <c r="G41" i="15"/>
  <c r="G38" i="15"/>
  <c r="G37" i="15"/>
  <c r="G36" i="15"/>
  <c r="G35" i="15"/>
  <c r="G34" i="15"/>
  <c r="G33" i="15"/>
  <c r="G31" i="15"/>
  <c r="G30" i="15"/>
  <c r="G29" i="15"/>
  <c r="G28" i="15"/>
  <c r="G27" i="15"/>
  <c r="G23" i="15"/>
  <c r="G22" i="15"/>
  <c r="G21" i="15"/>
  <c r="G20" i="15"/>
  <c r="G19" i="15"/>
  <c r="G18" i="15"/>
  <c r="G17" i="15"/>
  <c r="G14" i="15"/>
  <c r="G13" i="15"/>
  <c r="G12" i="15"/>
  <c r="G11" i="15"/>
  <c r="G10" i="15"/>
  <c r="G9" i="15"/>
  <c r="G8" i="15"/>
  <c r="A6" i="40" l="1"/>
  <c r="E5" i="40"/>
  <c r="F5" i="18"/>
  <c r="E6" i="40"/>
  <c r="C133" i="29" l="1"/>
  <c r="C132" i="29"/>
  <c r="C131" i="29"/>
  <c r="C130" i="29"/>
  <c r="C127" i="29"/>
  <c r="C126" i="29"/>
  <c r="C124" i="29"/>
  <c r="C123" i="29"/>
  <c r="C120" i="29"/>
  <c r="C119" i="29"/>
  <c r="C118" i="29"/>
  <c r="C115" i="29"/>
  <c r="C114" i="29"/>
  <c r="C113" i="29"/>
  <c r="C111" i="29"/>
  <c r="C110" i="29"/>
  <c r="C109" i="29"/>
  <c r="C108" i="29"/>
  <c r="C107" i="29"/>
  <c r="C106" i="29"/>
  <c r="C105" i="29"/>
  <c r="C104" i="29"/>
  <c r="C101" i="29"/>
  <c r="C100" i="29"/>
  <c r="C98" i="29"/>
  <c r="C97" i="29"/>
  <c r="C96" i="29"/>
  <c r="C95" i="29"/>
  <c r="C94" i="29"/>
  <c r="C93" i="29"/>
  <c r="C92" i="29"/>
  <c r="C91" i="29"/>
  <c r="C88" i="29"/>
  <c r="C87" i="29"/>
  <c r="C86" i="29"/>
  <c r="C84" i="29"/>
  <c r="C83" i="29"/>
  <c r="C82" i="29"/>
  <c r="C81" i="29"/>
  <c r="C80" i="29"/>
  <c r="C79" i="29"/>
  <c r="C74" i="29"/>
  <c r="C73" i="29"/>
  <c r="C72" i="29"/>
  <c r="C71" i="29"/>
  <c r="C68" i="29"/>
  <c r="C67" i="29"/>
  <c r="C64" i="29"/>
  <c r="C63" i="29"/>
  <c r="C62" i="29"/>
  <c r="C61" i="29"/>
  <c r="C60" i="29"/>
  <c r="C59" i="29"/>
  <c r="C58" i="29"/>
  <c r="C57" i="29"/>
  <c r="C56" i="29"/>
  <c r="C55" i="29"/>
  <c r="C54" i="29"/>
  <c r="C53" i="29"/>
  <c r="C52" i="29"/>
  <c r="C51" i="29"/>
  <c r="C50" i="29"/>
  <c r="C49" i="29"/>
  <c r="C46" i="29"/>
  <c r="C45" i="29"/>
  <c r="C44" i="29"/>
  <c r="C43" i="29"/>
  <c r="C42" i="29"/>
  <c r="C41" i="29"/>
  <c r="C39" i="29"/>
  <c r="C38" i="29"/>
  <c r="C37" i="29"/>
  <c r="C35" i="29"/>
  <c r="C34" i="29"/>
  <c r="C33" i="29"/>
  <c r="C32" i="29"/>
  <c r="C31" i="29"/>
  <c r="C29" i="29"/>
  <c r="C28" i="29"/>
  <c r="C27" i="29"/>
  <c r="C26" i="29"/>
  <c r="C25" i="29"/>
  <c r="C22" i="29"/>
  <c r="C21" i="29"/>
  <c r="C20" i="29"/>
  <c r="C19" i="29"/>
  <c r="C18" i="29"/>
  <c r="C17" i="29"/>
  <c r="C16" i="29"/>
  <c r="C14" i="29"/>
  <c r="C13" i="29"/>
  <c r="C12" i="29"/>
  <c r="C11" i="29"/>
  <c r="C10" i="29"/>
  <c r="D115" i="29"/>
  <c r="D114" i="29"/>
  <c r="D113" i="29"/>
  <c r="D133" i="29"/>
  <c r="D132" i="29"/>
  <c r="D131" i="29"/>
  <c r="D130" i="29"/>
  <c r="D127" i="29"/>
  <c r="D126" i="29"/>
  <c r="D124" i="29"/>
  <c r="D123" i="29"/>
  <c r="D120" i="29"/>
  <c r="D119" i="29"/>
  <c r="D118" i="29"/>
  <c r="D111" i="29"/>
  <c r="D110" i="29"/>
  <c r="D109" i="29"/>
  <c r="D108" i="29"/>
  <c r="D107" i="29"/>
  <c r="D106" i="29"/>
  <c r="D105" i="29"/>
  <c r="D104" i="29"/>
  <c r="D101" i="29"/>
  <c r="D100" i="29"/>
  <c r="D98" i="29"/>
  <c r="D97" i="29"/>
  <c r="D96" i="29"/>
  <c r="D95" i="29"/>
  <c r="D94" i="29"/>
  <c r="D93" i="29"/>
  <c r="D92" i="29"/>
  <c r="D91" i="29"/>
  <c r="D88" i="29"/>
  <c r="D87" i="29"/>
  <c r="D86" i="29"/>
  <c r="D84" i="29"/>
  <c r="D83" i="29"/>
  <c r="D82" i="29"/>
  <c r="D81" i="29"/>
  <c r="D80" i="29"/>
  <c r="D79" i="29"/>
  <c r="D76" i="29"/>
  <c r="D75" i="29"/>
  <c r="D74" i="29"/>
  <c r="D73" i="29"/>
  <c r="D72" i="29"/>
  <c r="D71" i="29"/>
  <c r="D68" i="29"/>
  <c r="D67" i="29"/>
  <c r="D64" i="29"/>
  <c r="D63" i="29"/>
  <c r="D62" i="29"/>
  <c r="D61" i="29"/>
  <c r="D60" i="29"/>
  <c r="D59" i="29"/>
  <c r="D58" i="29"/>
  <c r="D57" i="29"/>
  <c r="D56" i="29"/>
  <c r="D55" i="29"/>
  <c r="D54" i="29"/>
  <c r="D53" i="29"/>
  <c r="D52" i="29"/>
  <c r="D51" i="29"/>
  <c r="D50" i="29"/>
  <c r="D49" i="29"/>
  <c r="D46" i="29"/>
  <c r="D45" i="29"/>
  <c r="D44" i="29"/>
  <c r="D43" i="29"/>
  <c r="D42" i="29"/>
  <c r="D41" i="29"/>
  <c r="D39" i="29"/>
  <c r="D38" i="29"/>
  <c r="D37" i="29"/>
  <c r="D35" i="29"/>
  <c r="D34" i="29"/>
  <c r="D33" i="29"/>
  <c r="D32" i="29"/>
  <c r="D31" i="29"/>
  <c r="D29" i="29"/>
  <c r="D28" i="29"/>
  <c r="D27" i="29"/>
  <c r="D26" i="29"/>
  <c r="D25" i="29"/>
  <c r="D22" i="29"/>
  <c r="D21" i="29"/>
  <c r="D20" i="29"/>
  <c r="D19" i="29"/>
  <c r="D18" i="29"/>
  <c r="D17" i="29"/>
  <c r="D16" i="29"/>
  <c r="D14" i="29"/>
  <c r="D13" i="29"/>
  <c r="D12" i="29"/>
  <c r="D11" i="29"/>
  <c r="D10" i="29"/>
  <c r="F37" i="18"/>
  <c r="F153" i="18"/>
  <c r="F249" i="18"/>
  <c r="F248" i="18"/>
  <c r="F247" i="18"/>
  <c r="F246" i="18"/>
  <c r="F245" i="18"/>
  <c r="F244" i="18"/>
  <c r="F243" i="18"/>
  <c r="E247" i="18"/>
  <c r="C247" i="18"/>
  <c r="E246" i="18"/>
  <c r="C246" i="18"/>
  <c r="E245" i="18"/>
  <c r="C245" i="18"/>
  <c r="E244" i="18"/>
  <c r="C244" i="18"/>
  <c r="E243" i="18"/>
  <c r="C243" i="18"/>
  <c r="E249" i="18"/>
  <c r="C249" i="18"/>
  <c r="E248" i="18"/>
  <c r="C248" i="18"/>
  <c r="E153" i="18"/>
  <c r="C153" i="18"/>
  <c r="E37" i="18"/>
  <c r="E30" i="18"/>
  <c r="E29" i="18"/>
  <c r="C29" i="18"/>
  <c r="CE4" i="36" s="1"/>
  <c r="F6" i="18"/>
  <c r="B6" i="18"/>
  <c r="G240" i="15" l="1"/>
  <c r="JL4" i="36"/>
  <c r="JL2" i="36" s="1"/>
  <c r="G244" i="15"/>
  <c r="JP4" i="36"/>
  <c r="JP2" i="36" s="1"/>
  <c r="G32" i="15"/>
  <c r="CL4" i="36"/>
  <c r="CL2" i="36" s="1"/>
  <c r="G243" i="15"/>
  <c r="JO4" i="36"/>
  <c r="JO2" i="36" s="1"/>
  <c r="G238" i="15"/>
  <c r="JJ4" i="36"/>
  <c r="JJ2" i="36" s="1"/>
  <c r="G148" i="15"/>
  <c r="GI4" i="36"/>
  <c r="GI2" i="36" s="1"/>
  <c r="G239" i="15"/>
  <c r="JK4" i="36"/>
  <c r="JK2" i="36" s="1"/>
  <c r="G25" i="15"/>
  <c r="CF2" i="36"/>
  <c r="G241" i="15"/>
  <c r="JM4" i="36"/>
  <c r="JM2" i="36" s="1"/>
  <c r="G242" i="15"/>
  <c r="JN4" i="36"/>
  <c r="JN2" i="36" s="1"/>
  <c r="G24" i="15"/>
  <c r="CE2" i="36"/>
  <c r="C135" i="29"/>
  <c r="C136" i="29" s="1"/>
  <c r="F244" i="15"/>
  <c r="F243" i="15"/>
  <c r="F242" i="15"/>
  <c r="F241" i="15"/>
  <c r="F240" i="15"/>
  <c r="F239" i="15"/>
  <c r="F238" i="15"/>
  <c r="F237" i="15"/>
  <c r="F236" i="15"/>
  <c r="F235" i="15"/>
  <c r="F234" i="15"/>
  <c r="F233" i="15"/>
  <c r="F232" i="15"/>
  <c r="F231" i="15"/>
  <c r="F228" i="15"/>
  <c r="F227" i="15"/>
  <c r="F226" i="15"/>
  <c r="F225" i="15"/>
  <c r="F223" i="15"/>
  <c r="F222" i="15"/>
  <c r="F221" i="15"/>
  <c r="F218" i="15"/>
  <c r="F217" i="15"/>
  <c r="F216" i="15"/>
  <c r="F215" i="15"/>
  <c r="F214" i="15"/>
  <c r="F209" i="15"/>
  <c r="F208" i="15"/>
  <c r="F207" i="15"/>
  <c r="F206" i="15"/>
  <c r="F205" i="15"/>
  <c r="F204" i="15"/>
  <c r="F203" i="15"/>
  <c r="F201" i="15"/>
  <c r="F200" i="15"/>
  <c r="F199" i="15"/>
  <c r="F198" i="15"/>
  <c r="F197" i="15"/>
  <c r="F196" i="15"/>
  <c r="F195" i="15"/>
  <c r="F194" i="15"/>
  <c r="F193" i="15"/>
  <c r="F192" i="15"/>
  <c r="F191" i="15"/>
  <c r="F190" i="15"/>
  <c r="F189" i="15"/>
  <c r="F188" i="15"/>
  <c r="F187" i="15"/>
  <c r="F186" i="15"/>
  <c r="F185" i="15"/>
  <c r="F184" i="15"/>
  <c r="F183" i="15"/>
  <c r="F182" i="15"/>
  <c r="F181" i="15"/>
  <c r="F180" i="15"/>
  <c r="F179" i="15"/>
  <c r="F178" i="15"/>
  <c r="F177" i="15"/>
  <c r="F176" i="15"/>
  <c r="F175" i="15"/>
  <c r="F172" i="15"/>
  <c r="F171" i="15"/>
  <c r="F170" i="15"/>
  <c r="F169" i="15"/>
  <c r="F168" i="15"/>
  <c r="F167" i="15"/>
  <c r="F166" i="15"/>
  <c r="F164" i="15"/>
  <c r="F163" i="15"/>
  <c r="F162" i="15"/>
  <c r="F161" i="15"/>
  <c r="F160" i="15"/>
  <c r="F159" i="15"/>
  <c r="F157" i="15"/>
  <c r="F156" i="15"/>
  <c r="F155" i="15"/>
  <c r="F154" i="15"/>
  <c r="F153" i="15"/>
  <c r="F152" i="15"/>
  <c r="F151" i="15"/>
  <c r="F148" i="15"/>
  <c r="F147" i="15"/>
  <c r="F146" i="15"/>
  <c r="F144" i="15"/>
  <c r="F143" i="15"/>
  <c r="F140" i="15"/>
  <c r="F139" i="15"/>
  <c r="F138" i="15"/>
  <c r="F137" i="15"/>
  <c r="F136" i="15"/>
  <c r="F135" i="15"/>
  <c r="F134" i="15"/>
  <c r="F124" i="15"/>
  <c r="F123" i="15"/>
  <c r="F122" i="15"/>
  <c r="F121" i="15"/>
  <c r="F120" i="15"/>
  <c r="F117" i="15"/>
  <c r="F116" i="15"/>
  <c r="F115" i="15"/>
  <c r="F112" i="15"/>
  <c r="F111" i="15"/>
  <c r="F109" i="15"/>
  <c r="F108" i="15"/>
  <c r="F107" i="15"/>
  <c r="F106" i="15"/>
  <c r="F105" i="15"/>
  <c r="F104" i="15"/>
  <c r="F103" i="15"/>
  <c r="F102" i="15"/>
  <c r="F101" i="15"/>
  <c r="F100" i="15"/>
  <c r="F99" i="15"/>
  <c r="F98" i="15"/>
  <c r="F97" i="15"/>
  <c r="F96" i="15"/>
  <c r="F95" i="15"/>
  <c r="F94" i="15"/>
  <c r="F93" i="15"/>
  <c r="F92" i="15"/>
  <c r="F91" i="15"/>
  <c r="F90" i="15"/>
  <c r="F89" i="15"/>
  <c r="F88" i="15"/>
  <c r="F87" i="15"/>
  <c r="F86" i="15"/>
  <c r="F85" i="15"/>
  <c r="F82" i="15"/>
  <c r="F81" i="15"/>
  <c r="F80" i="15"/>
  <c r="F79" i="15"/>
  <c r="F78" i="15"/>
  <c r="F75" i="15"/>
  <c r="F74" i="15"/>
  <c r="F73" i="15"/>
  <c r="F72" i="15"/>
  <c r="F71" i="15"/>
  <c r="F70" i="15"/>
  <c r="F69" i="15"/>
  <c r="F68" i="15"/>
  <c r="F67" i="15"/>
  <c r="F66" i="15"/>
  <c r="F65" i="15"/>
  <c r="F63" i="15"/>
  <c r="F62" i="15"/>
  <c r="F61" i="15"/>
  <c r="F60" i="15"/>
  <c r="F58" i="15"/>
  <c r="F57" i="15"/>
  <c r="F56" i="15"/>
  <c r="F55" i="15"/>
  <c r="F54" i="15"/>
  <c r="F53" i="15"/>
  <c r="F52" i="15"/>
  <c r="F50" i="15"/>
  <c r="F49" i="15"/>
  <c r="F48" i="15"/>
  <c r="F47" i="15"/>
  <c r="F46" i="15"/>
  <c r="F45" i="15"/>
  <c r="F44" i="15"/>
  <c r="F43" i="15"/>
  <c r="F42" i="15"/>
  <c r="F41" i="15"/>
  <c r="F38" i="15"/>
  <c r="F37" i="15"/>
  <c r="F36" i="15"/>
  <c r="F35" i="15"/>
  <c r="F34" i="15"/>
  <c r="F33" i="15"/>
  <c r="F32" i="15"/>
  <c r="F31" i="15"/>
  <c r="F30" i="15"/>
  <c r="F29" i="15"/>
  <c r="F28" i="15"/>
  <c r="F27" i="15"/>
  <c r="F25" i="15"/>
  <c r="F24" i="15"/>
  <c r="F23" i="15"/>
  <c r="F22" i="15"/>
  <c r="F21" i="15"/>
  <c r="F20" i="15"/>
  <c r="F19" i="15"/>
  <c r="F18" i="15"/>
  <c r="F17" i="15"/>
  <c r="F14" i="15"/>
  <c r="F13" i="15"/>
  <c r="F12" i="15"/>
  <c r="F11" i="15"/>
  <c r="F10" i="15"/>
  <c r="F9" i="15"/>
  <c r="F8" i="15"/>
  <c r="I241" i="15" l="1"/>
  <c r="H240" i="15"/>
  <c r="H25" i="15"/>
  <c r="I239" i="15"/>
  <c r="H243" i="15"/>
  <c r="I32" i="15"/>
  <c r="I242" i="15"/>
  <c r="I148" i="15"/>
  <c r="I24" i="15"/>
  <c r="I244" i="15"/>
  <c r="H242" i="15"/>
  <c r="I25" i="15"/>
  <c r="I240" i="15"/>
  <c r="H148" i="15"/>
  <c r="I243" i="15"/>
  <c r="I30" i="15"/>
  <c r="H30" i="15"/>
  <c r="I67" i="15"/>
  <c r="H67" i="15"/>
  <c r="I103" i="15"/>
  <c r="H103" i="15"/>
  <c r="I140" i="15"/>
  <c r="H140" i="15"/>
  <c r="I188" i="15"/>
  <c r="H188" i="15"/>
  <c r="I31" i="15"/>
  <c r="H31" i="15"/>
  <c r="I68" i="15"/>
  <c r="H68" i="15"/>
  <c r="I104" i="15"/>
  <c r="H104" i="15"/>
  <c r="I181" i="15"/>
  <c r="H181" i="15"/>
  <c r="I216" i="15"/>
  <c r="H216" i="15"/>
  <c r="S216" i="15" s="1"/>
  <c r="U216" i="15" s="1"/>
  <c r="I60" i="15"/>
  <c r="H60" i="15"/>
  <c r="I97" i="15"/>
  <c r="H97" i="15"/>
  <c r="I163" i="15"/>
  <c r="H163" i="15"/>
  <c r="I190" i="15"/>
  <c r="H190" i="15"/>
  <c r="I228" i="15"/>
  <c r="H228" i="15"/>
  <c r="I238" i="15"/>
  <c r="H238" i="15"/>
  <c r="I43" i="15"/>
  <c r="H43" i="15"/>
  <c r="I61" i="15"/>
  <c r="H61" i="15"/>
  <c r="I80" i="15"/>
  <c r="H80" i="15"/>
  <c r="I98" i="15"/>
  <c r="H98" i="15"/>
  <c r="I117" i="15"/>
  <c r="H117" i="15"/>
  <c r="I135" i="15"/>
  <c r="H135" i="15"/>
  <c r="I155" i="15"/>
  <c r="H155" i="15"/>
  <c r="I164" i="15"/>
  <c r="H164" i="15"/>
  <c r="I175" i="15"/>
  <c r="H175" i="15"/>
  <c r="S175" i="15" s="1"/>
  <c r="U175" i="15" s="1"/>
  <c r="I183" i="15"/>
  <c r="H183" i="15"/>
  <c r="I191" i="15"/>
  <c r="H191" i="15"/>
  <c r="I199" i="15"/>
  <c r="H199" i="15"/>
  <c r="I206" i="15"/>
  <c r="H206" i="15"/>
  <c r="I218" i="15"/>
  <c r="H218" i="15"/>
  <c r="S218" i="15" s="1"/>
  <c r="U218" i="15" s="1"/>
  <c r="I231" i="15"/>
  <c r="H231" i="15"/>
  <c r="I8" i="15"/>
  <c r="H8" i="15"/>
  <c r="I18" i="15"/>
  <c r="H18" i="15"/>
  <c r="I34" i="15"/>
  <c r="H34" i="15"/>
  <c r="I44" i="15"/>
  <c r="H44" i="15"/>
  <c r="I53" i="15"/>
  <c r="H53" i="15"/>
  <c r="I62" i="15"/>
  <c r="H62" i="15"/>
  <c r="I71" i="15"/>
  <c r="H71" i="15"/>
  <c r="I81" i="15"/>
  <c r="H81" i="15"/>
  <c r="I91" i="15"/>
  <c r="H91" i="15"/>
  <c r="I99" i="15"/>
  <c r="H99" i="15"/>
  <c r="I107" i="15"/>
  <c r="H107" i="15"/>
  <c r="I120" i="15"/>
  <c r="H120" i="15"/>
  <c r="I136" i="15"/>
  <c r="H136" i="15"/>
  <c r="I146" i="15"/>
  <c r="H146" i="15"/>
  <c r="I156" i="15"/>
  <c r="H156" i="15"/>
  <c r="I166" i="15"/>
  <c r="H166" i="15"/>
  <c r="I176" i="15"/>
  <c r="H176" i="15"/>
  <c r="I184" i="15"/>
  <c r="H184" i="15"/>
  <c r="I192" i="15"/>
  <c r="H192" i="15"/>
  <c r="I200" i="15"/>
  <c r="H200" i="15"/>
  <c r="I207" i="15"/>
  <c r="H207" i="15"/>
  <c r="I221" i="15"/>
  <c r="H221" i="15"/>
  <c r="S221" i="15" s="1"/>
  <c r="U221" i="15" s="1"/>
  <c r="I232" i="15"/>
  <c r="H232" i="15"/>
  <c r="H32" i="15"/>
  <c r="H241" i="15"/>
  <c r="J241" i="15" s="1"/>
  <c r="H24" i="15"/>
  <c r="I22" i="15"/>
  <c r="H22" i="15"/>
  <c r="I57" i="15"/>
  <c r="H57" i="15"/>
  <c r="I75" i="15"/>
  <c r="H75" i="15"/>
  <c r="I112" i="15"/>
  <c r="H112" i="15"/>
  <c r="I152" i="15"/>
  <c r="H152" i="15"/>
  <c r="I170" i="15"/>
  <c r="H170" i="15"/>
  <c r="I203" i="15"/>
  <c r="H203" i="15"/>
  <c r="I226" i="15"/>
  <c r="H226" i="15"/>
  <c r="I236" i="15"/>
  <c r="H236" i="15"/>
  <c r="I13" i="15"/>
  <c r="H13" i="15"/>
  <c r="I58" i="15"/>
  <c r="H58" i="15"/>
  <c r="I96" i="15"/>
  <c r="H96" i="15"/>
  <c r="I162" i="15"/>
  <c r="H162" i="15"/>
  <c r="I197" i="15"/>
  <c r="H197" i="15"/>
  <c r="I227" i="15"/>
  <c r="H227" i="15"/>
  <c r="I69" i="15"/>
  <c r="H69" i="15"/>
  <c r="I105" i="15"/>
  <c r="H105" i="15"/>
  <c r="I143" i="15"/>
  <c r="H143" i="15"/>
  <c r="I182" i="15"/>
  <c r="H182" i="15"/>
  <c r="I217" i="15"/>
  <c r="H217" i="15"/>
  <c r="S217" i="15" s="1"/>
  <c r="U217" i="15" s="1"/>
  <c r="I33" i="15"/>
  <c r="H33" i="15"/>
  <c r="I52" i="15"/>
  <c r="H52" i="15"/>
  <c r="I70" i="15"/>
  <c r="H70" i="15"/>
  <c r="I90" i="15"/>
  <c r="H90" i="15"/>
  <c r="I106" i="15"/>
  <c r="H106" i="15"/>
  <c r="I144" i="15"/>
  <c r="H144" i="15"/>
  <c r="I9" i="15"/>
  <c r="H9" i="15"/>
  <c r="I19" i="15"/>
  <c r="H19" i="15"/>
  <c r="I27" i="15"/>
  <c r="H27" i="15"/>
  <c r="H35" i="15"/>
  <c r="I35" i="15"/>
  <c r="I45" i="15"/>
  <c r="H45" i="15"/>
  <c r="I54" i="15"/>
  <c r="H54" i="15"/>
  <c r="I63" i="15"/>
  <c r="H63" i="15"/>
  <c r="I72" i="15"/>
  <c r="H72" i="15"/>
  <c r="I82" i="15"/>
  <c r="H82" i="15"/>
  <c r="I92" i="15"/>
  <c r="H92" i="15"/>
  <c r="I100" i="15"/>
  <c r="H100" i="15"/>
  <c r="I108" i="15"/>
  <c r="H108" i="15"/>
  <c r="I121" i="15"/>
  <c r="H121" i="15"/>
  <c r="I137" i="15"/>
  <c r="H137" i="15"/>
  <c r="I147" i="15"/>
  <c r="H147" i="15"/>
  <c r="I157" i="15"/>
  <c r="H157" i="15"/>
  <c r="H167" i="15"/>
  <c r="S167" i="15" s="1"/>
  <c r="I177" i="15"/>
  <c r="H177" i="15"/>
  <c r="S177" i="15" s="1"/>
  <c r="U177" i="15" s="1"/>
  <c r="I185" i="15"/>
  <c r="H185" i="15"/>
  <c r="I193" i="15"/>
  <c r="H193" i="15"/>
  <c r="I201" i="15"/>
  <c r="H201" i="15"/>
  <c r="I208" i="15"/>
  <c r="H208" i="15"/>
  <c r="I222" i="15"/>
  <c r="H222" i="15"/>
  <c r="S222" i="15" s="1"/>
  <c r="U222" i="15" s="1"/>
  <c r="I233" i="15"/>
  <c r="H233" i="15"/>
  <c r="I38" i="15"/>
  <c r="H38" i="15"/>
  <c r="I87" i="15"/>
  <c r="H87" i="15"/>
  <c r="I124" i="15"/>
  <c r="H124" i="15"/>
  <c r="I161" i="15"/>
  <c r="H161" i="15"/>
  <c r="I196" i="15"/>
  <c r="H196" i="15"/>
  <c r="I215" i="15"/>
  <c r="H215" i="15"/>
  <c r="S215" i="15" s="1"/>
  <c r="U215" i="15" s="1"/>
  <c r="I23" i="15"/>
  <c r="H23" i="15"/>
  <c r="I49" i="15"/>
  <c r="H49" i="15"/>
  <c r="I88" i="15"/>
  <c r="H88" i="15"/>
  <c r="I171" i="15"/>
  <c r="H171" i="15"/>
  <c r="I204" i="15"/>
  <c r="H204" i="15"/>
  <c r="I42" i="15"/>
  <c r="H42" i="15"/>
  <c r="I89" i="15"/>
  <c r="H89" i="15"/>
  <c r="I134" i="15"/>
  <c r="H134" i="15"/>
  <c r="I172" i="15"/>
  <c r="H172" i="15"/>
  <c r="I205" i="15"/>
  <c r="H205" i="15"/>
  <c r="I17" i="15"/>
  <c r="H17" i="15"/>
  <c r="H28" i="15"/>
  <c r="I28" i="15"/>
  <c r="I46" i="15"/>
  <c r="H46" i="15"/>
  <c r="I65" i="15"/>
  <c r="H65" i="15"/>
  <c r="I85" i="15"/>
  <c r="H85" i="15"/>
  <c r="I101" i="15"/>
  <c r="H101" i="15"/>
  <c r="I122" i="15"/>
  <c r="H122" i="15"/>
  <c r="I138" i="15"/>
  <c r="H138" i="15"/>
  <c r="I159" i="15"/>
  <c r="H159" i="15"/>
  <c r="I168" i="15"/>
  <c r="H168" i="15"/>
  <c r="I178" i="15"/>
  <c r="H178" i="15"/>
  <c r="I186" i="15"/>
  <c r="H186" i="15"/>
  <c r="I194" i="15"/>
  <c r="H194" i="15"/>
  <c r="S194" i="15" s="1"/>
  <c r="U194" i="15" s="1"/>
  <c r="I209" i="15"/>
  <c r="H209" i="15"/>
  <c r="I223" i="15"/>
  <c r="H223" i="15"/>
  <c r="S223" i="15" s="1"/>
  <c r="U223" i="15" s="1"/>
  <c r="I234" i="15"/>
  <c r="H234" i="15"/>
  <c r="H239" i="15"/>
  <c r="H244" i="15"/>
  <c r="I12" i="15"/>
  <c r="H12" i="15"/>
  <c r="I48" i="15"/>
  <c r="H48" i="15"/>
  <c r="I95" i="15"/>
  <c r="H95" i="15"/>
  <c r="I180" i="15"/>
  <c r="H180" i="15"/>
  <c r="I41" i="15"/>
  <c r="H41" i="15"/>
  <c r="I78" i="15"/>
  <c r="H78" i="15"/>
  <c r="I115" i="15"/>
  <c r="H115" i="15"/>
  <c r="I153" i="15"/>
  <c r="H153" i="15"/>
  <c r="I189" i="15"/>
  <c r="H189" i="15"/>
  <c r="I237" i="15"/>
  <c r="H237" i="15"/>
  <c r="I14" i="15"/>
  <c r="H14" i="15"/>
  <c r="I50" i="15"/>
  <c r="H50" i="15"/>
  <c r="I79" i="15"/>
  <c r="H79" i="15"/>
  <c r="I116" i="15"/>
  <c r="H116" i="15"/>
  <c r="I154" i="15"/>
  <c r="H154" i="15"/>
  <c r="I198" i="15"/>
  <c r="H198" i="15"/>
  <c r="I10" i="15"/>
  <c r="H10" i="15"/>
  <c r="I20" i="15"/>
  <c r="H20" i="15"/>
  <c r="I36" i="15"/>
  <c r="H36" i="15"/>
  <c r="I55" i="15"/>
  <c r="H55" i="15"/>
  <c r="I73" i="15"/>
  <c r="H73" i="15"/>
  <c r="I93" i="15"/>
  <c r="H93" i="15"/>
  <c r="I109" i="15"/>
  <c r="H109" i="15"/>
  <c r="I11" i="15"/>
  <c r="H11" i="15"/>
  <c r="I21" i="15"/>
  <c r="H21" i="15"/>
  <c r="I29" i="15"/>
  <c r="H29" i="15"/>
  <c r="I37" i="15"/>
  <c r="H37" i="15"/>
  <c r="I47" i="15"/>
  <c r="H47" i="15"/>
  <c r="I56" i="15"/>
  <c r="H56" i="15"/>
  <c r="I66" i="15"/>
  <c r="H66" i="15"/>
  <c r="I74" i="15"/>
  <c r="H74" i="15"/>
  <c r="I86" i="15"/>
  <c r="H86" i="15"/>
  <c r="I94" i="15"/>
  <c r="H94" i="15"/>
  <c r="I102" i="15"/>
  <c r="H102" i="15"/>
  <c r="I111" i="15"/>
  <c r="H111" i="15"/>
  <c r="I123" i="15"/>
  <c r="H123" i="15"/>
  <c r="I139" i="15"/>
  <c r="H139" i="15"/>
  <c r="I151" i="15"/>
  <c r="H151" i="15"/>
  <c r="I160" i="15"/>
  <c r="H160" i="15"/>
  <c r="I169" i="15"/>
  <c r="H169" i="15"/>
  <c r="S169" i="15" s="1"/>
  <c r="U169" i="15" s="1"/>
  <c r="I179" i="15"/>
  <c r="H179" i="15"/>
  <c r="I187" i="15"/>
  <c r="H187" i="15"/>
  <c r="I195" i="15"/>
  <c r="H195" i="15"/>
  <c r="I214" i="15"/>
  <c r="H214" i="15"/>
  <c r="S214" i="15" s="1"/>
  <c r="U214" i="15" s="1"/>
  <c r="I225" i="15"/>
  <c r="H225" i="15"/>
  <c r="I235" i="15"/>
  <c r="H235" i="15"/>
  <c r="B12" i="33"/>
  <c r="B11" i="33"/>
  <c r="B10" i="33"/>
  <c r="B9" i="33"/>
  <c r="B7" i="33"/>
  <c r="B6" i="33"/>
  <c r="B5" i="33"/>
  <c r="B4" i="33"/>
  <c r="A12" i="33"/>
  <c r="A11" i="33"/>
  <c r="A10" i="33"/>
  <c r="A9" i="33"/>
  <c r="A8" i="33"/>
  <c r="A7" i="33"/>
  <c r="A6" i="33"/>
  <c r="A5" i="33"/>
  <c r="A4" i="33"/>
  <c r="B3" i="33"/>
  <c r="A3" i="33"/>
  <c r="S6" i="15" l="1"/>
  <c r="U167" i="15"/>
  <c r="J25" i="15"/>
  <c r="J240" i="15"/>
  <c r="J239" i="15"/>
  <c r="J32" i="15"/>
  <c r="J242" i="15"/>
  <c r="J243" i="15"/>
  <c r="J148" i="15"/>
  <c r="J24" i="15"/>
  <c r="J244" i="15"/>
  <c r="J168" i="15"/>
  <c r="J96" i="15"/>
  <c r="J226" i="15"/>
  <c r="J112" i="15"/>
  <c r="J111" i="15"/>
  <c r="J74" i="15"/>
  <c r="J37" i="15"/>
  <c r="J109" i="15"/>
  <c r="J36" i="15"/>
  <c r="J154" i="15"/>
  <c r="J14" i="15"/>
  <c r="J115" i="15"/>
  <c r="J49" i="15"/>
  <c r="J161" i="15"/>
  <c r="J233" i="15"/>
  <c r="J193" i="15"/>
  <c r="J157" i="15"/>
  <c r="J121" i="15"/>
  <c r="J82" i="15"/>
  <c r="J45" i="15"/>
  <c r="J9" i="15"/>
  <c r="J70" i="15"/>
  <c r="J182" i="15"/>
  <c r="J227" i="15"/>
  <c r="J187" i="15"/>
  <c r="J151" i="15"/>
  <c r="J122" i="15"/>
  <c r="J46" i="15"/>
  <c r="J172" i="15"/>
  <c r="J204" i="15"/>
  <c r="H202" i="15"/>
  <c r="I202" i="15"/>
  <c r="J225" i="15"/>
  <c r="J221" i="15"/>
  <c r="J184" i="15"/>
  <c r="J146" i="15"/>
  <c r="J107" i="15"/>
  <c r="J71" i="15"/>
  <c r="J34" i="15"/>
  <c r="J218" i="15"/>
  <c r="J183" i="15"/>
  <c r="J135" i="15"/>
  <c r="J80" i="15"/>
  <c r="J228" i="15"/>
  <c r="J97" i="15"/>
  <c r="J188" i="15"/>
  <c r="J30" i="15"/>
  <c r="J207" i="15"/>
  <c r="J176" i="15"/>
  <c r="J136" i="15"/>
  <c r="J99" i="15"/>
  <c r="J62" i="15"/>
  <c r="J18" i="15"/>
  <c r="J206" i="15"/>
  <c r="J175" i="15"/>
  <c r="J61" i="15"/>
  <c r="J190" i="15"/>
  <c r="J60" i="15"/>
  <c r="J104" i="15"/>
  <c r="J140" i="15"/>
  <c r="J200" i="15"/>
  <c r="J166" i="15"/>
  <c r="J91" i="15"/>
  <c r="J53" i="15"/>
  <c r="J8" i="15"/>
  <c r="J199" i="15"/>
  <c r="J164" i="15"/>
  <c r="J117" i="15"/>
  <c r="J43" i="15"/>
  <c r="J163" i="15"/>
  <c r="J216" i="15"/>
  <c r="J68" i="15"/>
  <c r="J103" i="15"/>
  <c r="J214" i="15"/>
  <c r="J179" i="15"/>
  <c r="J139" i="15"/>
  <c r="J102" i="15"/>
  <c r="J66" i="15"/>
  <c r="J29" i="15"/>
  <c r="J93" i="15"/>
  <c r="J20" i="15"/>
  <c r="J116" i="15"/>
  <c r="J237" i="15"/>
  <c r="J78" i="15"/>
  <c r="J95" i="15"/>
  <c r="J234" i="15"/>
  <c r="J194" i="15"/>
  <c r="J159" i="15"/>
  <c r="J101" i="15"/>
  <c r="J134" i="15"/>
  <c r="J171" i="15"/>
  <c r="J23" i="15"/>
  <c r="J124" i="15"/>
  <c r="J222" i="15"/>
  <c r="J185" i="15"/>
  <c r="J147" i="15"/>
  <c r="J108" i="15"/>
  <c r="J72" i="15"/>
  <c r="J144" i="15"/>
  <c r="J52" i="15"/>
  <c r="J143" i="15"/>
  <c r="J197" i="15"/>
  <c r="J58" i="15"/>
  <c r="J203" i="15"/>
  <c r="J75" i="15"/>
  <c r="J28" i="15"/>
  <c r="J35" i="15"/>
  <c r="J232" i="15"/>
  <c r="J192" i="15"/>
  <c r="J156" i="15"/>
  <c r="J120" i="15"/>
  <c r="J81" i="15"/>
  <c r="J44" i="15"/>
  <c r="J231" i="15"/>
  <c r="J191" i="15"/>
  <c r="J155" i="15"/>
  <c r="J98" i="15"/>
  <c r="J238" i="15"/>
  <c r="J181" i="15"/>
  <c r="J31" i="15"/>
  <c r="J67" i="15"/>
  <c r="J169" i="15"/>
  <c r="J94" i="15"/>
  <c r="J56" i="15"/>
  <c r="J21" i="15"/>
  <c r="J73" i="15"/>
  <c r="J10" i="15"/>
  <c r="J79" i="15"/>
  <c r="J189" i="15"/>
  <c r="J41" i="15"/>
  <c r="J48" i="15"/>
  <c r="J223" i="15"/>
  <c r="J186" i="15"/>
  <c r="J138" i="15"/>
  <c r="J85" i="15"/>
  <c r="J17" i="15"/>
  <c r="J89" i="15"/>
  <c r="J215" i="15"/>
  <c r="J87" i="15"/>
  <c r="J208" i="15"/>
  <c r="J177" i="15"/>
  <c r="J137" i="15"/>
  <c r="J100" i="15"/>
  <c r="J63" i="15"/>
  <c r="J27" i="15"/>
  <c r="J106" i="15"/>
  <c r="J33" i="15"/>
  <c r="J105" i="15"/>
  <c r="J162" i="15"/>
  <c r="J13" i="15"/>
  <c r="J170" i="15"/>
  <c r="J57" i="15"/>
  <c r="J235" i="15"/>
  <c r="J195" i="15"/>
  <c r="J160" i="15"/>
  <c r="J123" i="15"/>
  <c r="J86" i="15"/>
  <c r="J47" i="15"/>
  <c r="J11" i="15"/>
  <c r="J55" i="15"/>
  <c r="J198" i="15"/>
  <c r="J50" i="15"/>
  <c r="J153" i="15"/>
  <c r="J180" i="15"/>
  <c r="J12" i="15"/>
  <c r="J209" i="15"/>
  <c r="J178" i="15"/>
  <c r="J65" i="15"/>
  <c r="J205" i="15"/>
  <c r="J42" i="15"/>
  <c r="J88" i="15"/>
  <c r="J196" i="15"/>
  <c r="J38" i="15"/>
  <c r="J201" i="15"/>
  <c r="J167" i="15"/>
  <c r="J92" i="15"/>
  <c r="J54" i="15"/>
  <c r="J19" i="15"/>
  <c r="J90" i="15"/>
  <c r="J217" i="15"/>
  <c r="J69" i="15"/>
  <c r="J236" i="15"/>
  <c r="J152" i="15"/>
  <c r="J22" i="15"/>
  <c r="B8" i="33"/>
  <c r="T5" i="15" l="1"/>
  <c r="U6" i="15"/>
  <c r="D6" i="33"/>
  <c r="D5" i="33"/>
  <c r="C6" i="33"/>
  <c r="C5" i="33"/>
  <c r="C4" i="33"/>
  <c r="C3" i="33" l="1"/>
  <c r="D4" i="33"/>
  <c r="D3" i="33"/>
  <c r="D7" i="33"/>
  <c r="C7" i="33" l="1"/>
  <c r="C9" i="33"/>
  <c r="C11" i="33"/>
  <c r="C8" i="33"/>
  <c r="C10" i="33"/>
  <c r="C12" i="33"/>
  <c r="C14" i="33" l="1"/>
  <c r="C15" i="33" s="1"/>
  <c r="D12" i="33"/>
  <c r="D11" i="33"/>
  <c r="D10" i="33"/>
  <c r="D9" i="33"/>
  <c r="D8" i="33"/>
  <c r="N236" i="15" l="1"/>
  <c r="P236" i="15" s="1"/>
  <c r="O236" i="15"/>
  <c r="N237" i="15"/>
  <c r="P237" i="15" s="1"/>
  <c r="O237" i="15"/>
  <c r="N238" i="15"/>
  <c r="P238" i="15" s="1"/>
  <c r="O238" i="15"/>
  <c r="N239" i="15"/>
  <c r="P239" i="15" s="1"/>
  <c r="O239" i="15"/>
  <c r="N240" i="15"/>
  <c r="P240" i="15" s="1"/>
  <c r="O240" i="15"/>
  <c r="N241" i="15"/>
  <c r="P241" i="15" s="1"/>
  <c r="O241" i="15"/>
  <c r="N242" i="15"/>
  <c r="P242" i="15" s="1"/>
  <c r="O242" i="15"/>
  <c r="N243" i="15"/>
  <c r="P243" i="15" s="1"/>
  <c r="O243" i="15"/>
  <c r="N244" i="15"/>
  <c r="P244" i="15" s="1"/>
  <c r="O244" i="15"/>
  <c r="O231" i="15"/>
  <c r="N231" i="15"/>
  <c r="P231" i="15" s="1"/>
  <c r="N227" i="15"/>
  <c r="P227" i="15" s="1"/>
  <c r="O227" i="15"/>
  <c r="N228" i="15"/>
  <c r="P228" i="15" s="1"/>
  <c r="O228" i="15"/>
  <c r="N223" i="15"/>
  <c r="P223" i="15" s="1"/>
  <c r="O223" i="15"/>
  <c r="N216" i="15"/>
  <c r="P216" i="15" s="1"/>
  <c r="O216" i="15"/>
  <c r="N218" i="15"/>
  <c r="P218" i="15" s="1"/>
  <c r="O218" i="15"/>
  <c r="N205" i="15"/>
  <c r="P205" i="15" s="1"/>
  <c r="O205" i="15"/>
  <c r="N206" i="15"/>
  <c r="P206" i="15" s="1"/>
  <c r="O206" i="15"/>
  <c r="N207" i="15"/>
  <c r="P207" i="15" s="1"/>
  <c r="O207" i="15"/>
  <c r="N209" i="15"/>
  <c r="P209" i="15" s="1"/>
  <c r="O209" i="15"/>
  <c r="N179" i="15"/>
  <c r="P179" i="15" s="1"/>
  <c r="O179" i="15"/>
  <c r="N180" i="15"/>
  <c r="P180" i="15" s="1"/>
  <c r="O180" i="15"/>
  <c r="N181" i="15"/>
  <c r="P181" i="15" s="1"/>
  <c r="O181" i="15"/>
  <c r="N182" i="15"/>
  <c r="P182" i="15" s="1"/>
  <c r="O182" i="15"/>
  <c r="N183" i="15"/>
  <c r="P183" i="15" s="1"/>
  <c r="O183" i="15"/>
  <c r="N184" i="15"/>
  <c r="P184" i="15" s="1"/>
  <c r="O184" i="15"/>
  <c r="N186" i="15"/>
  <c r="P186" i="15" s="1"/>
  <c r="O186" i="15"/>
  <c r="N187" i="15"/>
  <c r="P187" i="15" s="1"/>
  <c r="O187" i="15"/>
  <c r="N188" i="15"/>
  <c r="P188" i="15" s="1"/>
  <c r="O188" i="15"/>
  <c r="N189" i="15"/>
  <c r="P189" i="15" s="1"/>
  <c r="O189" i="15"/>
  <c r="N190" i="15"/>
  <c r="P190" i="15" s="1"/>
  <c r="O190" i="15"/>
  <c r="N191" i="15"/>
  <c r="P191" i="15" s="1"/>
  <c r="O191" i="15"/>
  <c r="N192" i="15"/>
  <c r="P192" i="15" s="1"/>
  <c r="O192" i="15"/>
  <c r="N193" i="15"/>
  <c r="P193" i="15" s="1"/>
  <c r="O193" i="15"/>
  <c r="N194" i="15"/>
  <c r="P194" i="15" s="1"/>
  <c r="O194" i="15"/>
  <c r="N196" i="15"/>
  <c r="P196" i="15" s="1"/>
  <c r="O196" i="15"/>
  <c r="N197" i="15"/>
  <c r="P197" i="15" s="1"/>
  <c r="O197" i="15"/>
  <c r="N199" i="15"/>
  <c r="P199" i="15" s="1"/>
  <c r="O199" i="15"/>
  <c r="N201" i="15"/>
  <c r="P201" i="15" s="1"/>
  <c r="O201" i="15"/>
  <c r="N167" i="15"/>
  <c r="P167" i="15" s="1"/>
  <c r="O167" i="15"/>
  <c r="N168" i="15"/>
  <c r="P168" i="15" s="1"/>
  <c r="O168" i="15"/>
  <c r="N169" i="15"/>
  <c r="P169" i="15" s="1"/>
  <c r="O169" i="15"/>
  <c r="N170" i="15"/>
  <c r="P170" i="15" s="1"/>
  <c r="O170" i="15"/>
  <c r="N172" i="15"/>
  <c r="P172" i="15" s="1"/>
  <c r="O172" i="15"/>
  <c r="N156" i="15"/>
  <c r="P156" i="15" s="1"/>
  <c r="O156" i="15"/>
  <c r="N159" i="15"/>
  <c r="P159" i="15" s="1"/>
  <c r="O159" i="15"/>
  <c r="N160" i="15"/>
  <c r="P160" i="15" s="1"/>
  <c r="O160" i="15"/>
  <c r="N161" i="15"/>
  <c r="P161" i="15" s="1"/>
  <c r="O161" i="15"/>
  <c r="N162" i="15"/>
  <c r="P162" i="15" s="1"/>
  <c r="O162" i="15"/>
  <c r="N147" i="15"/>
  <c r="P147" i="15" s="1"/>
  <c r="O147" i="15"/>
  <c r="N148" i="15"/>
  <c r="P148" i="15" s="1"/>
  <c r="O148" i="15"/>
  <c r="N139" i="15"/>
  <c r="P139" i="15" s="1"/>
  <c r="O139" i="15"/>
  <c r="N122" i="15"/>
  <c r="P122" i="15" s="1"/>
  <c r="O122" i="15"/>
  <c r="N117" i="15"/>
  <c r="P117" i="15" s="1"/>
  <c r="O117" i="15"/>
  <c r="N79" i="15"/>
  <c r="P79" i="15" s="1"/>
  <c r="O79" i="15"/>
  <c r="N82" i="15"/>
  <c r="P82" i="15" s="1"/>
  <c r="O82" i="15"/>
  <c r="N86" i="15"/>
  <c r="P86" i="15" s="1"/>
  <c r="O86" i="15"/>
  <c r="N90" i="15"/>
  <c r="P90" i="15" s="1"/>
  <c r="O90" i="15"/>
  <c r="N92" i="15"/>
  <c r="P92" i="15" s="1"/>
  <c r="O92" i="15"/>
  <c r="N94" i="15"/>
  <c r="P94" i="15" s="1"/>
  <c r="O94" i="15"/>
  <c r="N97" i="15"/>
  <c r="P97" i="15" s="1"/>
  <c r="O97" i="15"/>
  <c r="N98" i="15"/>
  <c r="P98" i="15" s="1"/>
  <c r="O98" i="15"/>
  <c r="N99" i="15"/>
  <c r="P99" i="15" s="1"/>
  <c r="O99" i="15"/>
  <c r="N100" i="15"/>
  <c r="P100" i="15" s="1"/>
  <c r="O100" i="15"/>
  <c r="N101" i="15"/>
  <c r="P101" i="15" s="1"/>
  <c r="O101" i="15"/>
  <c r="N102" i="15"/>
  <c r="P102" i="15" s="1"/>
  <c r="O102" i="15"/>
  <c r="N104" i="15"/>
  <c r="P104" i="15" s="1"/>
  <c r="O104" i="15"/>
  <c r="N105" i="15"/>
  <c r="P105" i="15" s="1"/>
  <c r="O105" i="15"/>
  <c r="N106" i="15"/>
  <c r="P106" i="15" s="1"/>
  <c r="O106" i="15"/>
  <c r="N111" i="15"/>
  <c r="P111" i="15" s="1"/>
  <c r="O111" i="15"/>
  <c r="N68" i="15"/>
  <c r="P68" i="15" s="1"/>
  <c r="O68" i="15"/>
  <c r="N70" i="15"/>
  <c r="P70" i="15" s="1"/>
  <c r="O70" i="15"/>
  <c r="N71" i="15"/>
  <c r="P71" i="15" s="1"/>
  <c r="O71" i="15"/>
  <c r="N73" i="15"/>
  <c r="P73" i="15" s="1"/>
  <c r="O73" i="15"/>
  <c r="O65" i="15"/>
  <c r="N65" i="15"/>
  <c r="P65" i="15" s="1"/>
  <c r="N61" i="15"/>
  <c r="P61" i="15" s="1"/>
  <c r="O61" i="15"/>
  <c r="N57" i="15"/>
  <c r="P57" i="15" s="1"/>
  <c r="O57" i="15"/>
  <c r="O52" i="15"/>
  <c r="N52" i="15"/>
  <c r="P52" i="15" s="1"/>
  <c r="N42" i="15"/>
  <c r="P42" i="15" s="1"/>
  <c r="O42" i="15"/>
  <c r="N45" i="15"/>
  <c r="P45" i="15" s="1"/>
  <c r="O45" i="15"/>
  <c r="N46" i="15"/>
  <c r="P46" i="15" s="1"/>
  <c r="O46" i="15"/>
  <c r="N50" i="15"/>
  <c r="P50" i="15" s="1"/>
  <c r="O50" i="15"/>
  <c r="O41" i="15"/>
  <c r="N41" i="15"/>
  <c r="P41" i="15" s="1"/>
  <c r="N30" i="15"/>
  <c r="P30" i="15" s="1"/>
  <c r="O30" i="15"/>
  <c r="N32" i="15"/>
  <c r="P32" i="15" s="1"/>
  <c r="O32" i="15"/>
  <c r="N35" i="15"/>
  <c r="P35" i="15" s="1"/>
  <c r="O35" i="15"/>
  <c r="N36" i="15"/>
  <c r="P36" i="15" s="1"/>
  <c r="O36" i="15"/>
  <c r="N37" i="15"/>
  <c r="P37" i="15" s="1"/>
  <c r="O37" i="15"/>
  <c r="O9" i="15"/>
  <c r="N9" i="15"/>
  <c r="P9" i="15" s="1"/>
  <c r="N13" i="15"/>
  <c r="P13" i="15" s="1"/>
  <c r="O13" i="15"/>
  <c r="N17" i="15"/>
  <c r="P17" i="15" s="1"/>
  <c r="O17" i="15"/>
  <c r="N18" i="15"/>
  <c r="P18" i="15" s="1"/>
  <c r="O18" i="15"/>
  <c r="N19" i="15"/>
  <c r="P19" i="15" s="1"/>
  <c r="O19" i="15"/>
  <c r="N20" i="15"/>
  <c r="P20" i="15" s="1"/>
  <c r="O20" i="15"/>
  <c r="N21" i="15"/>
  <c r="P21" i="15" s="1"/>
  <c r="O21" i="15"/>
  <c r="N22" i="15"/>
  <c r="P22" i="15" s="1"/>
  <c r="O22" i="15"/>
  <c r="N23" i="15"/>
  <c r="P23" i="15" s="1"/>
  <c r="O23" i="15"/>
  <c r="N24" i="15"/>
  <c r="P24" i="15" s="1"/>
  <c r="O24" i="15"/>
  <c r="N25" i="15"/>
  <c r="P25" i="15" s="1"/>
  <c r="O25" i="15"/>
  <c r="M9" i="15"/>
  <c r="M10" i="15"/>
  <c r="M8" i="15"/>
  <c r="N225" i="15"/>
  <c r="N226" i="15"/>
  <c r="N171" i="15"/>
  <c r="N135" i="15"/>
  <c r="N103" i="15"/>
  <c r="N43" i="15"/>
  <c r="N151" i="15"/>
  <c r="N154" i="15"/>
  <c r="N234" i="15"/>
  <c r="N198" i="15"/>
  <c r="N178" i="15"/>
  <c r="N66" i="15"/>
  <c r="N235" i="15"/>
  <c r="N200" i="15"/>
  <c r="N204" i="15"/>
  <c r="N232" i="15"/>
  <c r="N175" i="15"/>
  <c r="N8" i="15"/>
  <c r="N27" i="15"/>
  <c r="N47" i="15"/>
  <c r="N155" i="15"/>
  <c r="N44" i="15"/>
  <c r="N140" i="15"/>
  <c r="N176" i="15"/>
  <c r="N222" i="15"/>
  <c r="N93" i="15"/>
  <c r="N63" i="15"/>
  <c r="N11" i="15"/>
  <c r="N55" i="15"/>
  <c r="N72" i="15"/>
  <c r="N58" i="15"/>
  <c r="N49" i="15"/>
  <c r="N53" i="15"/>
  <c r="N69" i="15"/>
  <c r="N91" i="15"/>
  <c r="O137" i="15"/>
  <c r="N195" i="15"/>
  <c r="N233" i="15"/>
  <c r="N33" i="15"/>
  <c r="N48" i="15"/>
  <c r="N75" i="15"/>
  <c r="N157" i="15"/>
  <c r="N112" i="15"/>
  <c r="N107" i="15"/>
  <c r="N95" i="15"/>
  <c r="N89" i="15"/>
  <c r="N153" i="15"/>
  <c r="N208" i="15"/>
  <c r="I26" i="15" l="1"/>
  <c r="O235" i="15"/>
  <c r="P235" i="15" s="1"/>
  <c r="O166" i="15"/>
  <c r="O152" i="15"/>
  <c r="O67" i="15"/>
  <c r="O60" i="15"/>
  <c r="O47" i="15"/>
  <c r="P47" i="15" s="1"/>
  <c r="O33" i="15"/>
  <c r="P33" i="15" s="1"/>
  <c r="O38" i="15"/>
  <c r="O200" i="15"/>
  <c r="P200" i="15" s="1"/>
  <c r="O75" i="15"/>
  <c r="P75" i="15" s="1"/>
  <c r="O48" i="15"/>
  <c r="P48" i="15" s="1"/>
  <c r="O91" i="15"/>
  <c r="P91" i="15" s="1"/>
  <c r="O49" i="15"/>
  <c r="P49" i="15" s="1"/>
  <c r="O29" i="15"/>
  <c r="O28" i="15"/>
  <c r="O222" i="15"/>
  <c r="P222" i="15" s="1"/>
  <c r="O140" i="15"/>
  <c r="P140" i="15" s="1"/>
  <c r="O8" i="15"/>
  <c r="P8" i="15" s="1"/>
  <c r="O178" i="15"/>
  <c r="P178" i="15" s="1"/>
  <c r="O171" i="15"/>
  <c r="P171" i="15" s="1"/>
  <c r="O62" i="15"/>
  <c r="O217" i="15"/>
  <c r="O31" i="15"/>
  <c r="O93" i="15"/>
  <c r="P93" i="15" s="1"/>
  <c r="O155" i="15"/>
  <c r="P155" i="15" s="1"/>
  <c r="O198" i="15"/>
  <c r="P198" i="15" s="1"/>
  <c r="O175" i="15"/>
  <c r="P175" i="15" s="1"/>
  <c r="O234" i="15"/>
  <c r="P234" i="15" s="1"/>
  <c r="O233" i="15"/>
  <c r="P233" i="15" s="1"/>
  <c r="O195" i="15"/>
  <c r="P195" i="15" s="1"/>
  <c r="O69" i="15"/>
  <c r="P69" i="15" s="1"/>
  <c r="O14" i="15"/>
  <c r="O34" i="15"/>
  <c r="I220" i="15"/>
  <c r="O120" i="15"/>
  <c r="O43" i="15"/>
  <c r="P43" i="15" s="1"/>
  <c r="O10" i="15"/>
  <c r="O176" i="15"/>
  <c r="P176" i="15" s="1"/>
  <c r="O44" i="15"/>
  <c r="P44" i="15" s="1"/>
  <c r="O103" i="15"/>
  <c r="P103" i="15" s="1"/>
  <c r="O226" i="15"/>
  <c r="P226" i="15" s="1"/>
  <c r="O56" i="15"/>
  <c r="O204" i="15"/>
  <c r="P204" i="15" s="1"/>
  <c r="O135" i="15"/>
  <c r="P135" i="15" s="1"/>
  <c r="O58" i="15"/>
  <c r="P58" i="15" s="1"/>
  <c r="O154" i="15"/>
  <c r="P154" i="15" s="1"/>
  <c r="O232" i="15"/>
  <c r="P232" i="15" s="1"/>
  <c r="O96" i="15"/>
  <c r="O80" i="15"/>
  <c r="O53" i="15"/>
  <c r="P53" i="15" s="1"/>
  <c r="O221" i="15"/>
  <c r="O208" i="15"/>
  <c r="P208" i="15" s="1"/>
  <c r="O185" i="15"/>
  <c r="N185" i="15"/>
  <c r="O177" i="15"/>
  <c r="N177" i="15"/>
  <c r="N163" i="15"/>
  <c r="N164" i="15"/>
  <c r="O146" i="15"/>
  <c r="N146" i="15"/>
  <c r="O144" i="15"/>
  <c r="O138" i="15"/>
  <c r="N136" i="15"/>
  <c r="O136" i="15"/>
  <c r="N138" i="15"/>
  <c r="N137" i="15"/>
  <c r="P137" i="15" s="1"/>
  <c r="O134" i="15"/>
  <c r="O124" i="15"/>
  <c r="N121" i="15"/>
  <c r="N123" i="15"/>
  <c r="O123" i="15"/>
  <c r="O121" i="15"/>
  <c r="N124" i="15"/>
  <c r="O116" i="15"/>
  <c r="N85" i="15"/>
  <c r="O87" i="15"/>
  <c r="O112" i="15"/>
  <c r="P112" i="15" s="1"/>
  <c r="O81" i="15"/>
  <c r="O107" i="15"/>
  <c r="P107" i="15" s="1"/>
  <c r="O109" i="15"/>
  <c r="N108" i="15"/>
  <c r="O95" i="15"/>
  <c r="P95" i="15" s="1"/>
  <c r="O89" i="15"/>
  <c r="P89" i="15" s="1"/>
  <c r="N96" i="15"/>
  <c r="N88" i="15"/>
  <c r="O108" i="15"/>
  <c r="O85" i="15"/>
  <c r="N87" i="15"/>
  <c r="P87" i="15" s="1"/>
  <c r="N81" i="15"/>
  <c r="N109" i="15"/>
  <c r="O78" i="15"/>
  <c r="O74" i="15"/>
  <c r="N74" i="15"/>
  <c r="N54" i="15"/>
  <c r="O54" i="15"/>
  <c r="O12" i="15"/>
  <c r="N215" i="15"/>
  <c r="O214" i="15"/>
  <c r="N12" i="15"/>
  <c r="O153" i="15"/>
  <c r="P153" i="15" s="1"/>
  <c r="O151" i="15"/>
  <c r="P151" i="15" s="1"/>
  <c r="N34" i="15"/>
  <c r="N144" i="15"/>
  <c r="N152" i="15"/>
  <c r="N31" i="15"/>
  <c r="H165" i="15"/>
  <c r="N166" i="15"/>
  <c r="N56" i="15"/>
  <c r="H51" i="15"/>
  <c r="N62" i="15"/>
  <c r="O66" i="15"/>
  <c r="P66" i="15" s="1"/>
  <c r="N221" i="15"/>
  <c r="N224" i="15"/>
  <c r="N10" i="15"/>
  <c r="N29" i="15"/>
  <c r="O55" i="15"/>
  <c r="P55" i="15" s="1"/>
  <c r="O63" i="15"/>
  <c r="N67" i="15"/>
  <c r="H40" i="15"/>
  <c r="I119" i="15"/>
  <c r="I77" i="15"/>
  <c r="I114" i="15"/>
  <c r="I224" i="15"/>
  <c r="I213" i="15"/>
  <c r="H150" i="15"/>
  <c r="I165" i="15"/>
  <c r="I40" i="15"/>
  <c r="I59" i="15"/>
  <c r="H64" i="15"/>
  <c r="I142" i="15"/>
  <c r="I51" i="15"/>
  <c r="H133" i="15"/>
  <c r="H114" i="15"/>
  <c r="I133" i="15"/>
  <c r="I150" i="15"/>
  <c r="H224" i="15"/>
  <c r="H26" i="15"/>
  <c r="N14" i="15"/>
  <c r="O11" i="15"/>
  <c r="N28" i="15"/>
  <c r="H59" i="15"/>
  <c r="N60" i="15"/>
  <c r="O72" i="15"/>
  <c r="P72" i="15" s="1"/>
  <c r="O88" i="15"/>
  <c r="N80" i="15"/>
  <c r="H77" i="15"/>
  <c r="N78" i="15"/>
  <c r="N116" i="15"/>
  <c r="H119" i="15"/>
  <c r="N120" i="15"/>
  <c r="N217" i="15"/>
  <c r="O215" i="15"/>
  <c r="H220" i="15"/>
  <c r="N38" i="15"/>
  <c r="O163" i="15"/>
  <c r="O157" i="15"/>
  <c r="P157" i="15" s="1"/>
  <c r="I64" i="15"/>
  <c r="N230" i="15"/>
  <c r="H142" i="15"/>
  <c r="N143" i="15"/>
  <c r="H213" i="15"/>
  <c r="N214" i="15"/>
  <c r="O164" i="15"/>
  <c r="N40" i="15"/>
  <c r="I174" i="15"/>
  <c r="O115" i="15"/>
  <c r="O225" i="15"/>
  <c r="P225" i="15" s="1"/>
  <c r="O143" i="15"/>
  <c r="N134" i="15"/>
  <c r="O27" i="15"/>
  <c r="N115" i="15"/>
  <c r="O203" i="15"/>
  <c r="H174" i="15"/>
  <c r="N203" i="15"/>
  <c r="P166" i="15" l="1"/>
  <c r="P138" i="15"/>
  <c r="J213" i="15"/>
  <c r="P109" i="15"/>
  <c r="P217" i="15"/>
  <c r="P144" i="15"/>
  <c r="P67" i="15"/>
  <c r="P60" i="15"/>
  <c r="P120" i="15"/>
  <c r="P152" i="15"/>
  <c r="P134" i="15"/>
  <c r="P80" i="15"/>
  <c r="P62" i="15"/>
  <c r="P56" i="15"/>
  <c r="P143" i="15"/>
  <c r="P146" i="15"/>
  <c r="P177" i="15"/>
  <c r="P74" i="15"/>
  <c r="P81" i="15"/>
  <c r="P124" i="15"/>
  <c r="P185" i="15"/>
  <c r="P221" i="15"/>
  <c r="P116" i="15"/>
  <c r="P96" i="15"/>
  <c r="P115" i="15"/>
  <c r="P214" i="15"/>
  <c r="P78" i="15"/>
  <c r="P34" i="15"/>
  <c r="P28" i="15"/>
  <c r="P38" i="15"/>
  <c r="P14" i="15"/>
  <c r="P10" i="15"/>
  <c r="P31" i="15"/>
  <c r="P29" i="15"/>
  <c r="P12" i="15"/>
  <c r="O220" i="15"/>
  <c r="J220" i="15"/>
  <c r="N51" i="15"/>
  <c r="N39" i="15" s="1"/>
  <c r="O51" i="15"/>
  <c r="N150" i="15"/>
  <c r="O133" i="15"/>
  <c r="O174" i="15"/>
  <c r="O114" i="15"/>
  <c r="N174" i="15"/>
  <c r="O142" i="15"/>
  <c r="N64" i="15"/>
  <c r="O202" i="15"/>
  <c r="H39" i="15"/>
  <c r="J114" i="15"/>
  <c r="O59" i="15"/>
  <c r="J51" i="15"/>
  <c r="O119" i="15"/>
  <c r="O165" i="15"/>
  <c r="O26" i="15"/>
  <c r="O230" i="15"/>
  <c r="P230" i="15" s="1"/>
  <c r="O40" i="15"/>
  <c r="P40" i="15" s="1"/>
  <c r="O7" i="15"/>
  <c r="N26" i="15"/>
  <c r="P136" i="15"/>
  <c r="P54" i="15"/>
  <c r="J40" i="15"/>
  <c r="P27" i="15"/>
  <c r="P203" i="15"/>
  <c r="J224" i="15"/>
  <c r="P215" i="15"/>
  <c r="P88" i="15"/>
  <c r="P108" i="15"/>
  <c r="P85" i="15"/>
  <c r="P123" i="15"/>
  <c r="P121" i="15"/>
  <c r="P164" i="15"/>
  <c r="P163" i="15"/>
  <c r="P11" i="15"/>
  <c r="P63" i="15"/>
  <c r="J142" i="15"/>
  <c r="J77" i="15"/>
  <c r="O77" i="15"/>
  <c r="J64" i="15"/>
  <c r="J165" i="15"/>
  <c r="N165" i="15"/>
  <c r="J119" i="15"/>
  <c r="O64" i="15"/>
  <c r="N7" i="15"/>
  <c r="J59" i="15"/>
  <c r="J133" i="15"/>
  <c r="J174" i="15"/>
  <c r="O150" i="15"/>
  <c r="O213" i="15"/>
  <c r="I39" i="15"/>
  <c r="J150" i="15"/>
  <c r="N220" i="15"/>
  <c r="J202" i="15"/>
  <c r="N114" i="15"/>
  <c r="N133" i="15"/>
  <c r="O224" i="15"/>
  <c r="P224" i="15" s="1"/>
  <c r="N142" i="15"/>
  <c r="J26" i="15"/>
  <c r="N202" i="15"/>
  <c r="N213" i="15"/>
  <c r="N119" i="15"/>
  <c r="N77" i="15"/>
  <c r="N59" i="15"/>
  <c r="C9" i="40" l="1"/>
  <c r="KJ2" i="36" s="1"/>
  <c r="C24" i="40"/>
  <c r="D19" i="54" s="1"/>
  <c r="F19" i="54" s="1"/>
  <c r="C21" i="40"/>
  <c r="C10" i="40"/>
  <c r="KK2" i="36" s="1"/>
  <c r="C19" i="40"/>
  <c r="C30" i="40"/>
  <c r="D25" i="54" s="1"/>
  <c r="F25" i="54" s="1"/>
  <c r="C29" i="40"/>
  <c r="D24" i="54" s="1"/>
  <c r="F24" i="54" s="1"/>
  <c r="C28" i="40"/>
  <c r="D23" i="54" s="1"/>
  <c r="F23" i="54" s="1"/>
  <c r="C27" i="40"/>
  <c r="D22" i="54" s="1"/>
  <c r="F22" i="54" s="1"/>
  <c r="C26" i="40"/>
  <c r="C25" i="40"/>
  <c r="D20" i="54" s="1"/>
  <c r="F20" i="54" s="1"/>
  <c r="C23" i="40"/>
  <c r="C22" i="40"/>
  <c r="C20" i="40"/>
  <c r="D15" i="54" s="1"/>
  <c r="F15" i="54" s="1"/>
  <c r="C18" i="40"/>
  <c r="C17" i="40"/>
  <c r="D12" i="54" s="1"/>
  <c r="F12" i="54" s="1"/>
  <c r="P220" i="15"/>
  <c r="E31" i="40"/>
  <c r="E30" i="40"/>
  <c r="P51" i="15"/>
  <c r="P64" i="15"/>
  <c r="P114" i="15"/>
  <c r="P150" i="15"/>
  <c r="P133" i="15"/>
  <c r="P174" i="15"/>
  <c r="P142" i="15"/>
  <c r="P77" i="15"/>
  <c r="P26" i="15"/>
  <c r="J39" i="15"/>
  <c r="O39" i="15"/>
  <c r="P39" i="15" s="1"/>
  <c r="P59" i="15"/>
  <c r="P202" i="15"/>
  <c r="O6" i="15"/>
  <c r="P213" i="15"/>
  <c r="P7" i="15"/>
  <c r="P165" i="15"/>
  <c r="P119" i="15"/>
  <c r="O5" i="15"/>
  <c r="N6" i="15"/>
  <c r="JW2" i="36" l="1"/>
  <c r="D16" i="54"/>
  <c r="F16" i="54" s="1"/>
  <c r="JU2" i="36"/>
  <c r="D14" i="54"/>
  <c r="F14" i="54" s="1"/>
  <c r="JY2" i="36"/>
  <c r="D18" i="54"/>
  <c r="F18" i="54" s="1"/>
  <c r="JT2" i="36"/>
  <c r="D13" i="54"/>
  <c r="F13" i="54" s="1"/>
  <c r="JX2" i="36"/>
  <c r="D17" i="54"/>
  <c r="F17" i="54" s="1"/>
  <c r="KB2" i="36"/>
  <c r="D21" i="54"/>
  <c r="F21" i="54" s="1"/>
  <c r="G7" i="49"/>
  <c r="F7" i="49" s="1"/>
  <c r="JV2" i="36"/>
  <c r="G11" i="49"/>
  <c r="F11" i="49" s="1"/>
  <c r="JZ2" i="36"/>
  <c r="G15" i="49"/>
  <c r="F15" i="49" s="1"/>
  <c r="KD2" i="36"/>
  <c r="G14" i="49"/>
  <c r="F14" i="49" s="1"/>
  <c r="KC2" i="36"/>
  <c r="G4" i="49"/>
  <c r="F4" i="49" s="1"/>
  <c r="JS2" i="36"/>
  <c r="G12" i="49"/>
  <c r="F12" i="49" s="1"/>
  <c r="KA2" i="36"/>
  <c r="G16" i="49"/>
  <c r="F16" i="49" s="1"/>
  <c r="KE2" i="36"/>
  <c r="G17" i="49"/>
  <c r="F17" i="49" s="1"/>
  <c r="KF2" i="36"/>
  <c r="G10" i="49"/>
  <c r="F10" i="49" s="1"/>
  <c r="G8" i="49"/>
  <c r="F8" i="49" s="1"/>
  <c r="G13" i="49"/>
  <c r="F13" i="49" s="1"/>
  <c r="G9" i="49"/>
  <c r="F9" i="49" s="1"/>
  <c r="G6" i="49"/>
  <c r="F6" i="49" s="1"/>
  <c r="G5" i="49"/>
  <c r="F5" i="49" s="1"/>
  <c r="C16" i="40"/>
  <c r="D11" i="54" s="1"/>
  <c r="F11" i="54" s="1"/>
  <c r="O45" i="38"/>
  <c r="O48" i="38" s="1"/>
  <c r="B32" i="42"/>
  <c r="O3" i="38"/>
  <c r="O6" i="38" s="1"/>
  <c r="E29" i="40"/>
  <c r="G45" i="38"/>
  <c r="G48" i="38" s="1"/>
  <c r="G3" i="38"/>
  <c r="G6" i="38" s="1"/>
  <c r="B24" i="42"/>
  <c r="E45" i="38"/>
  <c r="E48" i="38" s="1"/>
  <c r="E3" i="38"/>
  <c r="E6" i="38" s="1"/>
  <c r="B22" i="42"/>
  <c r="F45" i="38"/>
  <c r="F48" i="38" s="1"/>
  <c r="F3" i="38"/>
  <c r="F6" i="38" s="1"/>
  <c r="B23" i="42"/>
  <c r="K45" i="38"/>
  <c r="K48" i="38" s="1"/>
  <c r="K3" i="38"/>
  <c r="K6" i="38" s="1"/>
  <c r="B28" i="42"/>
  <c r="J45" i="38"/>
  <c r="J48" i="38" s="1"/>
  <c r="J3" i="38"/>
  <c r="J6" i="38" s="1"/>
  <c r="B27" i="42"/>
  <c r="I45" i="38"/>
  <c r="I48" i="38" s="1"/>
  <c r="I3" i="38"/>
  <c r="I6" i="38" s="1"/>
  <c r="B26" i="42"/>
  <c r="P45" i="38"/>
  <c r="P48" i="38" s="1"/>
  <c r="P3" i="38"/>
  <c r="P6" i="38" s="1"/>
  <c r="B33" i="42"/>
  <c r="D45" i="38"/>
  <c r="D48" i="38" s="1"/>
  <c r="D3" i="38"/>
  <c r="D6" i="38" s="1"/>
  <c r="B21" i="42"/>
  <c r="L45" i="38"/>
  <c r="L48" i="38" s="1"/>
  <c r="L3" i="38"/>
  <c r="L6" i="38" s="1"/>
  <c r="M45" i="38"/>
  <c r="M48" i="38" s="1"/>
  <c r="M3" i="38"/>
  <c r="M6" i="38" s="1"/>
  <c r="B30" i="42"/>
  <c r="H45" i="38"/>
  <c r="H48" i="38" s="1"/>
  <c r="H3" i="38"/>
  <c r="H6" i="38" s="1"/>
  <c r="B25" i="42"/>
  <c r="N45" i="38"/>
  <c r="N48" i="38" s="1"/>
  <c r="N3" i="38"/>
  <c r="N6" i="38" s="1"/>
  <c r="B31" i="42"/>
  <c r="Q45" i="38"/>
  <c r="Q48" i="38" s="1"/>
  <c r="Q3" i="38"/>
  <c r="Q6" i="38" s="1"/>
  <c r="B34" i="42"/>
  <c r="E17" i="40"/>
  <c r="E26" i="40"/>
  <c r="E16" i="40"/>
  <c r="E25" i="40"/>
  <c r="E20" i="40"/>
  <c r="E28" i="40"/>
  <c r="E18" i="40"/>
  <c r="E27" i="40"/>
  <c r="E21" i="40"/>
  <c r="E22" i="40"/>
  <c r="E24" i="40"/>
  <c r="E19" i="40"/>
  <c r="E23" i="40"/>
  <c r="P6" i="15"/>
  <c r="G3" i="49" l="1"/>
  <c r="F3" i="49" s="1"/>
  <c r="JR2" i="36"/>
  <c r="I17" i="49"/>
  <c r="K17" i="49"/>
  <c r="J17" i="49"/>
  <c r="J16" i="49"/>
  <c r="I16" i="49"/>
  <c r="K16" i="49"/>
  <c r="J15" i="49"/>
  <c r="K15" i="49"/>
  <c r="I15" i="49"/>
  <c r="I14" i="49"/>
  <c r="K14" i="49"/>
  <c r="J14" i="49"/>
  <c r="K13" i="49"/>
  <c r="J13" i="49"/>
  <c r="I13" i="49"/>
  <c r="K12" i="49"/>
  <c r="J12" i="49"/>
  <c r="I12" i="49"/>
  <c r="J11" i="49"/>
  <c r="K11" i="49"/>
  <c r="I11" i="49"/>
  <c r="K10" i="49"/>
  <c r="J10" i="49"/>
  <c r="I10" i="49"/>
  <c r="J9" i="49"/>
  <c r="I9" i="49"/>
  <c r="K9" i="49"/>
  <c r="I8" i="49"/>
  <c r="K8" i="49"/>
  <c r="J8" i="49"/>
  <c r="J7" i="49"/>
  <c r="K7" i="49"/>
  <c r="I7" i="49"/>
  <c r="J6" i="49"/>
  <c r="I6" i="49"/>
  <c r="K6" i="49"/>
  <c r="K5" i="49"/>
  <c r="I5" i="49"/>
  <c r="J5" i="49"/>
  <c r="I4" i="49"/>
  <c r="K4" i="49"/>
  <c r="J4" i="49"/>
  <c r="C45" i="38"/>
  <c r="C48" i="38" s="1"/>
  <c r="C3" i="38"/>
  <c r="C6" i="38" s="1"/>
  <c r="B20" i="42"/>
  <c r="E15" i="40"/>
  <c r="I230" i="15"/>
  <c r="H230" i="15"/>
  <c r="I3" i="49" l="1"/>
  <c r="J3" i="49"/>
  <c r="K3" i="49"/>
  <c r="J230" i="15"/>
  <c r="C11" i="40" s="1"/>
  <c r="KL2" i="36" s="1"/>
  <c r="E246" i="15"/>
  <c r="I7" i="15"/>
  <c r="I6" i="15" s="1"/>
  <c r="E245" i="15"/>
  <c r="C31" i="40" l="1"/>
  <c r="D26" i="54" s="1"/>
  <c r="F26" i="54" s="1"/>
  <c r="E250" i="15"/>
  <c r="E251" i="15" s="1"/>
  <c r="H7" i="15"/>
  <c r="G18" i="49" l="1"/>
  <c r="F18" i="49" s="1"/>
  <c r="KG2" i="36"/>
  <c r="D28" i="52"/>
  <c r="F28" i="52" s="1"/>
  <c r="R45" i="38"/>
  <c r="R48" i="38" s="1"/>
  <c r="R3" i="38"/>
  <c r="R6" i="38" s="1"/>
  <c r="B35" i="42"/>
  <c r="J7" i="15"/>
  <c r="H6" i="15"/>
  <c r="J6" i="15" s="1"/>
  <c r="C15" i="40" s="1"/>
  <c r="D10" i="54" s="1"/>
  <c r="F10" i="54" s="1"/>
  <c r="JQ2" i="36" l="1"/>
  <c r="G2" i="49"/>
  <c r="F2" i="49" s="1"/>
  <c r="I2" i="49" s="1"/>
  <c r="K18" i="49"/>
  <c r="I18" i="49"/>
  <c r="J18" i="49"/>
  <c r="KH2" i="36" l="1"/>
  <c r="D28" i="54"/>
  <c r="F28" i="54" s="1"/>
  <c r="J2" i="49"/>
  <c r="J20" i="49" s="1"/>
  <c r="D5" i="50" s="1"/>
  <c r="K2" i="49"/>
  <c r="K20" i="49" s="1"/>
  <c r="E5" i="50" s="1"/>
  <c r="I20" i="49"/>
  <c r="C5" i="50" s="1"/>
  <c r="B45" i="38"/>
  <c r="B48" i="38" s="1"/>
  <c r="B3" i="38"/>
  <c r="B6" i="38" s="1"/>
  <c r="B19" i="42"/>
  <c r="F5" i="50" l="1"/>
  <c r="S45" i="38"/>
  <c r="S48" i="38" s="1"/>
  <c r="S3" i="38"/>
  <c r="S6" i="38" s="1"/>
  <c r="B37" i="42"/>
  <c r="B41" i="42" l="1"/>
  <c r="A1" i="42" l="1"/>
  <c r="A40" i="51" s="1"/>
  <c r="A45" i="40" l="1"/>
  <c r="KI3" i="36"/>
  <c r="KI2" i="36" s="1"/>
</calcChain>
</file>

<file path=xl/comments1.xml><?xml version="1.0" encoding="utf-8"?>
<comments xmlns="http://schemas.openxmlformats.org/spreadsheetml/2006/main">
  <authors>
    <author>test</author>
    <author>jacob.mehl</author>
    <author>Joe</author>
    <author>Joseph R Dove</author>
    <author>Transportation Security Administration</author>
  </authors>
  <commentList>
    <comment ref="J5" authorId="0" shapeId="0">
      <text>
        <r>
          <rPr>
            <sz val="8"/>
            <color indexed="81"/>
            <rFont val="Tahoma"/>
            <family val="2"/>
          </rPr>
          <t>Please enter the 3-letter airport code of your field office assignment.</t>
        </r>
      </text>
    </comment>
    <comment ref="M5" authorId="1" shapeId="0">
      <text>
        <r>
          <rPr>
            <sz val="8"/>
            <color indexed="81"/>
            <rFont val="Tahoma"/>
            <family val="2"/>
          </rPr>
          <t>TSA Region #1-5</t>
        </r>
      </text>
    </comment>
    <comment ref="J6" authorId="2" shapeId="0">
      <text>
        <r>
          <rPr>
            <b/>
            <sz val="9"/>
            <color indexed="81"/>
            <rFont val="Tahoma"/>
            <family val="2"/>
          </rPr>
          <t>Only necessary if it differs from the previously listed TSA Field Office.</t>
        </r>
      </text>
    </comment>
    <comment ref="H12" authorId="3" shapeId="0">
      <text>
        <r>
          <rPr>
            <sz val="9"/>
            <color indexed="81"/>
            <rFont val="Tahoma"/>
            <family val="2"/>
          </rPr>
          <t xml:space="preserve">Address of Corporate  Facility or HQ visited.
</t>
        </r>
      </text>
    </comment>
    <comment ref="E14" authorId="0" shapeId="0">
      <text>
        <r>
          <rPr>
            <b/>
            <sz val="8"/>
            <color indexed="81"/>
            <rFont val="Tahoma"/>
            <family val="2"/>
          </rPr>
          <t>Place an "X" in the box if this Agency is not governed by 49 CFR Part 659. (by checking this box it will eliminate questions that reflect this reg)</t>
        </r>
      </text>
    </comment>
    <comment ref="I15" authorId="0" shapeId="0">
      <text>
        <r>
          <rPr>
            <b/>
            <sz val="8"/>
            <color indexed="81"/>
            <rFont val="Tahoma"/>
            <family val="2"/>
          </rPr>
          <t>Was this agency on your work plan?</t>
        </r>
      </text>
    </comment>
    <comment ref="E16" authorId="4" shapeId="0">
      <text>
        <r>
          <rPr>
            <b/>
            <sz val="9"/>
            <color indexed="81"/>
            <rFont val="Tahoma"/>
            <family val="2"/>
          </rPr>
          <t>Field must be number only.  Average DAILY Ridership.</t>
        </r>
      </text>
    </comment>
    <comment ref="I16" authorId="2" shapeId="0">
      <text>
        <r>
          <rPr>
            <b/>
            <sz val="9"/>
            <color indexed="81"/>
            <rFont val="Tahoma"/>
            <family val="2"/>
          </rPr>
          <t>Choose HTUA from dropdown menu.</t>
        </r>
      </text>
    </comment>
    <comment ref="A17" authorId="2" shapeId="0">
      <text>
        <r>
          <rPr>
            <b/>
            <sz val="9"/>
            <color indexed="81"/>
            <rFont val="Tahoma"/>
            <family val="2"/>
          </rPr>
          <t>lFTA Section 5311
Section 5311 is a non-urbanized area formula funding program authorized by 49 United States Code (U.S.C) Section 5311. This federal grant program provides funding for public transit in non-urbanized areas with a population under 50,000 as designated by the Bureau of the Census
http://www.fta.dot.gov/funding/grants/grants_financing_4126.html#general</t>
        </r>
        <r>
          <rPr>
            <sz val="9"/>
            <color indexed="81"/>
            <rFont val="Tahoma"/>
            <family val="2"/>
          </rPr>
          <t xml:space="preserve">
</t>
        </r>
      </text>
    </comment>
    <comment ref="B18" authorId="2" shapeId="0">
      <text>
        <r>
          <rPr>
            <b/>
            <sz val="9"/>
            <color indexed="81"/>
            <rFont val="Tahoma"/>
            <family val="2"/>
          </rPr>
          <t>Place "X" next to all applicable types of service at this agency.</t>
        </r>
      </text>
    </comment>
  </commentList>
</comments>
</file>

<file path=xl/comments2.xml><?xml version="1.0" encoding="utf-8"?>
<comments xmlns="http://schemas.openxmlformats.org/spreadsheetml/2006/main">
  <authors>
    <author>lisa.walby</author>
  </authors>
  <commentList>
    <comment ref="A13" authorId="0" shapeId="0">
      <text>
        <r>
          <rPr>
            <b/>
            <sz val="8"/>
            <color indexed="81"/>
            <rFont val="Tahoma"/>
            <family val="2"/>
          </rPr>
          <t>Blue means Baseline Security Measure</t>
        </r>
        <r>
          <rPr>
            <sz val="8"/>
            <color indexed="81"/>
            <rFont val="Tahoma"/>
            <family val="2"/>
          </rPr>
          <t xml:space="preserve">
</t>
        </r>
      </text>
    </comment>
  </commentList>
</comments>
</file>

<file path=xl/comments3.xml><?xml version="1.0" encoding="utf-8"?>
<comments xmlns="http://schemas.openxmlformats.org/spreadsheetml/2006/main">
  <authors>
    <author>test</author>
    <author>jacob.mehl</author>
  </authors>
  <commentList>
    <comment ref="A8" authorId="0" shapeId="0">
      <text>
        <r>
          <rPr>
            <sz val="8"/>
            <color indexed="81"/>
            <rFont val="Tahoma"/>
            <family val="2"/>
          </rPr>
          <t xml:space="preserve">Additional description information about the entity.
</t>
        </r>
      </text>
    </comment>
    <comment ref="A14" authorId="1" shapeId="0">
      <text>
        <r>
          <rPr>
            <sz val="8"/>
            <color indexed="81"/>
            <rFont val="Tahoma"/>
            <family val="2"/>
          </rPr>
          <t>General Summary of Assessment Process and Entities Security Posture</t>
        </r>
      </text>
    </comment>
    <comment ref="A15" authorId="0" shapeId="0">
      <text>
        <r>
          <rPr>
            <sz val="8"/>
            <color indexed="81"/>
            <rFont val="Tahoma"/>
            <family val="2"/>
          </rPr>
          <t xml:space="preserve">Additional description information about the entity.
</t>
        </r>
      </text>
    </comment>
  </commentList>
</comments>
</file>

<file path=xl/comments4.xml><?xml version="1.0" encoding="utf-8"?>
<comments xmlns="http://schemas.openxmlformats.org/spreadsheetml/2006/main">
  <authors>
    <author>lisa.walby</author>
  </authors>
  <commentList>
    <comment ref="C6" authorId="0" shapeId="0">
      <text>
        <r>
          <rPr>
            <b/>
            <sz val="8"/>
            <color indexed="81"/>
            <rFont val="Tahoma"/>
            <family val="2"/>
          </rPr>
          <t>Provide a Recommended Action for all score 2 and below</t>
        </r>
        <r>
          <rPr>
            <sz val="8"/>
            <color indexed="81"/>
            <rFont val="Tahoma"/>
            <family val="2"/>
          </rPr>
          <t xml:space="preserve">
Scores are to be assigned on a scale of 0-4 as follows:  
0 = Program element does not exist.  Also assigned for “yes/no” questions having a “no” response. 
1 = Program element exists but does not include all required components.  
2 = Program element is in place but not fully implemented.  
3 = Program element in place and used but not verified. 
4 = Program element in place and regularly reviewed/verified.  Also assigned for “yes/no” questions having a “yes” response.
Questions that do not apply to the subject systems will be marked N/A an scored a “4” so that the system is not penalized.  
</t>
        </r>
      </text>
    </comment>
    <comment ref="A10" authorId="0" shapeId="0">
      <text>
        <r>
          <rPr>
            <b/>
            <sz val="8"/>
            <color indexed="81"/>
            <rFont val="Tahoma"/>
            <family val="2"/>
          </rPr>
          <t>Blue means Baseline Security Line Item</t>
        </r>
        <r>
          <rPr>
            <sz val="8"/>
            <color indexed="81"/>
            <rFont val="Tahoma"/>
            <family val="2"/>
          </rPr>
          <t xml:space="preserve">
</t>
        </r>
      </text>
    </comment>
  </commentList>
</comments>
</file>

<file path=xl/comments5.xml><?xml version="1.0" encoding="utf-8"?>
<comments xmlns="http://schemas.openxmlformats.org/spreadsheetml/2006/main">
  <authors>
    <author>lisa.walby</author>
  </authors>
  <commentList>
    <comment ref="I4" authorId="0" shapeId="0">
      <text>
        <r>
          <rPr>
            <sz val="8"/>
            <color indexed="81"/>
            <rFont val="Tahoma"/>
            <family val="2"/>
          </rPr>
          <t xml:space="preserve">This is the actual weight assigned but because of the way the spreadsheet was set up we divided all weights by the max score of 4
</t>
        </r>
      </text>
    </comment>
    <comment ref="F8" authorId="0" shapeId="0">
      <text>
        <r>
          <rPr>
            <sz val="8"/>
            <color indexed="81"/>
            <rFont val="Tahoma"/>
            <family val="2"/>
          </rPr>
          <t xml:space="preserve">weight/4=
0.002246/4=.000562
</t>
        </r>
      </text>
    </comment>
    <comment ref="D25" authorId="0" shapeId="0">
      <text>
        <r>
          <rPr>
            <b/>
            <sz val="8"/>
            <color indexed="81"/>
            <rFont val="Tahoma"/>
            <family val="2"/>
          </rPr>
          <t>lisa.walby:</t>
        </r>
        <r>
          <rPr>
            <sz val="8"/>
            <color indexed="81"/>
            <rFont val="Tahoma"/>
            <family val="2"/>
          </rPr>
          <t xml:space="preserve">
sso questions are not applicable to bus only</t>
        </r>
      </text>
    </comment>
    <comment ref="D32" authorId="0" shapeId="0">
      <text>
        <r>
          <rPr>
            <b/>
            <sz val="8"/>
            <color indexed="81"/>
            <rFont val="Tahoma"/>
            <family val="2"/>
          </rPr>
          <t>lisa.walby:</t>
        </r>
        <r>
          <rPr>
            <sz val="8"/>
            <color indexed="81"/>
            <rFont val="Tahoma"/>
            <family val="2"/>
          </rPr>
          <t xml:space="preserve">
type change SSP to ERP  Per Ken Dixon</t>
        </r>
      </text>
    </comment>
    <comment ref="D34" authorId="0" shapeId="0">
      <text>
        <r>
          <rPr>
            <b/>
            <sz val="8"/>
            <color indexed="81"/>
            <rFont val="Tahoma"/>
            <family val="2"/>
          </rPr>
          <t>lisa.walby:</t>
        </r>
        <r>
          <rPr>
            <sz val="8"/>
            <color indexed="81"/>
            <rFont val="Tahoma"/>
            <family val="2"/>
          </rPr>
          <t xml:space="preserve">
typo change SSP to ERP per Ken Dixon</t>
        </r>
      </text>
    </comment>
  </commentList>
</comments>
</file>

<file path=xl/comments6.xml><?xml version="1.0" encoding="utf-8"?>
<comments xmlns="http://schemas.openxmlformats.org/spreadsheetml/2006/main">
  <authors>
    <author>lisa.walby</author>
  </authors>
  <commentList>
    <comment ref="E8" authorId="0" shapeId="0">
      <text>
        <r>
          <rPr>
            <sz val="8"/>
            <color indexed="81"/>
            <rFont val="Tahoma"/>
            <family val="2"/>
          </rPr>
          <t xml:space="preserve">weight/4=
0.002246/4=.000562
</t>
        </r>
      </text>
    </comment>
    <comment ref="E9" authorId="0" shapeId="0">
      <text>
        <r>
          <rPr>
            <sz val="8"/>
            <color indexed="81"/>
            <rFont val="Tahoma"/>
            <family val="2"/>
          </rPr>
          <t xml:space="preserve">weight/4=
0.002246/4=.000562
</t>
        </r>
      </text>
    </comment>
    <comment ref="E10" authorId="0" shapeId="0">
      <text>
        <r>
          <rPr>
            <sz val="8"/>
            <color indexed="81"/>
            <rFont val="Tahoma"/>
            <family val="2"/>
          </rPr>
          <t xml:space="preserve">weight/4=
0.002246/4=.000562
</t>
        </r>
      </text>
    </comment>
    <comment ref="E11" authorId="0" shapeId="0">
      <text>
        <r>
          <rPr>
            <sz val="8"/>
            <color indexed="81"/>
            <rFont val="Tahoma"/>
            <family val="2"/>
          </rPr>
          <t xml:space="preserve">weight/4=
0.002246/4=.000562
</t>
        </r>
      </text>
    </comment>
    <comment ref="E12" authorId="0" shapeId="0">
      <text>
        <r>
          <rPr>
            <sz val="8"/>
            <color indexed="81"/>
            <rFont val="Tahoma"/>
            <family val="2"/>
          </rPr>
          <t xml:space="preserve">weight/4=
0.002246/4=.000562
</t>
        </r>
      </text>
    </comment>
    <comment ref="E13" authorId="0" shapeId="0">
      <text>
        <r>
          <rPr>
            <sz val="8"/>
            <color indexed="81"/>
            <rFont val="Tahoma"/>
            <family val="2"/>
          </rPr>
          <t xml:space="preserve">weight/4=
0.002246/4=.000562
</t>
        </r>
      </text>
    </comment>
    <comment ref="E14" authorId="0" shapeId="0">
      <text>
        <r>
          <rPr>
            <sz val="8"/>
            <color indexed="81"/>
            <rFont val="Tahoma"/>
            <family val="2"/>
          </rPr>
          <t xml:space="preserve">weight/4=
0.002246/4=.000562
</t>
        </r>
      </text>
    </comment>
    <comment ref="E15" authorId="0" shapeId="0">
      <text>
        <r>
          <rPr>
            <sz val="8"/>
            <color indexed="81"/>
            <rFont val="Tahoma"/>
            <family val="2"/>
          </rPr>
          <t xml:space="preserve">weight/4=
0.002246/4=.000562
</t>
        </r>
      </text>
    </comment>
    <comment ref="E16" authorId="0" shapeId="0">
      <text>
        <r>
          <rPr>
            <sz val="8"/>
            <color indexed="81"/>
            <rFont val="Tahoma"/>
            <family val="2"/>
          </rPr>
          <t xml:space="preserve">weight/4=
0.002246/4=.000562
</t>
        </r>
      </text>
    </comment>
    <comment ref="E17" authorId="0" shapeId="0">
      <text>
        <r>
          <rPr>
            <sz val="8"/>
            <color indexed="81"/>
            <rFont val="Tahoma"/>
            <family val="2"/>
          </rPr>
          <t xml:space="preserve">weight/4=
0.002246/4=.000562
</t>
        </r>
      </text>
    </comment>
    <comment ref="E18" authorId="0" shapeId="0">
      <text>
        <r>
          <rPr>
            <sz val="8"/>
            <color indexed="81"/>
            <rFont val="Tahoma"/>
            <family val="2"/>
          </rPr>
          <t xml:space="preserve">weight/4=
0.002246/4=.000562
</t>
        </r>
      </text>
    </comment>
    <comment ref="E19" authorId="0" shapeId="0">
      <text>
        <r>
          <rPr>
            <sz val="8"/>
            <color indexed="81"/>
            <rFont val="Tahoma"/>
            <family val="2"/>
          </rPr>
          <t xml:space="preserve">weight/4=
0.002246/4=.000562
</t>
        </r>
      </text>
    </comment>
    <comment ref="E20" authorId="0" shapeId="0">
      <text>
        <r>
          <rPr>
            <sz val="8"/>
            <color indexed="81"/>
            <rFont val="Tahoma"/>
            <family val="2"/>
          </rPr>
          <t xml:space="preserve">weight/4=
0.002246/4=.000562
</t>
        </r>
      </text>
    </comment>
    <comment ref="E21" authorId="0" shapeId="0">
      <text>
        <r>
          <rPr>
            <sz val="8"/>
            <color indexed="81"/>
            <rFont val="Tahoma"/>
            <family val="2"/>
          </rPr>
          <t xml:space="preserve">weight/4=
0.002246/4=.000562
</t>
        </r>
      </text>
    </comment>
    <comment ref="E22" authorId="0" shapeId="0">
      <text>
        <r>
          <rPr>
            <sz val="8"/>
            <color indexed="81"/>
            <rFont val="Tahoma"/>
            <family val="2"/>
          </rPr>
          <t xml:space="preserve">weight/4=
0.002246/4=.000562
</t>
        </r>
      </text>
    </comment>
    <comment ref="E23" authorId="0" shapeId="0">
      <text>
        <r>
          <rPr>
            <sz val="8"/>
            <color indexed="81"/>
            <rFont val="Tahoma"/>
            <family val="2"/>
          </rPr>
          <t xml:space="preserve">weight/4=
0.002246/4=.000562
</t>
        </r>
      </text>
    </comment>
    <comment ref="E24" authorId="0" shapeId="0">
      <text>
        <r>
          <rPr>
            <sz val="8"/>
            <color indexed="81"/>
            <rFont val="Tahoma"/>
            <family val="2"/>
          </rPr>
          <t xml:space="preserve">weight/4=
0.002246/4=.000562
</t>
        </r>
      </text>
    </comment>
    <comment ref="D25" authorId="0" shapeId="0">
      <text>
        <r>
          <rPr>
            <b/>
            <sz val="8"/>
            <color indexed="81"/>
            <rFont val="Tahoma"/>
            <family val="2"/>
          </rPr>
          <t>lisa.walby:</t>
        </r>
        <r>
          <rPr>
            <sz val="8"/>
            <color indexed="81"/>
            <rFont val="Tahoma"/>
            <family val="2"/>
          </rPr>
          <t xml:space="preserve">
sso questions are not applicable to bus only</t>
        </r>
      </text>
    </comment>
    <comment ref="E25" authorId="0" shapeId="0">
      <text>
        <r>
          <rPr>
            <sz val="8"/>
            <color indexed="81"/>
            <rFont val="Tahoma"/>
            <family val="2"/>
          </rPr>
          <t xml:space="preserve">weight/4=
0.002246/4=.000562
</t>
        </r>
      </text>
    </comment>
    <comment ref="E27" authorId="0" shapeId="0">
      <text>
        <r>
          <rPr>
            <sz val="8"/>
            <color indexed="81"/>
            <rFont val="Tahoma"/>
            <family val="2"/>
          </rPr>
          <t xml:space="preserve">weight/4=
0.002246/4=.000562
</t>
        </r>
      </text>
    </comment>
    <comment ref="E28" authorId="0" shapeId="0">
      <text>
        <r>
          <rPr>
            <sz val="8"/>
            <color indexed="81"/>
            <rFont val="Tahoma"/>
            <family val="2"/>
          </rPr>
          <t xml:space="preserve">weight/4=
0.002246/4=.000562
</t>
        </r>
      </text>
    </comment>
    <comment ref="E29" authorId="0" shapeId="0">
      <text>
        <r>
          <rPr>
            <sz val="8"/>
            <color indexed="81"/>
            <rFont val="Tahoma"/>
            <family val="2"/>
          </rPr>
          <t xml:space="preserve">weight/4=
0.002246/4=.000562
</t>
        </r>
      </text>
    </comment>
    <comment ref="E30" authorId="0" shapeId="0">
      <text>
        <r>
          <rPr>
            <sz val="8"/>
            <color indexed="81"/>
            <rFont val="Tahoma"/>
            <family val="2"/>
          </rPr>
          <t xml:space="preserve">weight/4=
0.002246/4=.000562
</t>
        </r>
      </text>
    </comment>
    <comment ref="E31" authorId="0" shapeId="0">
      <text>
        <r>
          <rPr>
            <sz val="8"/>
            <color indexed="81"/>
            <rFont val="Tahoma"/>
            <family val="2"/>
          </rPr>
          <t xml:space="preserve">weight/4=
0.002246/4=.000562
</t>
        </r>
      </text>
    </comment>
    <comment ref="D32" authorId="0" shapeId="0">
      <text>
        <r>
          <rPr>
            <b/>
            <sz val="8"/>
            <color indexed="81"/>
            <rFont val="Tahoma"/>
            <family val="2"/>
          </rPr>
          <t>lisa.walby:</t>
        </r>
        <r>
          <rPr>
            <sz val="8"/>
            <color indexed="81"/>
            <rFont val="Tahoma"/>
            <family val="2"/>
          </rPr>
          <t xml:space="preserve">
type change SSP to ERP  Per Ken Dixon</t>
        </r>
      </text>
    </comment>
    <comment ref="E32" authorId="0" shapeId="0">
      <text>
        <r>
          <rPr>
            <sz val="8"/>
            <color indexed="81"/>
            <rFont val="Tahoma"/>
            <family val="2"/>
          </rPr>
          <t xml:space="preserve">weight/4=
0.002246/4=.000562
</t>
        </r>
      </text>
    </comment>
    <comment ref="E33" authorId="0" shapeId="0">
      <text>
        <r>
          <rPr>
            <sz val="8"/>
            <color indexed="81"/>
            <rFont val="Tahoma"/>
            <family val="2"/>
          </rPr>
          <t xml:space="preserve">weight/4=
0.002246/4=.000562
</t>
        </r>
      </text>
    </comment>
    <comment ref="E34" authorId="0" shapeId="0">
      <text>
        <r>
          <rPr>
            <sz val="8"/>
            <color indexed="81"/>
            <rFont val="Tahoma"/>
            <family val="2"/>
          </rPr>
          <t xml:space="preserve">weight/4=
0.002246/4=.000562
</t>
        </r>
      </text>
    </comment>
    <comment ref="E35" authorId="0" shapeId="0">
      <text>
        <r>
          <rPr>
            <sz val="8"/>
            <color indexed="81"/>
            <rFont val="Tahoma"/>
            <family val="2"/>
          </rPr>
          <t xml:space="preserve">weight/4=
0.002246/4=.000562
</t>
        </r>
      </text>
    </comment>
    <comment ref="E36" authorId="0" shapeId="0">
      <text>
        <r>
          <rPr>
            <sz val="8"/>
            <color indexed="81"/>
            <rFont val="Tahoma"/>
            <family val="2"/>
          </rPr>
          <t xml:space="preserve">weight/4=
0.002246/4=.000562
</t>
        </r>
      </text>
    </comment>
    <comment ref="E37" authorId="0" shapeId="0">
      <text>
        <r>
          <rPr>
            <sz val="8"/>
            <color indexed="81"/>
            <rFont val="Tahoma"/>
            <family val="2"/>
          </rPr>
          <t xml:space="preserve">weight/4=
0.002246/4=.000562
</t>
        </r>
      </text>
    </comment>
    <comment ref="E38" authorId="0" shapeId="0">
      <text>
        <r>
          <rPr>
            <sz val="8"/>
            <color indexed="81"/>
            <rFont val="Tahoma"/>
            <family val="2"/>
          </rPr>
          <t xml:space="preserve">weight/4=
0.002246/4=.000562
</t>
        </r>
      </text>
    </comment>
    <comment ref="E41" authorId="0" shapeId="0">
      <text>
        <r>
          <rPr>
            <sz val="8"/>
            <color indexed="81"/>
            <rFont val="Tahoma"/>
            <family val="2"/>
          </rPr>
          <t xml:space="preserve">weight/4=
0.002246/4=.000562
</t>
        </r>
      </text>
    </comment>
    <comment ref="E42" authorId="0" shapeId="0">
      <text>
        <r>
          <rPr>
            <sz val="8"/>
            <color indexed="81"/>
            <rFont val="Tahoma"/>
            <family val="2"/>
          </rPr>
          <t xml:space="preserve">weight/4=
0.002246/4=.000562
</t>
        </r>
      </text>
    </comment>
    <comment ref="E43" authorId="0" shapeId="0">
      <text>
        <r>
          <rPr>
            <sz val="8"/>
            <color indexed="81"/>
            <rFont val="Tahoma"/>
            <family val="2"/>
          </rPr>
          <t xml:space="preserve">weight/4=
0.002246/4=.000562
</t>
        </r>
      </text>
    </comment>
    <comment ref="E44" authorId="0" shapeId="0">
      <text>
        <r>
          <rPr>
            <sz val="8"/>
            <color indexed="81"/>
            <rFont val="Tahoma"/>
            <family val="2"/>
          </rPr>
          <t xml:space="preserve">weight/4=
0.002246/4=.000562
</t>
        </r>
      </text>
    </comment>
    <comment ref="E45" authorId="0" shapeId="0">
      <text>
        <r>
          <rPr>
            <sz val="8"/>
            <color indexed="81"/>
            <rFont val="Tahoma"/>
            <family val="2"/>
          </rPr>
          <t xml:space="preserve">weight/4=
0.002246/4=.000562
</t>
        </r>
      </text>
    </comment>
    <comment ref="E46" authorId="0" shapeId="0">
      <text>
        <r>
          <rPr>
            <sz val="8"/>
            <color indexed="81"/>
            <rFont val="Tahoma"/>
            <family val="2"/>
          </rPr>
          <t xml:space="preserve">weight/4=
0.002246/4=.000562
</t>
        </r>
      </text>
    </comment>
    <comment ref="E47" authorId="0" shapeId="0">
      <text>
        <r>
          <rPr>
            <sz val="8"/>
            <color indexed="81"/>
            <rFont val="Tahoma"/>
            <family val="2"/>
          </rPr>
          <t xml:space="preserve">weight/4=
0.002246/4=.000562
</t>
        </r>
      </text>
    </comment>
    <comment ref="E48" authorId="0" shapeId="0">
      <text>
        <r>
          <rPr>
            <sz val="8"/>
            <color indexed="81"/>
            <rFont val="Tahoma"/>
            <family val="2"/>
          </rPr>
          <t xml:space="preserve">weight/4=
0.002246/4=.000562
</t>
        </r>
      </text>
    </comment>
    <comment ref="E49" authorId="0" shapeId="0">
      <text>
        <r>
          <rPr>
            <sz val="8"/>
            <color indexed="81"/>
            <rFont val="Tahoma"/>
            <family val="2"/>
          </rPr>
          <t xml:space="preserve">weight/4=
0.002246/4=.000562
</t>
        </r>
      </text>
    </comment>
    <comment ref="E50" authorId="0" shapeId="0">
      <text>
        <r>
          <rPr>
            <sz val="8"/>
            <color indexed="81"/>
            <rFont val="Tahoma"/>
            <family val="2"/>
          </rPr>
          <t xml:space="preserve">weight/4=
0.002246/4=.000562
</t>
        </r>
      </text>
    </comment>
    <comment ref="E52" authorId="0" shapeId="0">
      <text>
        <r>
          <rPr>
            <sz val="8"/>
            <color indexed="81"/>
            <rFont val="Tahoma"/>
            <family val="2"/>
          </rPr>
          <t xml:space="preserve">weight/4=
0.002246/4=.000562
</t>
        </r>
      </text>
    </comment>
    <comment ref="E53" authorId="0" shapeId="0">
      <text>
        <r>
          <rPr>
            <sz val="8"/>
            <color indexed="81"/>
            <rFont val="Tahoma"/>
            <family val="2"/>
          </rPr>
          <t xml:space="preserve">weight/4=
0.002246/4=.000562
</t>
        </r>
      </text>
    </comment>
    <comment ref="E54" authorId="0" shapeId="0">
      <text>
        <r>
          <rPr>
            <sz val="8"/>
            <color indexed="81"/>
            <rFont val="Tahoma"/>
            <family val="2"/>
          </rPr>
          <t xml:space="preserve">weight/4=
0.002246/4=.000562
</t>
        </r>
      </text>
    </comment>
    <comment ref="E55" authorId="0" shapeId="0">
      <text>
        <r>
          <rPr>
            <sz val="8"/>
            <color indexed="81"/>
            <rFont val="Tahoma"/>
            <family val="2"/>
          </rPr>
          <t xml:space="preserve">weight/4=
0.002246/4=.000562
</t>
        </r>
      </text>
    </comment>
    <comment ref="E56" authorId="0" shapeId="0">
      <text>
        <r>
          <rPr>
            <sz val="8"/>
            <color indexed="81"/>
            <rFont val="Tahoma"/>
            <family val="2"/>
          </rPr>
          <t xml:space="preserve">weight/4=
0.002246/4=.000562
</t>
        </r>
      </text>
    </comment>
    <comment ref="E57" authorId="0" shapeId="0">
      <text>
        <r>
          <rPr>
            <sz val="8"/>
            <color indexed="81"/>
            <rFont val="Tahoma"/>
            <family val="2"/>
          </rPr>
          <t xml:space="preserve">weight/4=
0.002246/4=.000562
</t>
        </r>
      </text>
    </comment>
    <comment ref="E58" authorId="0" shapeId="0">
      <text>
        <r>
          <rPr>
            <sz val="8"/>
            <color indexed="81"/>
            <rFont val="Tahoma"/>
            <family val="2"/>
          </rPr>
          <t xml:space="preserve">weight/4=
0.002246/4=.000562
</t>
        </r>
      </text>
    </comment>
    <comment ref="E60" authorId="0" shapeId="0">
      <text>
        <r>
          <rPr>
            <sz val="8"/>
            <color indexed="81"/>
            <rFont val="Tahoma"/>
            <family val="2"/>
          </rPr>
          <t xml:space="preserve">weight/4=
0.002246/4=.000562
</t>
        </r>
      </text>
    </comment>
    <comment ref="E61" authorId="0" shapeId="0">
      <text>
        <r>
          <rPr>
            <sz val="8"/>
            <color indexed="81"/>
            <rFont val="Tahoma"/>
            <family val="2"/>
          </rPr>
          <t xml:space="preserve">weight/4=
0.002246/4=.000562
</t>
        </r>
      </text>
    </comment>
    <comment ref="E62" authorId="0" shapeId="0">
      <text>
        <r>
          <rPr>
            <sz val="8"/>
            <color indexed="81"/>
            <rFont val="Tahoma"/>
            <family val="2"/>
          </rPr>
          <t xml:space="preserve">weight/4=
0.002246/4=.000562
</t>
        </r>
      </text>
    </comment>
    <comment ref="E63" authorId="0" shapeId="0">
      <text>
        <r>
          <rPr>
            <sz val="8"/>
            <color indexed="81"/>
            <rFont val="Tahoma"/>
            <family val="2"/>
          </rPr>
          <t xml:space="preserve">weight/4=
0.002246/4=.000562
</t>
        </r>
      </text>
    </comment>
    <comment ref="E65" authorId="0" shapeId="0">
      <text>
        <r>
          <rPr>
            <sz val="8"/>
            <color indexed="81"/>
            <rFont val="Tahoma"/>
            <family val="2"/>
          </rPr>
          <t xml:space="preserve">weight/4=
0.002246/4=.000562
</t>
        </r>
      </text>
    </comment>
    <comment ref="E66" authorId="0" shapeId="0">
      <text>
        <r>
          <rPr>
            <sz val="8"/>
            <color indexed="81"/>
            <rFont val="Tahoma"/>
            <family val="2"/>
          </rPr>
          <t xml:space="preserve">weight/4=
0.002246/4=.000562
</t>
        </r>
      </text>
    </comment>
    <comment ref="E67" authorId="0" shapeId="0">
      <text>
        <r>
          <rPr>
            <sz val="8"/>
            <color indexed="81"/>
            <rFont val="Tahoma"/>
            <family val="2"/>
          </rPr>
          <t xml:space="preserve">weight/4=
0.002246/4=.000562
</t>
        </r>
      </text>
    </comment>
    <comment ref="E68" authorId="0" shapeId="0">
      <text>
        <r>
          <rPr>
            <sz val="8"/>
            <color indexed="81"/>
            <rFont val="Tahoma"/>
            <family val="2"/>
          </rPr>
          <t xml:space="preserve">weight/4=
0.002246/4=.000562
</t>
        </r>
      </text>
    </comment>
    <comment ref="E69" authorId="0" shapeId="0">
      <text>
        <r>
          <rPr>
            <sz val="8"/>
            <color indexed="81"/>
            <rFont val="Tahoma"/>
            <family val="2"/>
          </rPr>
          <t xml:space="preserve">weight/4=
0.002246/4=.000562
</t>
        </r>
      </text>
    </comment>
    <comment ref="E70" authorId="0" shapeId="0">
      <text>
        <r>
          <rPr>
            <sz val="8"/>
            <color indexed="81"/>
            <rFont val="Tahoma"/>
            <family val="2"/>
          </rPr>
          <t xml:space="preserve">weight/4=
0.002246/4=.000562
</t>
        </r>
      </text>
    </comment>
    <comment ref="E71" authorId="0" shapeId="0">
      <text>
        <r>
          <rPr>
            <sz val="8"/>
            <color indexed="81"/>
            <rFont val="Tahoma"/>
            <family val="2"/>
          </rPr>
          <t xml:space="preserve">weight/4=
0.002246/4=.000562
</t>
        </r>
      </text>
    </comment>
    <comment ref="E72" authorId="0" shapeId="0">
      <text>
        <r>
          <rPr>
            <sz val="8"/>
            <color indexed="81"/>
            <rFont val="Tahoma"/>
            <family val="2"/>
          </rPr>
          <t xml:space="preserve">weight/4=
0.002246/4=.000562
</t>
        </r>
      </text>
    </comment>
    <comment ref="E73" authorId="0" shapeId="0">
      <text>
        <r>
          <rPr>
            <sz val="8"/>
            <color indexed="81"/>
            <rFont val="Tahoma"/>
            <family val="2"/>
          </rPr>
          <t xml:space="preserve">weight/4=
0.002246/4=.000562
</t>
        </r>
      </text>
    </comment>
    <comment ref="E74" authorId="0" shapeId="0">
      <text>
        <r>
          <rPr>
            <sz val="8"/>
            <color indexed="81"/>
            <rFont val="Tahoma"/>
            <family val="2"/>
          </rPr>
          <t xml:space="preserve">weight/4=
0.002246/4=.000562
</t>
        </r>
      </text>
    </comment>
    <comment ref="E75" authorId="0" shapeId="0">
      <text>
        <r>
          <rPr>
            <sz val="8"/>
            <color indexed="81"/>
            <rFont val="Tahoma"/>
            <family val="2"/>
          </rPr>
          <t xml:space="preserve">weight/4=
0.002246/4=.000562
</t>
        </r>
      </text>
    </comment>
    <comment ref="E78" authorId="0" shapeId="0">
      <text>
        <r>
          <rPr>
            <sz val="8"/>
            <color indexed="81"/>
            <rFont val="Tahoma"/>
            <family val="2"/>
          </rPr>
          <t xml:space="preserve">weight/4=
0.002246/4=.000562
</t>
        </r>
      </text>
    </comment>
    <comment ref="E79" authorId="0" shapeId="0">
      <text>
        <r>
          <rPr>
            <sz val="8"/>
            <color indexed="81"/>
            <rFont val="Tahoma"/>
            <family val="2"/>
          </rPr>
          <t xml:space="preserve">weight/4=
0.002246/4=.000562
</t>
        </r>
      </text>
    </comment>
    <comment ref="E80" authorId="0" shapeId="0">
      <text>
        <r>
          <rPr>
            <sz val="8"/>
            <color indexed="81"/>
            <rFont val="Tahoma"/>
            <family val="2"/>
          </rPr>
          <t xml:space="preserve">weight/4=
0.002246/4=.000562
</t>
        </r>
      </text>
    </comment>
    <comment ref="E81" authorId="0" shapeId="0">
      <text>
        <r>
          <rPr>
            <sz val="8"/>
            <color indexed="81"/>
            <rFont val="Tahoma"/>
            <family val="2"/>
          </rPr>
          <t xml:space="preserve">weight/4=
0.002246/4=.000562
</t>
        </r>
      </text>
    </comment>
    <comment ref="E82" authorId="0" shapeId="0">
      <text>
        <r>
          <rPr>
            <sz val="8"/>
            <color indexed="81"/>
            <rFont val="Tahoma"/>
            <family val="2"/>
          </rPr>
          <t xml:space="preserve">weight/4=
0.002246/4=.000562
</t>
        </r>
      </text>
    </comment>
    <comment ref="E85" authorId="0" shapeId="0">
      <text>
        <r>
          <rPr>
            <sz val="8"/>
            <color indexed="81"/>
            <rFont val="Tahoma"/>
            <family val="2"/>
          </rPr>
          <t xml:space="preserve">weight/4=
0.002246/4=.000562
</t>
        </r>
      </text>
    </comment>
    <comment ref="E86" authorId="0" shapeId="0">
      <text>
        <r>
          <rPr>
            <sz val="8"/>
            <color indexed="81"/>
            <rFont val="Tahoma"/>
            <family val="2"/>
          </rPr>
          <t xml:space="preserve">weight/4=
0.002246/4=.000562
</t>
        </r>
      </text>
    </comment>
    <comment ref="E87" authorId="0" shapeId="0">
      <text>
        <r>
          <rPr>
            <sz val="8"/>
            <color indexed="81"/>
            <rFont val="Tahoma"/>
            <family val="2"/>
          </rPr>
          <t xml:space="preserve">weight/4=
0.002246/4=.000562
</t>
        </r>
      </text>
    </comment>
    <comment ref="E88" authorId="0" shapeId="0">
      <text>
        <r>
          <rPr>
            <sz val="8"/>
            <color indexed="81"/>
            <rFont val="Tahoma"/>
            <family val="2"/>
          </rPr>
          <t xml:space="preserve">weight/4=
0.002246/4=.000562
</t>
        </r>
      </text>
    </comment>
    <comment ref="E89" authorId="0" shapeId="0">
      <text>
        <r>
          <rPr>
            <sz val="8"/>
            <color indexed="81"/>
            <rFont val="Tahoma"/>
            <family val="2"/>
          </rPr>
          <t xml:space="preserve">weight/4=
0.002246/4=.000562
</t>
        </r>
      </text>
    </comment>
    <comment ref="E90" authorId="0" shapeId="0">
      <text>
        <r>
          <rPr>
            <sz val="8"/>
            <color indexed="81"/>
            <rFont val="Tahoma"/>
            <family val="2"/>
          </rPr>
          <t xml:space="preserve">weight/4=
0.002246/4=.000562
</t>
        </r>
      </text>
    </comment>
    <comment ref="E91" authorId="0" shapeId="0">
      <text>
        <r>
          <rPr>
            <sz val="8"/>
            <color indexed="81"/>
            <rFont val="Tahoma"/>
            <family val="2"/>
          </rPr>
          <t xml:space="preserve">weight/4=
0.002246/4=.000562
</t>
        </r>
      </text>
    </comment>
    <comment ref="E92" authorId="0" shapeId="0">
      <text>
        <r>
          <rPr>
            <sz val="8"/>
            <color indexed="81"/>
            <rFont val="Tahoma"/>
            <family val="2"/>
          </rPr>
          <t xml:space="preserve">weight/4=
0.002246/4=.000562
</t>
        </r>
      </text>
    </comment>
    <comment ref="E93" authorId="0" shapeId="0">
      <text>
        <r>
          <rPr>
            <sz val="8"/>
            <color indexed="81"/>
            <rFont val="Tahoma"/>
            <family val="2"/>
          </rPr>
          <t xml:space="preserve">weight/4=
0.002246/4=.000562
</t>
        </r>
      </text>
    </comment>
    <comment ref="E94" authorId="0" shapeId="0">
      <text>
        <r>
          <rPr>
            <sz val="8"/>
            <color indexed="81"/>
            <rFont val="Tahoma"/>
            <family val="2"/>
          </rPr>
          <t xml:space="preserve">weight/4=
0.002246/4=.000562
</t>
        </r>
      </text>
    </comment>
    <comment ref="E95" authorId="0" shapeId="0">
      <text>
        <r>
          <rPr>
            <sz val="8"/>
            <color indexed="81"/>
            <rFont val="Tahoma"/>
            <family val="2"/>
          </rPr>
          <t xml:space="preserve">weight/4=
0.002246/4=.000562
</t>
        </r>
      </text>
    </comment>
    <comment ref="E96" authorId="0" shapeId="0">
      <text>
        <r>
          <rPr>
            <sz val="8"/>
            <color indexed="81"/>
            <rFont val="Tahoma"/>
            <family val="2"/>
          </rPr>
          <t xml:space="preserve">weight/4=
0.002246/4=.000562
</t>
        </r>
      </text>
    </comment>
    <comment ref="E97" authorId="0" shapeId="0">
      <text>
        <r>
          <rPr>
            <sz val="8"/>
            <color indexed="81"/>
            <rFont val="Tahoma"/>
            <family val="2"/>
          </rPr>
          <t xml:space="preserve">weight/4=
0.002246/4=.000562
</t>
        </r>
      </text>
    </comment>
    <comment ref="E98" authorId="0" shapeId="0">
      <text>
        <r>
          <rPr>
            <sz val="8"/>
            <color indexed="81"/>
            <rFont val="Tahoma"/>
            <family val="2"/>
          </rPr>
          <t xml:space="preserve">weight/4=
0.002246/4=.000562
</t>
        </r>
      </text>
    </comment>
    <comment ref="E99" authorId="0" shapeId="0">
      <text>
        <r>
          <rPr>
            <sz val="8"/>
            <color indexed="81"/>
            <rFont val="Tahoma"/>
            <family val="2"/>
          </rPr>
          <t xml:space="preserve">weight/4=
0.002246/4=.000562
</t>
        </r>
      </text>
    </comment>
    <comment ref="E100" authorId="0" shapeId="0">
      <text>
        <r>
          <rPr>
            <sz val="8"/>
            <color indexed="81"/>
            <rFont val="Tahoma"/>
            <family val="2"/>
          </rPr>
          <t xml:space="preserve">weight/4=
0.002246/4=.000562
</t>
        </r>
      </text>
    </comment>
    <comment ref="E101" authorId="0" shapeId="0">
      <text>
        <r>
          <rPr>
            <sz val="8"/>
            <color indexed="81"/>
            <rFont val="Tahoma"/>
            <family val="2"/>
          </rPr>
          <t xml:space="preserve">weight/4=
0.002246/4=.000562
</t>
        </r>
      </text>
    </comment>
    <comment ref="E102" authorId="0" shapeId="0">
      <text>
        <r>
          <rPr>
            <sz val="8"/>
            <color indexed="81"/>
            <rFont val="Tahoma"/>
            <family val="2"/>
          </rPr>
          <t xml:space="preserve">weight/4=
0.002246/4=.000562
</t>
        </r>
      </text>
    </comment>
    <comment ref="E103" authorId="0" shapeId="0">
      <text>
        <r>
          <rPr>
            <sz val="8"/>
            <color indexed="81"/>
            <rFont val="Tahoma"/>
            <family val="2"/>
          </rPr>
          <t xml:space="preserve">weight/4=
0.002246/4=.000562
</t>
        </r>
      </text>
    </comment>
    <comment ref="E104" authorId="0" shapeId="0">
      <text>
        <r>
          <rPr>
            <sz val="8"/>
            <color indexed="81"/>
            <rFont val="Tahoma"/>
            <family val="2"/>
          </rPr>
          <t xml:space="preserve">weight/4=
0.002246/4=.000562
</t>
        </r>
      </text>
    </comment>
    <comment ref="E105" authorId="0" shapeId="0">
      <text>
        <r>
          <rPr>
            <sz val="8"/>
            <color indexed="81"/>
            <rFont val="Tahoma"/>
            <family val="2"/>
          </rPr>
          <t xml:space="preserve">weight/4=
0.002246/4=.000562
</t>
        </r>
      </text>
    </comment>
    <comment ref="E106" authorId="0" shapeId="0">
      <text>
        <r>
          <rPr>
            <sz val="8"/>
            <color indexed="81"/>
            <rFont val="Tahoma"/>
            <family val="2"/>
          </rPr>
          <t xml:space="preserve">weight/4=
0.002246/4=.000562
</t>
        </r>
      </text>
    </comment>
    <comment ref="E107" authorId="0" shapeId="0">
      <text>
        <r>
          <rPr>
            <sz val="8"/>
            <color indexed="81"/>
            <rFont val="Tahoma"/>
            <family val="2"/>
          </rPr>
          <t xml:space="preserve">weight/4=
0.002246/4=.000562
</t>
        </r>
      </text>
    </comment>
    <comment ref="E108" authorId="0" shapeId="0">
      <text>
        <r>
          <rPr>
            <sz val="8"/>
            <color indexed="81"/>
            <rFont val="Tahoma"/>
            <family val="2"/>
          </rPr>
          <t xml:space="preserve">weight/4=
0.002246/4=.000562
</t>
        </r>
      </text>
    </comment>
    <comment ref="E109" authorId="0" shapeId="0">
      <text>
        <r>
          <rPr>
            <sz val="8"/>
            <color indexed="81"/>
            <rFont val="Tahoma"/>
            <family val="2"/>
          </rPr>
          <t xml:space="preserve">weight/4=
0.002246/4=.000562
</t>
        </r>
      </text>
    </comment>
    <comment ref="E111" authorId="0" shapeId="0">
      <text>
        <r>
          <rPr>
            <sz val="8"/>
            <color indexed="81"/>
            <rFont val="Tahoma"/>
            <family val="2"/>
          </rPr>
          <t xml:space="preserve">weight/4=
0.002246/4=.000562
</t>
        </r>
      </text>
    </comment>
    <comment ref="E112" authorId="0" shapeId="0">
      <text>
        <r>
          <rPr>
            <sz val="8"/>
            <color indexed="81"/>
            <rFont val="Tahoma"/>
            <family val="2"/>
          </rPr>
          <t xml:space="preserve">weight/4=
0.002246/4=.000562
</t>
        </r>
      </text>
    </comment>
    <comment ref="E115" authorId="0" shapeId="0">
      <text>
        <r>
          <rPr>
            <sz val="8"/>
            <color indexed="81"/>
            <rFont val="Tahoma"/>
            <family val="2"/>
          </rPr>
          <t xml:space="preserve">weight/4=
0.002246/4=.000562
</t>
        </r>
      </text>
    </comment>
    <comment ref="E116" authorId="0" shapeId="0">
      <text>
        <r>
          <rPr>
            <sz val="8"/>
            <color indexed="81"/>
            <rFont val="Tahoma"/>
            <family val="2"/>
          </rPr>
          <t xml:space="preserve">weight/4=
0.002246/4=.000562
</t>
        </r>
      </text>
    </comment>
    <comment ref="E117" authorId="0" shapeId="0">
      <text>
        <r>
          <rPr>
            <sz val="8"/>
            <color indexed="81"/>
            <rFont val="Tahoma"/>
            <family val="2"/>
          </rPr>
          <t xml:space="preserve">weight/4=
0.002246/4=.000562
</t>
        </r>
      </text>
    </comment>
    <comment ref="E120" authorId="0" shapeId="0">
      <text>
        <r>
          <rPr>
            <sz val="8"/>
            <color indexed="81"/>
            <rFont val="Tahoma"/>
            <family val="2"/>
          </rPr>
          <t xml:space="preserve">weight/4=
0.002246/4=.000562
</t>
        </r>
      </text>
    </comment>
    <comment ref="E121" authorId="0" shapeId="0">
      <text>
        <r>
          <rPr>
            <sz val="8"/>
            <color indexed="81"/>
            <rFont val="Tahoma"/>
            <family val="2"/>
          </rPr>
          <t xml:space="preserve">weight/4=
0.002246/4=.000562
</t>
        </r>
      </text>
    </comment>
    <comment ref="E122" authorId="0" shapeId="0">
      <text>
        <r>
          <rPr>
            <sz val="8"/>
            <color indexed="81"/>
            <rFont val="Tahoma"/>
            <family val="2"/>
          </rPr>
          <t xml:space="preserve">weight/4=
0.002246/4=.000562
</t>
        </r>
      </text>
    </comment>
    <comment ref="E123" authorId="0" shapeId="0">
      <text>
        <r>
          <rPr>
            <sz val="8"/>
            <color indexed="81"/>
            <rFont val="Tahoma"/>
            <family val="2"/>
          </rPr>
          <t xml:space="preserve">weight/4=
0.002246/4=.000562
</t>
        </r>
      </text>
    </comment>
    <comment ref="E124" authorId="0" shapeId="0">
      <text>
        <r>
          <rPr>
            <sz val="8"/>
            <color indexed="81"/>
            <rFont val="Tahoma"/>
            <family val="2"/>
          </rPr>
          <t xml:space="preserve">weight/4=
0.002246/4=.000562
</t>
        </r>
      </text>
    </comment>
    <comment ref="E125" authorId="0" shapeId="0">
      <text>
        <r>
          <rPr>
            <sz val="8"/>
            <color indexed="81"/>
            <rFont val="Tahoma"/>
            <family val="2"/>
          </rPr>
          <t xml:space="preserve">weight/4=
0.002246/4=.000562
</t>
        </r>
      </text>
    </comment>
    <comment ref="E126" authorId="0" shapeId="0">
      <text>
        <r>
          <rPr>
            <sz val="8"/>
            <color indexed="81"/>
            <rFont val="Tahoma"/>
            <family val="2"/>
          </rPr>
          <t xml:space="preserve">weight/4=
0.002246/4=.000562
</t>
        </r>
      </text>
    </comment>
    <comment ref="E127" authorId="0" shapeId="0">
      <text>
        <r>
          <rPr>
            <sz val="8"/>
            <color indexed="81"/>
            <rFont val="Tahoma"/>
            <family val="2"/>
          </rPr>
          <t xml:space="preserve">weight/4=
0.002246/4=.000562
</t>
        </r>
      </text>
    </comment>
    <comment ref="E128" authorId="0" shapeId="0">
      <text>
        <r>
          <rPr>
            <sz val="8"/>
            <color indexed="81"/>
            <rFont val="Tahoma"/>
            <family val="2"/>
          </rPr>
          <t xml:space="preserve">weight/4=
0.002246/4=.000562
</t>
        </r>
      </text>
    </comment>
    <comment ref="E129" authorId="0" shapeId="0">
      <text>
        <r>
          <rPr>
            <sz val="8"/>
            <color indexed="81"/>
            <rFont val="Tahoma"/>
            <family val="2"/>
          </rPr>
          <t xml:space="preserve">weight/4=
0.002246/4=.000562
</t>
        </r>
      </text>
    </comment>
    <comment ref="E130" authorId="0" shapeId="0">
      <text>
        <r>
          <rPr>
            <sz val="8"/>
            <color indexed="81"/>
            <rFont val="Tahoma"/>
            <family val="2"/>
          </rPr>
          <t xml:space="preserve">weight/4=
0.002246/4=.000562
</t>
        </r>
      </text>
    </comment>
    <comment ref="E131" authorId="0" shapeId="0">
      <text>
        <r>
          <rPr>
            <sz val="8"/>
            <color indexed="81"/>
            <rFont val="Tahoma"/>
            <family val="2"/>
          </rPr>
          <t xml:space="preserve">weight/4=
0.002246/4=.000562
</t>
        </r>
      </text>
    </comment>
    <comment ref="E134" authorId="0" shapeId="0">
      <text>
        <r>
          <rPr>
            <sz val="8"/>
            <color indexed="81"/>
            <rFont val="Tahoma"/>
            <family val="2"/>
          </rPr>
          <t xml:space="preserve">weight/4=
0.002246/4=.000562
</t>
        </r>
      </text>
    </comment>
    <comment ref="E135" authorId="0" shapeId="0">
      <text>
        <r>
          <rPr>
            <sz val="8"/>
            <color indexed="81"/>
            <rFont val="Tahoma"/>
            <family val="2"/>
          </rPr>
          <t xml:space="preserve">weight/4=
0.002246/4=.000562
</t>
        </r>
      </text>
    </comment>
    <comment ref="E136" authorId="0" shapeId="0">
      <text>
        <r>
          <rPr>
            <sz val="8"/>
            <color indexed="81"/>
            <rFont val="Tahoma"/>
            <family val="2"/>
          </rPr>
          <t xml:space="preserve">weight/4=
0.002246/4=.000562
</t>
        </r>
      </text>
    </comment>
    <comment ref="E137" authorId="0" shapeId="0">
      <text>
        <r>
          <rPr>
            <sz val="8"/>
            <color indexed="81"/>
            <rFont val="Tahoma"/>
            <family val="2"/>
          </rPr>
          <t xml:space="preserve">weight/4=
0.002246/4=.000562
</t>
        </r>
      </text>
    </comment>
    <comment ref="E138" authorId="0" shapeId="0">
      <text>
        <r>
          <rPr>
            <sz val="8"/>
            <color indexed="81"/>
            <rFont val="Tahoma"/>
            <family val="2"/>
          </rPr>
          <t xml:space="preserve">weight/4=
0.002246/4=.000562
</t>
        </r>
      </text>
    </comment>
    <comment ref="E139" authorId="0" shapeId="0">
      <text>
        <r>
          <rPr>
            <sz val="8"/>
            <color indexed="81"/>
            <rFont val="Tahoma"/>
            <family val="2"/>
          </rPr>
          <t xml:space="preserve">weight/4=
0.002246/4=.000562
</t>
        </r>
      </text>
    </comment>
    <comment ref="E140" authorId="0" shapeId="0">
      <text>
        <r>
          <rPr>
            <sz val="8"/>
            <color indexed="81"/>
            <rFont val="Tahoma"/>
            <family val="2"/>
          </rPr>
          <t xml:space="preserve">weight/4=
0.002246/4=.000562
</t>
        </r>
      </text>
    </comment>
    <comment ref="E143" authorId="0" shapeId="0">
      <text>
        <r>
          <rPr>
            <sz val="8"/>
            <color indexed="81"/>
            <rFont val="Tahoma"/>
            <family val="2"/>
          </rPr>
          <t xml:space="preserve">weight/4=
0.002246/4=.000562
</t>
        </r>
      </text>
    </comment>
    <comment ref="E144" authorId="0" shapeId="0">
      <text>
        <r>
          <rPr>
            <sz val="8"/>
            <color indexed="81"/>
            <rFont val="Tahoma"/>
            <family val="2"/>
          </rPr>
          <t xml:space="preserve">weight/4=
0.002246/4=.000562
</t>
        </r>
      </text>
    </comment>
    <comment ref="E145" authorId="0" shapeId="0">
      <text>
        <r>
          <rPr>
            <sz val="8"/>
            <color indexed="81"/>
            <rFont val="Tahoma"/>
            <family val="2"/>
          </rPr>
          <t xml:space="preserve">weight/4=
0.002246/4=.000562
</t>
        </r>
      </text>
    </comment>
    <comment ref="E146" authorId="0" shapeId="0">
      <text>
        <r>
          <rPr>
            <sz val="8"/>
            <color indexed="81"/>
            <rFont val="Tahoma"/>
            <family val="2"/>
          </rPr>
          <t xml:space="preserve">weight/4=
0.002246/4=.000562
</t>
        </r>
      </text>
    </comment>
    <comment ref="E147" authorId="0" shapeId="0">
      <text>
        <r>
          <rPr>
            <sz val="8"/>
            <color indexed="81"/>
            <rFont val="Tahoma"/>
            <family val="2"/>
          </rPr>
          <t xml:space="preserve">weight/4=
0.002246/4=.000562
</t>
        </r>
      </text>
    </comment>
    <comment ref="E148" authorId="0" shapeId="0">
      <text>
        <r>
          <rPr>
            <sz val="8"/>
            <color indexed="81"/>
            <rFont val="Tahoma"/>
            <family val="2"/>
          </rPr>
          <t xml:space="preserve">weight/4=
0.002246/4=.000562
</t>
        </r>
      </text>
    </comment>
    <comment ref="E151" authorId="0" shapeId="0">
      <text>
        <r>
          <rPr>
            <sz val="8"/>
            <color indexed="81"/>
            <rFont val="Tahoma"/>
            <family val="2"/>
          </rPr>
          <t xml:space="preserve">weight/4=
0.002246/4=.000562
</t>
        </r>
      </text>
    </comment>
    <comment ref="E152" authorId="0" shapeId="0">
      <text>
        <r>
          <rPr>
            <sz val="8"/>
            <color indexed="81"/>
            <rFont val="Tahoma"/>
            <family val="2"/>
          </rPr>
          <t xml:space="preserve">weight/4=
0.002246/4=.000562
</t>
        </r>
      </text>
    </comment>
    <comment ref="E153" authorId="0" shapeId="0">
      <text>
        <r>
          <rPr>
            <sz val="8"/>
            <color indexed="81"/>
            <rFont val="Tahoma"/>
            <family val="2"/>
          </rPr>
          <t xml:space="preserve">weight/4=
0.002246/4=.000562
</t>
        </r>
      </text>
    </comment>
    <comment ref="E154" authorId="0" shapeId="0">
      <text>
        <r>
          <rPr>
            <sz val="8"/>
            <color indexed="81"/>
            <rFont val="Tahoma"/>
            <family val="2"/>
          </rPr>
          <t xml:space="preserve">weight/4=
0.002246/4=.000562
</t>
        </r>
      </text>
    </comment>
    <comment ref="E155" authorId="0" shapeId="0">
      <text>
        <r>
          <rPr>
            <sz val="8"/>
            <color indexed="81"/>
            <rFont val="Tahoma"/>
            <family val="2"/>
          </rPr>
          <t xml:space="preserve">weight/4=
0.002246/4=.000562
</t>
        </r>
      </text>
    </comment>
    <comment ref="E156" authorId="0" shapeId="0">
      <text>
        <r>
          <rPr>
            <sz val="8"/>
            <color indexed="81"/>
            <rFont val="Tahoma"/>
            <family val="2"/>
          </rPr>
          <t xml:space="preserve">weight/4=
0.002246/4=.000562
</t>
        </r>
      </text>
    </comment>
    <comment ref="E157" authorId="0" shapeId="0">
      <text>
        <r>
          <rPr>
            <sz val="8"/>
            <color indexed="81"/>
            <rFont val="Tahoma"/>
            <family val="2"/>
          </rPr>
          <t xml:space="preserve">weight/4=
0.002246/4=.000562
</t>
        </r>
      </text>
    </comment>
    <comment ref="E158" authorId="0" shapeId="0">
      <text>
        <r>
          <rPr>
            <sz val="8"/>
            <color indexed="81"/>
            <rFont val="Tahoma"/>
            <family val="2"/>
          </rPr>
          <t xml:space="preserve">weight/4=
0.002246/4=.000562
</t>
        </r>
      </text>
    </comment>
    <comment ref="E159" authorId="0" shapeId="0">
      <text>
        <r>
          <rPr>
            <sz val="8"/>
            <color indexed="81"/>
            <rFont val="Tahoma"/>
            <family val="2"/>
          </rPr>
          <t xml:space="preserve">weight/4=
0.002246/4=.000562
</t>
        </r>
      </text>
    </comment>
    <comment ref="E160" authorId="0" shapeId="0">
      <text>
        <r>
          <rPr>
            <sz val="8"/>
            <color indexed="81"/>
            <rFont val="Tahoma"/>
            <family val="2"/>
          </rPr>
          <t xml:space="preserve">weight/4=
0.002246/4=.000562
</t>
        </r>
      </text>
    </comment>
    <comment ref="E161" authorId="0" shapeId="0">
      <text>
        <r>
          <rPr>
            <sz val="8"/>
            <color indexed="81"/>
            <rFont val="Tahoma"/>
            <family val="2"/>
          </rPr>
          <t xml:space="preserve">weight/4=
0.002246/4=.000562
</t>
        </r>
      </text>
    </comment>
    <comment ref="E162" authorId="0" shapeId="0">
      <text>
        <r>
          <rPr>
            <sz val="8"/>
            <color indexed="81"/>
            <rFont val="Tahoma"/>
            <family val="2"/>
          </rPr>
          <t xml:space="preserve">weight/4=
0.002246/4=.000562
</t>
        </r>
      </text>
    </comment>
    <comment ref="E163" authorId="0" shapeId="0">
      <text>
        <r>
          <rPr>
            <sz val="8"/>
            <color indexed="81"/>
            <rFont val="Tahoma"/>
            <family val="2"/>
          </rPr>
          <t xml:space="preserve">weight/4=
0.002246/4=.000562
</t>
        </r>
      </text>
    </comment>
    <comment ref="E164" authorId="0" shapeId="0">
      <text>
        <r>
          <rPr>
            <sz val="8"/>
            <color indexed="81"/>
            <rFont val="Tahoma"/>
            <family val="2"/>
          </rPr>
          <t xml:space="preserve">weight/4=
0.002246/4=.000562
</t>
        </r>
      </text>
    </comment>
    <comment ref="E166" authorId="0" shapeId="0">
      <text>
        <r>
          <rPr>
            <sz val="8"/>
            <color indexed="81"/>
            <rFont val="Tahoma"/>
            <family val="2"/>
          </rPr>
          <t xml:space="preserve">weight/4=
0.002246/4=.000562
</t>
        </r>
      </text>
    </comment>
    <comment ref="E167" authorId="0" shapeId="0">
      <text>
        <r>
          <rPr>
            <sz val="8"/>
            <color indexed="81"/>
            <rFont val="Tahoma"/>
            <family val="2"/>
          </rPr>
          <t xml:space="preserve">weight/4=
0.002246/4=.000562
</t>
        </r>
      </text>
    </comment>
    <comment ref="E168" authorId="0" shapeId="0">
      <text>
        <r>
          <rPr>
            <sz val="8"/>
            <color indexed="81"/>
            <rFont val="Tahoma"/>
            <family val="2"/>
          </rPr>
          <t xml:space="preserve">weight/4=
0.002246/4=.000562
</t>
        </r>
      </text>
    </comment>
    <comment ref="E169" authorId="0" shapeId="0">
      <text>
        <r>
          <rPr>
            <sz val="8"/>
            <color indexed="81"/>
            <rFont val="Tahoma"/>
            <family val="2"/>
          </rPr>
          <t xml:space="preserve">weight/4=
0.002246/4=.000562
</t>
        </r>
      </text>
    </comment>
    <comment ref="E170" authorId="0" shapeId="0">
      <text>
        <r>
          <rPr>
            <sz val="8"/>
            <color indexed="81"/>
            <rFont val="Tahoma"/>
            <family val="2"/>
          </rPr>
          <t xml:space="preserve">weight/4=
0.002246/4=.000562
</t>
        </r>
      </text>
    </comment>
    <comment ref="E171" authorId="0" shapeId="0">
      <text>
        <r>
          <rPr>
            <sz val="8"/>
            <color indexed="81"/>
            <rFont val="Tahoma"/>
            <family val="2"/>
          </rPr>
          <t xml:space="preserve">weight/4=
0.002246/4=.000562
</t>
        </r>
      </text>
    </comment>
    <comment ref="E172" authorId="0" shapeId="0">
      <text>
        <r>
          <rPr>
            <sz val="8"/>
            <color indexed="81"/>
            <rFont val="Tahoma"/>
            <family val="2"/>
          </rPr>
          <t xml:space="preserve">weight/4=
0.002246/4=.000562
</t>
        </r>
      </text>
    </comment>
    <comment ref="E175" authorId="0" shapeId="0">
      <text>
        <r>
          <rPr>
            <sz val="8"/>
            <color indexed="81"/>
            <rFont val="Tahoma"/>
            <family val="2"/>
          </rPr>
          <t xml:space="preserve">weight/4=
0.002246/4=.000562
</t>
        </r>
      </text>
    </comment>
    <comment ref="E176" authorId="0" shapeId="0">
      <text>
        <r>
          <rPr>
            <sz val="8"/>
            <color indexed="81"/>
            <rFont val="Tahoma"/>
            <family val="2"/>
          </rPr>
          <t xml:space="preserve">weight/4=
0.002246/4=.000562
</t>
        </r>
      </text>
    </comment>
    <comment ref="E177" authorId="0" shapeId="0">
      <text>
        <r>
          <rPr>
            <sz val="8"/>
            <color indexed="81"/>
            <rFont val="Tahoma"/>
            <family val="2"/>
          </rPr>
          <t xml:space="preserve">weight/4=
0.002246/4=.000562
</t>
        </r>
      </text>
    </comment>
    <comment ref="E178" authorId="0" shapeId="0">
      <text>
        <r>
          <rPr>
            <sz val="8"/>
            <color indexed="81"/>
            <rFont val="Tahoma"/>
            <family val="2"/>
          </rPr>
          <t xml:space="preserve">weight/4=
0.002246/4=.000562
</t>
        </r>
      </text>
    </comment>
    <comment ref="E179" authorId="0" shapeId="0">
      <text>
        <r>
          <rPr>
            <sz val="8"/>
            <color indexed="81"/>
            <rFont val="Tahoma"/>
            <family val="2"/>
          </rPr>
          <t xml:space="preserve">weight/4=
0.002246/4=.000562
</t>
        </r>
      </text>
    </comment>
    <comment ref="E180" authorId="0" shapeId="0">
      <text>
        <r>
          <rPr>
            <sz val="8"/>
            <color indexed="81"/>
            <rFont val="Tahoma"/>
            <family val="2"/>
          </rPr>
          <t xml:space="preserve">weight/4=
0.002246/4=.000562
</t>
        </r>
      </text>
    </comment>
    <comment ref="E181" authorId="0" shapeId="0">
      <text>
        <r>
          <rPr>
            <sz val="8"/>
            <color indexed="81"/>
            <rFont val="Tahoma"/>
            <family val="2"/>
          </rPr>
          <t xml:space="preserve">weight/4=
0.002246/4=.000562
</t>
        </r>
      </text>
    </comment>
    <comment ref="E182" authorId="0" shapeId="0">
      <text>
        <r>
          <rPr>
            <sz val="8"/>
            <color indexed="81"/>
            <rFont val="Tahoma"/>
            <family val="2"/>
          </rPr>
          <t xml:space="preserve">weight/4=
0.002246/4=.000562
</t>
        </r>
      </text>
    </comment>
    <comment ref="E183" authorId="0" shapeId="0">
      <text>
        <r>
          <rPr>
            <sz val="8"/>
            <color indexed="81"/>
            <rFont val="Tahoma"/>
            <family val="2"/>
          </rPr>
          <t xml:space="preserve">weight/4=
0.002246/4=.000562
</t>
        </r>
      </text>
    </comment>
    <comment ref="E184" authorId="0" shapeId="0">
      <text>
        <r>
          <rPr>
            <sz val="8"/>
            <color indexed="81"/>
            <rFont val="Tahoma"/>
            <family val="2"/>
          </rPr>
          <t xml:space="preserve">weight/4=
0.002246/4=.000562
</t>
        </r>
      </text>
    </comment>
    <comment ref="E185" authorId="0" shapeId="0">
      <text>
        <r>
          <rPr>
            <sz val="8"/>
            <color indexed="81"/>
            <rFont val="Tahoma"/>
            <family val="2"/>
          </rPr>
          <t xml:space="preserve">weight/4=
0.002246/4=.000562
</t>
        </r>
      </text>
    </comment>
    <comment ref="E186" authorId="0" shapeId="0">
      <text>
        <r>
          <rPr>
            <sz val="8"/>
            <color indexed="81"/>
            <rFont val="Tahoma"/>
            <family val="2"/>
          </rPr>
          <t xml:space="preserve">weight/4=
0.002246/4=.000562
</t>
        </r>
      </text>
    </comment>
    <comment ref="E187" authorId="0" shapeId="0">
      <text>
        <r>
          <rPr>
            <sz val="8"/>
            <color indexed="81"/>
            <rFont val="Tahoma"/>
            <family val="2"/>
          </rPr>
          <t xml:space="preserve">weight/4=
0.002246/4=.000562
</t>
        </r>
      </text>
    </comment>
    <comment ref="E188" authorId="0" shapeId="0">
      <text>
        <r>
          <rPr>
            <sz val="8"/>
            <color indexed="81"/>
            <rFont val="Tahoma"/>
            <family val="2"/>
          </rPr>
          <t xml:space="preserve">weight/4=
0.002246/4=.000562
</t>
        </r>
      </text>
    </comment>
    <comment ref="E189" authorId="0" shapeId="0">
      <text>
        <r>
          <rPr>
            <sz val="8"/>
            <color indexed="81"/>
            <rFont val="Tahoma"/>
            <family val="2"/>
          </rPr>
          <t xml:space="preserve">weight/4=
0.002246/4=.000562
</t>
        </r>
      </text>
    </comment>
    <comment ref="E190" authorId="0" shapeId="0">
      <text>
        <r>
          <rPr>
            <sz val="8"/>
            <color indexed="81"/>
            <rFont val="Tahoma"/>
            <family val="2"/>
          </rPr>
          <t xml:space="preserve">weight/4=
0.002246/4=.000562
</t>
        </r>
      </text>
    </comment>
    <comment ref="E191" authorId="0" shapeId="0">
      <text>
        <r>
          <rPr>
            <sz val="8"/>
            <color indexed="81"/>
            <rFont val="Tahoma"/>
            <family val="2"/>
          </rPr>
          <t xml:space="preserve">weight/4=
0.002246/4=.000562
</t>
        </r>
      </text>
    </comment>
    <comment ref="E192" authorId="0" shapeId="0">
      <text>
        <r>
          <rPr>
            <sz val="8"/>
            <color indexed="81"/>
            <rFont val="Tahoma"/>
            <family val="2"/>
          </rPr>
          <t xml:space="preserve">weight/4=
0.002246/4=.000562
</t>
        </r>
      </text>
    </comment>
    <comment ref="E193" authorId="0" shapeId="0">
      <text>
        <r>
          <rPr>
            <sz val="8"/>
            <color indexed="81"/>
            <rFont val="Tahoma"/>
            <family val="2"/>
          </rPr>
          <t xml:space="preserve">weight/4=
0.002246/4=.000562
</t>
        </r>
      </text>
    </comment>
    <comment ref="E194" authorId="0" shapeId="0">
      <text>
        <r>
          <rPr>
            <sz val="8"/>
            <color indexed="81"/>
            <rFont val="Tahoma"/>
            <family val="2"/>
          </rPr>
          <t xml:space="preserve">weight/4=
0.002246/4=.000562
</t>
        </r>
      </text>
    </comment>
    <comment ref="E195" authorId="0" shapeId="0">
      <text>
        <r>
          <rPr>
            <sz val="8"/>
            <color indexed="81"/>
            <rFont val="Tahoma"/>
            <family val="2"/>
          </rPr>
          <t xml:space="preserve">weight/4=
0.002246/4=.000562
</t>
        </r>
      </text>
    </comment>
    <comment ref="E196" authorId="0" shapeId="0">
      <text>
        <r>
          <rPr>
            <sz val="8"/>
            <color indexed="81"/>
            <rFont val="Tahoma"/>
            <family val="2"/>
          </rPr>
          <t xml:space="preserve">weight/4=
0.002246/4=.000562
</t>
        </r>
      </text>
    </comment>
    <comment ref="E197" authorId="0" shapeId="0">
      <text>
        <r>
          <rPr>
            <sz val="8"/>
            <color indexed="81"/>
            <rFont val="Tahoma"/>
            <family val="2"/>
          </rPr>
          <t xml:space="preserve">weight/4=
0.002246/4=.000562
</t>
        </r>
      </text>
    </comment>
    <comment ref="E198" authorId="0" shapeId="0">
      <text>
        <r>
          <rPr>
            <sz val="8"/>
            <color indexed="81"/>
            <rFont val="Tahoma"/>
            <family val="2"/>
          </rPr>
          <t xml:space="preserve">weight/4=
0.002246/4=.000562
</t>
        </r>
      </text>
    </comment>
    <comment ref="E199" authorId="0" shapeId="0">
      <text>
        <r>
          <rPr>
            <sz val="8"/>
            <color indexed="81"/>
            <rFont val="Tahoma"/>
            <family val="2"/>
          </rPr>
          <t xml:space="preserve">weight/4=
0.002246/4=.000562
</t>
        </r>
      </text>
    </comment>
    <comment ref="E200" authorId="0" shapeId="0">
      <text>
        <r>
          <rPr>
            <sz val="8"/>
            <color indexed="81"/>
            <rFont val="Tahoma"/>
            <family val="2"/>
          </rPr>
          <t xml:space="preserve">weight/4=
0.002246/4=.000562
</t>
        </r>
      </text>
    </comment>
    <comment ref="E201" authorId="0" shapeId="0">
      <text>
        <r>
          <rPr>
            <sz val="8"/>
            <color indexed="81"/>
            <rFont val="Tahoma"/>
            <family val="2"/>
          </rPr>
          <t xml:space="preserve">weight/4=
0.002246/4=.000562
</t>
        </r>
      </text>
    </comment>
    <comment ref="E203" authorId="0" shapeId="0">
      <text>
        <r>
          <rPr>
            <sz val="8"/>
            <color indexed="81"/>
            <rFont val="Tahoma"/>
            <family val="2"/>
          </rPr>
          <t xml:space="preserve">weight/4=
0.002246/4=.000562
</t>
        </r>
      </text>
    </comment>
    <comment ref="E204" authorId="0" shapeId="0">
      <text>
        <r>
          <rPr>
            <sz val="8"/>
            <color indexed="81"/>
            <rFont val="Tahoma"/>
            <family val="2"/>
          </rPr>
          <t xml:space="preserve">weight/4=
0.002246/4=.000562
</t>
        </r>
      </text>
    </comment>
    <comment ref="E205" authorId="0" shapeId="0">
      <text>
        <r>
          <rPr>
            <sz val="8"/>
            <color indexed="81"/>
            <rFont val="Tahoma"/>
            <family val="2"/>
          </rPr>
          <t xml:space="preserve">weight/4=
0.002246/4=.000562
</t>
        </r>
      </text>
    </comment>
    <comment ref="E206" authorId="0" shapeId="0">
      <text>
        <r>
          <rPr>
            <sz val="8"/>
            <color indexed="81"/>
            <rFont val="Tahoma"/>
            <family val="2"/>
          </rPr>
          <t xml:space="preserve">weight/4=
0.002246/4=.000562
</t>
        </r>
      </text>
    </comment>
    <comment ref="E207" authorId="0" shapeId="0">
      <text>
        <r>
          <rPr>
            <sz val="8"/>
            <color indexed="81"/>
            <rFont val="Tahoma"/>
            <family val="2"/>
          </rPr>
          <t xml:space="preserve">weight/4=
0.002246/4=.000562
</t>
        </r>
      </text>
    </comment>
    <comment ref="E208" authorId="0" shapeId="0">
      <text>
        <r>
          <rPr>
            <sz val="8"/>
            <color indexed="81"/>
            <rFont val="Tahoma"/>
            <family val="2"/>
          </rPr>
          <t xml:space="preserve">weight/4=
0.002246/4=.000562
</t>
        </r>
      </text>
    </comment>
    <comment ref="E209" authorId="0" shapeId="0">
      <text>
        <r>
          <rPr>
            <sz val="8"/>
            <color indexed="81"/>
            <rFont val="Tahoma"/>
            <family val="2"/>
          </rPr>
          <t xml:space="preserve">weight/4=
0.002246/4=.000562
</t>
        </r>
      </text>
    </comment>
    <comment ref="E210" authorId="0" shapeId="0">
      <text>
        <r>
          <rPr>
            <sz val="8"/>
            <color indexed="81"/>
            <rFont val="Tahoma"/>
            <family val="2"/>
          </rPr>
          <t xml:space="preserve">weight/4=
0.002246/4=.000562
</t>
        </r>
      </text>
    </comment>
    <comment ref="E211" authorId="0" shapeId="0">
      <text>
        <r>
          <rPr>
            <sz val="8"/>
            <color indexed="81"/>
            <rFont val="Tahoma"/>
            <family val="2"/>
          </rPr>
          <t xml:space="preserve">weight/4=
0.002246/4=.000562
</t>
        </r>
      </text>
    </comment>
    <comment ref="E214" authorId="0" shapeId="0">
      <text>
        <r>
          <rPr>
            <sz val="8"/>
            <color indexed="81"/>
            <rFont val="Tahoma"/>
            <family val="2"/>
          </rPr>
          <t xml:space="preserve">weight/4=
0.002246/4=.000562
</t>
        </r>
      </text>
    </comment>
    <comment ref="E215" authorId="0" shapeId="0">
      <text>
        <r>
          <rPr>
            <sz val="8"/>
            <color indexed="81"/>
            <rFont val="Tahoma"/>
            <family val="2"/>
          </rPr>
          <t xml:space="preserve">weight/4=
0.002246/4=.000562
</t>
        </r>
      </text>
    </comment>
    <comment ref="E216" authorId="0" shapeId="0">
      <text>
        <r>
          <rPr>
            <sz val="8"/>
            <color indexed="81"/>
            <rFont val="Tahoma"/>
            <family val="2"/>
          </rPr>
          <t xml:space="preserve">weight/4=
0.002246/4=.000562
</t>
        </r>
      </text>
    </comment>
    <comment ref="E217" authorId="0" shapeId="0">
      <text>
        <r>
          <rPr>
            <sz val="8"/>
            <color indexed="81"/>
            <rFont val="Tahoma"/>
            <family val="2"/>
          </rPr>
          <t xml:space="preserve">weight/4=
0.002246/4=.000562
</t>
        </r>
      </text>
    </comment>
    <comment ref="E218" authorId="0" shapeId="0">
      <text>
        <r>
          <rPr>
            <sz val="8"/>
            <color indexed="81"/>
            <rFont val="Tahoma"/>
            <family val="2"/>
          </rPr>
          <t xml:space="preserve">weight/4=
0.002246/4=.000562
</t>
        </r>
      </text>
    </comment>
    <comment ref="E221" authorId="0" shapeId="0">
      <text>
        <r>
          <rPr>
            <sz val="8"/>
            <color indexed="81"/>
            <rFont val="Tahoma"/>
            <family val="2"/>
          </rPr>
          <t xml:space="preserve">weight/4=
0.002246/4=.000562
</t>
        </r>
      </text>
    </comment>
    <comment ref="E222" authorId="0" shapeId="0">
      <text>
        <r>
          <rPr>
            <sz val="8"/>
            <color indexed="81"/>
            <rFont val="Tahoma"/>
            <family val="2"/>
          </rPr>
          <t xml:space="preserve">weight/4=
0.002246/4=.000562
</t>
        </r>
      </text>
    </comment>
    <comment ref="E223" authorId="0" shapeId="0">
      <text>
        <r>
          <rPr>
            <sz val="8"/>
            <color indexed="81"/>
            <rFont val="Tahoma"/>
            <family val="2"/>
          </rPr>
          <t xml:space="preserve">weight/4=
0.002246/4=.000562
</t>
        </r>
      </text>
    </comment>
    <comment ref="E225" authorId="0" shapeId="0">
      <text>
        <r>
          <rPr>
            <sz val="8"/>
            <color indexed="81"/>
            <rFont val="Tahoma"/>
            <family val="2"/>
          </rPr>
          <t xml:space="preserve">weight/4=
0.002246/4=.000562
</t>
        </r>
      </text>
    </comment>
    <comment ref="E226" authorId="0" shapeId="0">
      <text>
        <r>
          <rPr>
            <sz val="8"/>
            <color indexed="81"/>
            <rFont val="Tahoma"/>
            <family val="2"/>
          </rPr>
          <t xml:space="preserve">weight/4=
0.002246/4=.000562
</t>
        </r>
      </text>
    </comment>
    <comment ref="E227" authorId="0" shapeId="0">
      <text>
        <r>
          <rPr>
            <sz val="8"/>
            <color indexed="81"/>
            <rFont val="Tahoma"/>
            <family val="2"/>
          </rPr>
          <t xml:space="preserve">weight/4=
0.002246/4=.000562
</t>
        </r>
      </text>
    </comment>
    <comment ref="E228" authorId="0" shapeId="0">
      <text>
        <r>
          <rPr>
            <sz val="8"/>
            <color indexed="81"/>
            <rFont val="Tahoma"/>
            <family val="2"/>
          </rPr>
          <t xml:space="preserve">weight/4=
0.002246/4=.000562
</t>
        </r>
      </text>
    </comment>
    <comment ref="E231" authorId="0" shapeId="0">
      <text>
        <r>
          <rPr>
            <sz val="8"/>
            <color indexed="81"/>
            <rFont val="Tahoma"/>
            <family val="2"/>
          </rPr>
          <t xml:space="preserve">weight/4=
0.002246/4=.000562
</t>
        </r>
      </text>
    </comment>
    <comment ref="E232" authorId="0" shapeId="0">
      <text>
        <r>
          <rPr>
            <sz val="8"/>
            <color indexed="81"/>
            <rFont val="Tahoma"/>
            <family val="2"/>
          </rPr>
          <t xml:space="preserve">weight/4=
0.002246/4=.000562
</t>
        </r>
      </text>
    </comment>
    <comment ref="E233" authorId="0" shapeId="0">
      <text>
        <r>
          <rPr>
            <sz val="8"/>
            <color indexed="81"/>
            <rFont val="Tahoma"/>
            <family val="2"/>
          </rPr>
          <t xml:space="preserve">weight/4=
0.002246/4=.000562
</t>
        </r>
      </text>
    </comment>
    <comment ref="E234" authorId="0" shapeId="0">
      <text>
        <r>
          <rPr>
            <sz val="8"/>
            <color indexed="81"/>
            <rFont val="Tahoma"/>
            <family val="2"/>
          </rPr>
          <t xml:space="preserve">weight/4=
0.002246/4=.000562
</t>
        </r>
      </text>
    </comment>
    <comment ref="E235" authorId="0" shapeId="0">
      <text>
        <r>
          <rPr>
            <sz val="8"/>
            <color indexed="81"/>
            <rFont val="Tahoma"/>
            <family val="2"/>
          </rPr>
          <t xml:space="preserve">weight/4=
0.002246/4=.000562
</t>
        </r>
      </text>
    </comment>
    <comment ref="E236" authorId="0" shapeId="0">
      <text>
        <r>
          <rPr>
            <sz val="8"/>
            <color indexed="81"/>
            <rFont val="Tahoma"/>
            <family val="2"/>
          </rPr>
          <t xml:space="preserve">weight/4=
0.002246/4=.000562
</t>
        </r>
      </text>
    </comment>
    <comment ref="E237" authorId="0" shapeId="0">
      <text>
        <r>
          <rPr>
            <sz val="8"/>
            <color indexed="81"/>
            <rFont val="Tahoma"/>
            <family val="2"/>
          </rPr>
          <t xml:space="preserve">weight/4=
0.002246/4=.000562
</t>
        </r>
      </text>
    </comment>
    <comment ref="E238" authorId="0" shapeId="0">
      <text>
        <r>
          <rPr>
            <sz val="8"/>
            <color indexed="81"/>
            <rFont val="Tahoma"/>
            <family val="2"/>
          </rPr>
          <t xml:space="preserve">weight/4=
0.002246/4=.000562
</t>
        </r>
      </text>
    </comment>
    <comment ref="E239" authorId="0" shapeId="0">
      <text>
        <r>
          <rPr>
            <sz val="8"/>
            <color indexed="81"/>
            <rFont val="Tahoma"/>
            <family val="2"/>
          </rPr>
          <t xml:space="preserve">weight/4=
0.002246/4=.000562
</t>
        </r>
      </text>
    </comment>
    <comment ref="E240" authorId="0" shapeId="0">
      <text>
        <r>
          <rPr>
            <sz val="8"/>
            <color indexed="81"/>
            <rFont val="Tahoma"/>
            <family val="2"/>
          </rPr>
          <t xml:space="preserve">weight/4=
0.002246/4=.000562
</t>
        </r>
      </text>
    </comment>
    <comment ref="E241" authorId="0" shapeId="0">
      <text>
        <r>
          <rPr>
            <sz val="8"/>
            <color indexed="81"/>
            <rFont val="Tahoma"/>
            <family val="2"/>
          </rPr>
          <t xml:space="preserve">weight/4=
0.002246/4=.000562
</t>
        </r>
      </text>
    </comment>
    <comment ref="E242" authorId="0" shapeId="0">
      <text>
        <r>
          <rPr>
            <sz val="8"/>
            <color indexed="81"/>
            <rFont val="Tahoma"/>
            <family val="2"/>
          </rPr>
          <t xml:space="preserve">weight/4=
0.002246/4=.000562
</t>
        </r>
      </text>
    </comment>
    <comment ref="E243" authorId="0" shapeId="0">
      <text>
        <r>
          <rPr>
            <sz val="8"/>
            <color indexed="81"/>
            <rFont val="Tahoma"/>
            <family val="2"/>
          </rPr>
          <t xml:space="preserve">weight/4=
0.002246/4=.000562
</t>
        </r>
      </text>
    </comment>
    <comment ref="E244" authorId="0" shapeId="0">
      <text>
        <r>
          <rPr>
            <sz val="8"/>
            <color indexed="81"/>
            <rFont val="Tahoma"/>
            <family val="2"/>
          </rPr>
          <t xml:space="preserve">weight/4=
0.002246/4=.000562
</t>
        </r>
      </text>
    </comment>
  </commentList>
</comments>
</file>

<file path=xl/sharedStrings.xml><?xml version="1.0" encoding="utf-8"?>
<sst xmlns="http://schemas.openxmlformats.org/spreadsheetml/2006/main" count="3264" uniqueCount="1795">
  <si>
    <t>Does the transit agency monitor a network of security, fire, duress, intrusion, utility and internal 911 alarm systems?</t>
  </si>
  <si>
    <t>Does the transit agency use graffiti-resistant/etch-resistant materials for walls, ceilings, and windows?</t>
  </si>
  <si>
    <t>FACILITY SECURITY AND ACCESS CONTROLS</t>
  </si>
  <si>
    <t xml:space="preserve">Have assets and facilities requiring restricted access been identified? </t>
  </si>
  <si>
    <t>Are security investments prioritized using information developed in the risk assessment process?</t>
  </si>
  <si>
    <t>Does a Security Review Committee (or other designated group) regularly review security incident reports, trends, and program audit findings?</t>
  </si>
  <si>
    <t>Is CCTV equipment installed in transit agency facilities?</t>
  </si>
  <si>
    <t>Is CCTV equipment protecting critical assets interfaced with an access control system?</t>
  </si>
  <si>
    <t>Do transit vehicles have radios, silent alarms, and/or passenger communication systems?</t>
  </si>
  <si>
    <t>Has the agency designated a department/person responsible for administering the access control policy with respect to agency documents?</t>
  </si>
  <si>
    <t>Have appropriate reference guides or other written instructions or procedures been distributed to transit employees to implement the requirements of the ERP?</t>
  </si>
  <si>
    <t>Are informational briefings with appropriate personnel held whenever emergency response protocols are substantially changed or updated?</t>
  </si>
  <si>
    <t xml:space="preserve">Does training of transit system law enforcement and/or security personnel integrate the concept and employment of visible, random security measures? </t>
  </si>
  <si>
    <t>Does the agency keep documentation of its security critical systems, such as tunnels, bridges, HVAC systems and intrusion alarm detection systems (i.e. plans, schematics, etc.) protected from unauthorized access?</t>
  </si>
  <si>
    <t>Score</t>
  </si>
  <si>
    <t>Has the ERP been distributed to appropriate departments in the organization?</t>
  </si>
  <si>
    <t>Color Key:</t>
  </si>
  <si>
    <t>Ensure that operations and maintenance supervisors, forepersons and managers are held accountable for security issues under their control</t>
  </si>
  <si>
    <t>Coordinate Security and Emergency Management Plan(s) with local and regional agencies</t>
  </si>
  <si>
    <t>Establish and Maintain a Security and Emergency Training Program</t>
  </si>
  <si>
    <t xml:space="preserve">Conduct Tabletop and Functional Drills </t>
  </si>
  <si>
    <t xml:space="preserve">Establish and use a Risk Management Process to assess and manage threats, vulnerabilities and consequences   </t>
  </si>
  <si>
    <t>Establish and use an information sharing process for threat and intelligence information</t>
  </si>
  <si>
    <t>Control Access to Security Critical Facilities with ID badges for all visitors, employees and contractors</t>
  </si>
  <si>
    <t>Conduct Physical Security Inspections</t>
  </si>
  <si>
    <t>Conduct Background Investigations of Employees and Contractors</t>
  </si>
  <si>
    <t>Control Access to documents of security critical systems and facilities</t>
  </si>
  <si>
    <t>Process for handling and access to Sensitive Security Information (SSI)</t>
  </si>
  <si>
    <t>Audit Program</t>
  </si>
  <si>
    <t>SECURITY PROGRAM AUDITS</t>
  </si>
  <si>
    <t>Does the transit agency’s internal security audit process ensure that auditors are independent from those responsible for the activity being audited?</t>
  </si>
  <si>
    <t>Has the transit agency established checklists and procedures to govern the conduct of its internal security audit process?</t>
  </si>
  <si>
    <t>Has the transit agency developed a form or quick reference guide for station attendants and others regarding station and facility inspections?</t>
  </si>
  <si>
    <t>BACKGROUND INVESTIGATIONS</t>
  </si>
  <si>
    <t>Has counsel for the agency reviewed the process for conducting employee background investigations to confirm that procedures are consistent with applicable statutes and regulations?</t>
  </si>
  <si>
    <t>DOCUMENT CONTROL</t>
  </si>
  <si>
    <t>Emergency Response Plan (ERP)</t>
  </si>
  <si>
    <t>System Security Plan (SSP)</t>
  </si>
  <si>
    <t>Establish Written System Security Plans (SSPs) and Emergency Response Plans (ERPs)</t>
  </si>
  <si>
    <t>Define Roles and Responsibilities for Security and Emergency Management</t>
  </si>
  <si>
    <t>Weight</t>
  </si>
  <si>
    <t>Points</t>
  </si>
  <si>
    <t>Grade</t>
  </si>
  <si>
    <t>Possible</t>
  </si>
  <si>
    <t>Does not meet requirements as described in reference materials.</t>
  </si>
  <si>
    <t>Requirements are partially met and/or are in the process of being completed.</t>
  </si>
  <si>
    <t>Requirements have been met.</t>
  </si>
  <si>
    <t>ESTABLISH A RISK ASSESSMENT AND INFORMATION SHARING PROCESS</t>
  </si>
  <si>
    <t xml:space="preserve">PUBLIC AWARENESS </t>
  </si>
  <si>
    <t>MANAGEMENT AND ACCOUNTABILITY</t>
  </si>
  <si>
    <t>Does the system have a protocol to report threats or significant security concerns to appropriate law enforcement authorities, and TSA's Transportation Security Operations Center (TSOC)?</t>
  </si>
  <si>
    <t>2.b. Emergency Response Plan (ERP):</t>
  </si>
  <si>
    <t>Line</t>
  </si>
  <si>
    <t>Does the SSP contain or reference other documents that establish protocols addressing specific threats from (i) Improvised Explosive Devices (IED) and (ii) Weapons of Mass Destruction (chemical, biological, radiological hazards)?</t>
  </si>
  <si>
    <t>Does the SSP include provisions requiring that security be addressed in extensions, major projects, new vehicles and equipment procurement and other capital projects, and including integration with the transit agency’s safety certification process?</t>
  </si>
  <si>
    <t>Does the transit agency produce periodic reports reviewing its progress in meeting its SSP goals and objectives?</t>
  </si>
  <si>
    <t>Are informational briefings with appropriate personnel held whenever security protocols, threat levels, or protective measures  are updated or as security conditions warrant?</t>
  </si>
  <si>
    <t>Does the agency have a documented policy for proper handling, control, and storage of documents labeled as or otherwise determined to be Sensitive Security Information (SSI) pursuant to 49 CFR Part 15 or 1520?</t>
  </si>
  <si>
    <t>Have employees provided access to SSI material per 49 CFR Part 15 or 1520 received training on proper labeling, handling, dissemination, and storage (such as through the TSA on-line SSI training program)?</t>
  </si>
  <si>
    <t>DRILLS AND EXERCISES</t>
  </si>
  <si>
    <t xml:space="preserve">HOMELAND SECURITY ADVISORY SYSTEM (HSAS)  </t>
  </si>
  <si>
    <t xml:space="preserve">Implement and reinforce a Public Security and Emergency Awareness program       </t>
  </si>
  <si>
    <t>Have the agency's emergency response protocols been shared with the EMA and appropriate first responder agencies?</t>
  </si>
  <si>
    <t>Are general security awareness and emergency preparedness messages included in public announcement messages at stations and on board vehicles?</t>
  </si>
  <si>
    <t>Does the agency have a written Business Recovery Plan to guide restoration of facilities and services following an emergency event?</t>
  </si>
  <si>
    <t>Does the SSP establish and assign responsibility for implementation of the security program to a Senior Manager who is a "direct report" to the agency's Chief Executive Officer?</t>
  </si>
  <si>
    <t>Is CCTV equipment installed on transit vehicles?</t>
  </si>
  <si>
    <t>Have locks, bullet resistant materials and anti-fragmentation materials been installed/used at critical locations?</t>
  </si>
  <si>
    <t>Are all appropriate personnel notified via briefings, email, voicemail, or signage of changes in threat condition, protective measures or the employee watch programs?</t>
  </si>
  <si>
    <t>Are senior staff and middle management ERP coordination meetings held on a regular basis?</t>
  </si>
  <si>
    <t>Is the SSP separate from the agency’s System Safety Program Plan (SSPP)?</t>
  </si>
  <si>
    <t>Does the ERP require an annual review to determine if it needs to be updated?</t>
  </si>
  <si>
    <t>This sheet is for data analysis only.</t>
  </si>
  <si>
    <t>Top 17 Scoring Detail</t>
  </si>
  <si>
    <t>Element 1</t>
  </si>
  <si>
    <t>Grade:</t>
  </si>
  <si>
    <t>Totals:</t>
  </si>
  <si>
    <t>SECURITY AND EMERGENCY RESPONSE TRAINING</t>
  </si>
  <si>
    <t>Does the transit agency conduct an outreach program to enlist members of the public as security awareness volunteers, similar to Neighborhood Watch programs?</t>
  </si>
  <si>
    <t>Does the SSP contain or reference other documents establishing plans, procedures, or protocols for responding to security events with external agencies (such as law enforcement, local EMA, fire departments, etc.)?</t>
  </si>
  <si>
    <t xml:space="preserve">Have Mutual Aid agreements been established between the transit agency and entities in the area that would be called upon to supplement the agency's resources in the event of an emergency event? </t>
  </si>
  <si>
    <t>Does the agency participate in a regional Emergency Management Working Group or similar regional coordinating body for emergency preparedness and response?</t>
  </si>
  <si>
    <t>Has the transit agency developed and implemented a public security and emergency awareness program?</t>
  </si>
  <si>
    <t>Has the agency identified facilities and systems it considers to be its critical assets?</t>
  </si>
  <si>
    <t>Upon request, has TSA been provided access to the agency's vulnerability assessments, Security Plan and related documents?</t>
  </si>
  <si>
    <t xml:space="preserve">Does the agency have a formalized process and procedures for reporting and exchange of threat and intelligence information with Federal, State, and/or local law enforcement agencies? </t>
  </si>
  <si>
    <t>Has the transit agency developed and implemented procedures to monitor, update and document access control (e.g. card key, ID badges, keys, safe combinations, etc.)?</t>
  </si>
  <si>
    <t>Has the transit agency established procedures for inspecting/sweeping vehicles and stations to identify and manage suspicious items, based on HOT characteristics (hidden, obviously suspicious, not typical) or equivalent system?</t>
  </si>
  <si>
    <t xml:space="preserve">Are employees who may be provided SSI materials per 49 CFR Part 15 or 1520) familiar with the documented policy for the proper handling of such materials? </t>
  </si>
  <si>
    <t xml:space="preserve">Has training on the agency's incident response protocols appropriate to the position been provided to managers and supervisors? </t>
  </si>
  <si>
    <t>Has training focused on IEDs and WMDs appropriate to the position been provided to manager and supervisors?</t>
  </si>
  <si>
    <t>BASE Technical Scoring Sheet</t>
  </si>
  <si>
    <t>Has an annual review of the SSP been performed and documented in the preceding 12 months?</t>
  </si>
  <si>
    <t>Has an annual review of the ERP been performed and documented in the preceding 12 months?</t>
  </si>
  <si>
    <t xml:space="preserve">Is the transit agency complying with its internal security audit schedule? </t>
  </si>
  <si>
    <t>Is each internal security audit documented in a written report, which includes evaluation of the adequacy and effectiveness of the SSP element and applicable implementing procedures audited, needed corrected actions, needed recommendations, an implementation schedule for corrective actions and status reporting?</t>
  </si>
  <si>
    <t>Are ID badges or other measures employed to restrict access to facilities not open to the public?</t>
  </si>
  <si>
    <t>Baseline Security Scoring Detail</t>
  </si>
  <si>
    <t>Baseline Security Questions</t>
  </si>
  <si>
    <t>Transportation Security Fundamentals Questions</t>
  </si>
  <si>
    <t>Questions</t>
  </si>
  <si>
    <t>Category</t>
  </si>
  <si>
    <t>Does the SSP include or reference other documents adopting Crime Prevention Through Environmental Design (CPTED) principles as part of the agency's engineering practices?</t>
  </si>
  <si>
    <t>Description</t>
  </si>
  <si>
    <t>Findings</t>
  </si>
  <si>
    <t>Verification</t>
  </si>
  <si>
    <t>Section</t>
  </si>
  <si>
    <t>Line Sort</t>
  </si>
  <si>
    <t>Re-sort</t>
  </si>
  <si>
    <t>Have agency resources been appropriately identified and provided to the regional EMA?</t>
  </si>
  <si>
    <t>Does the agency send a representative to the local/regional EOC, should it be activated?</t>
  </si>
  <si>
    <t>Is initial training provided to all new agency employees regarding security orientation/awareness?</t>
  </si>
  <si>
    <t>Does the agency have a program to regularly review and update security awareness and emergency response training materials?</t>
  </si>
  <si>
    <t xml:space="preserve">Implement and reinforce a Public Security and Emergency Awareness program:       </t>
  </si>
  <si>
    <t>Does the agency evaluate its emergency preparedness by using annual field exercises, tabletop exercises, and/or drills?  If so, please summarize the exercise events held in the past year.</t>
  </si>
  <si>
    <t>Does the agency have a back-up operations control center capability?</t>
  </si>
  <si>
    <t xml:space="preserve">                                                                                                             </t>
  </si>
  <si>
    <t>DO NOT MODIFY OR ENTER ANY DATA ON THIS SHEET!</t>
  </si>
  <si>
    <t>Justification</t>
  </si>
  <si>
    <t>Heavy Rail</t>
  </si>
  <si>
    <t>Light Rail</t>
  </si>
  <si>
    <t>Monorail</t>
  </si>
  <si>
    <t>Trolley</t>
  </si>
  <si>
    <t>If the agency's communications systems are NOT inter-operable with appropriate emergency response agencies, have alternate communication protocols been established?  Describe the alternate communication protocols in the justification.</t>
  </si>
  <si>
    <t>Are passengers urged to report unattended property, suspicious behavior, and security concerns to uniformed crew members, law enforcement or security personnel, and/or a contact telephone number?  If so, summarize the type of materials used and content in the justification.</t>
  </si>
  <si>
    <t>X</t>
  </si>
  <si>
    <t>Non blank cells</t>
  </si>
  <si>
    <t>Cells w/text</t>
  </si>
  <si>
    <t>Grey cells</t>
  </si>
  <si>
    <t>Total cells</t>
  </si>
  <si>
    <t>Non blank cells + cells w/text</t>
  </si>
  <si>
    <t>This should be 0 if all Line Items were rated</t>
  </si>
  <si>
    <t>Does the agency have a written Business Continuity Plan and COOP to guide restoration of facilities and services following an emergency event?</t>
  </si>
  <si>
    <t>Has the agency appointed a Primary and Alternate Security Coordinator to serve as its primary and immediate 24-hr contact for intelligence and security-related contact with TSA and are the names of those Coordinators on file with TSA OSPIE office correct?</t>
  </si>
  <si>
    <t xml:space="preserve">Does the agency maintain a record of security related incidents that are reported within the agency? </t>
  </si>
  <si>
    <t xml:space="preserve">Has training focused on IEDs and WMDs appropriate to the position been provided to front-line employees at least annually? </t>
  </si>
  <si>
    <t>Does the agency have a system that records and tracks personnel training for all security-related courses (including initial, annual, periodic and other)?</t>
  </si>
  <si>
    <t>Does the SSP contain or reference other documents identifying incremental actions (imminent or elevated) to be implemented for a NTAS threat?</t>
  </si>
  <si>
    <t>Does the agency have actionable operational response protocols for the specific threat scenarios from NTAS?</t>
  </si>
  <si>
    <t>Has the agency provided annual training and/or instruction focused on job function regarding the incremental activities to be performed by employees?</t>
  </si>
  <si>
    <t>Does the agency provide active public outreach for security awareness and emergency preparedness (e.g., Transit Watch, “If You See Something, Say Something”, message boards, brochures, channel cards, posters, fliers)?</t>
  </si>
  <si>
    <t>Does the agency track and monitor customer complaints reported by passengers?</t>
  </si>
  <si>
    <t xml:space="preserve">In the last year, has the agency conducted and/or participated in  a drill, tabletop exercise, and/or field exercise including scenarios involving (i) IED's and (ii) WMD (chemical, biological, radiological, nuclear) with other transit agencies and first responders (e.g., NTAS scenarios)? </t>
  </si>
  <si>
    <t>Developing a Comprehensive Cyber Security Strategy</t>
  </si>
  <si>
    <t>Has the agency conducted a risk assessment to identify operational control and communication/business enterprise IT assets and potential vulnerabilities?</t>
  </si>
  <si>
    <t>Has a written strategy been developed and integrated into the overall security program to mitigate the cyber risk identified?</t>
  </si>
  <si>
    <t>Does the agency ensure that recurring cyber security training reinforces security roles, responsibilities, and duties of employees at all levels to protect against and recognize cyber threats?</t>
  </si>
  <si>
    <t>Has the agency established a cyber-incident response and reporting protocol?</t>
  </si>
  <si>
    <t>Does the agency have policies and procedures for screening of mail and/or outside deliveries?</t>
  </si>
  <si>
    <t>Does the agency have a documented policy for identifying and controlling the distribution of and access to documents  it considers to be Sensitive Security Information (SSI) pursuant to 49 CFR Part 15 or 1520?</t>
  </si>
  <si>
    <t>Has the agency established a schedule for conducting  its internal security audit process?</t>
  </si>
  <si>
    <t>Does the SSP require an annual review?</t>
  </si>
  <si>
    <t>Conduct Tabletop and Functional Drills</t>
  </si>
  <si>
    <t>Establish and use an information sharing process for threat and intelligence information.</t>
  </si>
  <si>
    <t xml:space="preserve">Establish and use a risk management process </t>
  </si>
  <si>
    <t>Establish plans and protocols to respond to the National Terrorism Advisory System (NTAS) alert system</t>
  </si>
  <si>
    <t xml:space="preserve">Is annual refresher training provided regarding security orientation/awareness to managers and supervisors? </t>
  </si>
  <si>
    <t xml:space="preserve">Is annual refresher training provided regarding security orientation/awareness  to front-line employees? </t>
  </si>
  <si>
    <t>Is ongoing advanced security training focused on job function provided at least annually?</t>
  </si>
  <si>
    <t>Is initial training provided to all new transit employees regarding emergency response?</t>
  </si>
  <si>
    <t>Is annual refresher training provided regarding emergency response to Managers and Supervisors?</t>
  </si>
  <si>
    <t>Is annual refresher training provided regarding emergency response to front-line Employees?</t>
  </si>
  <si>
    <t>Has ICS and NIMS training appropriate to the position been provided to front-line employees at least annually?</t>
  </si>
  <si>
    <t xml:space="preserve"> Has training on the agency's incident response protocols appropriate to the position been provided to front-line employees at least annually?</t>
  </si>
  <si>
    <t xml:space="preserve">Do law enforcement/security department personnel at the agency receive specialized training supporting their incident management and emergency response roles at least annually? Summarize program in the justification. </t>
  </si>
  <si>
    <t>Does the transit agency have a system that records and tracks personnel training for emergency response courses (including initial, periodic and other)?</t>
  </si>
  <si>
    <t>Do the agency's security awareness and emergency response training programs cover response and recovery operations in critical facilities and infrastructure?  If so, summarize relevant provisions of program in the justification.</t>
  </si>
  <si>
    <t xml:space="preserve"> RISK MANAGEMENT</t>
  </si>
  <si>
    <t xml:space="preserve">To the extent allowed by agency policy or law, does the agency conduct background investigations on contractors, including vendors, with access to critical facilities, sensitive security systems, and sensitive security information?  </t>
  </si>
  <si>
    <t>B</t>
  </si>
  <si>
    <t>Is the above consistent with agency's overall announcement program?</t>
  </si>
  <si>
    <t>Does the SSP contain a description of the process used by the agency to audit its implementation of the SSP over the course of the agency's published schedule?</t>
  </si>
  <si>
    <t>Airport Code</t>
  </si>
  <si>
    <t>Supervisory Approval</t>
  </si>
  <si>
    <t>AFSD-I</t>
  </si>
  <si>
    <t>STSI</t>
  </si>
  <si>
    <t>Headquarters Approval</t>
  </si>
  <si>
    <t>Rapid Rail</t>
  </si>
  <si>
    <t>Inclined Plane</t>
  </si>
  <si>
    <t>Funicular</t>
  </si>
  <si>
    <t>Automated Guideway</t>
  </si>
  <si>
    <t xml:space="preserve">Commuter </t>
  </si>
  <si>
    <t>Intercity</t>
  </si>
  <si>
    <t>T1</t>
  </si>
  <si>
    <t>T3</t>
  </si>
  <si>
    <t>T2</t>
  </si>
  <si>
    <t>T5</t>
  </si>
  <si>
    <t>T4</t>
  </si>
  <si>
    <t>T6</t>
  </si>
  <si>
    <t>Baseline Security Line Item</t>
  </si>
  <si>
    <t>NATIONAL TERRORISM ADVISORY SYSTEM (NTAS)</t>
  </si>
  <si>
    <t>Establish plans and protocols to respond to the DHS National Terrorism Advisory System (NTAS)</t>
  </si>
  <si>
    <t>Has the transit system implemented an annual training program for personnel regarding response to terrorism, including (i) Improvised Explosive Devices and ii) Weapons of Mass Destruction (chemical, biological, radiological, nuclear)?  If so, summarize the relevant programs in the justification?</t>
  </si>
  <si>
    <t>Does the SSP outline a process for securing SSO agency review and approval of updates to the SSP?</t>
  </si>
  <si>
    <t>Has the transit agency received documentation from the SSO confirming its review and approval of the ERP currently in effect?</t>
  </si>
  <si>
    <t>Has a report documenting internal security audit process and the status of findings and corrective actions been made available to the SSO agency within the previous 12 months?</t>
  </si>
  <si>
    <t>Was that certification included with the most recent annual report submitted to the SSO agency?</t>
  </si>
  <si>
    <t>Line Item</t>
  </si>
  <si>
    <t>Line Element Description</t>
  </si>
  <si>
    <t>Emergency Response Plan (ERP):</t>
  </si>
  <si>
    <t>Baseline Assessment &amp; Security Enhancement Review Scoring SSO</t>
  </si>
  <si>
    <t>DEPARTMENT OF HOMELAND SECURITY</t>
  </si>
  <si>
    <t>Transportation Security Administration</t>
  </si>
  <si>
    <t>Date of Visit</t>
  </si>
  <si>
    <t>TSA Field Office</t>
  </si>
  <si>
    <t>Region #</t>
  </si>
  <si>
    <t>Street</t>
  </si>
  <si>
    <t>TYPE OF VISIT</t>
  </si>
  <si>
    <t>City</t>
  </si>
  <si>
    <t>State</t>
  </si>
  <si>
    <t>MD</t>
  </si>
  <si>
    <t>Zip Code</t>
  </si>
  <si>
    <t>Corporate Review</t>
  </si>
  <si>
    <t>Is This A Revisit?</t>
  </si>
  <si>
    <t>Date of Last Interview/Visit?</t>
  </si>
  <si>
    <t>Company Chosen By:</t>
  </si>
  <si>
    <t>Yes</t>
  </si>
  <si>
    <t>HTUA Name:</t>
  </si>
  <si>
    <t>National Capital Region DC</t>
  </si>
  <si>
    <t>Lead TSI</t>
  </si>
  <si>
    <t>Telephone</t>
  </si>
  <si>
    <t>Secondary TSI</t>
  </si>
  <si>
    <t>Security Personnel Interviewed</t>
  </si>
  <si>
    <t>Name</t>
  </si>
  <si>
    <t>Mass Transit Baseline Assessment for Security Enhancements (MT-BASE)</t>
  </si>
  <si>
    <t>Agency</t>
  </si>
  <si>
    <t>Agency Website:</t>
  </si>
  <si>
    <t>Assessment Started:</t>
  </si>
  <si>
    <t>Assessment Completed:</t>
  </si>
  <si>
    <t>Outbrief Conducted:</t>
  </si>
  <si>
    <t>Not Governed By 49 CFR Part 659?</t>
  </si>
  <si>
    <t>Agency Size:</t>
  </si>
  <si>
    <t>Dropdown Menus</t>
  </si>
  <si>
    <t>Over 60K Daily Ridership</t>
  </si>
  <si>
    <t>Company Name:</t>
  </si>
  <si>
    <t>Lead Inspector:</t>
  </si>
  <si>
    <t>Assessment Date:</t>
  </si>
  <si>
    <t>N/A</t>
  </si>
  <si>
    <t>Source</t>
  </si>
  <si>
    <t>1.105 / T1</t>
  </si>
  <si>
    <t>2.105 / T2</t>
  </si>
  <si>
    <t>2.203 / T5</t>
  </si>
  <si>
    <t>4.11 / T5</t>
  </si>
  <si>
    <t>5.102 / T4</t>
  </si>
  <si>
    <t>5.101 / T4</t>
  </si>
  <si>
    <t>5.103 / T4</t>
  </si>
  <si>
    <t>5.104 / T4</t>
  </si>
  <si>
    <t>5.108 / T4</t>
  </si>
  <si>
    <t>5.109 / T4</t>
  </si>
  <si>
    <t>5.117 / T4</t>
  </si>
  <si>
    <t>5.118 / T4</t>
  </si>
  <si>
    <t>6.102 / T2</t>
  </si>
  <si>
    <t>7.102 / T6</t>
  </si>
  <si>
    <t>7.103 / T6</t>
  </si>
  <si>
    <t>7.104 / T6</t>
  </si>
  <si>
    <t>7.105 / T6</t>
  </si>
  <si>
    <t>8.101 / T2</t>
  </si>
  <si>
    <t>8.103 / T2</t>
  </si>
  <si>
    <t>8.104 / T1</t>
  </si>
  <si>
    <t>8.105 / T2</t>
  </si>
  <si>
    <t>9.102 / T2</t>
  </si>
  <si>
    <t>10.103 / T5</t>
  </si>
  <si>
    <t>10.109 / T5</t>
  </si>
  <si>
    <t>12.103 / T2</t>
  </si>
  <si>
    <t>12.111 / T2</t>
  </si>
  <si>
    <t>13.101 / T1</t>
  </si>
  <si>
    <t>13.105 / T2</t>
  </si>
  <si>
    <t>13.106 / T2</t>
  </si>
  <si>
    <t>14.101 / T2</t>
  </si>
  <si>
    <t>14.102 / T2</t>
  </si>
  <si>
    <t>15.101 / T2</t>
  </si>
  <si>
    <t>Types of Service (Check all that apply)</t>
  </si>
  <si>
    <t>Albany NY</t>
  </si>
  <si>
    <t>Anaheim/Santa Ana CA</t>
  </si>
  <si>
    <t>Atlanta GA</t>
  </si>
  <si>
    <t>Austin TX</t>
  </si>
  <si>
    <t>Bakersfield CA</t>
  </si>
  <si>
    <t>Baltimore MD</t>
  </si>
  <si>
    <t>Baton Rouge LA</t>
  </si>
  <si>
    <t>Bay Area CA</t>
  </si>
  <si>
    <t>Boston MA</t>
  </si>
  <si>
    <t>Bridgeport CT</t>
  </si>
  <si>
    <t>Buffalo NY</t>
  </si>
  <si>
    <t>Charlotte NC</t>
  </si>
  <si>
    <t>Chicago IL</t>
  </si>
  <si>
    <t>Cleveland OH</t>
  </si>
  <si>
    <t>Columbus OH</t>
  </si>
  <si>
    <t>Dallas/Fort Worth/Arlington TX</t>
  </si>
  <si>
    <t>Denver CO</t>
  </si>
  <si>
    <t>Detroit MI</t>
  </si>
  <si>
    <t>El Paso TX</t>
  </si>
  <si>
    <t>Fort Lauderdale FL</t>
  </si>
  <si>
    <t>Hartford CT</t>
  </si>
  <si>
    <t>Honolulu HI</t>
  </si>
  <si>
    <t>Houston TX</t>
  </si>
  <si>
    <t>Indianapolis IN</t>
  </si>
  <si>
    <t>Jacksonville FL</t>
  </si>
  <si>
    <t>Jersey City/Newark NJ</t>
  </si>
  <si>
    <t>Kansas City MO</t>
  </si>
  <si>
    <t>Las Vegas NV</t>
  </si>
  <si>
    <t>Los Angeles/Long Beach CA</t>
  </si>
  <si>
    <t>Louisville KY</t>
  </si>
  <si>
    <t>Memphis TN</t>
  </si>
  <si>
    <t>Miami FL</t>
  </si>
  <si>
    <t>Milwaukee WI</t>
  </si>
  <si>
    <t>Nashville TN</t>
  </si>
  <si>
    <t>New Orleans LA</t>
  </si>
  <si>
    <t>New York City NY</t>
  </si>
  <si>
    <t>Norfolk VA</t>
  </si>
  <si>
    <t>Oklahoma City OK</t>
  </si>
  <si>
    <t>Omaha NE</t>
  </si>
  <si>
    <t>Orlando FL</t>
  </si>
  <si>
    <t>Oxnard CA</t>
  </si>
  <si>
    <t>Philadelphia PA</t>
  </si>
  <si>
    <t>Phoenix AZ</t>
  </si>
  <si>
    <t>Pittsburgh PA</t>
  </si>
  <si>
    <t>Portland OR</t>
  </si>
  <si>
    <t>Providence RI</t>
  </si>
  <si>
    <t>Richmond VA</t>
  </si>
  <si>
    <t>Riverside CA</t>
  </si>
  <si>
    <t>Rochester NY</t>
  </si>
  <si>
    <t>Sacramento CA</t>
  </si>
  <si>
    <t>Salt Lake City UT</t>
  </si>
  <si>
    <t>San Antonio TX</t>
  </si>
  <si>
    <t>San Diego CA</t>
  </si>
  <si>
    <t>San Juan PR</t>
  </si>
  <si>
    <t>Seattle WA</t>
  </si>
  <si>
    <t>St. Louis MO</t>
  </si>
  <si>
    <t>Syracuse NY</t>
  </si>
  <si>
    <t>Tampa FL</t>
  </si>
  <si>
    <t>Toledo OH</t>
  </si>
  <si>
    <t>Tucson AZ</t>
  </si>
  <si>
    <t>Tulsa OK</t>
  </si>
  <si>
    <t>Twin Cities MN</t>
  </si>
  <si>
    <t>Title</t>
  </si>
  <si>
    <t>E-mail</t>
  </si>
  <si>
    <t>Security Coordinator</t>
  </si>
  <si>
    <t>Alternate Security Coordinator</t>
  </si>
  <si>
    <t>TSI Inspector Information</t>
  </si>
  <si>
    <t>Other Agency Points of Contact</t>
  </si>
  <si>
    <t>Cell</t>
  </si>
  <si>
    <t>BASE Technical Weights Sheet</t>
  </si>
  <si>
    <t>Score Rationale</t>
  </si>
  <si>
    <t>Mass Transit</t>
  </si>
  <si>
    <t>No</t>
  </si>
  <si>
    <t>TSI Work Plan List</t>
  </si>
  <si>
    <t>Facility Review</t>
  </si>
  <si>
    <t>Not an HTUA</t>
  </si>
  <si>
    <t>HQ</t>
  </si>
  <si>
    <t>AL</t>
  </si>
  <si>
    <t>AK</t>
  </si>
  <si>
    <t>AZ</t>
  </si>
  <si>
    <t>AR</t>
  </si>
  <si>
    <t>CA</t>
  </si>
  <si>
    <t>CO</t>
  </si>
  <si>
    <t>CT</t>
  </si>
  <si>
    <t>DE</t>
  </si>
  <si>
    <t>DC</t>
  </si>
  <si>
    <t>FL</t>
  </si>
  <si>
    <t>GA</t>
  </si>
  <si>
    <t>HI</t>
  </si>
  <si>
    <t>ID</t>
  </si>
  <si>
    <t>IL</t>
  </si>
  <si>
    <t>IN</t>
  </si>
  <si>
    <t>IA</t>
  </si>
  <si>
    <t>KS</t>
  </si>
  <si>
    <t>KY</t>
  </si>
  <si>
    <t>LA</t>
  </si>
  <si>
    <t>ME</t>
  </si>
  <si>
    <t>MA</t>
  </si>
  <si>
    <t>MI</t>
  </si>
  <si>
    <t>MN</t>
  </si>
  <si>
    <t>MS</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</si>
  <si>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</si>
  <si>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</si>
  <si>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</si>
  <si>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</si>
  <si>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</si>
  <si>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</si>
  <si>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</si>
  <si>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</si>
  <si>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</si>
  <si>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</si>
  <si>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</si>
  <si>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</si>
  <si>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</si>
  <si>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</si>
  <si>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</si>
  <si>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</si>
  <si>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</si>
  <si>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</si>
  <si>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</si>
  <si>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</si>
  <si>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</si>
  <si>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</si>
  <si>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</si>
  <si>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</si>
  <si>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</si>
  <si>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</si>
  <si>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PR</t>
  </si>
  <si>
    <t>Grant Funding - Section 5311 of Title 49:</t>
  </si>
  <si>
    <t>Agency has received Grant Funding</t>
  </si>
  <si>
    <t>Agency has NOT received Grant Funding</t>
  </si>
  <si>
    <t>FY15</t>
  </si>
  <si>
    <t>FY14</t>
  </si>
  <si>
    <t>FY13</t>
  </si>
  <si>
    <t>FY12</t>
  </si>
  <si>
    <t>FY11</t>
  </si>
  <si>
    <t>FY10</t>
  </si>
  <si>
    <t>FY09</t>
  </si>
  <si>
    <t>FY08</t>
  </si>
  <si>
    <t>FY07</t>
  </si>
  <si>
    <t>FY06</t>
  </si>
  <si>
    <t>Most Recent Grant Received in:</t>
  </si>
  <si>
    <t>FSD AOR Field Office (Optional):</t>
  </si>
  <si>
    <t>Has the agency made checklists and procedures used in its internal security audits available to the SSO agency?</t>
  </si>
  <si>
    <t>Total SSO Score</t>
  </si>
  <si>
    <t>SSO Score Percentage</t>
  </si>
  <si>
    <t>Total Baseline Security Measures Score</t>
  </si>
  <si>
    <t>Baseline Security Measures Score Percentage</t>
  </si>
  <si>
    <t>FY16</t>
  </si>
  <si>
    <t>SAI #</t>
  </si>
  <si>
    <t>Establish written Security Programs and Emergency Management Plans</t>
  </si>
  <si>
    <t>Define roles and responsibilities for security and emergency management</t>
  </si>
  <si>
    <t>Ensure that operations and maintenance supervisors, forepersons, and managers are held accountable for security issues under their control</t>
  </si>
  <si>
    <t>Establish and maintain a Security and Emergency Training Program</t>
  </si>
  <si>
    <t>Implement and reinforce a Public Security and Emergency Awareness program</t>
  </si>
  <si>
    <t>Establish and use a risk management process</t>
  </si>
  <si>
    <t>Control access to security critical facilities with ID badges for all visitors, employees and contractors</t>
  </si>
  <si>
    <t>Conduct physical security inspections</t>
  </si>
  <si>
    <t>Conduct background investigations of employees and contractors</t>
  </si>
  <si>
    <t>Control access to documents of security-critical systems and facilities</t>
  </si>
  <si>
    <t>Ensure existence of a process for handling and access to Sensitive Security Information (SSI)</t>
  </si>
  <si>
    <t>Conduct Security Program audits</t>
  </si>
  <si>
    <t>SECURITY ACTION ITEM (SAI) DESCRIPTION</t>
  </si>
  <si>
    <t>Agency Name:</t>
  </si>
  <si>
    <t>Tourist / Scenic</t>
  </si>
  <si>
    <t>Transit Bus</t>
  </si>
  <si>
    <t>Number of items requiring Options for Consideration</t>
  </si>
  <si>
    <t>Overall</t>
  </si>
  <si>
    <t>Total</t>
  </si>
  <si>
    <t>SAI</t>
  </si>
  <si>
    <t>Factor</t>
  </si>
  <si>
    <t>Averages</t>
  </si>
  <si>
    <t>60K Club</t>
  </si>
  <si>
    <t>SAI 1</t>
  </si>
  <si>
    <t>SAI 2</t>
  </si>
  <si>
    <t>SAI 3</t>
  </si>
  <si>
    <t>SAI 4</t>
  </si>
  <si>
    <t>SAI 5</t>
  </si>
  <si>
    <t>SAI 6</t>
  </si>
  <si>
    <t>SAI 7</t>
  </si>
  <si>
    <t>SAI 8</t>
  </si>
  <si>
    <t>SAI 9</t>
  </si>
  <si>
    <t>SAI 10</t>
  </si>
  <si>
    <t>SAI 11</t>
  </si>
  <si>
    <t>SAI 12</t>
  </si>
  <si>
    <t>SAI 13</t>
  </si>
  <si>
    <t>SAI 14</t>
  </si>
  <si>
    <t>SAI 15</t>
  </si>
  <si>
    <t>SAI 16</t>
  </si>
  <si>
    <t>SAI 17</t>
  </si>
  <si>
    <t>Average</t>
  </si>
  <si>
    <t>Difference</t>
  </si>
  <si>
    <t>Line Element</t>
  </si>
  <si>
    <t>SIDoT</t>
  </si>
  <si>
    <t>Comments</t>
  </si>
  <si>
    <t>Items of Interest</t>
  </si>
  <si>
    <t>Scoring Example</t>
  </si>
  <si>
    <t xml:space="preserve">Security Action Item 1 </t>
  </si>
  <si>
    <t>Document Review</t>
  </si>
  <si>
    <r>
      <t xml:space="preserve">Policies and procedures related to </t>
    </r>
    <r>
      <rPr>
        <i/>
        <sz val="12"/>
        <color theme="1"/>
        <rFont val="Calibri"/>
        <family val="2"/>
        <scheme val="minor"/>
      </rPr>
      <t>security</t>
    </r>
    <r>
      <rPr>
        <sz val="12"/>
        <color theme="1"/>
        <rFont val="Calibri"/>
        <family val="2"/>
        <scheme val="minor"/>
      </rPr>
      <t>--including personnel security, vehicle security, facility security, and threat/vulnerability management.</t>
    </r>
  </si>
  <si>
    <t>SSP is a well developed plan, complete with detailed policies and procedures related to personnel security, facility security, vehicle security, and threat/vulnerability management. SSP is missing no key elements and has been completely implemented by the agency.</t>
  </si>
  <si>
    <t xml:space="preserve">SSP is a complete document with polices and procedures that have been appropriately implemented by the agency. Only a few minor security elements are missing. Key concepts are detailed with minimal exceptions. </t>
  </si>
  <si>
    <t xml:space="preserve">Generic policies and procedures are documented and implemented adequately. Key concepts are documented, but lacking any depth. In fact, the plan simply appears to be a commonly available "template."  </t>
  </si>
  <si>
    <t>SSP is a generalized document that is lacking any detailed, agency-specific security elements. Key concepts are missing or not adequately implemented by the agency.</t>
  </si>
  <si>
    <t>There is no SSP in place.</t>
  </si>
  <si>
    <t>Documented method of effectively assessing and monitoring security program's purpose and progress.</t>
  </si>
  <si>
    <t xml:space="preserve">Goals and objectives are identified, documented and actively monitored to ensure the SSP is fulfilling its purpose. </t>
  </si>
  <si>
    <t>Goals and objectives are identified and documented, but not monitored. Items may be missing or ineffective.</t>
  </si>
  <si>
    <t>Goals and objectives are minimal, lacking any specifics or depth. These items do not effectively assess and monitor the SSP's purpose and progress, respectively.</t>
  </si>
  <si>
    <t>The SSP does not address goals or objectives of the security program.</t>
  </si>
  <si>
    <t>Policy statement including: endorsement statement/signature, applicability, and authority/background of the plan.</t>
  </si>
  <si>
    <t>Policy statement is a well developed written statement (memo, mission statement, etc.) that includes all elements: endorsement statement, applicability, authority establishing the plan, and approval signature from the agencies chief executive.</t>
  </si>
  <si>
    <t>Includes a brief endorsement statement by chief executive and a signature.</t>
  </si>
  <si>
    <t>Policy statement only includes an endorsement signature.</t>
  </si>
  <si>
    <t>Policy statement only includes a brief endorsement statement. No endorsement signature.</t>
  </si>
  <si>
    <t>There is no policy statement of any sort in place.</t>
  </si>
  <si>
    <t>"Yes" or "No."</t>
  </si>
  <si>
    <t xml:space="preserve">SSP is a stand-alone document, separate from the System Safety Plan. </t>
  </si>
  <si>
    <t>System Security Plan is part of another document. (Note: In the past, railroads/agencies would incorporate the Security Plan into the Safety Plan - using the APTA SSPP template, element 17: Security)</t>
  </si>
  <si>
    <t>Security plans address specific policies and procedures related to security and emergency response for underwater / underground infrastructure (if system has any) and/or other critical systems.</t>
  </si>
  <si>
    <t>Security plans address policies and procedures with varying degrees of implementation.</t>
  </si>
  <si>
    <t>Security plans do not address items.</t>
  </si>
  <si>
    <t>Operation Control Center: managing incidents</t>
  </si>
  <si>
    <t>Procedures for the management of security incidents by the OCC (or dispatch center) is identified in the Security Plan. Specific procedures are in place and documented in the SSP. If documented elsewhere, such as in a stand-alone Emergency Response Plan, the SSP references that document.</t>
  </si>
  <si>
    <t>Plans and procedures are in place and function appropriately. However, minor aspects are missing. SSP includes--or references documents that contain--the procedures.</t>
  </si>
  <si>
    <t xml:space="preserve">Well organized procedures are in place and contained as part of another document with no reference in the SSP. </t>
  </si>
  <si>
    <t>Procedures are lacking any depth or clarity, plans are scattered between multiple documents with no reference in SSP, or responsibilities are otherwise ineffectively assigned.</t>
  </si>
  <si>
    <t>Procedures are not in place or documented.</t>
  </si>
  <si>
    <t>Documented plans for coordinating with external agencies.</t>
  </si>
  <si>
    <r>
      <t xml:space="preserve">Well-developed, </t>
    </r>
    <r>
      <rPr>
        <b/>
        <i/>
        <u/>
        <sz val="16"/>
        <color theme="1"/>
        <rFont val="Calibri"/>
        <family val="2"/>
        <scheme val="minor"/>
      </rPr>
      <t>specific</t>
    </r>
    <r>
      <rPr>
        <sz val="16"/>
        <color theme="1"/>
        <rFont val="Calibri"/>
        <family val="2"/>
        <scheme val="minor"/>
      </rPr>
      <t xml:space="preserve"> procedures are in place and documented in the SSP </t>
    </r>
    <r>
      <rPr>
        <b/>
        <i/>
        <u/>
        <sz val="16"/>
        <color theme="1"/>
        <rFont val="Calibri"/>
        <family val="2"/>
        <scheme val="minor"/>
      </rPr>
      <t>or</t>
    </r>
    <r>
      <rPr>
        <sz val="16"/>
        <color theme="1"/>
        <rFont val="Calibri"/>
        <family val="2"/>
        <scheme val="minor"/>
      </rPr>
      <t xml:space="preserve"> as part of another document and referenced in the SSP.</t>
    </r>
  </si>
  <si>
    <t>Procedures are in place with varying degrees of implementation or documentation.</t>
  </si>
  <si>
    <r>
      <t xml:space="preserve">Protocols for IED </t>
    </r>
    <r>
      <rPr>
        <b/>
        <i/>
        <u/>
        <sz val="12"/>
        <color theme="1"/>
        <rFont val="Calibri"/>
        <family val="2"/>
        <scheme val="minor"/>
      </rPr>
      <t>and</t>
    </r>
    <r>
      <rPr>
        <sz val="12"/>
        <color theme="1"/>
        <rFont val="Calibri"/>
        <family val="2"/>
        <scheme val="minor"/>
      </rPr>
      <t xml:space="preserve"> WMD</t>
    </r>
  </si>
  <si>
    <r>
      <t xml:space="preserve">Well-developed, </t>
    </r>
    <r>
      <rPr>
        <b/>
        <i/>
        <u/>
        <sz val="16"/>
        <color theme="1"/>
        <rFont val="Calibri"/>
        <family val="2"/>
        <scheme val="minor"/>
      </rPr>
      <t>specific</t>
    </r>
    <r>
      <rPr>
        <sz val="16"/>
        <color theme="1"/>
        <rFont val="Calibri"/>
        <family val="2"/>
        <scheme val="minor"/>
      </rPr>
      <t xml:space="preserve"> protocols are in place that address IED </t>
    </r>
    <r>
      <rPr>
        <b/>
        <i/>
        <u/>
        <sz val="16"/>
        <color theme="1"/>
        <rFont val="Calibri"/>
        <family val="2"/>
        <scheme val="minor"/>
      </rPr>
      <t>and</t>
    </r>
    <r>
      <rPr>
        <sz val="16"/>
        <color theme="1"/>
        <rFont val="Calibri"/>
        <family val="2"/>
        <scheme val="minor"/>
      </rPr>
      <t xml:space="preserve"> WMD. These protocols are documented in the SSP </t>
    </r>
    <r>
      <rPr>
        <b/>
        <i/>
        <u/>
        <sz val="16"/>
        <color theme="1"/>
        <rFont val="Calibri"/>
        <family val="2"/>
        <scheme val="minor"/>
      </rPr>
      <t>or</t>
    </r>
    <r>
      <rPr>
        <sz val="16"/>
        <color theme="1"/>
        <rFont val="Calibri"/>
        <family val="2"/>
        <scheme val="minor"/>
      </rPr>
      <t xml:space="preserve"> as part of another document, such as a stand-alone Emergency Response Plan, and referenced in the SSP.</t>
    </r>
  </si>
  <si>
    <t>Protocols are developed with varying degrees of implementation or documentation.</t>
  </si>
  <si>
    <t>Protocols have not been developed.</t>
  </si>
  <si>
    <t>Random or unpredictable security measures that are documented in security plans.</t>
  </si>
  <si>
    <t>Random, unpredictable measures are well-documented with specific measures assigned by employee-type. Includes both security and non-security personnel.</t>
  </si>
  <si>
    <t>Random, unpredictable measures are documented. Measures are simply general guidance lacking specifics.</t>
  </si>
  <si>
    <t>The agency relies on outside entities to provide random, unpredictable measures. Agency only participates in VIPR or other similar outreach. Participation in program is documented in the SSP.</t>
  </si>
  <si>
    <t>Random, visible measures are not documented in the SSP.</t>
  </si>
  <si>
    <t>Project/procurement planning, engineering, design, construction, and testing.</t>
  </si>
  <si>
    <t>Security plays a role in all new projects and procurements and is part of the safety certification process. This is required by the agency and documented in the SSP. There is a formal process in place for planning and implementing a project with security playing a role in various phases, including: planning, engineering, construction, testing, and final implementation.</t>
  </si>
  <si>
    <t>Security plays a role in all new projects and procurements and is part of the safety certification process.  There is a formal process in place for planning and implementing a project with security playing a role in various phases, including: planning, engineering, construction, testing, and final implementation. This is required by the agency and documented in the agency's Safety plan--not the SSP.</t>
  </si>
  <si>
    <t>Specific security concerns are considered for all new projects, but implementation is an informal process and not required (recommended as opposed to required). Process is documented.</t>
  </si>
  <si>
    <t>Security is addressed on an informal basis with only general security guidance considered. Process is documented.</t>
  </si>
  <si>
    <t>There is no documented evidence in place that suggest security is addressed with new projects or procurements.</t>
  </si>
  <si>
    <t>Project design, engineering, and construction.</t>
  </si>
  <si>
    <t xml:space="preserve">CPTED principles are addressed in all facilities and fully implemented. These principles are documented in the SSP or other documents (which are referenced in the SSP). </t>
  </si>
  <si>
    <t>CPTED principles are addressed and implemented in a majority of facilities. This is documented in the SSP or other documents (which are referenced in the SSP). Vulnerabilities have been identified.</t>
  </si>
  <si>
    <t xml:space="preserve">CPTED principles are addressed with minimal implementation. Principles are documented in the SSP or other documents (which are referenced in the SSP). </t>
  </si>
  <si>
    <t>CPTED adoption is merely a general acknowledgement contained in the SSP or other document (that is referenced in the SSP).</t>
  </si>
  <si>
    <t>CPTED is not adopted by the agency.</t>
  </si>
  <si>
    <r>
      <t xml:space="preserve">Annual review </t>
    </r>
    <r>
      <rPr>
        <b/>
        <i/>
        <u/>
        <sz val="12"/>
        <color theme="1"/>
        <rFont val="Calibri"/>
        <family val="2"/>
        <scheme val="minor"/>
      </rPr>
      <t xml:space="preserve">requirement. A review is focused on written policy and ensuring policies are sufficient. </t>
    </r>
  </si>
  <si>
    <t>Annual review is a written requirement with verification measures in place (signed and dated)</t>
  </si>
  <si>
    <t>SSP is reviewed on an "as-needed" basis, but at least every two years.</t>
  </si>
  <si>
    <t>There are no review requirements in place, and the SSP is not regularly reviewed.</t>
  </si>
  <si>
    <t>An example of periodic reports reviewing SSP progress</t>
  </si>
  <si>
    <t xml:space="preserve">Reports are produced once per year at a minimum and are detailed and developed regularly to track the agency's progress in meeting the goals and objectives identified in the SSP. </t>
  </si>
  <si>
    <r>
      <t xml:space="preserve">Periodic reports are detailed and developed once in a two-year cycle </t>
    </r>
    <r>
      <rPr>
        <b/>
        <i/>
        <u/>
        <sz val="16"/>
        <color theme="1"/>
        <rFont val="Calibri"/>
        <family val="2"/>
        <scheme val="minor"/>
      </rPr>
      <t>OR</t>
    </r>
    <r>
      <rPr>
        <i/>
        <sz val="16"/>
        <color theme="1"/>
        <rFont val="Calibri"/>
        <family val="2"/>
        <scheme val="minor"/>
      </rPr>
      <t xml:space="preserve"> </t>
    </r>
    <r>
      <rPr>
        <sz val="16"/>
        <color theme="1"/>
        <rFont val="Calibri"/>
        <family val="2"/>
        <scheme val="minor"/>
      </rPr>
      <t>periodic reports are developed once per year but are lacking in detail.</t>
    </r>
  </si>
  <si>
    <t>Informal reports are developed on an "as-needed" basis.</t>
  </si>
  <si>
    <t>Reports are not documented, per se, but the agency does have an informal, verbal system in place to monitor the agency's progress in fulfilling its goals and objectives.</t>
  </si>
  <si>
    <t>The agency does not monitor its progress in any way.</t>
  </si>
  <si>
    <r>
      <t xml:space="preserve">Documented evidence of a annual review. A review is focused on written </t>
    </r>
    <r>
      <rPr>
        <i/>
        <sz val="12"/>
        <color theme="1"/>
        <rFont val="Calibri"/>
        <family val="2"/>
        <scheme val="minor"/>
      </rPr>
      <t xml:space="preserve">policy </t>
    </r>
    <r>
      <rPr>
        <sz val="12"/>
        <color theme="1"/>
        <rFont val="Calibri"/>
        <family val="2"/>
        <scheme val="minor"/>
      </rPr>
      <t>and</t>
    </r>
    <r>
      <rPr>
        <i/>
        <sz val="12"/>
        <color theme="1"/>
        <rFont val="Calibri"/>
        <family val="2"/>
        <scheme val="minor"/>
      </rPr>
      <t xml:space="preserve"> </t>
    </r>
    <r>
      <rPr>
        <sz val="12"/>
        <color theme="1"/>
        <rFont val="Calibri"/>
        <family val="2"/>
        <scheme val="minor"/>
      </rPr>
      <t xml:space="preserve">ensuring policies are sufficient. </t>
    </r>
  </si>
  <si>
    <t>Annual review is verifiable by document review.</t>
  </si>
  <si>
    <t>Annual review is only verifiable by interview.</t>
  </si>
  <si>
    <t>SSP has not been reviewed.</t>
  </si>
  <si>
    <t>"Yes" or "No." Documented process for SSO approval. N/A for entities not regulated under 49 CFR § 659.</t>
  </si>
  <si>
    <t xml:space="preserve">Documented process for securing SSO review and approval of SSP is included in writing, or directly referenced, in the SSP. </t>
  </si>
  <si>
    <t>Documented process does not exist.</t>
  </si>
  <si>
    <t>Interview / Document Review</t>
  </si>
  <si>
    <t>Has the transit agency submitted and received documentation from the SSO confirming its review and approval of the SSP currently in effect?</t>
  </si>
  <si>
    <t>Current SSP has been approved by SSO. N/A for entities not regulated under 49 CFR § 659.</t>
  </si>
  <si>
    <t>Approval (including date of approved) is verifiable through document review.</t>
  </si>
  <si>
    <t>SSP has not been approved.</t>
  </si>
  <si>
    <t>Emergency response procedures</t>
  </si>
  <si>
    <t>ERP is a well developed plan, complete with detailed policies and procedures related to emergency response. ERP is missing no key elements and has been completely implemented by the agency.</t>
  </si>
  <si>
    <t xml:space="preserve">ERP is a complete document with polices and procedures that have been appropriately implemented by the agency. Only a few minor elements are missing. Key concepts are detailed with minimal exceptions. </t>
  </si>
  <si>
    <t>ERP is a generalized document that is lacking any detailed, agency-specific security elements. Key concepts are missing or not adequately implemented by the agency.</t>
  </si>
  <si>
    <t>There is no ERP in place.</t>
  </si>
  <si>
    <t>Policy statement is well developed and includes all elements: endorsement statement, applicability, authority establishing the plan, and approval signature from the agencies chief executive.</t>
  </si>
  <si>
    <t>Documented requirement for annual review.</t>
  </si>
  <si>
    <t>Annual review is a written requirement with verification measures in place (signed and dated).</t>
  </si>
  <si>
    <t>ERP is reviewed on an "as-needed" basis, but at least every two years.</t>
  </si>
  <si>
    <t>There are no review requirements in place, and the ERP is not regularly reviewed.</t>
  </si>
  <si>
    <t>Documented evidence of a annual review.</t>
  </si>
  <si>
    <t>ERP has not been reviewed.</t>
  </si>
  <si>
    <t>Emergency response procedures coordinated with security and safety procedures. (Emergency procedures do not hinder safety or security.)</t>
  </si>
  <si>
    <t>ERP includes documented provisions that ensure its coordination with the agency's safety and security plans.</t>
  </si>
  <si>
    <t>ERP includes documented provisions that ensure its coordination with either the agency's security plans or the agency's safety plans--not both.</t>
  </si>
  <si>
    <t>Provisions are in place and clearly implemented, but no documentation established.</t>
  </si>
  <si>
    <t>Coordination is very informal with no specific provisions in place. Documentation includes only vague general statements ("Safety and security should be addressed during emergency situations").</t>
  </si>
  <si>
    <t>There is no coordination between the ERP and SSP/SSPP.</t>
  </si>
  <si>
    <t>SSO approval of current ERP. N/A for entities not regulated under 49 CFR § 659.</t>
  </si>
  <si>
    <t>Approval (including date of approval) is verifiable.</t>
  </si>
  <si>
    <t>ERP has been approved, but approval is not verifiable.</t>
  </si>
  <si>
    <t>ERP has not been approved.</t>
  </si>
  <si>
    <r>
      <t xml:space="preserve">Well-developed, </t>
    </r>
    <r>
      <rPr>
        <b/>
        <i/>
        <u/>
        <sz val="16"/>
        <color theme="1"/>
        <rFont val="Calibri"/>
        <family val="2"/>
        <scheme val="minor"/>
      </rPr>
      <t>specific</t>
    </r>
    <r>
      <rPr>
        <sz val="16"/>
        <color theme="1"/>
        <rFont val="Calibri"/>
        <family val="2"/>
        <scheme val="minor"/>
      </rPr>
      <t xml:space="preserve"> procedures are in place and documented in the ERP </t>
    </r>
    <r>
      <rPr>
        <b/>
        <i/>
        <u/>
        <sz val="16"/>
        <color theme="1"/>
        <rFont val="Calibri"/>
        <family val="2"/>
        <scheme val="minor"/>
      </rPr>
      <t>or</t>
    </r>
    <r>
      <rPr>
        <sz val="16"/>
        <color theme="1"/>
        <rFont val="Calibri"/>
        <family val="2"/>
        <scheme val="minor"/>
      </rPr>
      <t xml:space="preserve"> as part of another document and referenced in the ERP.</t>
    </r>
  </si>
  <si>
    <t>Does the ERP contain or reference other documents that establish procedures for the management of emergency events, including those to be employed by the operations control center (or dispatch center)?</t>
  </si>
  <si>
    <t>Management of emergency events</t>
  </si>
  <si>
    <t>The responsibility for the management of security incidents has been assigned to the Operations Control Center (or dispatch center). Specific procedures are in place and documented in the ERP. If documented elsewhere, the ERP references that document.</t>
  </si>
  <si>
    <t>Plans and procedures are in place and function appropriately. However, minor aspects are missing. ERP includes--or references documents that contains--the procedures.</t>
  </si>
  <si>
    <t xml:space="preserve">Well organized procedures are in place and contained as part of another document with no reference in the ERP. </t>
  </si>
  <si>
    <t>Procedures are lacking any depth or clarity, plans are scattered between multiple documents with no reference in ERP, or responsibilities are otherwise ineffectively assigned.</t>
  </si>
  <si>
    <t>Continuity of Operations plan.</t>
  </si>
  <si>
    <t>Continuity of Operations plans exist and are included as part of the ERP (or in another document that is referenced in the ERP).</t>
  </si>
  <si>
    <t>Continuity of Operations plans exist but are not included as part of the ERP or referenced in the ERP.</t>
  </si>
  <si>
    <t>No Continuity of Operations plans exist.</t>
  </si>
  <si>
    <t>Procedures to recover from an event and resume normal operations.</t>
  </si>
  <si>
    <t>Business Recovery Plan is a comprehensive plan. Essential business functions (HR, IT, etc.) have been identified , and the agency has taken steps to protect vital business information (records, data, etc.). The plan outlines steps to be taken to return the agency to a "normal" operational status in a timely manner. Policies and procedures (including who activates the plan and how the agency transitions from emergency operations to business recovery) are detailed.</t>
  </si>
  <si>
    <t xml:space="preserve">Business Recovery Plan is a well-developed document, missing only a few elements or details. </t>
  </si>
  <si>
    <t>Business Recovery Plan is a generic plan that appears to be a commonly available "template" with only general procedures.</t>
  </si>
  <si>
    <t xml:space="preserve">Business Recovery Plan is lacking details and appears incomplete. </t>
  </si>
  <si>
    <t>There is no plan in place to achieve a timely and orderly recovery and resumption of full service.</t>
  </si>
  <si>
    <t>Procedures to continue essential operations during emergency.</t>
  </si>
  <si>
    <t>Business Continuity Plan is a comprehensive plan. Essential operations functions (bus operations, security infrastructure) and key facilities have been identified. Policies and procedures are detailed and effective in mitigating any disruption to operations. Continuity responsibilities are identified (including who is responsible for activating the plan). Any resulting SOP changes are documented.</t>
  </si>
  <si>
    <t xml:space="preserve">Business Continuity Plan is a well-developed document, missing only a few elements or details. </t>
  </si>
  <si>
    <t>Business Continuity Plan is a generic plan that appears to be a commonly available "template" with only general procedures.</t>
  </si>
  <si>
    <t xml:space="preserve">Business Continuity Plan is lacking details and appears incomplete. </t>
  </si>
  <si>
    <t>There is no plan in place to ensure the continuity of operations.</t>
  </si>
  <si>
    <t>Secondary site of Operations Control.</t>
  </si>
  <si>
    <t>The agency has identified a back-up location for operations control. This secondary location can quickly become fully operational and is equipped to function in the same capacity as the primary Operation Control Center.</t>
  </si>
  <si>
    <t xml:space="preserve">There is a back up operations control center, but it cannot fully replicate the primary operations center capabilities.  </t>
  </si>
  <si>
    <t>There is no back-up capabilities for the Operations Control Center.</t>
  </si>
  <si>
    <t>Security Action Item 2</t>
  </si>
  <si>
    <t>Documented evidence assigning implementation of security program in the SSP.</t>
  </si>
  <si>
    <t>The implementation of the security program has been assigned to a Senior Manager who is a "direct report" to the CEO. This responsibility is documented in the SSP.</t>
  </si>
  <si>
    <t>The implementation of the security program has been assigned to a Senior Manager who is a "direct report" to the CEO. This responsibility is not documented in the SSP, but it is a commonly known assignment that is documented elsewhere.</t>
  </si>
  <si>
    <t>The implementation of the security program has been assigned to a manager or leadership position that is not a "direct report" to the CEO. The responsibility is documented in the SSP.</t>
  </si>
  <si>
    <t>The implementation of the security program has been ineffectively assigned to a position that cannot act independently. The responsibility is documented in the SSP.</t>
  </si>
  <si>
    <t>The implementation of the security program is not assigned, or there is no documentation establishing the responsibility of implementation.</t>
  </si>
  <si>
    <r>
      <t xml:space="preserve">Chain of Command </t>
    </r>
    <r>
      <rPr>
        <b/>
        <i/>
        <u/>
        <sz val="12"/>
        <color theme="1"/>
        <rFont val="Calibri"/>
        <family val="2"/>
        <scheme val="minor"/>
      </rPr>
      <t>and</t>
    </r>
    <r>
      <rPr>
        <sz val="12"/>
        <color theme="1"/>
        <rFont val="Calibri"/>
        <family val="2"/>
        <scheme val="minor"/>
      </rPr>
      <t xml:space="preserve"> Lines of Succession for security responsibilities.</t>
    </r>
  </si>
  <si>
    <r>
      <t>The agency has established comprehensive policies and procedures related to "chain of command"</t>
    </r>
    <r>
      <rPr>
        <b/>
        <i/>
        <u/>
        <sz val="16"/>
        <color theme="1"/>
        <rFont val="Calibri"/>
        <family val="2"/>
        <scheme val="minor"/>
      </rPr>
      <t xml:space="preserve"> and</t>
    </r>
    <r>
      <rPr>
        <sz val="16"/>
        <color theme="1"/>
        <rFont val="Calibri"/>
        <family val="2"/>
        <scheme val="minor"/>
      </rPr>
      <t xml:space="preserve"> "lines of succession" for security responsibilities. The policy is well documented, and lines of succession include multiple individuals based on the importance of responsibilities (more important roles have longer, multi-personnel lines of succession). This policy is shared with agency managers.</t>
    </r>
  </si>
  <si>
    <r>
      <t xml:space="preserve">The agency has established basic--yet fully developed--procedures related to "chain of command" </t>
    </r>
    <r>
      <rPr>
        <b/>
        <i/>
        <u/>
        <sz val="16"/>
        <color theme="1"/>
        <rFont val="Calibri"/>
        <family val="2"/>
        <scheme val="minor"/>
      </rPr>
      <t>and</t>
    </r>
    <r>
      <rPr>
        <sz val="16"/>
        <color theme="1"/>
        <rFont val="Calibri"/>
        <family val="2"/>
        <scheme val="minor"/>
      </rPr>
      <t xml:space="preserve"> "lines of succession" for security responsibilities.  Minor elements are missing or needing further development. Lines of succession may not be in-depth, only identifying one successor for security-critical roles. The policy is documented and shared with agency manager.</t>
    </r>
  </si>
  <si>
    <t xml:space="preserve">The agency has established and documented a "chain of command." Informal (or "generally understood") "lines of succession" are in place but not documented. </t>
  </si>
  <si>
    <t xml:space="preserve">The agency has an informal (not documented) "chain of command" only. </t>
  </si>
  <si>
    <t>The agency has no established "chain of command"</t>
  </si>
  <si>
    <t xml:space="preserve">Security roles and responsibilities of Security Personnel. </t>
  </si>
  <si>
    <t>Roles and responsibilities of security personnel are assigned by position and documented in the SSP or other documents. Roles are comprehensive and detailed for all position-types, from security managers to supervisors to front-line security personnel.</t>
  </si>
  <si>
    <t xml:space="preserve">Roles and responsibilities of security personnel are assigned by position and documented in the SSP or other documents; however, minor elements are missing or require minor additions. </t>
  </si>
  <si>
    <t>General roles and responsibilities are assigned by position and documented in the SSP or other documents. While assigned by position type, the roles and responsibilities are vague. Position types identified may also be vague or missing key positions.</t>
  </si>
  <si>
    <t xml:space="preserve">General security roles and responsibilities are documented in the SSP or other documents. These roles and responsibilities are not assigned by position. </t>
  </si>
  <si>
    <t>Roles and responsibilities are not documented.</t>
  </si>
  <si>
    <t>Security roles and responsibilities of non-security personnel.</t>
  </si>
  <si>
    <t>Specific security-related responsibilities have been established for non-security personnel and assigned based on job function for all (or a majority of) employees. Roles and responsibilities are comprehensive and clearly identify the role non-security personnel play in regards to security. These responsibilities are documented in the SSP or other documents.</t>
  </si>
  <si>
    <t>Security-related responsibilities have been established for non-security personnel. Specific responsibilities are identified and assigned to all non-security personnel, regardless of job function ("blanket statement"). Responsibilities are documented in the SSP or other documents.</t>
  </si>
  <si>
    <t>Specific security responsibilities for non-security personnel encompasses less than half of the applicable workforce, but the responsibilities in place are adequately developed. Responsibilities are documented.</t>
  </si>
  <si>
    <t>Only general security-related responsibilities are documented.</t>
  </si>
  <si>
    <t>No security-related roles have been established or documented for non-security personnel.</t>
  </si>
  <si>
    <t xml:space="preserve">Do senior staff and middle management conduct security meetings to review recommendations for changes to plans and processes?  </t>
  </si>
  <si>
    <t>Management meetings for security recommendations. Operational.</t>
  </si>
  <si>
    <t>Senior staff and management meet on an infrequent basis, if ever, or meetings related to security are not conducted.</t>
  </si>
  <si>
    <t>Interview</t>
  </si>
  <si>
    <t>Security Review Committee</t>
  </si>
  <si>
    <t>A formal security committee or working group has been established. This group meets multiple times per year at predictable intervals (at least once per quarter) to review security incident reports, trends, and program audit findings. All applicable security items are addressed.</t>
  </si>
  <si>
    <t>A formal security committee or working group has been established. This group meets at least twice per year to review security incident reports, trends, and program audit findings. All applicable security items are addressed.</t>
  </si>
  <si>
    <t xml:space="preserve">A formal security committee or working group has been established, but it only meets once per year or on an "as needed" basis. This score also applies if the group meets at a higher frequency but doesn't effectively address all applicable security items. </t>
  </si>
  <si>
    <t>Security items are discussed and addressed by a Safety committee.</t>
  </si>
  <si>
    <t>Security review committee does not exist or meets on an infrequent basis.</t>
  </si>
  <si>
    <t>Security Briefings (written or verbal), means of acknowledgement. Operational.</t>
  </si>
  <si>
    <t xml:space="preserve">Policies and procedures are in place to ensure that frontline personnel are made aware of anything relevant to the security of their transit system. Agency utilizes a variety of message delivery systems for security messages based on message importance: face-to-face verbal, electronic dispersal, written-memo system, and bulletin board postings. The agency has also developed a means of tracking/monitoring who has (or has not) received high-importance informational briefings (acknowledgement/signature sheet, email receipt, etc.). </t>
  </si>
  <si>
    <t xml:space="preserve">Entity has procedures in place to ensure that frontline personnel are made aware of anything relevant to the security of their transit system. Method of delivery is, for the most part, effective, with very little (but possible) chance of employees not receiving critical information. Agency has not developed a means of monitoring or tracking who receives informational briefings. </t>
  </si>
  <si>
    <t>Briefings are only delivered through written-memos or other ineffective means of personal dispersal. For a score of 2, the delivery method might reach a high number of employees, but the message itself is not guaranteed (employees may not understand a message, employees may not actually read the message, and the agency may not be able to accurately gauge who has received the message).</t>
  </si>
  <si>
    <t>Entity only utilizes bulletin board-style briefings.</t>
  </si>
  <si>
    <t>No briefings.</t>
  </si>
  <si>
    <t>Reference guides for transit personnel</t>
  </si>
  <si>
    <t>Individual written guides or reference material based on job function have been provided to employees to assist employees with the implementation of security procedures. (Example: Driver's manual, SOP, etc.)</t>
  </si>
  <si>
    <t>Individual written guides or reference material with generalized guidance have been provided to employees to assist employees with the implementation of security procedures.</t>
  </si>
  <si>
    <t xml:space="preserve">Written guides or other written materials have been provided to every department and are available to employees if needed. </t>
  </si>
  <si>
    <t>Written guides or other written materials exist but are not conveniently available to employees.</t>
  </si>
  <si>
    <t>Written materials are not readily available to employees.</t>
  </si>
  <si>
    <t>Document Review / Interview</t>
  </si>
  <si>
    <t xml:space="preserve">Security Coordinator </t>
  </si>
  <si>
    <t>Incident recording (may be document retention or summary archives)</t>
  </si>
  <si>
    <t>Agency maintains a record of security related incidents that are reported within the agency. Agency has the ability to review incidents that have occurred over one year earlier.</t>
  </si>
  <si>
    <t>Agency has the ability to review incidents that have occurred up to one year earlier.</t>
  </si>
  <si>
    <t>Agency has the ability to review incidents that have occurred up to six months earlier.</t>
  </si>
  <si>
    <t>Agency has the ability to review incidents that have occurred up to three months earlier.</t>
  </si>
  <si>
    <t>Agency does not maintain a record of security related incidents.</t>
  </si>
  <si>
    <t>Documented evidence assigning implementation of security program in the ERP.</t>
  </si>
  <si>
    <t>The implementation of the security program has been assigned to a Senior Manager who is a "direct report" to the CEO. This responsibility is documented in the ERP.</t>
  </si>
  <si>
    <t>The implementation of the security program has been assigned to a Senior Manager who is a "direct report" to the CEO. This responsibility is not documented in the ERP, but it is a commonly known assignment that is documented elsewhere.</t>
  </si>
  <si>
    <t>The implementation of the security program has been assigned to a manager or leadership position that is not a "direct report" to the CEO. The responsibility is documented in the ERP.</t>
  </si>
  <si>
    <t>The implementation of the security program has been ineffectively assigned to a position that cannot act independently. The responsibility is documented in the ERP.</t>
  </si>
  <si>
    <t>Documented emergency response responsibilities.</t>
  </si>
  <si>
    <t>The agency takes an all-inclusive, system-wide approach to emergency preparedness. Emergency response roles and responsibilities have been developed and are assigned for all departments. Roles are comprehensive, detailed, and documented.</t>
  </si>
  <si>
    <t>Emergency response roles and responsibilities have been developed and assigned to most departments. Not all departments have an assigned role in emergency response. Roles and responsibilities are well-developed and assigned effectively, but there is room for improvement. This is documented.</t>
  </si>
  <si>
    <t>Documented roles and responsibilities have been only assigned to critical departments (security, etc.), may be generalized in nature, or a combination thereof.</t>
  </si>
  <si>
    <t>Documented roles and responsibilities have been assigned as a blanket-statement. Roles may be vague or ineffectively developed.</t>
  </si>
  <si>
    <t>Frontline Personnel Responsibilities.</t>
  </si>
  <si>
    <t>Roles and responsibilities of frontline personnel are assigned by position and documented in the ERP. Roles are comprehensive and detailed.</t>
  </si>
  <si>
    <t>Roles and responsibilities of frontline personnel are assigned and documented in the ERP.  Roles are relatively detailed and effectively assigned, but may be missing minor details.</t>
  </si>
  <si>
    <t>ERP Distribution</t>
  </si>
  <si>
    <t>The agency takes a total approach to emergency response, including all departments in the process. All departments have been provided a copy of the ERP.</t>
  </si>
  <si>
    <t>The agency is proactive with emergency response. The ERP has been provided to departments that are critical to emergency response as well as some departments that would serve a secondary support role during emergency response.</t>
  </si>
  <si>
    <t>The agency has only provided the ERP to departments that are critical to emergency response. Upon request, the ERP is readily available to other departments.</t>
  </si>
  <si>
    <t xml:space="preserve">ERP distribution is very limited. Departments do not have easy access to the document. </t>
  </si>
  <si>
    <t>The ERP is not distributed.</t>
  </si>
  <si>
    <t>Individual written guides or reference material based on job function have been provided to all employees to assist employees with the implementation of emergency procedures.</t>
  </si>
  <si>
    <t>Individual written guides or reference material with generalized guidance have been provided to all employees to assist employees with the implementation of emergency procedures.</t>
  </si>
  <si>
    <t>Management meetings for ERP coordination. Operational.</t>
  </si>
  <si>
    <r>
      <t xml:space="preserve">Senior staff and management conduct ERP coordination meetings on a </t>
    </r>
    <r>
      <rPr>
        <b/>
        <i/>
        <u/>
        <sz val="16"/>
        <color theme="1"/>
        <rFont val="Calibri"/>
        <family val="2"/>
        <scheme val="minor"/>
      </rPr>
      <t>monthly</t>
    </r>
    <r>
      <rPr>
        <sz val="16"/>
        <color theme="1"/>
        <rFont val="Calibri"/>
        <family val="2"/>
        <scheme val="minor"/>
      </rPr>
      <t xml:space="preserve"> basis.</t>
    </r>
  </si>
  <si>
    <r>
      <t xml:space="preserve">Senior staff and management conduct ERP coordination meetings on a </t>
    </r>
    <r>
      <rPr>
        <b/>
        <i/>
        <u/>
        <sz val="16"/>
        <color theme="1"/>
        <rFont val="Calibri"/>
        <family val="2"/>
        <scheme val="minor"/>
      </rPr>
      <t>quarterly</t>
    </r>
    <r>
      <rPr>
        <sz val="16"/>
        <color theme="1"/>
        <rFont val="Calibri"/>
        <family val="2"/>
        <scheme val="minor"/>
      </rPr>
      <t xml:space="preserve"> basis.</t>
    </r>
  </si>
  <si>
    <r>
      <t xml:space="preserve">Senior staff and management conduct ERP coordination meetings </t>
    </r>
    <r>
      <rPr>
        <b/>
        <i/>
        <u/>
        <sz val="16"/>
        <color theme="1"/>
        <rFont val="Calibri"/>
        <family val="2"/>
        <scheme val="minor"/>
      </rPr>
      <t>twice per year</t>
    </r>
    <r>
      <rPr>
        <sz val="16"/>
        <color theme="1"/>
        <rFont val="Calibri"/>
        <family val="2"/>
        <scheme val="minor"/>
      </rPr>
      <t>.</t>
    </r>
  </si>
  <si>
    <r>
      <t xml:space="preserve">Senior staff and management conduct ERP coordination meetings </t>
    </r>
    <r>
      <rPr>
        <b/>
        <i/>
        <u/>
        <sz val="16"/>
        <color theme="1"/>
        <rFont val="Calibri"/>
        <family val="2"/>
        <scheme val="minor"/>
      </rPr>
      <t>annually</t>
    </r>
    <r>
      <rPr>
        <sz val="16"/>
        <color theme="1"/>
        <rFont val="Calibri"/>
        <family val="2"/>
        <scheme val="minor"/>
      </rPr>
      <t xml:space="preserve"> or on an "as needed" basis.</t>
    </r>
  </si>
  <si>
    <t>Senior staff and management meet on an infrequent basis, if ever, or meetings related to ERP coordination are not conducted.</t>
  </si>
  <si>
    <t>Briefings related to emergency response. Operational.</t>
  </si>
  <si>
    <t xml:space="preserve">Policies and procedures are in place to ensure that frontline personnel are made aware of anything relevant to the emergency response plan. Agency utilizes a variety of message delivery systems for security messages based on message importance: face-to-face verbal, electronic dispersal, written-memo system, and bulletin board postings. The agency has also developed a means of tracking/monitoring who has (or has not) received high-importance informational briefings (acknowledgement/signature sheet, email receipt, etc.). </t>
  </si>
  <si>
    <t xml:space="preserve">Entity has procedures in place to ensure that frontline personnel are made aware of anything relevant to the emergency response. Method of delivery is, for the most part, effective, with very little (but possible) chance of employees not receiving critical information. Agency has not developed a means of monitoring or tracking who receives informational briefings. </t>
  </si>
  <si>
    <t>Security Action Item 3</t>
  </si>
  <si>
    <t>Frontline Personnel Briefings</t>
  </si>
  <si>
    <t>Frontline employees are provided information regarding security and emergency response issues on an infrequent or "as needed" basis.</t>
  </si>
  <si>
    <t>Frontline employees are not provided information regarding security and emergency response issues.</t>
  </si>
  <si>
    <t>Supervisor Briefings</t>
  </si>
  <si>
    <r>
      <t xml:space="preserve">Supervisor/management </t>
    </r>
    <r>
      <rPr>
        <b/>
        <i/>
        <sz val="16"/>
        <rFont val="Calibri"/>
        <family val="2"/>
        <scheme val="minor"/>
      </rPr>
      <t>security</t>
    </r>
    <r>
      <rPr>
        <sz val="16"/>
        <rFont val="Calibri"/>
        <family val="2"/>
        <scheme val="minor"/>
      </rPr>
      <t xml:space="preserve"> review and coordination meetings are held on a </t>
    </r>
    <r>
      <rPr>
        <b/>
        <i/>
        <sz val="16"/>
        <rFont val="Calibri"/>
        <family val="2"/>
        <scheme val="minor"/>
      </rPr>
      <t xml:space="preserve">monthly </t>
    </r>
    <r>
      <rPr>
        <sz val="16"/>
        <rFont val="Calibri"/>
        <family val="2"/>
        <scheme val="minor"/>
      </rPr>
      <t xml:space="preserve">basis. </t>
    </r>
  </si>
  <si>
    <r>
      <t xml:space="preserve">Supervisor/management </t>
    </r>
    <r>
      <rPr>
        <b/>
        <i/>
        <sz val="16"/>
        <rFont val="Calibri"/>
        <family val="2"/>
        <scheme val="minor"/>
      </rPr>
      <t>security</t>
    </r>
    <r>
      <rPr>
        <sz val="16"/>
        <rFont val="Calibri"/>
        <family val="2"/>
        <scheme val="minor"/>
      </rPr>
      <t xml:space="preserve"> review and coordination meetings are held on a </t>
    </r>
    <r>
      <rPr>
        <b/>
        <i/>
        <sz val="16"/>
        <rFont val="Calibri"/>
        <family val="2"/>
        <scheme val="minor"/>
      </rPr>
      <t>bimonthly</t>
    </r>
    <r>
      <rPr>
        <sz val="16"/>
        <rFont val="Calibri"/>
        <family val="2"/>
        <scheme val="minor"/>
      </rPr>
      <t xml:space="preserve"> basis.</t>
    </r>
  </si>
  <si>
    <r>
      <t xml:space="preserve">Supervisor/management </t>
    </r>
    <r>
      <rPr>
        <b/>
        <i/>
        <sz val="16"/>
        <rFont val="Calibri"/>
        <family val="2"/>
        <scheme val="minor"/>
      </rPr>
      <t>security</t>
    </r>
    <r>
      <rPr>
        <sz val="16"/>
        <rFont val="Calibri"/>
        <family val="2"/>
        <scheme val="minor"/>
      </rPr>
      <t xml:space="preserve"> review and coordination meetings are held on a  </t>
    </r>
    <r>
      <rPr>
        <b/>
        <i/>
        <sz val="16"/>
        <rFont val="Calibri"/>
        <family val="2"/>
        <scheme val="minor"/>
      </rPr>
      <t xml:space="preserve">quarterly </t>
    </r>
    <r>
      <rPr>
        <sz val="16"/>
        <rFont val="Calibri"/>
        <family val="2"/>
        <scheme val="minor"/>
      </rPr>
      <t>basis.</t>
    </r>
  </si>
  <si>
    <r>
      <t xml:space="preserve">Supervisor/management </t>
    </r>
    <r>
      <rPr>
        <b/>
        <i/>
        <sz val="16"/>
        <rFont val="Calibri"/>
        <family val="2"/>
        <scheme val="minor"/>
      </rPr>
      <t>security</t>
    </r>
    <r>
      <rPr>
        <sz val="16"/>
        <rFont val="Calibri"/>
        <family val="2"/>
        <scheme val="minor"/>
      </rPr>
      <t xml:space="preserve"> review and coordination meetings are held on an infrequent or "as-needed" basis.</t>
    </r>
  </si>
  <si>
    <t>Meetings are not held or do not focus on security.</t>
  </si>
  <si>
    <t>Internal verification of knowledge</t>
  </si>
  <si>
    <t>The agency has an on-going, informal system of measuring its workforce's knowledge of security elements. The program may not be documented, but the agency can articulate specific measures it takes to ensure its personnel retain a working knowledge of security. Examples include informal (undocumented or unmeasured) internal testing or auditing.</t>
  </si>
  <si>
    <t>Employees are tested after training, and Supervisors are tasked with ensuring protocols are followed and knowledge is retained.</t>
  </si>
  <si>
    <t>Direct supervision is the only method of ensuring that security knowledge is retained.</t>
  </si>
  <si>
    <t>The agency does not have a program of confirming that personnel have a working knowledge of security protocols.</t>
  </si>
  <si>
    <t>Debriefing Requirement</t>
  </si>
  <si>
    <r>
      <t xml:space="preserve">Leadership is expected to debrief frontline personnel only after </t>
    </r>
    <r>
      <rPr>
        <b/>
        <i/>
        <u/>
        <sz val="16"/>
        <color theme="1"/>
        <rFont val="Calibri"/>
        <family val="2"/>
        <scheme val="minor"/>
      </rPr>
      <t>major</t>
    </r>
    <r>
      <rPr>
        <sz val="16"/>
        <color theme="1"/>
        <rFont val="Calibri"/>
        <family val="2"/>
        <scheme val="minor"/>
      </rPr>
      <t xml:space="preserve"> incidents regarding their involvement in or management of security or emergency incidents.</t>
    </r>
  </si>
  <si>
    <t>Debriefing are being held, but the policy is very insufficient and inconsistent.</t>
  </si>
  <si>
    <t>There are no debriefing measures in place.</t>
  </si>
  <si>
    <t>Security Action Item 4</t>
  </si>
  <si>
    <t>MOUs involving law enforcement, other transit agencies, and first responders</t>
  </si>
  <si>
    <t>The agency has taken a limited approach to emergency preparedness and has established mutual aid agreements with only all local law enforcement entities that operate with the geographical scope of their system.</t>
  </si>
  <si>
    <t>The agency has taken the first steps of establishing mutual aid agreements. Agreements are actively being pursued.</t>
  </si>
  <si>
    <t>Mutual aid agreements are non-existent and not being pursued.</t>
  </si>
  <si>
    <t>Regional Emergency Management Group. "Yes" or "No."</t>
  </si>
  <si>
    <r>
      <t>The agency participates in a regional security and emergency preparedness/management working group or committee (</t>
    </r>
    <r>
      <rPr>
        <b/>
        <i/>
        <sz val="16"/>
        <color theme="1"/>
        <rFont val="Calibri"/>
        <family val="2"/>
        <scheme val="minor"/>
      </rPr>
      <t>this is not the same as participation in drills or exercises).</t>
    </r>
  </si>
  <si>
    <t>The agency does not participate in a security and emergency preparedness/management working group or committee.</t>
  </si>
  <si>
    <t>Regional Incident Management Protocols</t>
  </si>
  <si>
    <t>The agency has received--and is knowledgeable of--regional incident management protocols. These protocols are not part of the agency's ERP.</t>
  </si>
  <si>
    <t>The agency is aware of regional protocols and understands how they may obtain them.</t>
  </si>
  <si>
    <t>The agency  is completely unfamiliar with regional protocols.</t>
  </si>
  <si>
    <t>Agency Resources. "Yes" or "No."</t>
  </si>
  <si>
    <t>The agency has provided the regional EMA with a detailed list of  resources (vehicles, facilities, etc.) that may be utilized in the event of an emergency.</t>
  </si>
  <si>
    <t>Agency resource inventory has not been provided to the regional EMA</t>
  </si>
  <si>
    <t>POC identified from EOC. "Yes" or "No."</t>
  </si>
  <si>
    <t>Agency has no identified POC at the EOC.</t>
  </si>
  <si>
    <t>Agency Representative sent to EOC. "Yes" or "No."</t>
  </si>
  <si>
    <t xml:space="preserve">The agency has designated a representative to be sent to the EOC, upon activation, although formal policies are not in place.  </t>
  </si>
  <si>
    <t>Agency has not designated a representative.</t>
  </si>
  <si>
    <t>Information Sharing Capabilities</t>
  </si>
  <si>
    <t xml:space="preserve">Information sharing procedures and capabilities exist, but are vague and have received little attention or planning. </t>
  </si>
  <si>
    <t>The agency has no information sharing capabilities or procedures and is not actively pursuing the development of any.</t>
  </si>
  <si>
    <t>Internal Incident Management Protocols. "Yes" or "No."</t>
  </si>
  <si>
    <t>The agency's internal emergency response procedures do not follow the NRP and the NIMS.</t>
  </si>
  <si>
    <t>Internal Emergency Response Protocols. "Yes" or "No."</t>
  </si>
  <si>
    <t>The agency has shared its internal emergency response protocols with the regional EMA and appropriate first response agencies.</t>
  </si>
  <si>
    <r>
      <t xml:space="preserve">The agency has shared its internal emergency response protocols with </t>
    </r>
    <r>
      <rPr>
        <b/>
        <i/>
        <u/>
        <sz val="16"/>
        <color theme="1"/>
        <rFont val="Calibri"/>
        <family val="2"/>
        <scheme val="minor"/>
      </rPr>
      <t>only</t>
    </r>
    <r>
      <rPr>
        <sz val="16"/>
        <color theme="1"/>
        <rFont val="Calibri"/>
        <family val="2"/>
        <scheme val="minor"/>
      </rPr>
      <t xml:space="preserve"> the regional EMA </t>
    </r>
    <r>
      <rPr>
        <b/>
        <i/>
        <u/>
        <sz val="16"/>
        <color theme="1"/>
        <rFont val="Calibri"/>
        <family val="2"/>
        <scheme val="minor"/>
      </rPr>
      <t>or</t>
    </r>
    <r>
      <rPr>
        <sz val="16"/>
        <color theme="1"/>
        <rFont val="Calibri"/>
        <family val="2"/>
        <scheme val="minor"/>
      </rPr>
      <t xml:space="preserve"> </t>
    </r>
    <r>
      <rPr>
        <b/>
        <i/>
        <u/>
        <sz val="16"/>
        <color theme="1"/>
        <rFont val="Calibri"/>
        <family val="2"/>
        <scheme val="minor"/>
      </rPr>
      <t>only</t>
    </r>
    <r>
      <rPr>
        <sz val="16"/>
        <color theme="1"/>
        <rFont val="Calibri"/>
        <family val="2"/>
        <scheme val="minor"/>
      </rPr>
      <t xml:space="preserve"> first response agencies.</t>
    </r>
  </si>
  <si>
    <t>The agency has not shared its emergency response protocols.</t>
  </si>
  <si>
    <t>Interoperability</t>
  </si>
  <si>
    <t>The agency is very proactive in regards to interoperable communication and ensures that its communication systems can communicate with appropriate external agencies across jurisdictional lines. The agency uses compatible radio systems (800mHz, UHF, VHF, etc.), has developed a plan (either documented or trained personnel) for interoperable communication, and has tested its system for compatibility with appropriate external agencies.</t>
  </si>
  <si>
    <r>
      <t xml:space="preserve">The agency has an effective interoperable communications system (800mHz, UHF, VHF, interoperable CAD system), but minor elements are missing. Planning (training or documentation) is missing </t>
    </r>
    <r>
      <rPr>
        <b/>
        <i/>
        <u/>
        <sz val="16"/>
        <color theme="1"/>
        <rFont val="Calibri"/>
        <family val="2"/>
        <scheme val="minor"/>
      </rPr>
      <t>or</t>
    </r>
    <r>
      <rPr>
        <sz val="16"/>
        <color theme="1"/>
        <rFont val="Calibri"/>
        <family val="2"/>
        <scheme val="minor"/>
      </rPr>
      <t xml:space="preserve"> the agency has not tested its system for compatibility.</t>
    </r>
  </si>
  <si>
    <t xml:space="preserve">The agency has an effective interoperable communications system (800mHz, UHF, VHF, interoperable CAD system). Neither planning (training or documentation) or compatibility testing is in place.  </t>
  </si>
  <si>
    <t>The agency's systems are not interoperable, but is in the process of actively implementing such a system (plans established, funds identified).</t>
  </si>
  <si>
    <t>The agency's systems are not interoperable, nor is such a system being currently implemented.</t>
  </si>
  <si>
    <t>Interoperability Substitute</t>
  </si>
  <si>
    <t>The agency has identified no alternatives for interoperable communication.</t>
  </si>
  <si>
    <t>Security Action Item 5</t>
  </si>
  <si>
    <t>Training records, training material</t>
  </si>
  <si>
    <t>Initial training is provided with varying degrees of implementation.</t>
  </si>
  <si>
    <t>Security is not addressed in initial training.</t>
  </si>
  <si>
    <t>Training is provided with varying degrees of implementation.</t>
  </si>
  <si>
    <t>Refresher training is not provided annually or does not focus on the appropriate subject.</t>
  </si>
  <si>
    <t>Ongoing advanced security training based on job function is provided with varying degrees of implementation and frequency.</t>
  </si>
  <si>
    <t>Ongoing security training based on job function is not provided.</t>
  </si>
  <si>
    <t>Emergency response is not addressed in initial training.</t>
  </si>
  <si>
    <t>ICS training is not provided.</t>
  </si>
  <si>
    <t>Training appropriate to the position has been provided with varying degrees of implementation.</t>
  </si>
  <si>
    <t>Senior leadership only receives basic ICS/NIMS training, or ICS/NIMS training is not provided.</t>
  </si>
  <si>
    <t>Supervisors and managers only receive basic ICS/NIMS training, or ICS/NIMS training is not provided.</t>
  </si>
  <si>
    <t>ICS/NIMS training is not provided.</t>
  </si>
  <si>
    <t>The agency has not established training for its internal incident response procedures.</t>
  </si>
  <si>
    <t>Senior leadership only receives basic training, training appropriate for frontline personnel, or training is not provided.</t>
  </si>
  <si>
    <t>Supervisors and managers only receive basic training, training that is appropriate to frontline personnel, or training is not provided.</t>
  </si>
  <si>
    <t>Training is not provided.</t>
  </si>
  <si>
    <t>Training  has been developed and provided with varying degrees of implementation.</t>
  </si>
  <si>
    <t>The agency has not developed a relevant training program.</t>
  </si>
  <si>
    <t>Senior leadership only receives basic training, training is appropriate for frontline personnel, or training is not provided.</t>
  </si>
  <si>
    <t>Supervisors and managers only receive basic training, training is appropriate to frontline personnel, or training is not provided.</t>
  </si>
  <si>
    <t>Specialized counter-terrorism training is provided with varying degrees of implementation.</t>
  </si>
  <si>
    <t>Specialized incident response training is provided with varying degrees of implementation.</t>
  </si>
  <si>
    <t xml:space="preserve">General training review.  This does not have to revolve around Security Training but establishes if they have an active system.  </t>
  </si>
  <si>
    <t xml:space="preserve">Training Scheduling (General) </t>
  </si>
  <si>
    <t>The agency has developed a formal system of monitoring employee training and scheduling employee training as needed. This includes retaining training records, having the ability of easily determining employee training status, and having the ability to effectively schedule employee training in an effective manner.</t>
  </si>
  <si>
    <t>A program for monitoring and scheduling training exists with varying degrees of implementation.</t>
  </si>
  <si>
    <t>Such a program does not exist.</t>
  </si>
  <si>
    <t>This question asks specifically about security-related courses.</t>
  </si>
  <si>
    <t>Training Recording (Security) (ex. 30-day file)</t>
  </si>
  <si>
    <t>The agency employs a system with varying degrees of implementation.</t>
  </si>
  <si>
    <r>
      <t xml:space="preserve">Such a system does not exist, or </t>
    </r>
    <r>
      <rPr>
        <b/>
        <i/>
        <u/>
        <sz val="16"/>
        <rFont val="Calibri"/>
        <family val="2"/>
        <scheme val="minor"/>
      </rPr>
      <t>security</t>
    </r>
    <r>
      <rPr>
        <sz val="16"/>
        <rFont val="Calibri"/>
        <family val="2"/>
        <scheme val="minor"/>
      </rPr>
      <t xml:space="preserve"> training is not specifically addressed.</t>
    </r>
  </si>
  <si>
    <t>This question asks specifically about emergency response related courses.</t>
  </si>
  <si>
    <t>Training Recording (Emergency Response) (ex. 30-day file)</t>
  </si>
  <si>
    <r>
      <t>The agency has a formal system to</t>
    </r>
    <r>
      <rPr>
        <b/>
        <i/>
        <u/>
        <sz val="16"/>
        <rFont val="Calibri"/>
        <family val="2"/>
        <scheme val="minor"/>
      </rPr>
      <t xml:space="preserve"> record and track</t>
    </r>
    <r>
      <rPr>
        <sz val="16"/>
        <rFont val="Calibri"/>
        <family val="2"/>
        <scheme val="minor"/>
      </rPr>
      <t xml:space="preserve"> personnel training for </t>
    </r>
    <r>
      <rPr>
        <b/>
        <i/>
        <u/>
        <sz val="16"/>
        <rFont val="Calibri"/>
        <family val="2"/>
        <scheme val="minor"/>
      </rPr>
      <t>all emergency response-related training</t>
    </r>
    <r>
      <rPr>
        <sz val="16"/>
        <rFont val="Calibri"/>
        <family val="2"/>
        <scheme val="minor"/>
      </rPr>
      <t xml:space="preserve">, including initial, annual, and periodic. Records for </t>
    </r>
    <r>
      <rPr>
        <b/>
        <i/>
        <u/>
        <sz val="16"/>
        <rFont val="Calibri"/>
        <family val="2"/>
        <scheme val="minor"/>
      </rPr>
      <t>all</t>
    </r>
    <r>
      <rPr>
        <sz val="16"/>
        <rFont val="Calibri"/>
        <family val="2"/>
        <scheme val="minor"/>
      </rPr>
      <t xml:space="preserve"> employees contain the following: employee name/identifier, training/course identifier, and date of course completion.</t>
    </r>
  </si>
  <si>
    <r>
      <t xml:space="preserve">Such a system does not exist, or </t>
    </r>
    <r>
      <rPr>
        <b/>
        <i/>
        <u/>
        <sz val="16"/>
        <rFont val="Calibri"/>
        <family val="2"/>
        <scheme val="minor"/>
      </rPr>
      <t>emergency response</t>
    </r>
    <r>
      <rPr>
        <sz val="16"/>
        <rFont val="Calibri"/>
        <family val="2"/>
        <scheme val="minor"/>
      </rPr>
      <t xml:space="preserve"> training is not specifically addressed.</t>
    </r>
  </si>
  <si>
    <t>Security Review and Updating</t>
  </si>
  <si>
    <t>The agency has developed a program with varying degrees of implementation.</t>
  </si>
  <si>
    <t>The agency has no established program of reviewing and updating security and emergency response training materials.</t>
  </si>
  <si>
    <t>Operational Changes</t>
  </si>
  <si>
    <r>
      <t xml:space="preserve">Appropriate personnel are notified of operational changes--including those related to threat levels and protective measures. Individuals with a "need to know" have been formally identified, and measures are in place to effectively reach </t>
    </r>
    <r>
      <rPr>
        <b/>
        <i/>
        <u/>
        <sz val="16"/>
        <color theme="1"/>
        <rFont val="Calibri"/>
        <family val="2"/>
        <scheme val="minor"/>
      </rPr>
      <t>all</t>
    </r>
    <r>
      <rPr>
        <sz val="16"/>
        <color theme="1"/>
        <rFont val="Calibri"/>
        <family val="2"/>
        <scheme val="minor"/>
      </rPr>
      <t xml:space="preserve"> appropriate employees.</t>
    </r>
  </si>
  <si>
    <r>
      <t xml:space="preserve">Appropriate personnel are notified of operational changes--including those related to threat levels and protective measures. Individuals with a "need to know" have been formally identified, and measures are in place for the agency to confidently reach </t>
    </r>
    <r>
      <rPr>
        <b/>
        <i/>
        <u/>
        <sz val="16"/>
        <color theme="1"/>
        <rFont val="Calibri"/>
        <family val="2"/>
        <scheme val="minor"/>
      </rPr>
      <t>most</t>
    </r>
    <r>
      <rPr>
        <sz val="16"/>
        <color theme="1"/>
        <rFont val="Calibri"/>
        <family val="2"/>
        <scheme val="minor"/>
      </rPr>
      <t xml:space="preserve"> of those employees in timely manner..</t>
    </r>
  </si>
  <si>
    <t>Appropriate personnel are notified of operational changes. Individuals with a "need to know" are informally identified, but measures of communicating information is lacking consistency.</t>
  </si>
  <si>
    <t>The agency notification measures are inconsistent with little to no planning involved whatsoever. Individuals with a "need to know" have not been identified.</t>
  </si>
  <si>
    <t>Operational changes are rarely--if ever--communicated to employees, or no policy exists to support the recommendation.</t>
  </si>
  <si>
    <t xml:space="preserve">Response and recovery operations in critical facilities and infrastructure. </t>
  </si>
  <si>
    <t>The agency's security and emergency response training covers response and recovery operations in critical facilities and infrastructure (including COOP-related procedures). Training is part of an official curriculum, utilizes effective training materials, and is provided in a formal environment (classroom or computer-based).</t>
  </si>
  <si>
    <t>Security and emergency response training covers response and recovery operations in critical facilities and infrastructure with varying degrees of implementation.</t>
  </si>
  <si>
    <t>Training does not cover response and recovery operations.</t>
  </si>
  <si>
    <t>Training program for external agencies.</t>
  </si>
  <si>
    <t>The agency has provided training to regional first responders to enable them to operate in critical facilities and infrastructure. The training is well-developed, and the agency has actively offered it to outside entities.</t>
  </si>
  <si>
    <t>The agency has provided training with varying degrees of implementation.</t>
  </si>
  <si>
    <t>The agency has not provided training to external agencies to enable them to operate effectively in critical facilities and infrastructure.</t>
  </si>
  <si>
    <t xml:space="preserve">Training program featuring concepts of random and highly visible countermeasures. </t>
  </si>
  <si>
    <t>Training covers the concept of visible and random security measures with varying degrees of implementation.</t>
  </si>
  <si>
    <t>Training does not cover the concept visible or random security measures.</t>
  </si>
  <si>
    <t>During interview, dates or frequency of training should be documented to receive full score. Also, describe scope of training.</t>
  </si>
  <si>
    <t>The program has been developed with varying degrees of implementation.</t>
  </si>
  <si>
    <t>Security Action Item 6</t>
  </si>
  <si>
    <t>Establish plans and protocols to respond to the DHS National Terrorism Advisory System (NTAS).</t>
  </si>
  <si>
    <t>Incremental actions based on NTAS threat</t>
  </si>
  <si>
    <t>The agency has identified incremental actions that correlate with NTAS threat level increases. Incremental actions are identified for all threat conditions, well-developed, effective, and documented.</t>
  </si>
  <si>
    <t>Incremental actions are identified with varying degrees of implementation or documentation.</t>
  </si>
  <si>
    <t>Incremental actions are not documented.</t>
  </si>
  <si>
    <t>Response protocols for specific threat scenarios  based on NTAS</t>
  </si>
  <si>
    <t>The agency has identified possible NTAS alert scenarios and established detailed procedures and protocols to respond to these scenarios. These procedures are well-developed and documented.</t>
  </si>
  <si>
    <t>Actionable operational response protocols for specific threat scenarios from NTAS have been developed with varying degrees of implementation.</t>
  </si>
  <si>
    <t>Actionable operational response protocols have not been developed or specific threat scenarios haven't been identified.</t>
  </si>
  <si>
    <t>Job-specific NTAS training</t>
  </si>
  <si>
    <r>
      <t>Job-specific</t>
    </r>
    <r>
      <rPr>
        <sz val="16"/>
        <color theme="1"/>
        <rFont val="Calibri"/>
        <family val="2"/>
        <scheme val="minor"/>
      </rPr>
      <t xml:space="preserve"> NTAS training is provided with varying degrees of implementation.</t>
    </r>
  </si>
  <si>
    <t>General NTAS training is provided to appropriate personnel.</t>
  </si>
  <si>
    <t>The agency does not provide NTAS training.</t>
  </si>
  <si>
    <t>Security Action Item 7</t>
  </si>
  <si>
    <t xml:space="preserve">Outreach program </t>
  </si>
  <si>
    <r>
      <t xml:space="preserve">Agency has implemented a well-developed public awareness program that addresses specific issues of both security </t>
    </r>
    <r>
      <rPr>
        <b/>
        <i/>
        <u/>
        <sz val="16"/>
        <color theme="1"/>
        <rFont val="Calibri"/>
        <family val="2"/>
        <scheme val="minor"/>
      </rPr>
      <t>and</t>
    </r>
    <r>
      <rPr>
        <sz val="16"/>
        <color theme="1"/>
        <rFont val="Calibri"/>
        <family val="2"/>
        <scheme val="minor"/>
      </rPr>
      <t xml:space="preserve"> emergency response. </t>
    </r>
  </si>
  <si>
    <t>Agency has implemented a well-developed public awareness program that addresses specific issues of security. Emergency response material is generalized or missing.</t>
  </si>
  <si>
    <t>Agency has implemented a well-developed public awareness program that address specific issues of emergency response and safety. Security material is generalized or missing.</t>
  </si>
  <si>
    <t>Agency has a public awareness program, but the program is vague or otherwise ineffective.</t>
  </si>
  <si>
    <t>The agency has no public awareness program in place.</t>
  </si>
  <si>
    <t>Active outreach, utilizes program materials</t>
  </si>
  <si>
    <t>Public awareness materials and outreach have not been developed and/or deployed.</t>
  </si>
  <si>
    <t>Appropriate outreach material. "Yes" or "no."</t>
  </si>
  <si>
    <t xml:space="preserve">Public awareness material conflicts with the agency's overall announcement program. </t>
  </si>
  <si>
    <t>Onsite Observation</t>
  </si>
  <si>
    <t>Public announcements (Pre-recorded voice announcements)</t>
  </si>
  <si>
    <t xml:space="preserve">The agency includes frequent mentions of general security items (but no emergency preparedness items) in its pre-recorded announcement messages at all appropriate areas, including at stations and onboard vehicles. </t>
  </si>
  <si>
    <r>
      <t xml:space="preserve">The agency includes frequent mentions of general emergency preparedness items </t>
    </r>
    <r>
      <rPr>
        <b/>
        <i/>
        <u/>
        <sz val="16"/>
        <color theme="1"/>
        <rFont val="Calibri"/>
        <family val="2"/>
        <scheme val="minor"/>
      </rPr>
      <t>and</t>
    </r>
    <r>
      <rPr>
        <sz val="16"/>
        <color theme="1"/>
        <rFont val="Calibri"/>
        <family val="2"/>
        <scheme val="minor"/>
      </rPr>
      <t xml:space="preserve"> infrequent mentions of general security items in its pre-recorded announcement messages at all appropriate areas, including at stations and onboard vehicles; </t>
    </r>
  </si>
  <si>
    <r>
      <t xml:space="preserve">The agency includes </t>
    </r>
    <r>
      <rPr>
        <b/>
        <i/>
        <u/>
        <sz val="16"/>
        <color theme="1"/>
        <rFont val="Calibri"/>
        <family val="2"/>
        <scheme val="minor"/>
      </rPr>
      <t>infrequent</t>
    </r>
    <r>
      <rPr>
        <sz val="16"/>
        <color theme="1"/>
        <rFont val="Calibri"/>
        <family val="2"/>
        <scheme val="minor"/>
      </rPr>
      <t xml:space="preserve"> mentions of general security and emergency preparedness items in its pre-recorded announcement messages at all appropriate areas, including at stations and onboard vehicles. </t>
    </r>
  </si>
  <si>
    <t>Security and emergency preparedness items are not included in the agency's pre-recorded announcement messages.</t>
  </si>
  <si>
    <t>Materials specifically mention reporting unattended property, suspicious behavior and security concerns.</t>
  </si>
  <si>
    <t>Passengers are urged to report unattended property, suspicious behavior, and other security concerns with varying degrees of implementation.</t>
  </si>
  <si>
    <t>Passengers are not urged to report unattended property, suspicious behavior, and other security concerns with varying degrees of implementation.</t>
  </si>
  <si>
    <t>Effective reporting mechanism</t>
  </si>
  <si>
    <t>A mechanism is in place with varying degrees of implementation.</t>
  </si>
  <si>
    <t>There is no mechanism in place.</t>
  </si>
  <si>
    <r>
      <rPr>
        <b/>
        <u/>
        <sz val="12"/>
        <color theme="1"/>
        <rFont val="Calibri"/>
        <family val="2"/>
        <scheme val="minor"/>
      </rPr>
      <t>Social Media</t>
    </r>
    <r>
      <rPr>
        <b/>
        <sz val="12"/>
        <color theme="1"/>
        <rFont val="Calibri"/>
        <family val="2"/>
        <scheme val="minor"/>
      </rPr>
      <t xml:space="preserve"> </t>
    </r>
    <r>
      <rPr>
        <sz val="12"/>
        <color theme="1"/>
        <rFont val="Calibri"/>
        <family val="2"/>
        <scheme val="minor"/>
      </rPr>
      <t>Announcements for Security and Emergency. "Yes" or "No."</t>
    </r>
  </si>
  <si>
    <t>The agency does not issue security-related PSAs or press releases to local media.</t>
  </si>
  <si>
    <r>
      <rPr>
        <b/>
        <u/>
        <sz val="12"/>
        <color theme="1"/>
        <rFont val="Calibri"/>
        <family val="2"/>
        <scheme val="minor"/>
      </rPr>
      <t>Local Media</t>
    </r>
    <r>
      <rPr>
        <sz val="12"/>
        <color theme="1"/>
        <rFont val="Calibri"/>
        <family val="2"/>
        <scheme val="minor"/>
      </rPr>
      <t xml:space="preserve"> Announcements for Emergency Response. "Yes" or "No."</t>
    </r>
  </si>
  <si>
    <t>The agency issues security- and emergency response-related PSAs or press releases to local media. This method is documented or readily observable.</t>
  </si>
  <si>
    <t>The agency does not issue emergency response-related PSAs or press releases to local media.</t>
  </si>
  <si>
    <t>Training for non-employee volunteers  for emergency response</t>
  </si>
  <si>
    <t>Active volunteer program (not the same as "See Something, Say Something")</t>
  </si>
  <si>
    <t>The agency has established an active volunteer program with varying degrees of implementation.</t>
  </si>
  <si>
    <t>The agency has not established an active volunteer program.</t>
  </si>
  <si>
    <t>Passenger evacuation guidance material</t>
  </si>
  <si>
    <t>The agency has developed awareness material with varying degrees of implementation.</t>
  </si>
  <si>
    <t>The agency has not developed awareness material to assist passengers on the means of safe evacuation.</t>
  </si>
  <si>
    <t>Customer complaint tracking system</t>
  </si>
  <si>
    <t>The agency has a system in place to actively and effectively monitor and follow up on customer reports.</t>
  </si>
  <si>
    <t>The agency has developed a system with varying degrees of effectiveness or implementation.</t>
  </si>
  <si>
    <t>The agency has not developed a system for tracking and following up on customer reports.</t>
  </si>
  <si>
    <t>Security Action Item 8</t>
  </si>
  <si>
    <t>Process of Risk Assessment</t>
  </si>
  <si>
    <t>Risk assessment process is developed with varying degrees of implementation.</t>
  </si>
  <si>
    <t>Risk assessment process has not been developed.</t>
  </si>
  <si>
    <t>Identification of Critical Assets</t>
  </si>
  <si>
    <t>The agency has identified critical assets with varying degrees of documentation or development.</t>
  </si>
  <si>
    <t>The agency has not identified critical assets.</t>
  </si>
  <si>
    <t xml:space="preserve">Has the agency had an internal or external vulnerability assessment on its critical assets within the past 3 years?  Specify the dates of the most recent assessments and the entity(ies) that conducted the assessment(s).  </t>
  </si>
  <si>
    <t>Date of last vulnerability assessment (General). "Yes" or "no."</t>
  </si>
  <si>
    <t>Has the agency had an internal or external Risk Assessment, analyzing threat, vulnerability, &amp; consequence, for critical assets and infrastructure, and systems within the past 3 years?  Have management and staff responsible for the risk assessment process been properly trained to manage the process?</t>
  </si>
  <si>
    <r>
      <t xml:space="preserve">Recent Risk Assessment (specifically </t>
    </r>
    <r>
      <rPr>
        <b/>
        <i/>
        <u/>
        <sz val="12"/>
        <color theme="1"/>
        <rFont val="Calibri"/>
        <family val="2"/>
        <scheme val="minor"/>
      </rPr>
      <t>threat</t>
    </r>
    <r>
      <rPr>
        <sz val="12"/>
        <color theme="1"/>
        <rFont val="Calibri"/>
        <family val="2"/>
        <scheme val="minor"/>
      </rPr>
      <t xml:space="preserve">, </t>
    </r>
    <r>
      <rPr>
        <b/>
        <i/>
        <u/>
        <sz val="12"/>
        <color theme="1"/>
        <rFont val="Calibri"/>
        <family val="2"/>
        <scheme val="minor"/>
      </rPr>
      <t>vulnerability</t>
    </r>
    <r>
      <rPr>
        <sz val="12"/>
        <color theme="1"/>
        <rFont val="Calibri"/>
        <family val="2"/>
        <scheme val="minor"/>
      </rPr>
      <t xml:space="preserve">, and </t>
    </r>
    <r>
      <rPr>
        <b/>
        <i/>
        <u/>
        <sz val="12"/>
        <color theme="1"/>
        <rFont val="Calibri"/>
        <family val="2"/>
        <scheme val="minor"/>
      </rPr>
      <t>consequence</t>
    </r>
    <r>
      <rPr>
        <sz val="12"/>
        <color theme="1"/>
        <rFont val="Calibri"/>
        <family val="2"/>
        <scheme val="minor"/>
      </rPr>
      <t xml:space="preserve"> analyzed), appropriate personnel trained.</t>
    </r>
  </si>
  <si>
    <t>A risk assessment has not been conducted, or documentation does not exist.</t>
  </si>
  <si>
    <t>Access to underground and underwater tunnels. N/A if the system does not have underground/underwater tunnels.</t>
  </si>
  <si>
    <t>Policies and procedures have not been developed or documented.</t>
  </si>
  <si>
    <t>In justification, examples of improvements based off of risk assessment results should be provided.</t>
  </si>
  <si>
    <t>Security Investments, examples of security investment prioritization</t>
  </si>
  <si>
    <t>Risk assessments play a large role in agency policy and procurement. Security investments are prioritized based on information obtained during risk assessments. This is evident based on the agency's recent security investments that corrected items identified in past risk assessments, or is part of a documented policy.</t>
  </si>
  <si>
    <r>
      <t xml:space="preserve">Security investments are prioritized based on information obtained during risk assessments; </t>
    </r>
    <r>
      <rPr>
        <b/>
        <i/>
        <u/>
        <sz val="16"/>
        <color theme="1"/>
        <rFont val="Calibri"/>
        <family val="2"/>
        <scheme val="minor"/>
      </rPr>
      <t>however</t>
    </r>
    <r>
      <rPr>
        <sz val="16"/>
        <color theme="1"/>
        <rFont val="Calibri"/>
        <family val="2"/>
        <scheme val="minor"/>
      </rPr>
      <t>, this has been implemented or documented with varying degrees of development.</t>
    </r>
  </si>
  <si>
    <r>
      <t xml:space="preserve">Security investments are not prioritized based on information obtained during risk assessments </t>
    </r>
    <r>
      <rPr>
        <b/>
        <i/>
        <u/>
        <sz val="16"/>
        <color theme="1"/>
        <rFont val="Calibri"/>
        <family val="2"/>
        <scheme val="minor"/>
      </rPr>
      <t>or</t>
    </r>
    <r>
      <rPr>
        <sz val="16"/>
        <color theme="1"/>
        <rFont val="Calibri"/>
        <family val="2"/>
        <scheme val="minor"/>
      </rPr>
      <t xml:space="preserve"> risk assessments play no role in financial decisions.</t>
    </r>
  </si>
  <si>
    <r>
      <t xml:space="preserve">Inspector was able to review </t>
    </r>
    <r>
      <rPr>
        <b/>
        <i/>
        <u/>
        <sz val="12"/>
        <color theme="1"/>
        <rFont val="Calibri"/>
        <family val="2"/>
        <scheme val="minor"/>
      </rPr>
      <t>all</t>
    </r>
    <r>
      <rPr>
        <sz val="12"/>
        <color theme="1"/>
        <rFont val="Calibri"/>
        <family val="2"/>
        <scheme val="minor"/>
      </rPr>
      <t xml:space="preserve"> requested documents, including assessments and Security Plans. "Yes" or "no."</t>
    </r>
  </si>
  <si>
    <r>
      <t xml:space="preserve">The agency has provided TSA with </t>
    </r>
    <r>
      <rPr>
        <b/>
        <i/>
        <u/>
        <sz val="16"/>
        <color theme="1"/>
        <rFont val="Calibri"/>
        <family val="2"/>
        <scheme val="minor"/>
      </rPr>
      <t>all</t>
    </r>
    <r>
      <rPr>
        <sz val="16"/>
        <color theme="1"/>
        <rFont val="Calibri"/>
        <family val="2"/>
        <scheme val="minor"/>
      </rPr>
      <t xml:space="preserve"> requested documents.</t>
    </r>
  </si>
  <si>
    <r>
      <t xml:space="preserve">The agency has </t>
    </r>
    <r>
      <rPr>
        <b/>
        <i/>
        <u/>
        <sz val="16"/>
        <color theme="1"/>
        <rFont val="Calibri"/>
        <family val="2"/>
        <scheme val="minor"/>
      </rPr>
      <t>not</t>
    </r>
    <r>
      <rPr>
        <sz val="16"/>
        <color theme="1"/>
        <rFont val="Calibri"/>
        <family val="2"/>
        <scheme val="minor"/>
      </rPr>
      <t xml:space="preserve"> provided TSA with </t>
    </r>
    <r>
      <rPr>
        <b/>
        <i/>
        <u/>
        <sz val="16"/>
        <color theme="1"/>
        <rFont val="Calibri"/>
        <family val="2"/>
        <scheme val="minor"/>
      </rPr>
      <t>all</t>
    </r>
    <r>
      <rPr>
        <sz val="16"/>
        <color theme="1"/>
        <rFont val="Calibri"/>
        <family val="2"/>
        <scheme val="minor"/>
      </rPr>
      <t xml:space="preserve"> requested documents.</t>
    </r>
  </si>
  <si>
    <t>Security Action Item 9</t>
  </si>
  <si>
    <t xml:space="preserve">Formalized process of intelligence sharing with Federal, State, and local law enforcement agencies. </t>
  </si>
  <si>
    <r>
      <t>The entity is actively involved with intelligence sharing and has developed a formalized (</t>
    </r>
    <r>
      <rPr>
        <b/>
        <i/>
        <u/>
        <sz val="16"/>
        <color theme="1"/>
        <rFont val="Calibri"/>
        <family val="2"/>
        <scheme val="minor"/>
      </rPr>
      <t>documented</t>
    </r>
    <r>
      <rPr>
        <sz val="16"/>
        <color theme="1"/>
        <rFont val="Calibri"/>
        <family val="2"/>
        <scheme val="minor"/>
      </rPr>
      <t xml:space="preserve">) method of sharing threat/intel information with multiple entities representing local, State </t>
    </r>
    <r>
      <rPr>
        <b/>
        <i/>
        <u/>
        <sz val="16"/>
        <color theme="1"/>
        <rFont val="Calibri"/>
        <family val="2"/>
        <scheme val="minor"/>
      </rPr>
      <t>and</t>
    </r>
    <r>
      <rPr>
        <sz val="16"/>
        <color theme="1"/>
        <rFont val="Calibri"/>
        <family val="2"/>
        <scheme val="minor"/>
      </rPr>
      <t xml:space="preserve"> Federal law enforcement.</t>
    </r>
  </si>
  <si>
    <t>The entity has a formalized method of sharing information with varying degrees of implementation.</t>
  </si>
  <si>
    <t>The entity does not have a formalized method of sharing information with law enforcement entities.</t>
  </si>
  <si>
    <r>
      <t xml:space="preserve">Reporting </t>
    </r>
    <r>
      <rPr>
        <b/>
        <i/>
        <u/>
        <sz val="12"/>
        <color theme="1"/>
        <rFont val="Calibri"/>
        <family val="2"/>
        <scheme val="minor"/>
      </rPr>
      <t>directly</t>
    </r>
    <r>
      <rPr>
        <sz val="12"/>
        <color theme="1"/>
        <rFont val="Calibri"/>
        <family val="2"/>
        <scheme val="minor"/>
      </rPr>
      <t xml:space="preserve"> to JTTF or regional anti-terrorism body. "Yes" or "no."</t>
    </r>
  </si>
  <si>
    <r>
      <t xml:space="preserve">The agency does not report threat/intel information </t>
    </r>
    <r>
      <rPr>
        <b/>
        <i/>
        <u/>
        <sz val="16"/>
        <color theme="1"/>
        <rFont val="Calibri"/>
        <family val="2"/>
        <scheme val="minor"/>
      </rPr>
      <t>directly</t>
    </r>
    <r>
      <rPr>
        <sz val="16"/>
        <color theme="1"/>
        <rFont val="Calibri"/>
        <family val="2"/>
        <scheme val="minor"/>
      </rPr>
      <t xml:space="preserve"> to the JTTF or regional anti-terrorism task force.</t>
    </r>
  </si>
  <si>
    <t>General/vague policies and procedures are in place with varying degrees of implementation.</t>
  </si>
  <si>
    <t>Policies and procedures are not in place.</t>
  </si>
  <si>
    <t>Documented evidence of intel receiving (Daily Report, etc.).</t>
  </si>
  <si>
    <r>
      <t xml:space="preserve">The agency receives threat/intel information </t>
    </r>
    <r>
      <rPr>
        <b/>
        <i/>
        <u/>
        <sz val="16"/>
        <color theme="1"/>
        <rFont val="Calibri"/>
        <family val="2"/>
        <scheme val="minor"/>
      </rPr>
      <t>at least once per week.</t>
    </r>
  </si>
  <si>
    <r>
      <t xml:space="preserve">The agency receives threat/intel information on an </t>
    </r>
    <r>
      <rPr>
        <b/>
        <i/>
        <u/>
        <sz val="16"/>
        <color theme="1"/>
        <rFont val="Calibri"/>
        <family val="2"/>
        <scheme val="minor"/>
      </rPr>
      <t>every-other-week</t>
    </r>
    <r>
      <rPr>
        <sz val="16"/>
        <color theme="1"/>
        <rFont val="Calibri"/>
        <family val="2"/>
        <scheme val="minor"/>
      </rPr>
      <t xml:space="preserve"> basis.</t>
    </r>
  </si>
  <si>
    <r>
      <t xml:space="preserve">The agency receives threat/intel information on a </t>
    </r>
    <r>
      <rPr>
        <b/>
        <i/>
        <u/>
        <sz val="16"/>
        <color theme="1"/>
        <rFont val="Calibri"/>
        <family val="2"/>
        <scheme val="minor"/>
      </rPr>
      <t>monthly</t>
    </r>
    <r>
      <rPr>
        <sz val="16"/>
        <color theme="1"/>
        <rFont val="Calibri"/>
        <family val="2"/>
        <scheme val="minor"/>
      </rPr>
      <t xml:space="preserve"> basis.</t>
    </r>
  </si>
  <si>
    <r>
      <t xml:space="preserve">The agency receives threat/intel information on a </t>
    </r>
    <r>
      <rPr>
        <b/>
        <i/>
        <u/>
        <sz val="16"/>
        <color theme="1"/>
        <rFont val="Calibri"/>
        <family val="2"/>
        <scheme val="minor"/>
      </rPr>
      <t>quarterly</t>
    </r>
    <r>
      <rPr>
        <sz val="16"/>
        <color theme="1"/>
        <rFont val="Calibri"/>
        <family val="2"/>
        <scheme val="minor"/>
      </rPr>
      <t xml:space="preserve"> basis </t>
    </r>
    <r>
      <rPr>
        <b/>
        <i/>
        <u/>
        <sz val="16"/>
        <color theme="1"/>
        <rFont val="Calibri"/>
        <family val="2"/>
        <scheme val="minor"/>
      </rPr>
      <t>or</t>
    </r>
    <r>
      <rPr>
        <sz val="16"/>
        <color theme="1"/>
        <rFont val="Calibri"/>
        <family val="2"/>
        <scheme val="minor"/>
      </rPr>
      <t xml:space="preserve"> information is not </t>
    </r>
    <r>
      <rPr>
        <b/>
        <i/>
        <u/>
        <sz val="16"/>
        <color theme="1"/>
        <rFont val="Calibri"/>
        <family val="2"/>
        <scheme val="minor"/>
      </rPr>
      <t>directly</t>
    </r>
    <r>
      <rPr>
        <sz val="16"/>
        <color theme="1"/>
        <rFont val="Calibri"/>
        <family val="2"/>
        <scheme val="minor"/>
      </rPr>
      <t xml:space="preserve"> from an appropriate source.</t>
    </r>
  </si>
  <si>
    <t>The agency does not receive threat/intel information.</t>
  </si>
  <si>
    <t>Security Action Item 10</t>
  </si>
  <si>
    <t>Process for developing/ coordinating/ scheduling emergency management activities.</t>
  </si>
  <si>
    <r>
      <t xml:space="preserve">The agency has developed a </t>
    </r>
    <r>
      <rPr>
        <b/>
        <i/>
        <u/>
        <sz val="16"/>
        <color theme="1"/>
        <rFont val="Calibri"/>
        <family val="2"/>
        <scheme val="minor"/>
      </rPr>
      <t>detailed</t>
    </r>
    <r>
      <rPr>
        <sz val="16"/>
        <color theme="1"/>
        <rFont val="Calibri"/>
        <family val="2"/>
        <scheme val="minor"/>
      </rPr>
      <t xml:space="preserve"> process of developing an approved, coordinated schedule for all emergency management program activities, including local/regional emergency planning and participation in exercises and drills. This is documented in the System Safety Program Plan (SSPP) or another document which is referenced in the SSPP.</t>
    </r>
  </si>
  <si>
    <t>The agency has developed a process with varying degrees of implementation or documentation.</t>
  </si>
  <si>
    <t>The agency has not developed such a process.</t>
  </si>
  <si>
    <t>Emergency planning responsibilities and drills/exercises general requirements</t>
  </si>
  <si>
    <t>The agency has documented roles and responsibilities that detail how it performs its emergency planning activities, including those related to drills and exercises. Furthermore, the agency has established written requirements for emergency drills and exercises (timelines, method of evaluation, personnel required to participate, etc.). All roles, responsibilities, and requirements are documented in the agency's SSPP or SSP--or another documented that is referenced in the SSPP or SSP.</t>
  </si>
  <si>
    <t>Roles, responsibilities and requirements regarding emergency planning are developed with varying degrees of implementation or documentation.</t>
  </si>
  <si>
    <t>Roles, responsibilities and requirements regarding emergency planning are not developed or documented.</t>
  </si>
  <si>
    <r>
      <t xml:space="preserve">The agency conducts drills and exercises </t>
    </r>
    <r>
      <rPr>
        <b/>
        <i/>
        <u/>
        <sz val="16"/>
        <color theme="1"/>
        <rFont val="Calibri"/>
        <family val="2"/>
        <scheme val="minor"/>
      </rPr>
      <t>annually</t>
    </r>
    <r>
      <rPr>
        <sz val="16"/>
        <color theme="1"/>
        <rFont val="Calibri"/>
        <family val="2"/>
        <scheme val="minor"/>
      </rPr>
      <t xml:space="preserve"> with the purpose of </t>
    </r>
    <r>
      <rPr>
        <b/>
        <i/>
        <u/>
        <sz val="16"/>
        <color theme="1"/>
        <rFont val="Calibri"/>
        <family val="2"/>
        <scheme val="minor"/>
      </rPr>
      <t>evaluating</t>
    </r>
    <r>
      <rPr>
        <sz val="16"/>
        <color theme="1"/>
        <rFont val="Calibri"/>
        <family val="2"/>
        <scheme val="minor"/>
      </rPr>
      <t xml:space="preserve"> its emergency preparedness procedures.</t>
    </r>
  </si>
  <si>
    <r>
      <t xml:space="preserve">The agency does not conduct drills and exercises </t>
    </r>
    <r>
      <rPr>
        <b/>
        <i/>
        <u/>
        <sz val="16"/>
        <color theme="1"/>
        <rFont val="Calibri"/>
        <family val="2"/>
        <scheme val="minor"/>
      </rPr>
      <t>annually,</t>
    </r>
    <r>
      <rPr>
        <sz val="16"/>
        <color theme="1"/>
        <rFont val="Calibri"/>
        <family val="2"/>
        <scheme val="minor"/>
      </rPr>
      <t xml:space="preserve"> or the agency does not use drills/exercises to evaluate emergency preparedness procedures.</t>
    </r>
  </si>
  <si>
    <t>Annual Requirement. "Yes" or "no."</t>
  </si>
  <si>
    <r>
      <t xml:space="preserve">The agency has a </t>
    </r>
    <r>
      <rPr>
        <b/>
        <i/>
        <u/>
        <sz val="16"/>
        <color theme="1"/>
        <rFont val="Calibri"/>
        <family val="2"/>
        <scheme val="minor"/>
      </rPr>
      <t>documented requirement</t>
    </r>
    <r>
      <rPr>
        <sz val="16"/>
        <color theme="1"/>
        <rFont val="Calibri"/>
        <family val="2"/>
        <scheme val="minor"/>
      </rPr>
      <t xml:space="preserve"> for drills/exercises to be conducted </t>
    </r>
    <r>
      <rPr>
        <b/>
        <i/>
        <u/>
        <sz val="16"/>
        <color theme="1"/>
        <rFont val="Calibri"/>
        <family val="2"/>
        <scheme val="minor"/>
      </rPr>
      <t>once per year</t>
    </r>
    <r>
      <rPr>
        <sz val="16"/>
        <color theme="1"/>
        <rFont val="Calibri"/>
        <family val="2"/>
        <scheme val="minor"/>
      </rPr>
      <t xml:space="preserve"> at a minimum.</t>
    </r>
  </si>
  <si>
    <t>The agency does not have a documented requirement for drills/exercises to be conducted once per year at a minimum.</t>
  </si>
  <si>
    <t>Results of drills/ exercises/ evaluations, documentation of results. "Yes" or "no."</t>
  </si>
  <si>
    <t>The process of drill/exercise evaluation is described and documented in the SSPP, SSP, or another document that is referenced by the SSPP/SSP.</t>
  </si>
  <si>
    <t>The process of evaluation is not documented.</t>
  </si>
  <si>
    <t>Documented training. "Yes" or "no."</t>
  </si>
  <si>
    <r>
      <t xml:space="preserve">The program for providing employee training on emergency response protocols and procedures is </t>
    </r>
    <r>
      <rPr>
        <b/>
        <i/>
        <u/>
        <sz val="16"/>
        <color theme="1"/>
        <rFont val="Calibri"/>
        <family val="2"/>
        <scheme val="minor"/>
      </rPr>
      <t>documented.</t>
    </r>
  </si>
  <si>
    <r>
      <t xml:space="preserve">The training program is not </t>
    </r>
    <r>
      <rPr>
        <b/>
        <i/>
        <u/>
        <sz val="16"/>
        <color theme="1"/>
        <rFont val="Calibri"/>
        <family val="2"/>
        <scheme val="minor"/>
      </rPr>
      <t>documented.</t>
    </r>
  </si>
  <si>
    <t>Active-player participation. "Yes" or "no."</t>
  </si>
  <si>
    <r>
      <t xml:space="preserve">The agency participates as an </t>
    </r>
    <r>
      <rPr>
        <b/>
        <i/>
        <u/>
        <sz val="16"/>
        <color theme="1"/>
        <rFont val="Calibri"/>
        <family val="2"/>
        <scheme val="minor"/>
      </rPr>
      <t>active player</t>
    </r>
    <r>
      <rPr>
        <sz val="16"/>
        <color theme="1"/>
        <rFont val="Calibri"/>
        <family val="2"/>
        <scheme val="minor"/>
      </rPr>
      <t xml:space="preserve"> in full-scale, regional exercises held at least</t>
    </r>
    <r>
      <rPr>
        <b/>
        <i/>
        <u/>
        <sz val="16"/>
        <color theme="1"/>
        <rFont val="Calibri"/>
        <family val="2"/>
        <scheme val="minor"/>
      </rPr>
      <t xml:space="preserve"> annually</t>
    </r>
    <r>
      <rPr>
        <sz val="16"/>
        <color theme="1"/>
        <rFont val="Calibri"/>
        <family val="2"/>
        <scheme val="minor"/>
      </rPr>
      <t>.</t>
    </r>
  </si>
  <si>
    <r>
      <t xml:space="preserve">The agency does not participate as an </t>
    </r>
    <r>
      <rPr>
        <b/>
        <i/>
        <u/>
        <sz val="16"/>
        <color theme="1"/>
        <rFont val="Calibri"/>
        <family val="2"/>
        <scheme val="minor"/>
      </rPr>
      <t>active player</t>
    </r>
    <r>
      <rPr>
        <sz val="16"/>
        <color theme="1"/>
        <rFont val="Calibri"/>
        <family val="2"/>
        <scheme val="minor"/>
      </rPr>
      <t xml:space="preserve"> in full-scale, regional exercises held at least </t>
    </r>
    <r>
      <rPr>
        <b/>
        <i/>
        <u/>
        <sz val="16"/>
        <color theme="1"/>
        <rFont val="Calibri"/>
        <family val="2"/>
        <scheme val="minor"/>
      </rPr>
      <t>annually.</t>
    </r>
  </si>
  <si>
    <t>Drills: Specific Focus. Participants: other transit agencies, first responders.</t>
  </si>
  <si>
    <r>
      <t xml:space="preserve">In the last year, the agency has been involved in drills/exercises that specifically focus on IEDs </t>
    </r>
    <r>
      <rPr>
        <b/>
        <i/>
        <u/>
        <sz val="16"/>
        <color theme="1"/>
        <rFont val="Calibri"/>
        <family val="2"/>
        <scheme val="minor"/>
      </rPr>
      <t>and</t>
    </r>
    <r>
      <rPr>
        <sz val="16"/>
        <color theme="1"/>
        <rFont val="Calibri"/>
        <family val="2"/>
        <scheme val="minor"/>
      </rPr>
      <t xml:space="preserve"> WMD with appropriate external entities, to include first responders </t>
    </r>
    <r>
      <rPr>
        <b/>
        <i/>
        <u/>
        <sz val="16"/>
        <color theme="1"/>
        <rFont val="Calibri"/>
        <family val="2"/>
        <scheme val="minor"/>
      </rPr>
      <t>and</t>
    </r>
    <r>
      <rPr>
        <sz val="16"/>
        <color theme="1"/>
        <rFont val="Calibri"/>
        <family val="2"/>
        <scheme val="minor"/>
      </rPr>
      <t xml:space="preserve"> other transit agencies that operate in the same environment.</t>
    </r>
  </si>
  <si>
    <t>Terrorism-specific drills have been conducted/participated in with varying degrees of action.</t>
  </si>
  <si>
    <t>Terrorism-specific drills have not been conducted or participated in.</t>
  </si>
  <si>
    <t>Evaluation of results</t>
  </si>
  <si>
    <t>The agency has evaluated drills with varying degrees of implementation or documentation.</t>
  </si>
  <si>
    <t>The agency has not evaluated drills in the past year.</t>
  </si>
  <si>
    <t>Evaluation of results, plan modifications. "Yes" or "no."</t>
  </si>
  <si>
    <t>The agency has not made any changes based on the results of drills/exercises.</t>
  </si>
  <si>
    <t>Method of analysis</t>
  </si>
  <si>
    <t>The agency has established performance metrics with varying degrees of implementation.</t>
  </si>
  <si>
    <t xml:space="preserve">The agency has not established metrics to  assess performance during emergency exercises. </t>
  </si>
  <si>
    <t>The agency conducts exercises with a varying degree of implementation.</t>
  </si>
  <si>
    <t>The agency does not conduct exercises related to underwater/underground infrastructure.</t>
  </si>
  <si>
    <t>Drills with external agencies</t>
  </si>
  <si>
    <r>
      <t xml:space="preserve">The agency actively reaches out to external emergency agencies (local and regional) when planning and conducting exercises. The agency integrates </t>
    </r>
    <r>
      <rPr>
        <b/>
        <i/>
        <u/>
        <sz val="16"/>
        <color theme="1"/>
        <rFont val="Calibri"/>
        <family val="2"/>
        <scheme val="minor"/>
      </rPr>
      <t>all</t>
    </r>
    <r>
      <rPr>
        <sz val="16"/>
        <color theme="1"/>
        <rFont val="Calibri"/>
        <family val="2"/>
        <scheme val="minor"/>
      </rPr>
      <t xml:space="preserve"> appropriate entities: fire, medical, </t>
    </r>
    <r>
      <rPr>
        <b/>
        <i/>
        <u/>
        <sz val="16"/>
        <color theme="1"/>
        <rFont val="Calibri"/>
        <family val="2"/>
        <scheme val="minor"/>
      </rPr>
      <t>and</t>
    </r>
    <r>
      <rPr>
        <sz val="16"/>
        <color theme="1"/>
        <rFont val="Calibri"/>
        <family val="2"/>
        <scheme val="minor"/>
      </rPr>
      <t xml:space="preserve"> law enforcement. </t>
    </r>
  </si>
  <si>
    <t>Drills with external agencies have been conducted with varying degrees of inclusion or frequency.</t>
  </si>
  <si>
    <t>Drills with external agencies have not been conducted.</t>
  </si>
  <si>
    <t>Security Action Item 11</t>
  </si>
  <si>
    <r>
      <t xml:space="preserve">Risk assessment focused on </t>
    </r>
    <r>
      <rPr>
        <b/>
        <i/>
        <u/>
        <sz val="12"/>
        <color theme="1"/>
        <rFont val="Calibri"/>
        <family val="2"/>
        <scheme val="minor"/>
      </rPr>
      <t>IT SECURITY</t>
    </r>
  </si>
  <si>
    <t>The agency has conducted an IT risk assessment with varying degrees of implementation or documentation.</t>
  </si>
  <si>
    <t>The agency has not conducted an IT risk assessment.</t>
  </si>
  <si>
    <t>Security measures for critical IT facilities/equipment</t>
  </si>
  <si>
    <t>Protocols have been established with varying degrees of implementation or documentation.</t>
  </si>
  <si>
    <t>Such security protocols have not been established.</t>
  </si>
  <si>
    <t>Written IT security measures</t>
  </si>
  <si>
    <t>An IT-security strategy has been developed with varying degrees of implementation or documentation.</t>
  </si>
  <si>
    <t>An IT-security strategy has not been developed.</t>
  </si>
  <si>
    <t>IT Security Coordinator</t>
  </si>
  <si>
    <t>The agency has formally designated an individual responsible for securing the internal network through appropriate measures. This individual is knowledgeable of the agency's cybersecurity measures, and his/her responsibilities are documented.</t>
  </si>
  <si>
    <r>
      <t xml:space="preserve">The agency has formally designated an individual responsible for securing the internal network through appropriate measures. This individual is knowledgeable of the agency's cybersecurity measures, but his/her responsibilities are </t>
    </r>
    <r>
      <rPr>
        <b/>
        <i/>
        <u/>
        <sz val="16"/>
        <color theme="1"/>
        <rFont val="Calibri"/>
        <family val="2"/>
        <scheme val="minor"/>
      </rPr>
      <t>not</t>
    </r>
    <r>
      <rPr>
        <sz val="16"/>
        <color theme="1"/>
        <rFont val="Calibri"/>
        <family val="2"/>
        <scheme val="minor"/>
      </rPr>
      <t xml:space="preserve"> documented (but widely known).</t>
    </r>
  </si>
  <si>
    <t xml:space="preserve">The agency has formally designated an individual responsible for securing the internal network. This individual lacks a comprehensive knowledge of the agency's cybersecurity measures. </t>
  </si>
  <si>
    <t>An individual has been informally designated, and his/her responsibilities are not widely known.</t>
  </si>
  <si>
    <t>An individual has not been designated.</t>
  </si>
  <si>
    <t>Recurrent cybersecurity training</t>
  </si>
  <si>
    <r>
      <t>The agency provides ongoing, recurrent cyber training that</t>
    </r>
    <r>
      <rPr>
        <b/>
        <sz val="16"/>
        <color theme="1"/>
        <rFont val="Calibri"/>
        <family val="2"/>
        <scheme val="minor"/>
      </rPr>
      <t xml:space="preserve"> identifies cyber threats</t>
    </r>
    <r>
      <rPr>
        <sz val="16"/>
        <color theme="1"/>
        <rFont val="Calibri"/>
        <family val="2"/>
        <scheme val="minor"/>
      </rPr>
      <t xml:space="preserve"> </t>
    </r>
    <r>
      <rPr>
        <b/>
        <i/>
        <u/>
        <sz val="16"/>
        <color theme="1"/>
        <rFont val="Calibri"/>
        <family val="2"/>
        <scheme val="minor"/>
      </rPr>
      <t>and</t>
    </r>
    <r>
      <rPr>
        <sz val="16"/>
        <color theme="1"/>
        <rFont val="Calibri"/>
        <family val="2"/>
        <scheme val="minor"/>
      </rPr>
      <t xml:space="preserve"> </t>
    </r>
    <r>
      <rPr>
        <b/>
        <sz val="16"/>
        <color theme="1"/>
        <rFont val="Calibri"/>
        <family val="2"/>
        <scheme val="minor"/>
      </rPr>
      <t>addresses roles, responsibilities, and duties at all levels</t>
    </r>
    <r>
      <rPr>
        <sz val="16"/>
        <color theme="1"/>
        <rFont val="Calibri"/>
        <family val="2"/>
        <scheme val="minor"/>
      </rPr>
      <t xml:space="preserve"> to mitigate these threats. Training is part of an official curriculum, utilizes well-developed materials, and is provided in a formal environment (classroom or computer-based).</t>
    </r>
  </si>
  <si>
    <t>IT-security training is provided with varying degrees of implementation.</t>
  </si>
  <si>
    <t>IT-security training is not provided.</t>
  </si>
  <si>
    <t>Cyber-incident response and reporting protocols</t>
  </si>
  <si>
    <t>Cyber-incident response and reporting protocols have been established with varying degrees of implementation or documentation.</t>
  </si>
  <si>
    <t>Cyber-incident response and reporting protocols have not been established.</t>
  </si>
  <si>
    <t>Available resources. "Yes" or "no."</t>
  </si>
  <si>
    <t>The agency is aware of and makes use of available resources.</t>
  </si>
  <si>
    <r>
      <t xml:space="preserve">The agency is not aware of available resources </t>
    </r>
    <r>
      <rPr>
        <b/>
        <i/>
        <u/>
        <sz val="16"/>
        <color theme="1"/>
        <rFont val="Calibri"/>
        <family val="2"/>
        <scheme val="minor"/>
      </rPr>
      <t>or</t>
    </r>
    <r>
      <rPr>
        <sz val="16"/>
        <color theme="1"/>
        <rFont val="Calibri"/>
        <family val="2"/>
        <scheme val="minor"/>
      </rPr>
      <t xml:space="preserve"> the agency does not use available resources.</t>
    </r>
  </si>
  <si>
    <t>Security Action Item 12</t>
  </si>
  <si>
    <t xml:space="preserve">Control Access to Security Critical Facilities </t>
  </si>
  <si>
    <t>Restricted Areas</t>
  </si>
  <si>
    <t>Restricted areas have been identified with varying degrees of implementation.</t>
  </si>
  <si>
    <t>Restricted areas have not been identified.</t>
  </si>
  <si>
    <t>ID Badges</t>
  </si>
  <si>
    <t>ID badges (or other effective measure) are issued with varying degrees of implementation.</t>
  </si>
  <si>
    <t>ID badges or similar measures are not employed by the agency.</t>
  </si>
  <si>
    <t>Access Control Monitoring/Updating</t>
  </si>
  <si>
    <r>
      <t xml:space="preserve">The agency has implemented an access control system that is capable of </t>
    </r>
    <r>
      <rPr>
        <b/>
        <i/>
        <u/>
        <sz val="16"/>
        <color theme="1"/>
        <rFont val="Calibri"/>
        <family val="2"/>
        <scheme val="minor"/>
      </rPr>
      <t>all</t>
    </r>
    <r>
      <rPr>
        <sz val="16"/>
        <color theme="1"/>
        <rFont val="Calibri"/>
        <family val="2"/>
        <scheme val="minor"/>
      </rPr>
      <t xml:space="preserve"> of the following: (1) monitoring access; (2) documenting access; and (3) updating access.</t>
    </r>
  </si>
  <si>
    <t>The agency utilizes an access control system with varying degrees of implementation of capability.</t>
  </si>
  <si>
    <t>The agency's access control procedures is not capable of monitoring, documenting, and updating access.</t>
  </si>
  <si>
    <t>ID Badges for contractors and visitors</t>
  </si>
  <si>
    <t>The agency does not have procedures for issuing ID badges to visitors and contractors.</t>
  </si>
  <si>
    <t>Escorts Policy</t>
  </si>
  <si>
    <t>The agency has a documented policy that requires visitors to be escorted when accessing non-public areas. This policy is implemented perfectly.</t>
  </si>
  <si>
    <t>The agency has policy In place with varying degrees of implementation or documentation.</t>
  </si>
  <si>
    <t>The agency has no escort requirements for visitors.</t>
  </si>
  <si>
    <t>CCTV: Facilities</t>
  </si>
  <si>
    <t>Facilities are equipped with CCTV with varying degrees of installation or capability.</t>
  </si>
  <si>
    <t>Facilities are equipped with CCTV with varying degrees of installation.</t>
  </si>
  <si>
    <t>CCTV: Access Control</t>
  </si>
  <si>
    <t>CCTV equipment protecting critical assets are completely integrated with other access control measures (door breach triggers automated CCTV functions, etc.).</t>
  </si>
  <si>
    <t>CCTV is interfaced with access control systems with varying degrees of integration.</t>
  </si>
  <si>
    <t>CCTV is a stand-alone system, not interfaced with access control.</t>
  </si>
  <si>
    <t>CCTV: Vehicles</t>
  </si>
  <si>
    <t>Effective and capable CCTV systems are installed on a vast majority of vehicle fleet.</t>
  </si>
  <si>
    <t>CCTV is installed with varying degrees of implementation or capability.</t>
  </si>
  <si>
    <r>
      <t xml:space="preserve">CCTV is not installed on vehicles </t>
    </r>
    <r>
      <rPr>
        <b/>
        <i/>
        <u/>
        <sz val="16"/>
        <color theme="1"/>
        <rFont val="Calibri"/>
        <family val="2"/>
        <scheme val="minor"/>
      </rPr>
      <t>or</t>
    </r>
    <r>
      <rPr>
        <sz val="16"/>
        <color theme="1"/>
        <rFont val="Calibri"/>
        <family val="2"/>
        <scheme val="minor"/>
      </rPr>
      <t xml:space="preserve"> CCTV is non-functional.</t>
    </r>
  </si>
  <si>
    <t>CPTED; Design/Engineering Representative interview</t>
  </si>
  <si>
    <r>
      <t xml:space="preserve">CPTED is incorporated in the design of </t>
    </r>
    <r>
      <rPr>
        <b/>
        <i/>
        <u/>
        <sz val="16"/>
        <color theme="1"/>
        <rFont val="Calibri"/>
        <family val="2"/>
        <scheme val="minor"/>
      </rPr>
      <t>all</t>
    </r>
    <r>
      <rPr>
        <sz val="16"/>
        <color theme="1"/>
        <rFont val="Calibri"/>
        <family val="2"/>
        <scheme val="minor"/>
      </rPr>
      <t xml:space="preserve"> projects. CPTED-related vulnerabilities are identified and corrected promptly using technological solutions or other solutions.</t>
    </r>
  </si>
  <si>
    <t>CPTED criteria is used with varying degrees of implementation.</t>
  </si>
  <si>
    <t>CPTED criteria is not used.</t>
  </si>
  <si>
    <t>Physical barriers</t>
  </si>
  <si>
    <r>
      <t xml:space="preserve">The agency has installed physical barriers or intrusion detection systems to prevent unauthorized access at </t>
    </r>
    <r>
      <rPr>
        <b/>
        <i/>
        <u/>
        <sz val="16"/>
        <rFont val="Calibri"/>
        <family val="2"/>
        <scheme val="minor"/>
      </rPr>
      <t>all</t>
    </r>
    <r>
      <rPr>
        <sz val="16"/>
        <rFont val="Calibri"/>
        <family val="2"/>
        <scheme val="minor"/>
      </rPr>
      <t xml:space="preserve"> appropriate stations, facilities, and critical infrastructure.</t>
    </r>
  </si>
  <si>
    <t>The agency uses barriers and intrusion detection systems with varying degrees of installation or capability.</t>
  </si>
  <si>
    <t>The agency does not use physical barriers or intrusion detection systems at appropriate stations, facilities and/or critical infrastructure.</t>
  </si>
  <si>
    <t>Additional measures for high-risk assets</t>
  </si>
  <si>
    <r>
      <t xml:space="preserve">The agency has identified high risk/high consequence assets </t>
    </r>
    <r>
      <rPr>
        <b/>
        <i/>
        <u/>
        <sz val="16"/>
        <color theme="1"/>
        <rFont val="Calibri"/>
        <family val="2"/>
        <scheme val="minor"/>
      </rPr>
      <t>and</t>
    </r>
    <r>
      <rPr>
        <sz val="16"/>
        <color theme="1"/>
        <rFont val="Calibri"/>
        <family val="2"/>
        <scheme val="minor"/>
      </rPr>
      <t xml:space="preserve"> has implemented additional security measures for </t>
    </r>
    <r>
      <rPr>
        <b/>
        <i/>
        <u/>
        <sz val="16"/>
        <color theme="1"/>
        <rFont val="Calibri"/>
        <family val="2"/>
        <scheme val="minor"/>
      </rPr>
      <t>all</t>
    </r>
    <r>
      <rPr>
        <sz val="16"/>
        <color theme="1"/>
        <rFont val="Calibri"/>
        <family val="2"/>
        <scheme val="minor"/>
      </rPr>
      <t xml:space="preserve"> such assets. Additional measures are documented.</t>
    </r>
  </si>
  <si>
    <t>The agency has identified high risk/high consequence assets and developed additional security measures with varying degrees of implementation or documentation.</t>
  </si>
  <si>
    <r>
      <t xml:space="preserve">The agency has not identified high risk/high consequence assets </t>
    </r>
    <r>
      <rPr>
        <b/>
        <i/>
        <u/>
        <sz val="16"/>
        <color theme="1"/>
        <rFont val="Calibri"/>
        <family val="2"/>
        <scheme val="minor"/>
      </rPr>
      <t>and/or</t>
    </r>
    <r>
      <rPr>
        <sz val="16"/>
        <color theme="1"/>
        <rFont val="Calibri"/>
        <family val="2"/>
        <scheme val="minor"/>
      </rPr>
      <t xml:space="preserve"> implemented additional security measures to protect such assets.</t>
    </r>
  </si>
  <si>
    <t>Alarm monitoring</t>
  </si>
  <si>
    <t>The agency has a means of effectively monitoring a network of alarms, including intrusion, life-safety, and  other security-related alarms. The agency has plans and procedures in place for responding to such alarms.</t>
  </si>
  <si>
    <t>The agency has a means of effectively monitoring a network of alarms.</t>
  </si>
  <si>
    <t>The agency has a network of appropriate alarms that are not effectively monitored.</t>
  </si>
  <si>
    <t>The agency utilizes an ineffective or insufficient network of alarms.</t>
  </si>
  <si>
    <t>The agency has no alarm systems.</t>
  </si>
  <si>
    <t>Call boxes</t>
  </si>
  <si>
    <r>
      <t xml:space="preserve">Call boxes are installed at </t>
    </r>
    <r>
      <rPr>
        <b/>
        <i/>
        <u/>
        <sz val="16"/>
        <color theme="1"/>
        <rFont val="Calibri"/>
        <family val="2"/>
        <scheme val="minor"/>
      </rPr>
      <t>all</t>
    </r>
    <r>
      <rPr>
        <sz val="16"/>
        <color theme="1"/>
        <rFont val="Calibri"/>
        <family val="2"/>
        <scheme val="minor"/>
      </rPr>
      <t xml:space="preserve"> stations, terminals, and appropriate facilities. Call boxes are fully functional.</t>
    </r>
  </si>
  <si>
    <t>Call boxes are not used.</t>
  </si>
  <si>
    <t>Automated Access Control (employee-controlled badge/keycard entry)</t>
  </si>
  <si>
    <r>
      <t xml:space="preserve">The agency uses an automated access control system </t>
    </r>
    <r>
      <rPr>
        <b/>
        <i/>
        <u/>
        <sz val="16"/>
        <color theme="1"/>
        <rFont val="Calibri"/>
        <family val="2"/>
        <scheme val="minor"/>
      </rPr>
      <t>and</t>
    </r>
    <r>
      <rPr>
        <sz val="16"/>
        <color theme="1"/>
        <rFont val="Calibri"/>
        <family val="2"/>
        <scheme val="minor"/>
      </rPr>
      <t xml:space="preserve"> performs a corrective analysis of </t>
    </r>
    <r>
      <rPr>
        <b/>
        <i/>
        <u/>
        <sz val="16"/>
        <color theme="1"/>
        <rFont val="Calibri"/>
        <family val="2"/>
        <scheme val="minor"/>
      </rPr>
      <t>all</t>
    </r>
    <r>
      <rPr>
        <sz val="16"/>
        <color theme="1"/>
        <rFont val="Calibri"/>
        <family val="2"/>
        <scheme val="minor"/>
      </rPr>
      <t xml:space="preserve"> security breaches to prevent future occurrences of a similar nature. This corrective analysis is documented as part of an overarching policy or as part of an identified employee's responsibilities.</t>
    </r>
  </si>
  <si>
    <r>
      <t xml:space="preserve">The agency uses an automated access control system </t>
    </r>
    <r>
      <rPr>
        <b/>
        <i/>
        <u/>
        <sz val="16"/>
        <color theme="1"/>
        <rFont val="Calibri"/>
        <family val="2"/>
        <scheme val="minor"/>
      </rPr>
      <t>and</t>
    </r>
    <r>
      <rPr>
        <sz val="16"/>
        <color theme="1"/>
        <rFont val="Calibri"/>
        <family val="2"/>
        <scheme val="minor"/>
      </rPr>
      <t xml:space="preserve"> performs a formal corrective analysis of </t>
    </r>
    <r>
      <rPr>
        <b/>
        <i/>
        <u/>
        <sz val="16"/>
        <color theme="1"/>
        <rFont val="Calibri"/>
        <family val="2"/>
        <scheme val="minor"/>
      </rPr>
      <t>all</t>
    </r>
    <r>
      <rPr>
        <sz val="16"/>
        <color theme="1"/>
        <rFont val="Calibri"/>
        <family val="2"/>
        <scheme val="minor"/>
      </rPr>
      <t xml:space="preserve"> security breaches to prevent future occurrences of a similar nature. Corrective analysis is being performed, but this responsibility is not documented.</t>
    </r>
  </si>
  <si>
    <r>
      <t xml:space="preserve">The agency uses an automated access control system </t>
    </r>
    <r>
      <rPr>
        <b/>
        <i/>
        <u/>
        <sz val="16"/>
        <color theme="1"/>
        <rFont val="Calibri"/>
        <family val="2"/>
        <scheme val="minor"/>
      </rPr>
      <t>and</t>
    </r>
    <r>
      <rPr>
        <sz val="16"/>
        <color theme="1"/>
        <rFont val="Calibri"/>
        <family val="2"/>
        <scheme val="minor"/>
      </rPr>
      <t xml:space="preserve"> performs a corrective analysis of some security breaches, including those deemed "important."</t>
    </r>
  </si>
  <si>
    <t>The agency uses an automated access control system, but has not developed procedures to perform corrective analysis of security breaches.</t>
  </si>
  <si>
    <t>The agency does not use an automated access control system.</t>
  </si>
  <si>
    <t xml:space="preserve">Mail screening </t>
  </si>
  <si>
    <t>The agency has documented policies and specific, well-developed procedures that address the screening of mail or outside deliveries. Procedures are completely implemented.</t>
  </si>
  <si>
    <t>The agency has specific, well-developed procedures that are not documented. Procedures are completely implemented.</t>
  </si>
  <si>
    <t>The agency has policies or procedures for screening mail or outside deliveries.</t>
  </si>
  <si>
    <t>Breach preparedness at critical location</t>
  </si>
  <si>
    <t>The agency utilizes methods of breach prevention at critical location with varying degrees of implementation.</t>
  </si>
  <si>
    <t>The agency does not use locks, bullet-resistant materials, or anti-fragmentation materials at critical locations.</t>
  </si>
  <si>
    <t>Access Control does not interfere with Safety or Emergency Operations. "Yes" or "no."</t>
  </si>
  <si>
    <t>NFPA 130 or equivalent is used in station design or modification criteria. Access Control systems do not interfere with safety or emergency operations.</t>
  </si>
  <si>
    <t>Access control systems interfere with safety or emergency operations.</t>
  </si>
  <si>
    <t xml:space="preserve">Physical Observation </t>
  </si>
  <si>
    <t xml:space="preserve">Lighting </t>
  </si>
  <si>
    <r>
      <t xml:space="preserve">Directional signage and lighting is consistent at </t>
    </r>
    <r>
      <rPr>
        <b/>
        <i/>
        <u/>
        <sz val="16"/>
        <color theme="1"/>
        <rFont val="Calibri"/>
        <family val="2"/>
        <scheme val="minor"/>
      </rPr>
      <t>all</t>
    </r>
    <r>
      <rPr>
        <sz val="16"/>
        <color theme="1"/>
        <rFont val="Calibri"/>
        <family val="2"/>
        <scheme val="minor"/>
      </rPr>
      <t xml:space="preserve"> stations and is installed in a manner that supports security, safety and emergency operations.</t>
    </r>
  </si>
  <si>
    <t>Directional signage and lighting does not support security, safety, and emergency operations.</t>
  </si>
  <si>
    <t xml:space="preserve">Methods of restricting access </t>
  </si>
  <si>
    <r>
      <t xml:space="preserve">The agency uses gates and locks to prevent unauthorized access at </t>
    </r>
    <r>
      <rPr>
        <b/>
        <i/>
        <u/>
        <sz val="16"/>
        <color theme="1"/>
        <rFont val="Calibri"/>
        <family val="2"/>
        <scheme val="minor"/>
      </rPr>
      <t>all</t>
    </r>
    <r>
      <rPr>
        <sz val="16"/>
        <color theme="1"/>
        <rFont val="Calibri"/>
        <family val="2"/>
        <scheme val="minor"/>
      </rPr>
      <t xml:space="preserve"> facilities. Policies and procedures are in place to effectively utilize locks and gates.</t>
    </r>
  </si>
  <si>
    <t>Gates and locks are not used to restrict access to facilities.</t>
  </si>
  <si>
    <t>Key control program</t>
  </si>
  <si>
    <t>The agency has a documented key control program that is managed by the security/internal police department.</t>
  </si>
  <si>
    <t>The agency has a key control program with varying degrees of documentation or implementation.</t>
  </si>
  <si>
    <t>The agency has no key control program.</t>
  </si>
  <si>
    <t>Methods of securing facilities</t>
  </si>
  <si>
    <t>Gates and locks are not used to secure facilities after operating hours.</t>
  </si>
  <si>
    <t>Means of communication</t>
  </si>
  <si>
    <r>
      <t>All</t>
    </r>
    <r>
      <rPr>
        <sz val="16"/>
        <color theme="1"/>
        <rFont val="Calibri"/>
        <family val="2"/>
        <scheme val="minor"/>
      </rPr>
      <t xml:space="preserve"> (or the vast majority of) transit vehicles are equipped with radios, silent alarms, and/or passenger communication systems. Policies and procedures are in place to effectively utilize these measures.</t>
    </r>
  </si>
  <si>
    <t>Radios, silent alarms, and/or passenger communication systems are used with varying degrees of implementation.</t>
  </si>
  <si>
    <t>Radios, silent alarms, and/or passenger communication systems are not used.</t>
  </si>
  <si>
    <t>"Broken Windows Theory"</t>
  </si>
  <si>
    <r>
      <t xml:space="preserve">Graffiti-resistant/etch-resistant materials are used at </t>
    </r>
    <r>
      <rPr>
        <b/>
        <i/>
        <u/>
        <sz val="16"/>
        <color theme="1"/>
        <rFont val="Calibri"/>
        <family val="2"/>
        <scheme val="minor"/>
      </rPr>
      <t>all</t>
    </r>
    <r>
      <rPr>
        <sz val="16"/>
        <color theme="1"/>
        <rFont val="Calibri"/>
        <family val="2"/>
        <scheme val="minor"/>
      </rPr>
      <t xml:space="preserve"> (or a vast majority of) facilities.</t>
    </r>
  </si>
  <si>
    <t>Materials are actively deployed at "problematic" areas prone to vandalism.</t>
  </si>
  <si>
    <t>Materials are rarely used.</t>
  </si>
  <si>
    <t>Materials are not used.</t>
  </si>
  <si>
    <t>Back-up power for critical safety and security equipment</t>
  </si>
  <si>
    <r>
      <t xml:space="preserve">Uninterruptible Power Supplies are provided for </t>
    </r>
    <r>
      <rPr>
        <b/>
        <i/>
        <u/>
        <sz val="16"/>
        <color theme="1"/>
        <rFont val="Calibri"/>
        <family val="2"/>
        <scheme val="minor"/>
      </rPr>
      <t>all</t>
    </r>
    <r>
      <rPr>
        <sz val="16"/>
        <color theme="1"/>
        <rFont val="Calibri"/>
        <family val="2"/>
        <scheme val="minor"/>
      </rPr>
      <t xml:space="preserve"> safety- and security-critical equipment.</t>
    </r>
  </si>
  <si>
    <r>
      <t xml:space="preserve">A combination of UPS and other back-up power is provided for </t>
    </r>
    <r>
      <rPr>
        <b/>
        <i/>
        <u/>
        <sz val="16"/>
        <color theme="1"/>
        <rFont val="Calibri"/>
        <family val="2"/>
        <scheme val="minor"/>
      </rPr>
      <t>all</t>
    </r>
    <r>
      <rPr>
        <sz val="16"/>
        <color theme="1"/>
        <rFont val="Calibri"/>
        <family val="2"/>
        <scheme val="minor"/>
      </rPr>
      <t xml:space="preserve"> safety- and security-critical equipment.</t>
    </r>
  </si>
  <si>
    <r>
      <t xml:space="preserve">A combination of UPS and other back-up power is provided for a </t>
    </r>
    <r>
      <rPr>
        <b/>
        <i/>
        <u/>
        <sz val="16"/>
        <color theme="1"/>
        <rFont val="Calibri"/>
        <family val="2"/>
        <scheme val="minor"/>
      </rPr>
      <t>majority</t>
    </r>
    <r>
      <rPr>
        <sz val="16"/>
        <color theme="1"/>
        <rFont val="Calibri"/>
        <family val="2"/>
        <scheme val="minor"/>
      </rPr>
      <t xml:space="preserve"> of safety- and security-critical equipment.</t>
    </r>
  </si>
  <si>
    <t>A combination of UPS and other back-up power is provided for main facilities.</t>
  </si>
  <si>
    <t>The agency has no back-up power capabilities.</t>
  </si>
  <si>
    <t>Trash receptacles</t>
  </si>
  <si>
    <t>The agency has removed non-explosive resistant trash receptacles from platform areas of terminals and stations.</t>
  </si>
  <si>
    <t>The agency has not removed non-explosive resistant trash receptacles from platform areas of terminals and stations.</t>
  </si>
  <si>
    <t>Protective Measures for Critical Infrastructure</t>
  </si>
  <si>
    <r>
      <t xml:space="preserve">The agency has formally identified critical infrastructure and deployed specific, effective protective measures, which are maintained and implemented appropriately, at </t>
    </r>
    <r>
      <rPr>
        <b/>
        <i/>
        <u/>
        <sz val="16"/>
        <color theme="1"/>
        <rFont val="Calibri"/>
        <family val="2"/>
        <scheme val="minor"/>
      </rPr>
      <t>all</t>
    </r>
    <r>
      <rPr>
        <sz val="16"/>
        <color theme="1"/>
        <rFont val="Calibri"/>
        <family val="2"/>
        <scheme val="minor"/>
      </rPr>
      <t xml:space="preserve"> identified areas. </t>
    </r>
  </si>
  <si>
    <t>The agency has deployed protective measures with varying degrees of implementation or effectiveness.</t>
  </si>
  <si>
    <t>Measures are not deployed to protect critical infrastructure or critical infrastructure has not been identified.</t>
  </si>
  <si>
    <t>Explosive detection canine unit, Mutual Aid Agreements</t>
  </si>
  <si>
    <r>
      <t xml:space="preserve">The agency utilizes explosive detection canine teams (with appropriate mutual aid agreements established, if necessary) </t>
    </r>
    <r>
      <rPr>
        <b/>
        <i/>
        <u/>
        <sz val="16"/>
        <color theme="1"/>
        <rFont val="Calibri"/>
        <family val="2"/>
        <scheme val="minor"/>
      </rPr>
      <t>and</t>
    </r>
    <r>
      <rPr>
        <sz val="16"/>
        <color theme="1"/>
        <rFont val="Calibri"/>
        <family val="2"/>
        <scheme val="minor"/>
      </rPr>
      <t xml:space="preserve"> has established documented policies and procedures regarding their use.</t>
    </r>
  </si>
  <si>
    <t>The agency utilizes explosive detection canine teams with varying degrees of program development.</t>
  </si>
  <si>
    <t>The agency does not use or have access to explosive detection canine teams.</t>
  </si>
  <si>
    <t>Security Inspections: Vehicles</t>
  </si>
  <si>
    <t>Rail cars are inspected with varying degrees of implementation or documentation.</t>
  </si>
  <si>
    <t>Rail cars are not inspected for suspicious or unattended items.</t>
  </si>
  <si>
    <t>Security Inspections: Critical Infrastructure</t>
  </si>
  <si>
    <t>Critical infrastructure is inspected with varying degrees of implementation or documentation.</t>
  </si>
  <si>
    <t>Critical infrastructure is not inspected for suspicious or unattended items.</t>
  </si>
  <si>
    <t>Security Action Item 13</t>
  </si>
  <si>
    <t>Critical asset inspections (General)</t>
  </si>
  <si>
    <t>The agency has procedures in place to conduct security inspections of facilities and vehicles for suspicious items and persons at multiple times per day. These procedures are appropriately documented and implemented perfectly.</t>
  </si>
  <si>
    <t>Security inspections are conducted with varying degrees of implementation or documentation.</t>
  </si>
  <si>
    <t>Security inspections are not conducted.</t>
  </si>
  <si>
    <t>Inspection procedures reflect "HOT" characteristics. "Yes" or "no."</t>
  </si>
  <si>
    <r>
      <rPr>
        <b/>
        <i/>
        <u/>
        <sz val="16"/>
        <color theme="1"/>
        <rFont val="Calibri"/>
        <family val="2"/>
        <scheme val="minor"/>
      </rPr>
      <t>Documented</t>
    </r>
    <r>
      <rPr>
        <sz val="16"/>
        <color theme="1"/>
        <rFont val="Calibri"/>
        <family val="2"/>
        <scheme val="minor"/>
      </rPr>
      <t xml:space="preserve"> security procedures do not reflect HOT characteristics.</t>
    </r>
  </si>
  <si>
    <t>Has the transit agency developed a form or quick reference guide for operations and personnel to conduct pre-trip, post-trip, and within-trip inspections?</t>
  </si>
  <si>
    <t>Vehicle inspection checklist. "Yes" or "no."</t>
  </si>
  <si>
    <r>
      <t xml:space="preserve">The agency utilizes a checklist or other widely distributed document that specifically addresses </t>
    </r>
    <r>
      <rPr>
        <b/>
        <i/>
        <u/>
        <sz val="16"/>
        <rFont val="Calibri"/>
        <family val="2"/>
        <scheme val="minor"/>
      </rPr>
      <t>security</t>
    </r>
    <r>
      <rPr>
        <sz val="16"/>
        <rFont val="Calibri"/>
        <family val="2"/>
        <scheme val="minor"/>
      </rPr>
      <t xml:space="preserve"> to assist personnel conducting pre-, post-, and within-trip security inspections.</t>
    </r>
  </si>
  <si>
    <r>
      <t xml:space="preserve">The agency does not use a checklist/form for vehicle security inspections </t>
    </r>
    <r>
      <rPr>
        <b/>
        <i/>
        <u/>
        <sz val="16"/>
        <rFont val="Calibri"/>
        <family val="2"/>
        <scheme val="minor"/>
      </rPr>
      <t>or</t>
    </r>
    <r>
      <rPr>
        <sz val="16"/>
        <rFont val="Calibri"/>
        <family val="2"/>
        <scheme val="minor"/>
      </rPr>
      <t xml:space="preserve"> the agency's checklist/form does not address security.</t>
    </r>
  </si>
  <si>
    <r>
      <t xml:space="preserve">The agency utilizes a checklist or other widely distributed document that specifically addresses </t>
    </r>
    <r>
      <rPr>
        <b/>
        <i/>
        <u/>
        <sz val="16"/>
        <color theme="1"/>
        <rFont val="Calibri"/>
        <family val="2"/>
        <scheme val="minor"/>
      </rPr>
      <t>security</t>
    </r>
    <r>
      <rPr>
        <sz val="16"/>
        <color theme="1"/>
        <rFont val="Calibri"/>
        <family val="2"/>
        <scheme val="minor"/>
      </rPr>
      <t xml:space="preserve"> to assist personnel conducting station/facility inspections.</t>
    </r>
  </si>
  <si>
    <r>
      <t xml:space="preserve">The agency does not use a checklist/form for facility security inspections </t>
    </r>
    <r>
      <rPr>
        <b/>
        <i/>
        <u/>
        <sz val="16"/>
        <color theme="1"/>
        <rFont val="Calibri"/>
        <family val="2"/>
        <scheme val="minor"/>
      </rPr>
      <t>or</t>
    </r>
    <r>
      <rPr>
        <sz val="16"/>
        <color theme="1"/>
        <rFont val="Calibri"/>
        <family val="2"/>
        <scheme val="minor"/>
      </rPr>
      <t xml:space="preserve"> the agency's checklist/form does not address security.</t>
    </r>
  </si>
  <si>
    <t>Inspection results</t>
  </si>
  <si>
    <r>
      <t xml:space="preserve">Inspection results are documented </t>
    </r>
    <r>
      <rPr>
        <b/>
        <i/>
        <u/>
        <sz val="16"/>
        <color theme="1"/>
        <rFont val="Calibri"/>
        <family val="2"/>
        <scheme val="minor"/>
      </rPr>
      <t>and</t>
    </r>
    <r>
      <rPr>
        <sz val="16"/>
        <color theme="1"/>
        <rFont val="Calibri"/>
        <family val="2"/>
        <scheme val="minor"/>
      </rPr>
      <t xml:space="preserve"> the agency implements corrective actions or other modifications based on these results. This is readily observable in changes made by the agency or is a documented policy.</t>
    </r>
  </si>
  <si>
    <t>Results are documented and changes are made with varying degrees of implementation or documentation.</t>
  </si>
  <si>
    <r>
      <t xml:space="preserve">Results are not documented </t>
    </r>
    <r>
      <rPr>
        <b/>
        <i/>
        <u/>
        <sz val="16"/>
        <color theme="1"/>
        <rFont val="Calibri"/>
        <family val="2"/>
        <scheme val="minor"/>
      </rPr>
      <t>or</t>
    </r>
    <r>
      <rPr>
        <sz val="16"/>
        <color theme="1"/>
        <rFont val="Calibri"/>
        <family val="2"/>
        <scheme val="minor"/>
      </rPr>
      <t xml:space="preserve"> inspection results are not a factor in the decision-making process.</t>
    </r>
  </si>
  <si>
    <t>Inspections of non-normal areas. N/A if the system has no underground/underwater tunnels.</t>
  </si>
  <si>
    <t>Randomness and unpredictability as it relates to inspections. "Yes" or "no."</t>
  </si>
  <si>
    <t>Security activities are conducted at set times.</t>
  </si>
  <si>
    <r>
      <t xml:space="preserve">The agency has documented policies and procedures in place to ensure that </t>
    </r>
    <r>
      <rPr>
        <b/>
        <i/>
        <u/>
        <sz val="16"/>
        <rFont val="Calibri"/>
        <family val="2"/>
        <scheme val="minor"/>
      </rPr>
      <t>all</t>
    </r>
    <r>
      <rPr>
        <sz val="16"/>
        <rFont val="Calibri"/>
        <family val="2"/>
        <scheme val="minor"/>
      </rPr>
      <t xml:space="preserve"> in-service rail cars are inspected at multiple times per day for suspicious or unattended items </t>
    </r>
    <r>
      <rPr>
        <b/>
        <i/>
        <u/>
        <sz val="16"/>
        <rFont val="Calibri"/>
        <family val="2"/>
        <scheme val="minor"/>
      </rPr>
      <t>and</t>
    </r>
    <r>
      <rPr>
        <sz val="16"/>
        <rFont val="Calibri"/>
        <family val="2"/>
        <scheme val="minor"/>
      </rPr>
      <t xml:space="preserve"> personnel receive training to properly conduct these inspections.</t>
    </r>
  </si>
  <si>
    <r>
      <t xml:space="preserve">The agency has documented policies and procedures in place to ensure that </t>
    </r>
    <r>
      <rPr>
        <b/>
        <i/>
        <u/>
        <sz val="16"/>
        <rFont val="Calibri"/>
        <family val="2"/>
        <scheme val="minor"/>
      </rPr>
      <t>all</t>
    </r>
    <r>
      <rPr>
        <sz val="16"/>
        <rFont val="Calibri"/>
        <family val="2"/>
        <scheme val="minor"/>
      </rPr>
      <t xml:space="preserve"> critical infrastructure areas are inspected at multiple times per day for suspicious or unattended items </t>
    </r>
    <r>
      <rPr>
        <b/>
        <i/>
        <u/>
        <sz val="16"/>
        <rFont val="Calibri"/>
        <family val="2"/>
        <scheme val="minor"/>
      </rPr>
      <t>and</t>
    </r>
    <r>
      <rPr>
        <sz val="16"/>
        <rFont val="Calibri"/>
        <family val="2"/>
        <scheme val="minor"/>
      </rPr>
      <t xml:space="preserve"> personnel receive training to properly conduct these inspections.</t>
    </r>
  </si>
  <si>
    <t>Security Action Item 14</t>
  </si>
  <si>
    <t>Background checks, HR Representative interview</t>
  </si>
  <si>
    <t>The agency conducts an appropriate level of background check on all frontline employees, maintenance employees, and employees with access to sensitive security information/facilities/systems.</t>
  </si>
  <si>
    <t>The agency conducts an appropriate level of background check with varying degrees of implementation.</t>
  </si>
  <si>
    <t>Agency-personnel are not subject to background investigation.</t>
  </si>
  <si>
    <r>
      <t xml:space="preserve">The agency </t>
    </r>
    <r>
      <rPr>
        <b/>
        <sz val="16"/>
        <color theme="1"/>
        <rFont val="Calibri"/>
        <family val="2"/>
        <scheme val="minor"/>
      </rPr>
      <t>(a)</t>
    </r>
    <r>
      <rPr>
        <sz val="16"/>
        <color theme="1"/>
        <rFont val="Calibri"/>
        <family val="2"/>
        <scheme val="minor"/>
      </rPr>
      <t xml:space="preserve"> conducts an appropriate level of background check on relevant contract employees </t>
    </r>
    <r>
      <rPr>
        <b/>
        <i/>
        <u/>
        <sz val="16"/>
        <color theme="1"/>
        <rFont val="Calibri"/>
        <family val="2"/>
        <scheme val="minor"/>
      </rPr>
      <t>or</t>
    </r>
    <r>
      <rPr>
        <sz val="16"/>
        <color theme="1"/>
        <rFont val="Calibri"/>
        <family val="2"/>
        <scheme val="minor"/>
      </rPr>
      <t xml:space="preserve"> </t>
    </r>
    <r>
      <rPr>
        <b/>
        <sz val="16"/>
        <color theme="1"/>
        <rFont val="Calibri"/>
        <family val="2"/>
        <scheme val="minor"/>
      </rPr>
      <t xml:space="preserve">(b) </t>
    </r>
    <r>
      <rPr>
        <sz val="16"/>
        <color theme="1"/>
        <rFont val="Calibri"/>
        <family val="2"/>
        <scheme val="minor"/>
      </rPr>
      <t xml:space="preserve">the agency builds appropriate background check criteria into the bid process </t>
    </r>
    <r>
      <rPr>
        <b/>
        <i/>
        <u/>
        <sz val="16"/>
        <color theme="1"/>
        <rFont val="Calibri"/>
        <family val="2"/>
        <scheme val="minor"/>
      </rPr>
      <t>and</t>
    </r>
    <r>
      <rPr>
        <sz val="16"/>
        <color theme="1"/>
        <rFont val="Calibri"/>
        <family val="2"/>
        <scheme val="minor"/>
      </rPr>
      <t xml:space="preserve"> has established a method of verifying/auditing background checks. </t>
    </r>
  </si>
  <si>
    <t>The agency conducts (or requires) an appropriate level of background check with varying degrees of implementation.</t>
  </si>
  <si>
    <t>Relevant contract employees are not subject to background investigation.</t>
  </si>
  <si>
    <t>The agency's process for conducting background investigations has been reviewed by a legal professional.</t>
  </si>
  <si>
    <r>
      <t xml:space="preserve">The agency's process for conducting background investigations has </t>
    </r>
    <r>
      <rPr>
        <b/>
        <i/>
        <u/>
        <sz val="16"/>
        <color theme="1"/>
        <rFont val="Calibri"/>
        <family val="2"/>
        <scheme val="minor"/>
      </rPr>
      <t>not</t>
    </r>
    <r>
      <rPr>
        <sz val="16"/>
        <color theme="1"/>
        <rFont val="Calibri"/>
        <family val="2"/>
        <scheme val="minor"/>
      </rPr>
      <t xml:space="preserve"> been reviewed by a legal professional.</t>
    </r>
  </si>
  <si>
    <t>Background check process, HR Representative interview</t>
  </si>
  <si>
    <t>The process for conducting background checks is documented. This includes the following: the method/type of background check utilized, positions that require background checks, who is responsible for conducting the investigation, and other factors of consideration (such as policies restricting the commencement of employment until after the investigation is complete).</t>
  </si>
  <si>
    <t>The background investigation process is documented with varying degrees of implementation.</t>
  </si>
  <si>
    <r>
      <t xml:space="preserve">The background investigation process is </t>
    </r>
    <r>
      <rPr>
        <b/>
        <i/>
        <u/>
        <sz val="16"/>
        <color theme="1"/>
        <rFont val="Calibri"/>
        <family val="2"/>
        <scheme val="minor"/>
      </rPr>
      <t>not</t>
    </r>
    <r>
      <rPr>
        <sz val="16"/>
        <color theme="1"/>
        <rFont val="Calibri"/>
        <family val="2"/>
        <scheme val="minor"/>
      </rPr>
      <t xml:space="preserve"> documented.</t>
    </r>
  </si>
  <si>
    <r>
      <t xml:space="preserve">Background screening criteria (disqualifying conditions) are based on job-function, required level of access, and/or responsibility. Criteria covers </t>
    </r>
    <r>
      <rPr>
        <b/>
        <i/>
        <u/>
        <sz val="16"/>
        <color theme="1"/>
        <rFont val="Calibri"/>
        <family val="2"/>
        <scheme val="minor"/>
      </rPr>
      <t>all</t>
    </r>
    <r>
      <rPr>
        <sz val="16"/>
        <color theme="1"/>
        <rFont val="Calibri"/>
        <family val="2"/>
        <scheme val="minor"/>
      </rPr>
      <t xml:space="preserve"> functions that may require a background check. This is documented.</t>
    </r>
  </si>
  <si>
    <t>Background screening criteria (disqualifying conditions) is based on job-function, required level of access, and/or responsibility with varying degrees of implementation or documentation.</t>
  </si>
  <si>
    <t>Background screening criteria is not documented.</t>
  </si>
  <si>
    <t>Security Action Item 15</t>
  </si>
  <si>
    <t xml:space="preserve">Security-critical documentation, Engineering Representative interview </t>
  </si>
  <si>
    <r>
      <t xml:space="preserve">The agency has well-developed document control procedures that protect security-critical documentation from unauthorized access. </t>
    </r>
    <r>
      <rPr>
        <b/>
        <i/>
        <u/>
        <sz val="16"/>
        <color theme="1"/>
        <rFont val="Calibri"/>
        <family val="2"/>
        <scheme val="minor"/>
      </rPr>
      <t>All</t>
    </r>
    <r>
      <rPr>
        <sz val="16"/>
        <color theme="1"/>
        <rFont val="Calibri"/>
        <family val="2"/>
        <scheme val="minor"/>
      </rPr>
      <t xml:space="preserve"> documents are appropriately protected: plans, schematics, etc.</t>
    </r>
  </si>
  <si>
    <t>The agency has developed document control procedures with varying degrees of implementation.</t>
  </si>
  <si>
    <t>The agency does not protect security-critical documentation.</t>
  </si>
  <si>
    <t>Document control authority. "Yes" or "no"</t>
  </si>
  <si>
    <t>A person or department has been formally tasked with administering the access control policy with respect to agency documents.</t>
  </si>
  <si>
    <r>
      <t xml:space="preserve">A person or department has </t>
    </r>
    <r>
      <rPr>
        <b/>
        <i/>
        <u/>
        <sz val="16"/>
        <color theme="1"/>
        <rFont val="Calibri"/>
        <family val="2"/>
        <scheme val="minor"/>
      </rPr>
      <t>not</t>
    </r>
    <r>
      <rPr>
        <sz val="16"/>
        <color theme="1"/>
        <rFont val="Calibri"/>
        <family val="2"/>
        <scheme val="minor"/>
      </rPr>
      <t xml:space="preserve"> been formally tasked with administering the access control policy with respect to agency documents.</t>
    </r>
  </si>
  <si>
    <t>Document control policy monitoring</t>
  </si>
  <si>
    <t>A security review committee actively reviews document control practices, assess compliance-applicable procedures, and identifies discrepancies and corrective action regularly.</t>
  </si>
  <si>
    <t>A security review committee covers document control issues with varying degrees of action.</t>
  </si>
  <si>
    <t>Document control issues are not addressed by the security review committee.</t>
  </si>
  <si>
    <t>Security Action Item 16</t>
  </si>
  <si>
    <t>Documented SSI Policy</t>
  </si>
  <si>
    <r>
      <t xml:space="preserve">The agency has a fully-developed policy for identifying and controlling the distribution of and access to SSI documents. This policy is </t>
    </r>
    <r>
      <rPr>
        <b/>
        <i/>
        <u/>
        <sz val="16"/>
        <color theme="1"/>
        <rFont val="Calibri"/>
        <family val="2"/>
        <scheme val="minor"/>
      </rPr>
      <t>documented</t>
    </r>
    <r>
      <rPr>
        <b/>
        <sz val="16"/>
        <color theme="1"/>
        <rFont val="Calibri"/>
        <family val="2"/>
        <scheme val="minor"/>
      </rPr>
      <t xml:space="preserve"> </t>
    </r>
    <r>
      <rPr>
        <sz val="16"/>
        <color theme="1"/>
        <rFont val="Calibri"/>
        <family val="2"/>
        <scheme val="minor"/>
      </rPr>
      <t xml:space="preserve">and includes </t>
    </r>
    <r>
      <rPr>
        <b/>
        <i/>
        <u/>
        <sz val="16"/>
        <color theme="1"/>
        <rFont val="Calibri"/>
        <family val="2"/>
        <scheme val="minor"/>
      </rPr>
      <t>all</t>
    </r>
    <r>
      <rPr>
        <sz val="16"/>
        <color theme="1"/>
        <rFont val="Calibri"/>
        <family val="2"/>
        <scheme val="minor"/>
      </rPr>
      <t xml:space="preserve"> of the following: (1) what materials are considered SSI; (2) how SSI is marked; (3) who has access to SSI; and (4) how SSI is shared or distributed.</t>
    </r>
  </si>
  <si>
    <t>The agency's SSI policy covers identification and distribution with varying degrees of implementation or documentation.</t>
  </si>
  <si>
    <r>
      <t xml:space="preserve">The SSI policy is not documented </t>
    </r>
    <r>
      <rPr>
        <b/>
        <i/>
        <u/>
        <sz val="16"/>
        <color theme="1"/>
        <rFont val="Calibri"/>
        <family val="2"/>
        <scheme val="minor"/>
      </rPr>
      <t>or</t>
    </r>
    <r>
      <rPr>
        <sz val="16"/>
        <color theme="1"/>
        <rFont val="Calibri"/>
        <family val="2"/>
        <scheme val="minor"/>
      </rPr>
      <t xml:space="preserve"> documentation contains no mention of SSI identification and distribution.</t>
    </r>
  </si>
  <si>
    <r>
      <t xml:space="preserve">The agency has a fully-developed policy for identifying and controlling the distribution of and access to SSI documents. This policy is </t>
    </r>
    <r>
      <rPr>
        <b/>
        <i/>
        <u/>
        <sz val="16"/>
        <color theme="1"/>
        <rFont val="Calibri"/>
        <family val="2"/>
        <scheme val="minor"/>
      </rPr>
      <t>documented</t>
    </r>
    <r>
      <rPr>
        <sz val="16"/>
        <color theme="1"/>
        <rFont val="Calibri"/>
        <family val="2"/>
        <scheme val="minor"/>
      </rPr>
      <t xml:space="preserve"> and includes </t>
    </r>
    <r>
      <rPr>
        <b/>
        <i/>
        <u/>
        <sz val="16"/>
        <color theme="1"/>
        <rFont val="Calibri"/>
        <family val="2"/>
        <scheme val="minor"/>
      </rPr>
      <t>all</t>
    </r>
    <r>
      <rPr>
        <sz val="16"/>
        <color theme="1"/>
        <rFont val="Calibri"/>
        <family val="2"/>
        <scheme val="minor"/>
      </rPr>
      <t xml:space="preserve"> of the following: (1) proper handling of SSI (how distribution is tracked, how SSI should be treated once received by employees, etc.); (2) how SSI is stored and secured (locked, encrypted, etc.); and (3) how SSI is destroyed/disposed of.</t>
    </r>
  </si>
  <si>
    <t>The agency's SSI policy covers handling and storage with varying degrees of implementation or documentation.</t>
  </si>
  <si>
    <t>The SSI policy is not documented or documentation contains no mention of SSI handling or storage.</t>
  </si>
  <si>
    <t>Frontline Verification</t>
  </si>
  <si>
    <t>Employee familiarization (requires frontline interviews)</t>
  </si>
  <si>
    <r>
      <t xml:space="preserve">Based on a random sampling of frontline interviews, employees who may be provided SSI materials are not familiar with the agency's SSI policy </t>
    </r>
    <r>
      <rPr>
        <b/>
        <i/>
        <u/>
        <sz val="16"/>
        <color theme="1"/>
        <rFont val="Calibri"/>
        <family val="2"/>
        <scheme val="minor"/>
      </rPr>
      <t>or</t>
    </r>
    <r>
      <rPr>
        <sz val="16"/>
        <color theme="1"/>
        <rFont val="Calibri"/>
        <family val="2"/>
        <scheme val="minor"/>
      </rPr>
      <t xml:space="preserve"> such a policy does not exist.</t>
    </r>
  </si>
  <si>
    <r>
      <t xml:space="preserve">SSI Training development </t>
    </r>
    <r>
      <rPr>
        <b/>
        <i/>
        <u/>
        <sz val="12"/>
        <color theme="1"/>
        <rFont val="Calibri"/>
        <family val="2"/>
        <scheme val="minor"/>
      </rPr>
      <t>and</t>
    </r>
    <r>
      <rPr>
        <sz val="12"/>
        <color theme="1"/>
        <rFont val="Calibri"/>
        <family val="2"/>
        <scheme val="minor"/>
      </rPr>
      <t xml:space="preserve"> implementation (requires frontline interviews)</t>
    </r>
  </si>
  <si>
    <t>SSI training has not been provided or has not been developed.</t>
  </si>
  <si>
    <t>Security Action Item 17</t>
  </si>
  <si>
    <r>
      <t xml:space="preserve">Established Schedule Internal Security Audit (self-assessment). An audit is focused on  </t>
    </r>
    <r>
      <rPr>
        <i/>
        <sz val="12"/>
        <color theme="1"/>
        <rFont val="Calibri"/>
        <family val="2"/>
        <scheme val="minor"/>
      </rPr>
      <t xml:space="preserve">practices </t>
    </r>
    <r>
      <rPr>
        <sz val="12"/>
        <color theme="1"/>
        <rFont val="Calibri"/>
        <family val="2"/>
        <scheme val="minor"/>
      </rPr>
      <t>identified in the SSP and ensuring these policies are implemented and followed effectively.</t>
    </r>
  </si>
  <si>
    <r>
      <t xml:space="preserve">The agency has a documented schedule for conducting internal </t>
    </r>
    <r>
      <rPr>
        <b/>
        <i/>
        <u/>
        <sz val="16"/>
        <color theme="1"/>
        <rFont val="Calibri"/>
        <family val="2"/>
        <scheme val="minor"/>
      </rPr>
      <t>security</t>
    </r>
    <r>
      <rPr>
        <sz val="16"/>
        <color theme="1"/>
        <rFont val="Calibri"/>
        <family val="2"/>
        <scheme val="minor"/>
      </rPr>
      <t xml:space="preserve"> audits in an</t>
    </r>
    <r>
      <rPr>
        <b/>
        <i/>
        <u/>
        <sz val="16"/>
        <color theme="1"/>
        <rFont val="Calibri"/>
        <family val="2"/>
        <scheme val="minor"/>
      </rPr>
      <t xml:space="preserve"> ongoing manner over a three-year period. </t>
    </r>
  </si>
  <si>
    <r>
      <t xml:space="preserve">The agency has developed a schedule for conducting internal </t>
    </r>
    <r>
      <rPr>
        <b/>
        <i/>
        <u/>
        <sz val="16"/>
        <color theme="1"/>
        <rFont val="Calibri"/>
        <family val="2"/>
        <scheme val="minor"/>
      </rPr>
      <t>security</t>
    </r>
    <r>
      <rPr>
        <sz val="16"/>
        <color theme="1"/>
        <rFont val="Calibri"/>
        <family val="2"/>
        <scheme val="minor"/>
      </rPr>
      <t xml:space="preserve"> audits with varying degrees of documentation.</t>
    </r>
  </si>
  <si>
    <r>
      <t xml:space="preserve">The agency has no documented schedule for conducting internal </t>
    </r>
    <r>
      <rPr>
        <b/>
        <i/>
        <u/>
        <sz val="16"/>
        <color theme="1"/>
        <rFont val="Calibri"/>
        <family val="2"/>
        <scheme val="minor"/>
      </rPr>
      <t>security</t>
    </r>
    <r>
      <rPr>
        <sz val="16"/>
        <color theme="1"/>
        <rFont val="Calibri"/>
        <family val="2"/>
        <scheme val="minor"/>
      </rPr>
      <t xml:space="preserve"> audits.</t>
    </r>
  </si>
  <si>
    <t>Process Description: Internal Security Audit (self-assessment). An audit is focused on  practices identified in the SSP and ensuring these policies are implemented and followed effectively.</t>
  </si>
  <si>
    <r>
      <t xml:space="preserve">The agency has a detailed, well-documented process for conducting internal </t>
    </r>
    <r>
      <rPr>
        <b/>
        <i/>
        <u/>
        <sz val="16"/>
        <color theme="1"/>
        <rFont val="Calibri"/>
        <family val="2"/>
        <scheme val="minor"/>
      </rPr>
      <t>security</t>
    </r>
    <r>
      <rPr>
        <sz val="16"/>
        <color theme="1"/>
        <rFont val="Calibri"/>
        <family val="2"/>
        <scheme val="minor"/>
      </rPr>
      <t xml:space="preserve"> reviews. This process is described in the SSP and includes the following: (1) what activities and documents are audited; (2) how these items are audited (methods of verification); and (3) the extent/depth/level of the audit.</t>
    </r>
  </si>
  <si>
    <t>The SSP contains a description of the internal security audit process with varying degrees of development or documentation.</t>
  </si>
  <si>
    <t>The SSP does not contain a description of the internal security audit process.</t>
  </si>
  <si>
    <t>Checklists: Internal Security Audit (self-assessment). An audit is focused on  practices identified in the SSP and ensuring these policies are implemented and followed effectively.</t>
  </si>
  <si>
    <r>
      <t xml:space="preserve">The agency has well-developed procedures for conducting internal security audits </t>
    </r>
    <r>
      <rPr>
        <b/>
        <i/>
        <u/>
        <sz val="16"/>
        <color theme="1"/>
        <rFont val="Calibri"/>
        <family val="2"/>
        <scheme val="minor"/>
      </rPr>
      <t>and</t>
    </r>
    <r>
      <rPr>
        <sz val="16"/>
        <color theme="1"/>
        <rFont val="Calibri"/>
        <family val="2"/>
        <scheme val="minor"/>
      </rPr>
      <t xml:space="preserve"> uses checklists/forms to properly and consistently conduct audits.</t>
    </r>
  </si>
  <si>
    <r>
      <t xml:space="preserve">The agency has developed procedures </t>
    </r>
    <r>
      <rPr>
        <b/>
        <i/>
        <u/>
        <sz val="16"/>
        <color theme="1"/>
        <rFont val="Calibri"/>
        <family val="2"/>
        <scheme val="minor"/>
      </rPr>
      <t>and</t>
    </r>
    <r>
      <rPr>
        <sz val="16"/>
        <color theme="1"/>
        <rFont val="Calibri"/>
        <family val="2"/>
        <scheme val="minor"/>
      </rPr>
      <t xml:space="preserve"> checklists with varying degrees of development or implementation.</t>
    </r>
  </si>
  <si>
    <t>The agency does not use checklists, but has documented procedures in place.</t>
  </si>
  <si>
    <t xml:space="preserve">The agency has no documented procedures for </t>
  </si>
  <si>
    <t>Implementation: Internal Security Audit (self-assessment). An audit is focused on  practices identified in the SSP and ensuring these policies are implemented and followed effectively. "Yes" or "no."</t>
  </si>
  <si>
    <r>
      <t xml:space="preserve">The agency is not complying with it established schedule </t>
    </r>
    <r>
      <rPr>
        <b/>
        <i/>
        <u/>
        <sz val="16"/>
        <color theme="1"/>
        <rFont val="Calibri"/>
        <family val="2"/>
        <scheme val="minor"/>
      </rPr>
      <t>or</t>
    </r>
    <r>
      <rPr>
        <sz val="16"/>
        <color theme="1"/>
        <rFont val="Calibri"/>
        <family val="2"/>
        <scheme val="minor"/>
      </rPr>
      <t xml:space="preserve"> such a schedule does not exist.</t>
    </r>
  </si>
  <si>
    <t>Documentation: Internal Security Audit (self-assessment). An audit is focused on  practices identified in the SSP and ensuring these policies are implemented and followed effectively.</t>
  </si>
  <si>
    <r>
      <t>All</t>
    </r>
    <r>
      <rPr>
        <sz val="16"/>
        <color theme="1"/>
        <rFont val="Calibri"/>
        <family val="2"/>
        <scheme val="minor"/>
      </rPr>
      <t xml:space="preserve"> internal security audits are documented in a written report, which include </t>
    </r>
    <r>
      <rPr>
        <b/>
        <i/>
        <u/>
        <sz val="16"/>
        <color theme="1"/>
        <rFont val="Calibri"/>
        <family val="2"/>
        <scheme val="minor"/>
      </rPr>
      <t>all</t>
    </r>
    <r>
      <rPr>
        <sz val="16"/>
        <color theme="1"/>
        <rFont val="Calibri"/>
        <family val="2"/>
        <scheme val="minor"/>
      </rPr>
      <t xml:space="preserve"> of the following: (1) evaluation of all audited items, including a policy and its implementation; and (2) corrective/recommended actions.</t>
    </r>
  </si>
  <si>
    <t>Internal security audits are documented with varying degrees of implementation.</t>
  </si>
  <si>
    <t>Audits are not documented.</t>
  </si>
  <si>
    <t>Peer Review: Internal Security Audit (self-assessment). An audit is focused on  practices identified in the SSP and ensuring these policies are implemented and followed effectively.</t>
  </si>
  <si>
    <t>In the last 12 months, the Security Review Committee has reviewed audit reports, addressed findings, and updated plans and protocols as necessary.</t>
  </si>
  <si>
    <t>In the last 12 months, the Security Review Committee has reviewed audit reports with varying degrees of action.</t>
  </si>
  <si>
    <r>
      <t xml:space="preserve">The Security Review Committee does not review audit reports </t>
    </r>
    <r>
      <rPr>
        <b/>
        <i/>
        <u/>
        <sz val="16"/>
        <color theme="1"/>
        <rFont val="Calibri"/>
        <family val="2"/>
        <scheme val="minor"/>
      </rPr>
      <t>or</t>
    </r>
    <r>
      <rPr>
        <sz val="16"/>
        <color theme="1"/>
        <rFont val="Calibri"/>
        <family val="2"/>
        <scheme val="minor"/>
      </rPr>
      <t xml:space="preserve"> the committee has not reviewed audit reports within the last 12 months.</t>
    </r>
  </si>
  <si>
    <t>Independent Auditors: Internal Security Audit (self-assessment). An audit is focused on  practices identified in the SSP and ensuring these policies are implemented and followed effectively. "Yes" or "no."</t>
  </si>
  <si>
    <t>Auditors are independent from the individuals they are tasked with auditing to prevent any conflicts of interest.</t>
  </si>
  <si>
    <r>
      <t xml:space="preserve">Auditors are </t>
    </r>
    <r>
      <rPr>
        <b/>
        <i/>
        <u/>
        <sz val="16"/>
        <color theme="1"/>
        <rFont val="Calibri"/>
        <family val="2"/>
        <scheme val="minor"/>
      </rPr>
      <t>not</t>
    </r>
    <r>
      <rPr>
        <sz val="16"/>
        <color theme="1"/>
        <rFont val="Calibri"/>
        <family val="2"/>
        <scheme val="minor"/>
      </rPr>
      <t xml:space="preserve"> independent from the individuals they are tasked with auditing.</t>
    </r>
  </si>
  <si>
    <t>Has the agency made its internal security audit schedule available to the SSO agency?</t>
  </si>
  <si>
    <t>SSO: Internal Security Audit (self-assessment). An audit is focused on  practices identified in the SSP and ensuring these policies are implemented and followed effectively. "Yes" or "no."</t>
  </si>
  <si>
    <t>The agency has made its internal security audit schedule available to the SSO agency.</t>
  </si>
  <si>
    <r>
      <t xml:space="preserve">The agency has </t>
    </r>
    <r>
      <rPr>
        <b/>
        <i/>
        <u/>
        <sz val="16"/>
        <color theme="1"/>
        <rFont val="Calibri"/>
        <family val="2"/>
        <scheme val="minor"/>
      </rPr>
      <t>not</t>
    </r>
    <r>
      <rPr>
        <sz val="16"/>
        <color theme="1"/>
        <rFont val="Calibri"/>
        <family val="2"/>
        <scheme val="minor"/>
      </rPr>
      <t xml:space="preserve"> made its internal security audit schedule available to the SSO agency.</t>
    </r>
  </si>
  <si>
    <t>The agency has made checklists and procedures used in its internal security audits available to the SSO agency.</t>
  </si>
  <si>
    <r>
      <t xml:space="preserve">The agency has </t>
    </r>
    <r>
      <rPr>
        <b/>
        <i/>
        <u/>
        <sz val="16"/>
        <color theme="1"/>
        <rFont val="Calibri"/>
        <family val="2"/>
        <scheme val="minor"/>
      </rPr>
      <t>not</t>
    </r>
    <r>
      <rPr>
        <sz val="16"/>
        <color theme="1"/>
        <rFont val="Calibri"/>
        <family val="2"/>
        <scheme val="minor"/>
      </rPr>
      <t xml:space="preserve"> made checklists and procedures used in its internal security audits available to the SSO agency.</t>
    </r>
  </si>
  <si>
    <t>Has the agency notified the SSO agency 30 days prior to the conduct of an internal security audit?</t>
  </si>
  <si>
    <t>SSO: Internal Security Audit (self-assessment). "Yes" or "no."</t>
  </si>
  <si>
    <t>The agency has notified the SSO agency 30 days prior to the conduct of an internal security audit.</t>
  </si>
  <si>
    <r>
      <t xml:space="preserve">The agency has </t>
    </r>
    <r>
      <rPr>
        <b/>
        <i/>
        <u/>
        <sz val="16"/>
        <color theme="1"/>
        <rFont val="Calibri"/>
        <family val="2"/>
        <scheme val="minor"/>
      </rPr>
      <t>not</t>
    </r>
    <r>
      <rPr>
        <sz val="16"/>
        <color theme="1"/>
        <rFont val="Calibri"/>
        <family val="2"/>
        <scheme val="minor"/>
      </rPr>
      <t xml:space="preserve"> notified the SSO agency 30 days prior to the conduct of an internal security audit.</t>
    </r>
  </si>
  <si>
    <t>A report documenting internal security audit process and the status of findings and corrective actions have been made available to the SSO agency within the previous 12 months.</t>
  </si>
  <si>
    <r>
      <t xml:space="preserve">A report documenting internal security audit process and the status of findings and corrective actions have </t>
    </r>
    <r>
      <rPr>
        <b/>
        <i/>
        <u/>
        <sz val="16"/>
        <color theme="1"/>
        <rFont val="Calibri"/>
        <family val="2"/>
        <scheme val="minor"/>
      </rPr>
      <t>not</t>
    </r>
    <r>
      <rPr>
        <sz val="16"/>
        <color theme="1"/>
        <rFont val="Calibri"/>
        <family val="2"/>
        <scheme val="minor"/>
      </rPr>
      <t xml:space="preserve"> been made available to the SSO agency within the previous 12 months.</t>
    </r>
  </si>
  <si>
    <t>The agency's chief executive has certified to the SSO agency that the agency is in compliance with its SSP.</t>
  </si>
  <si>
    <r>
      <t xml:space="preserve">The agency's chief executive has </t>
    </r>
    <r>
      <rPr>
        <b/>
        <i/>
        <u/>
        <sz val="16"/>
        <color theme="1"/>
        <rFont val="Calibri"/>
        <family val="2"/>
        <scheme val="minor"/>
      </rPr>
      <t>not</t>
    </r>
    <r>
      <rPr>
        <sz val="16"/>
        <color theme="1"/>
        <rFont val="Calibri"/>
        <family val="2"/>
        <scheme val="minor"/>
      </rPr>
      <t xml:space="preserve"> certified to the SSO agency that the agency is in compliance with its SSP.</t>
    </r>
  </si>
  <si>
    <t>The previously mentioned certification was included with the most recent annual report submitted to the SSO agency.</t>
  </si>
  <si>
    <r>
      <t xml:space="preserve">The previously mentioned certification was </t>
    </r>
    <r>
      <rPr>
        <b/>
        <i/>
        <u/>
        <sz val="16"/>
        <color theme="1"/>
        <rFont val="Calibri"/>
        <family val="2"/>
        <scheme val="minor"/>
      </rPr>
      <t>not</t>
    </r>
    <r>
      <rPr>
        <sz val="16"/>
        <color theme="1"/>
        <rFont val="Calibri"/>
        <family val="2"/>
        <scheme val="minor"/>
      </rPr>
      <t xml:space="preserve"> included with the most recent annual report submitted to the SSO agency.</t>
    </r>
  </si>
  <si>
    <t>If the agency's chief executive was not able to certify to the SSO agency that the agency is in compliance with its SSP, was a corrective action plan developed and made available to the SSO?</t>
  </si>
  <si>
    <t xml:space="preserve">A corrective action plan was developed and made available to the SSO. </t>
  </si>
  <si>
    <r>
      <t xml:space="preserve">A corrective action plan was </t>
    </r>
    <r>
      <rPr>
        <b/>
        <i/>
        <u/>
        <sz val="16"/>
        <color theme="1"/>
        <rFont val="Calibri"/>
        <family val="2"/>
        <scheme val="minor"/>
      </rPr>
      <t>not</t>
    </r>
    <r>
      <rPr>
        <sz val="16"/>
        <color theme="1"/>
        <rFont val="Calibri"/>
        <family val="2"/>
        <scheme val="minor"/>
      </rPr>
      <t xml:space="preserve"> developed and made available to the SSO. </t>
    </r>
  </si>
  <si>
    <t>Is there a process in place, with necessary training provided to personnel, to ensure that all critical infrastructure are inspected at regular periodic intervals for suspicious or unattended items? Specify type and frequency of inspections.</t>
  </si>
  <si>
    <t>7.106 / T6</t>
  </si>
  <si>
    <t>5.110 / T4</t>
  </si>
  <si>
    <t>7.108 / T6</t>
  </si>
  <si>
    <t>7.111 / T1</t>
  </si>
  <si>
    <t>8.107 / T1</t>
  </si>
  <si>
    <t>12.127 / T1</t>
  </si>
  <si>
    <t>Date</t>
  </si>
  <si>
    <t>Airport</t>
  </si>
  <si>
    <t>Region</t>
  </si>
  <si>
    <t>Type Visit</t>
  </si>
  <si>
    <t>Revisit</t>
  </si>
  <si>
    <t>Last Date</t>
  </si>
  <si>
    <t>Zip</t>
  </si>
  <si>
    <t>Chosen By</t>
  </si>
  <si>
    <t>HTUA</t>
  </si>
  <si>
    <t>HTUA Name</t>
  </si>
  <si>
    <t>Not Governed by</t>
  </si>
  <si>
    <t>Grant Funding</t>
  </si>
  <si>
    <t>Funding Year</t>
  </si>
  <si>
    <t>Commuter</t>
  </si>
  <si>
    <t>Sec Coor Name</t>
  </si>
  <si>
    <t>Sec Coor Title</t>
  </si>
  <si>
    <t>Sec Coor Phone</t>
  </si>
  <si>
    <t>Sec Coor Cell</t>
  </si>
  <si>
    <t>Sec Coor Email</t>
  </si>
  <si>
    <t>Alt Sec Coor Name</t>
  </si>
  <si>
    <t>Alt Sec Coor Title</t>
  </si>
  <si>
    <t>Alt Sec Coor Phone</t>
  </si>
  <si>
    <t>Alt Sec Coor Cell</t>
  </si>
  <si>
    <t>Alt Sec Coor Email</t>
  </si>
  <si>
    <t>Alt Lead TSI Name</t>
  </si>
  <si>
    <t>Alt Lead TSI Title</t>
  </si>
  <si>
    <t>Alt Lead TSI Phone</t>
  </si>
  <si>
    <t>Alt Lead TSI Email</t>
  </si>
  <si>
    <t>Alt Sec TSI Name</t>
  </si>
  <si>
    <t>Alt Sec TSI Title</t>
  </si>
  <si>
    <t>Alt Sec TSI Phone</t>
  </si>
  <si>
    <t>Alt Sec TSI Email</t>
  </si>
  <si>
    <t>&lt;Please Select&gt;</t>
  </si>
  <si>
    <t>Alt Lead TSI Airport</t>
  </si>
  <si>
    <t>Alt Sec TSI Airport</t>
  </si>
  <si>
    <t>Additional Information</t>
  </si>
  <si>
    <t>INSPECTOR SHALL PROVIDE A GENERAL NARRATIVE OVERVIEW OF THE ENTITY’S SCOPE OF OPERATIONS, FACILITIES, ETC.:</t>
  </si>
  <si>
    <t>Other information obtained during BASE assessment:</t>
  </si>
  <si>
    <t>Smart Practice Information:</t>
  </si>
  <si>
    <t>Did you observe anything significant or "cutting edge" in the area of corporate/facility security?</t>
  </si>
  <si>
    <t>a.</t>
  </si>
  <si>
    <t>b.</t>
  </si>
  <si>
    <t>c.</t>
  </si>
  <si>
    <t>d.</t>
  </si>
  <si>
    <t>e.</t>
  </si>
  <si>
    <t>Agency Name</t>
  </si>
  <si>
    <t>f.</t>
  </si>
  <si>
    <t>g.</t>
  </si>
  <si>
    <t>2.  Where do you, as an industry, feel vulnerable?</t>
  </si>
  <si>
    <t>3.  What concerns do you have?</t>
  </si>
  <si>
    <t>4.  In what Federal programs or security initiatives does your company participate?</t>
  </si>
  <si>
    <t>1.  List the infrastructure and assets identified as critical by the agency:</t>
  </si>
  <si>
    <t>Lead TSI Inspector</t>
  </si>
  <si>
    <t>SAI Overall</t>
  </si>
  <si>
    <t>When transferring to database,</t>
  </si>
  <si>
    <t>PASTE - "VALUES and NUMBER FORMATS" ONLY!!!</t>
  </si>
  <si>
    <t>Gold Standard</t>
  </si>
  <si>
    <t>4.110 / T5</t>
  </si>
  <si>
    <t>10.110 / T5</t>
  </si>
  <si>
    <t>General Description of the Entity:</t>
  </si>
  <si>
    <t>Does the ERP contain or reference other documents to provide for Continuity of Operations (COOP) while responding to emergency events?</t>
  </si>
  <si>
    <t>Have regional incident management protocols been shared with the agency and incorporated into the agency's ERP/SSP/SEPP?</t>
  </si>
  <si>
    <t>Has the agency developed internal incident management protocols that comply with the National Response Plan and the National Incident Management System (NIMS)?</t>
  </si>
  <si>
    <t>Mass Transit BASE Scoring Guidance - Appendix IX</t>
  </si>
  <si>
    <t xml:space="preserve">Inspectors should refer to the MT BASE Guidance, Pg12.      </t>
  </si>
  <si>
    <t>Justification should include at least two management and implementation statements</t>
  </si>
  <si>
    <t>Policy statement a brief endorsement statement by chief executive and a signature.</t>
  </si>
  <si>
    <t>In addition to underwater tunnels, underground stations/ tunnels, this question also applies to other critical systems.</t>
  </si>
  <si>
    <t xml:space="preserve">Review SSP to determine if items are address effectively.                   </t>
  </si>
  <si>
    <t>In Justification, describe plans, procedures or protocols.</t>
  </si>
  <si>
    <t>Agency should strive to implement and document their own unpredictable security measures using their own resources.</t>
  </si>
  <si>
    <t>Reference date of last review in justification.</t>
  </si>
  <si>
    <t>Annual review is a "commonly known" requirement (not documented) or a written requirement with no verification measure in place.</t>
  </si>
  <si>
    <t>49 CFR PART 659 SSO Only Question</t>
  </si>
  <si>
    <t xml:space="preserve">49 CFR PART 659 SSO Only Question 
If yes, indicate the approval date in evidence. </t>
  </si>
  <si>
    <t>SSP has been submitted to the SSO agency, but approval is pending.</t>
  </si>
  <si>
    <t xml:space="preserve">Inspectors should refer to the MT BASE Guidance, Pg13.  </t>
  </si>
  <si>
    <t xml:space="preserve">Verify COOP addresses 5 main goals outlined in the MT BASE Guidance, Pg13. </t>
  </si>
  <si>
    <t>indicate last time this was tested (if applicable) in Justification.</t>
  </si>
  <si>
    <t xml:space="preserve">Inspectors should refer to the MT BASE Guidance, Pg14.  </t>
  </si>
  <si>
    <t>2.105
TSF 2</t>
  </si>
  <si>
    <t xml:space="preserve">Security should be the primary focus of these meetings and briefings  </t>
  </si>
  <si>
    <t>Senior staff and management conduct security meetings on a quarterly basis, at minimum, to review recommendations for changes to plans and processes. Verified by both interview and document review.</t>
  </si>
  <si>
    <t>This question applies to both Regulated and Non-Regulated entities.</t>
  </si>
  <si>
    <r>
      <t xml:space="preserve">The agency has appointed a Primary and Alternate Security Coordinator that meet all criteria established by TSA and provided TSA the names of these individuals. </t>
    </r>
    <r>
      <rPr>
        <b/>
        <i/>
        <sz val="16"/>
        <color theme="1"/>
        <rFont val="Calibri"/>
        <family val="2"/>
        <scheme val="minor"/>
      </rPr>
      <t xml:space="preserve"> </t>
    </r>
  </si>
  <si>
    <t>The agency has a Primary and or Alternate Security Coordinator, but their roles are not clearly defined (may not be documented) and/or do not meet all criteria established by TSA (not available 24/7, etc.).</t>
  </si>
  <si>
    <t xml:space="preserve">The agency has not identified any Security Coordinators. </t>
  </si>
  <si>
    <t>2.203
TSF 5</t>
  </si>
  <si>
    <t>Roles and responsibilities of frontline personnel are developed and documented in the ERP.  Roles are general and lack specific details based on job function.</t>
  </si>
  <si>
    <t>Emergency response should be the primary focus of these meetings and briefings</t>
  </si>
  <si>
    <r>
      <t xml:space="preserve">Interview, </t>
    </r>
    <r>
      <rPr>
        <u/>
        <sz val="12"/>
        <rFont val="Calibri"/>
        <family val="2"/>
        <scheme val="minor"/>
      </rPr>
      <t>Frontline Verification</t>
    </r>
    <r>
      <rPr>
        <sz val="12"/>
        <rFont val="Calibri"/>
        <family val="2"/>
        <scheme val="minor"/>
      </rPr>
      <t>, 
Document Review</t>
    </r>
  </si>
  <si>
    <t xml:space="preserve">Inspectors should refer to the MT BASE Guidance, Pg16.  </t>
  </si>
  <si>
    <r>
      <t xml:space="preserve">Frontline employees receive a </t>
    </r>
    <r>
      <rPr>
        <b/>
        <i/>
        <sz val="16"/>
        <rFont val="Calibri"/>
        <family val="2"/>
        <scheme val="minor"/>
      </rPr>
      <t>weekly</t>
    </r>
    <r>
      <rPr>
        <sz val="16"/>
        <rFont val="Calibri"/>
        <family val="2"/>
        <scheme val="minor"/>
      </rPr>
      <t xml:space="preserve"> briefing from their immediate supervisor regarding security and emergency preparedness. Security and emergency response issues are the primary focus of briefings (or equal to that of safety).  Verified by Interview, Document review and Frontline employee's</t>
    </r>
  </si>
  <si>
    <r>
      <t xml:space="preserve">Frontline employees receive a </t>
    </r>
    <r>
      <rPr>
        <b/>
        <i/>
        <sz val="16"/>
        <rFont val="Calibri"/>
        <family val="2"/>
        <scheme val="minor"/>
      </rPr>
      <t>monthly</t>
    </r>
    <r>
      <rPr>
        <sz val="16"/>
        <rFont val="Calibri"/>
        <family val="2"/>
        <scheme val="minor"/>
      </rPr>
      <t xml:space="preserve"> briefing from their immediate supervisor regarding security, and emergency preparedness. Security and emergency response issues are the primary focus of briefings (or equal to that of safety). </t>
    </r>
  </si>
  <si>
    <r>
      <t xml:space="preserve">Frontline employees receive a </t>
    </r>
    <r>
      <rPr>
        <b/>
        <i/>
        <sz val="16"/>
        <rFont val="Calibri"/>
        <family val="2"/>
        <scheme val="minor"/>
      </rPr>
      <t>quarterly</t>
    </r>
    <r>
      <rPr>
        <sz val="16"/>
        <rFont val="Calibri"/>
        <family val="2"/>
        <scheme val="minor"/>
      </rPr>
      <t xml:space="preserve"> briefing from their immediate supervisor regarding security, and emergency preparedness. Security and emergency response issues are the primary focus of briefings (or equal to that of safety). </t>
    </r>
  </si>
  <si>
    <t>Possible follow-up questions needed. Summarize program in justification.</t>
  </si>
  <si>
    <t>The agency actively engages its workforce to ensure a high rate of security knowledge. Agency utilizes a formal, measurable and on-going system of verification, such as internal audits, challenge procedures, or qualification testing. The program--or procedures/responsibilities related to it--is documented. Verified by both  Interview and Document Review</t>
  </si>
  <si>
    <r>
      <t xml:space="preserve">There is a written policy that requires leadership to debrief frontline personnel regarding their involvement in or management of </t>
    </r>
    <r>
      <rPr>
        <b/>
        <i/>
        <u/>
        <sz val="16"/>
        <color theme="1"/>
        <rFont val="Calibri"/>
        <family val="2"/>
        <scheme val="minor"/>
      </rPr>
      <t>any</t>
    </r>
    <r>
      <rPr>
        <sz val="16"/>
        <color theme="1"/>
        <rFont val="Calibri"/>
        <family val="2"/>
        <scheme val="minor"/>
      </rPr>
      <t xml:space="preserve"> security or emergency incidents. Verified by both  Interview and Document Review</t>
    </r>
  </si>
  <si>
    <r>
      <t xml:space="preserve">There isn't a written requirement, but leadership is expected to debrief frontline personnel regarding their involvement in or management of </t>
    </r>
    <r>
      <rPr>
        <b/>
        <i/>
        <u/>
        <sz val="16"/>
        <color theme="1"/>
        <rFont val="Calibri"/>
        <family val="2"/>
        <scheme val="minor"/>
      </rPr>
      <t>any</t>
    </r>
    <r>
      <rPr>
        <sz val="16"/>
        <color theme="1"/>
        <rFont val="Calibri"/>
        <family val="2"/>
        <scheme val="minor"/>
      </rPr>
      <t xml:space="preserve"> security or emergency incidents. This expectation is widely known. Verified by both  Interview and Document Review.</t>
    </r>
  </si>
  <si>
    <r>
      <t xml:space="preserve">The agency has taken a comprehensive approach to emergency preparedness and has established mutual aid agreements with </t>
    </r>
    <r>
      <rPr>
        <b/>
        <i/>
        <u/>
        <sz val="16"/>
        <color theme="1"/>
        <rFont val="Calibri"/>
        <family val="2"/>
        <scheme val="minor"/>
      </rPr>
      <t>all</t>
    </r>
    <r>
      <rPr>
        <sz val="16"/>
        <color theme="1"/>
        <rFont val="Calibri"/>
        <family val="2"/>
        <scheme val="minor"/>
      </rPr>
      <t xml:space="preserve"> outside entities that the agency may need to coordinate with during an emergency situation. This includes: law enforcement entities, other transit agencies that operate in the same area, and first responders. Verified by both Interview and Document Review</t>
    </r>
  </si>
  <si>
    <t xml:space="preserve">The agency has taken a proactive approach to emergency preparedness and has established mutual aid agreements with multiple types of outside entities. </t>
  </si>
  <si>
    <t>The agency has received--and is knowledgeable of--regional incident management protocols. These protocols have been completely incorporated into the agency's ERP/SSP/SEPP. Verified by both Interview and Document Review.</t>
  </si>
  <si>
    <t>The agency has received--and is knowledgeable of--regional incident management protocols. These protocols are partially incorporated (or in the process of being incorporated) into the agency's ERP/SSP/SEPP. Verified by both Interview and Document Review.</t>
  </si>
  <si>
    <t>Agency has established a point-of-contact at the Emergency Operations Center. Must be verified by Document Review.</t>
  </si>
  <si>
    <t>Agency has officially designated a representative to be sent to the EOC, upon activation. This is documented in SSP/ERP/SEPP. Must be verified by Document Review.</t>
  </si>
  <si>
    <r>
      <t xml:space="preserve">The agency has developed a </t>
    </r>
    <r>
      <rPr>
        <b/>
        <i/>
        <sz val="16"/>
        <color theme="1"/>
        <rFont val="Calibri"/>
        <family val="2"/>
        <scheme val="minor"/>
      </rPr>
      <t>formal</t>
    </r>
    <r>
      <rPr>
        <sz val="16"/>
        <color theme="1"/>
        <rFont val="Calibri"/>
        <family val="2"/>
        <scheme val="minor"/>
      </rPr>
      <t xml:space="preserve"> method of effectively sharing information with the EOC, information flow is two-way (information can be shared and received), and the method of sharing is known by both entities. Capabilities are documented.  Must be verified by Document Review.</t>
    </r>
  </si>
  <si>
    <r>
      <t>The agency has developed an</t>
    </r>
    <r>
      <rPr>
        <b/>
        <i/>
        <sz val="16"/>
        <color theme="1"/>
        <rFont val="Calibri"/>
        <family val="2"/>
        <scheme val="minor"/>
      </rPr>
      <t xml:space="preserve"> informal</t>
    </r>
    <r>
      <rPr>
        <sz val="16"/>
        <color theme="1"/>
        <rFont val="Calibri"/>
        <family val="2"/>
        <scheme val="minor"/>
      </rPr>
      <t xml:space="preserve"> method of effectively sharing with the EOC, information flow is two-way (information can be shared and received), and the method of sharing is known by both entities. It is clear that the agency has planned for information sharing, but the capabilities are not documented. </t>
    </r>
  </si>
  <si>
    <t>1</t>
  </si>
  <si>
    <t>The agency's internal emergency response procedures follow the NRP and the NIMS. Must be verified by Document Review.</t>
  </si>
  <si>
    <t>4.110
TSF 5</t>
  </si>
  <si>
    <t>The agency has developed effective alternatives to interoperable communication (beyond the reliance of standard communication, like telephone). These procedures are documented and shared with appropriate first responder agencies. Must be verified by Document Review.</t>
  </si>
  <si>
    <t xml:space="preserve">The agency has developed partially effective alternatives to interoperable communication (beyond the reliance of standard communication, like telephone). The procedures are informal and may not be documented and/or shared with first responder agencies. </t>
  </si>
  <si>
    <t>5.101
TSF 4</t>
  </si>
  <si>
    <r>
      <t>Document Review /</t>
    </r>
    <r>
      <rPr>
        <u/>
        <sz val="12"/>
        <color theme="1"/>
        <rFont val="Calibri"/>
        <family val="2"/>
        <scheme val="minor"/>
      </rPr>
      <t>Frontline Verification</t>
    </r>
  </si>
  <si>
    <t xml:space="preserve">Inspectors should refer to the MT BASE Guidance, Pg18.  </t>
  </si>
  <si>
    <t>All new employees, regardless of job function, receive initial training, which is focused on general security awareness and orientation. The agency has a well-developed program with an official curriculum and training is provided in a formal environment (classroom or computer-based). Must be verified by Document Review and Frontline Employee's.</t>
  </si>
  <si>
    <t>5.102
TSF 4</t>
  </si>
  <si>
    <t>Annual refresher training is well-developed with an official curriculum, focused on the appropriate subject, and provided in a formal manner (classroom or computer-based). Must be verified by Document Review.</t>
  </si>
  <si>
    <t>5.103
TSF 4</t>
  </si>
  <si>
    <t>5.104
TSF 4</t>
  </si>
  <si>
    <r>
      <t xml:space="preserve">Document Review  / </t>
    </r>
    <r>
      <rPr>
        <u/>
        <sz val="12"/>
        <color theme="1"/>
        <rFont val="Calibri"/>
        <family val="2"/>
        <scheme val="minor"/>
      </rPr>
      <t>Frontline                                                   Verification</t>
    </r>
  </si>
  <si>
    <t>Annual refresher training is well-developed with an official curriculum, focused on the appropriate subject, and provided in a formal manner (classroom or computer-based). Must be verified by Document Review and Frontline Employee's.</t>
  </si>
  <si>
    <r>
      <t xml:space="preserve">Interview / </t>
    </r>
    <r>
      <rPr>
        <u/>
        <sz val="12"/>
        <rFont val="Calibri"/>
        <family val="2"/>
        <scheme val="minor"/>
      </rPr>
      <t>Frontline</t>
    </r>
    <r>
      <rPr>
        <sz val="12"/>
        <rFont val="Calibri"/>
        <family val="2"/>
        <scheme val="minor"/>
      </rPr>
      <t xml:space="preserve">                                                              </t>
    </r>
    <r>
      <rPr>
        <u/>
        <sz val="12"/>
        <rFont val="Calibri"/>
        <family val="2"/>
        <scheme val="minor"/>
      </rPr>
      <t>Verification</t>
    </r>
  </si>
  <si>
    <t>Advanced security training is provided in an ongoing manner, with classes/courses being provided at least once per year. Agency has established an official training curriculum, training is specifically designed based on job function, and training is provided in a formal environment (classroom or computer-based). Must be verified by Document Review and Frontline Employee's.</t>
  </si>
  <si>
    <r>
      <t xml:space="preserve">Interview / </t>
    </r>
    <r>
      <rPr>
        <u/>
        <sz val="12"/>
        <rFont val="Calibri"/>
        <family val="2"/>
        <scheme val="minor"/>
      </rPr>
      <t>Frontline Verification</t>
    </r>
  </si>
  <si>
    <t>General emergency response / awareness training</t>
  </si>
  <si>
    <t>All new employees, regardless of job function, receive initial training, which is focused on emergency response. The agency has a well-developed program with an official curriculum and training is provided in a formal environment (classroom or computer-based).  Must be verified by Document Review and Frontline Employee's.</t>
  </si>
  <si>
    <t>Annual refresher training is well-developed with an official curriculum, focused on the appropriate subject, and provided in a formal manner (classroom or computer-based).  Must be verified by Document Review.</t>
  </si>
  <si>
    <r>
      <t xml:space="preserve">Interview / </t>
    </r>
    <r>
      <rPr>
        <u/>
        <sz val="12"/>
        <color theme="1"/>
        <rFont val="Calibri"/>
        <family val="2"/>
        <scheme val="minor"/>
      </rPr>
      <t xml:space="preserve">Frontline </t>
    </r>
    <r>
      <rPr>
        <sz val="12"/>
        <color theme="1"/>
        <rFont val="Calibri"/>
        <family val="2"/>
        <scheme val="minor"/>
      </rPr>
      <t xml:space="preserve">                                     </t>
    </r>
    <r>
      <rPr>
        <u/>
        <sz val="12"/>
        <color theme="1"/>
        <rFont val="Calibri"/>
        <family val="2"/>
        <scheme val="minor"/>
      </rPr>
      <t>Verification</t>
    </r>
  </si>
  <si>
    <r>
      <t xml:space="preserve">All employees who may have a role in emergency response--frontline personnel </t>
    </r>
    <r>
      <rPr>
        <b/>
        <i/>
        <u/>
        <sz val="16"/>
        <color theme="1"/>
        <rFont val="Calibri"/>
        <family val="2"/>
        <scheme val="minor"/>
      </rPr>
      <t>and</t>
    </r>
    <r>
      <rPr>
        <sz val="16"/>
        <color theme="1"/>
        <rFont val="Calibri"/>
        <family val="2"/>
        <scheme val="minor"/>
      </rPr>
      <t xml:space="preserve"> leadership--have received ICS training in accordance with the NIMS. The agency has a well-developed program with an official curriculum and training is provided annually in a formal environment (classroom or computer-based). Must be verified by Document Review and Frontline Employee's.</t>
    </r>
  </si>
  <si>
    <t>Annual ICS and NIMS training based on job function is provided by the agency to all senior leadership. Must be verified by Document Review.</t>
  </si>
  <si>
    <t>Annual ICS and NIMS training based on job function is provided by the agency to all supervisors and managers. Must be verified by Document Review.</t>
  </si>
  <si>
    <r>
      <t xml:space="preserve">Interview / </t>
    </r>
    <r>
      <rPr>
        <u/>
        <sz val="12"/>
        <color theme="1"/>
        <rFont val="Calibri"/>
        <family val="2"/>
        <scheme val="minor"/>
      </rPr>
      <t xml:space="preserve">Frontline </t>
    </r>
    <r>
      <rPr>
        <sz val="12"/>
        <color theme="1"/>
        <rFont val="Calibri"/>
        <family val="2"/>
        <scheme val="minor"/>
      </rPr>
      <t xml:space="preserve">                                 </t>
    </r>
    <r>
      <rPr>
        <u/>
        <sz val="12"/>
        <color theme="1"/>
        <rFont val="Calibri"/>
        <family val="2"/>
        <scheme val="minor"/>
      </rPr>
      <t>Verification</t>
    </r>
  </si>
  <si>
    <t>Annual ICS and NIMS training based on job function is provided by the agency to all frontline personnel.  Must be verified by Document Review.</t>
  </si>
  <si>
    <t xml:space="preserve">The agency has developed internal procedures for incident response and a comprehensive training program to support these procedures. Training has an established curriculum, official training materials, and is provided in a formal environment (classroom or computer-based). Training is provided annually. Must be verified by Document Review. </t>
  </si>
  <si>
    <t>Annual training based on job function is provided by the agency to all senior leadership. Must be verified by Document Review.</t>
  </si>
  <si>
    <t>Annual training based on job function is provided by the agency to all supervisors and managers. Must be verified by Document Review.</t>
  </si>
  <si>
    <r>
      <t xml:space="preserve">Document Review / </t>
    </r>
    <r>
      <rPr>
        <u/>
        <sz val="12"/>
        <color theme="1"/>
        <rFont val="Calibri"/>
        <family val="2"/>
        <scheme val="minor"/>
      </rPr>
      <t xml:space="preserve">Frontline </t>
    </r>
    <r>
      <rPr>
        <sz val="12"/>
        <color theme="1"/>
        <rFont val="Calibri"/>
        <family val="2"/>
        <scheme val="minor"/>
      </rPr>
      <t xml:space="preserve">                                              </t>
    </r>
    <r>
      <rPr>
        <u/>
        <sz val="12"/>
        <color theme="1"/>
        <rFont val="Calibri"/>
        <family val="2"/>
        <scheme val="minor"/>
      </rPr>
      <t>Verification</t>
    </r>
  </si>
  <si>
    <t>Annual training based on job function is provided by the agency to all frontline personnel.  Must be verified by Document Review and Frontline Employee's.</t>
  </si>
  <si>
    <t>Annual training provided regarding response to IEDs and WMD. This is part of an official curriculum, uses effective training materials, and is provided in a formal environment (classroom or computer-based). Must be verified by Document Review.</t>
  </si>
  <si>
    <r>
      <t xml:space="preserve">Document Review / </t>
    </r>
    <r>
      <rPr>
        <u/>
        <sz val="12"/>
        <color theme="1"/>
        <rFont val="Calibri"/>
        <family val="2"/>
        <scheme val="minor"/>
      </rPr>
      <t>Frontline Verification</t>
    </r>
  </si>
  <si>
    <t>in justification, provide description of specialized training or provider.</t>
  </si>
  <si>
    <t>All personnel in security-related positions receive annual specialized training focused on counter-terrorism. Training is in addition to general training, with materials developed by or instruction led by subject matter experts. Training is part of an established curriculum and provided in a formal environment (classroom or computer-based).  Must be verified by Document Review.</t>
  </si>
  <si>
    <t>All personnel in security-related positions receive annual specialized training supporting incident response. Training is in addition to general training, with materials developed by or instruction led by subject matter experts. Training is part of an established curriculum and provided in a formal environment (classroom or computer-based). Must be verified by Document Review.</t>
  </si>
  <si>
    <r>
      <t xml:space="preserve">The agency has a formal system to </t>
    </r>
    <r>
      <rPr>
        <b/>
        <i/>
        <u/>
        <sz val="16"/>
        <rFont val="Calibri"/>
        <family val="2"/>
        <scheme val="minor"/>
      </rPr>
      <t>record and track</t>
    </r>
    <r>
      <rPr>
        <sz val="16"/>
        <rFont val="Calibri"/>
        <family val="2"/>
        <scheme val="minor"/>
      </rPr>
      <t xml:space="preserve"> personnel training for </t>
    </r>
    <r>
      <rPr>
        <b/>
        <i/>
        <u/>
        <sz val="16"/>
        <rFont val="Calibri"/>
        <family val="2"/>
        <scheme val="minor"/>
      </rPr>
      <t>all security-related training</t>
    </r>
    <r>
      <rPr>
        <sz val="16"/>
        <rFont val="Calibri"/>
        <family val="2"/>
        <scheme val="minor"/>
      </rPr>
      <t xml:space="preserve">, including initial, annual, and periodic. Records for </t>
    </r>
    <r>
      <rPr>
        <b/>
        <i/>
        <u/>
        <sz val="16"/>
        <rFont val="Calibri"/>
        <family val="2"/>
        <scheme val="minor"/>
      </rPr>
      <t>all</t>
    </r>
    <r>
      <rPr>
        <sz val="16"/>
        <rFont val="Calibri"/>
        <family val="2"/>
        <scheme val="minor"/>
      </rPr>
      <t xml:space="preserve"> employees contain the following: employee name/identifier, training/course identifier, and date of course completion. Must be verified by Document Review.</t>
    </r>
  </si>
  <si>
    <t>The agency has developed a formal program of reviewing and updating security and emergency response training materials to ensure they are up-to-date, this program is documented (generally or as a "role/responsibility"), and the program ensures materials are reviewed at least annually. Must be verified by Document Review.</t>
  </si>
  <si>
    <r>
      <t xml:space="preserve">The concept and employment of visible, unpredictable, and random security measures is included as part of the training curriculum for </t>
    </r>
    <r>
      <rPr>
        <b/>
        <i/>
        <u/>
        <sz val="16"/>
        <color theme="1"/>
        <rFont val="Calibri"/>
        <family val="2"/>
        <scheme val="minor"/>
      </rPr>
      <t>all</t>
    </r>
    <r>
      <rPr>
        <sz val="16"/>
        <color theme="1"/>
        <rFont val="Calibri"/>
        <family val="2"/>
        <scheme val="minor"/>
      </rPr>
      <t xml:space="preserve"> personnel in security-related positions. This is documented in training materials. Must be verified by Document Review.</t>
    </r>
  </si>
  <si>
    <r>
      <t>The agency has developed and implemented a program to</t>
    </r>
    <r>
      <rPr>
        <b/>
        <i/>
        <u/>
        <sz val="16"/>
        <color theme="1"/>
        <rFont val="Calibri"/>
        <family val="2"/>
        <scheme val="minor"/>
      </rPr>
      <t xml:space="preserve"> annually</t>
    </r>
    <r>
      <rPr>
        <sz val="16"/>
        <color theme="1"/>
        <rFont val="Calibri"/>
        <family val="2"/>
        <scheme val="minor"/>
      </rPr>
      <t xml:space="preserve"> train or orient first responders and other supporting agencies (TSA VIPR teams) on their system vehicle familiarization. Training is well-developed, and the agency has actively offered it to outside entities. Must be verified by Document Review.</t>
    </r>
  </si>
  <si>
    <t xml:space="preserve">Inspectors should refer to the MT BASE Guidance, Pg19.  </t>
  </si>
  <si>
    <t>6.102
TSF 2</t>
  </si>
  <si>
    <r>
      <rPr>
        <b/>
        <i/>
        <u/>
        <sz val="16"/>
        <color theme="1"/>
        <rFont val="Calibri"/>
        <family val="2"/>
        <scheme val="minor"/>
      </rPr>
      <t>Job-specific</t>
    </r>
    <r>
      <rPr>
        <sz val="16"/>
        <color theme="1"/>
        <rFont val="Calibri"/>
        <family val="2"/>
        <scheme val="minor"/>
      </rPr>
      <t xml:space="preserve"> NTAS training that focuses on incremental activities to be performed by employees has been provided annually by the agency. Training is a well-developed part of an official curriculum, focuses on appropriate individual roles in response to NTAS threats, and is provided in a formal environment (classroom or computer-based). Must be verified by Document Review.</t>
    </r>
  </si>
  <si>
    <t>Inspectors should refer to the MT BASE Guidance, P20.               In justification, provide description of agency’s emergency awareness program.</t>
  </si>
  <si>
    <t>7.102
TSF 6</t>
  </si>
  <si>
    <r>
      <t xml:space="preserve">Document Review / </t>
    </r>
    <r>
      <rPr>
        <u/>
        <sz val="12"/>
        <color theme="1"/>
        <rFont val="Calibri"/>
        <family val="2"/>
        <scheme val="minor"/>
      </rPr>
      <t>Onsite Observation</t>
    </r>
  </si>
  <si>
    <r>
      <t xml:space="preserve">The agency's public awareness program covers security </t>
    </r>
    <r>
      <rPr>
        <b/>
        <i/>
        <u/>
        <sz val="16"/>
        <color theme="1"/>
        <rFont val="Calibri"/>
        <family val="2"/>
        <scheme val="minor"/>
      </rPr>
      <t>and</t>
    </r>
    <r>
      <rPr>
        <sz val="16"/>
        <color theme="1"/>
        <rFont val="Calibri"/>
        <family val="2"/>
        <scheme val="minor"/>
      </rPr>
      <t xml:space="preserve"> emergency response and is communicated effectively. Program materials--brochures, posters, fliers--are widely distributed and highly visible.  Must be verified by Document Review and Onsite Observation.</t>
    </r>
  </si>
  <si>
    <t>Public awareness materials and outreach have been developed and deployed with varying degrees of implementation.  Verified by Document Review only.</t>
  </si>
  <si>
    <t>7.103
TSF 6</t>
  </si>
  <si>
    <t>Public awareness material is consistent with the agency's overall announcement program. All information/instruction/guidance is the same.   Must be verified by Document Review and Onsite Observation.</t>
  </si>
  <si>
    <t>7.104
TSF 6</t>
  </si>
  <si>
    <r>
      <t xml:space="preserve">The agency includes frequent mentions of general security </t>
    </r>
    <r>
      <rPr>
        <b/>
        <i/>
        <u/>
        <sz val="16"/>
        <color theme="1"/>
        <rFont val="Calibri"/>
        <family val="2"/>
        <scheme val="minor"/>
      </rPr>
      <t>and</t>
    </r>
    <r>
      <rPr>
        <sz val="16"/>
        <color theme="1"/>
        <rFont val="Calibri"/>
        <family val="2"/>
        <scheme val="minor"/>
      </rPr>
      <t xml:space="preserve"> emergency preparedness items in its pre-recorded announcement messages at all appropriate areas, including at stations and onboard vehicles.  </t>
    </r>
  </si>
  <si>
    <t>7.105
TSF 6</t>
  </si>
  <si>
    <r>
      <t xml:space="preserve">Document Review / </t>
    </r>
    <r>
      <rPr>
        <u/>
        <sz val="12"/>
        <color theme="1"/>
        <rFont val="Calibri"/>
        <family val="2"/>
        <scheme val="minor"/>
      </rPr>
      <t>Onsite</t>
    </r>
    <r>
      <rPr>
        <sz val="12"/>
        <color theme="1"/>
        <rFont val="Calibri"/>
        <family val="2"/>
        <scheme val="minor"/>
      </rPr>
      <t xml:space="preserve">                                                           </t>
    </r>
    <r>
      <rPr>
        <u/>
        <sz val="12"/>
        <color theme="1"/>
        <rFont val="Calibri"/>
        <family val="2"/>
        <scheme val="minor"/>
      </rPr>
      <t>Observation</t>
    </r>
  </si>
  <si>
    <t>Passengers are urged to report unattended property, suspicious behavior, and other security concerns to an identified agency representative (uniformed crew member, law enforcement, etc.) or identified contact number. This is documented in awareness material and readily observable. Must be verified by Document Review and Onsite Observation.</t>
  </si>
  <si>
    <t>7.106
TSF 6</t>
  </si>
  <si>
    <r>
      <t xml:space="preserve">    Document Review / </t>
    </r>
    <r>
      <rPr>
        <u/>
        <sz val="12"/>
        <color theme="1"/>
        <rFont val="Calibri"/>
        <family val="2"/>
        <scheme val="minor"/>
      </rPr>
      <t>Onsite                                                                          Observation</t>
    </r>
  </si>
  <si>
    <t>The agency utilizes an effective mechanism in place that can be used by passengers to report security concerns (phone number, smart phone application, social media, etc.). This mechanism is actively monitored by the agency and widely distributed to passengers as part of the awareness program's materials. Must be verified by Document Review and Onsite Observation.</t>
  </si>
  <si>
    <t>In justification, provide description of social media utilized.</t>
  </si>
  <si>
    <t>The agency utilizes social media to issue public service announcements related to security or emergency response. This method is documented or readily observable.</t>
  </si>
  <si>
    <t>7.108
TSF 6</t>
  </si>
  <si>
    <t>In Justification, describe the most recent public announcement or press release to local media.</t>
  </si>
  <si>
    <t>The agency conducts training of non-employee volunteers to aid with system evacuations an emergency response. This training program has an official curriculum and provided on a semi-frequent basis.  Must be verified by Document Review.</t>
  </si>
  <si>
    <t>The agency has established a volunteer program to enlist an active security awareness volunteer force. This program (including how passengers can get involved) is  documented. Must be verified by Document Review.</t>
  </si>
  <si>
    <t>7.111
TSF 1</t>
  </si>
  <si>
    <t>If agency has no underwater/underground facilities question applies to transit vehicles.</t>
  </si>
  <si>
    <t>The agency has developed awareness material to assist passengers on the means to evacuate safely from transit vehicles and underwater/underground facilities. These materials are readily available or readily visible to passengers. Must be verified by Document Review.</t>
  </si>
  <si>
    <t>8.101
TSF 2</t>
  </si>
  <si>
    <t xml:space="preserve">Inspectors should refer to the MT BASE Guidance, Pg20.  </t>
  </si>
  <si>
    <t>Risk assessment process is developed, documented, specifically addresses threats and vulnerabilities, and is approved by management. Must be verified by Document Review.</t>
  </si>
  <si>
    <t>In Justification, describe the critical assets identified by the agency.</t>
  </si>
  <si>
    <t>The agency has identified facilities and systems it considers critical assets. This is documented (or clearly implied in documentation/procedures). Must be verified by Document Review.</t>
  </si>
  <si>
    <t>8.103
TSF 2</t>
  </si>
  <si>
    <t xml:space="preserve">Scoring Justification should list at a minimum: date of assessment, identify critical assets, who conducted the assessment, etc. </t>
  </si>
  <si>
    <r>
      <t xml:space="preserve">A vulnerability assessment focused on the agency's </t>
    </r>
    <r>
      <rPr>
        <b/>
        <i/>
        <u/>
        <sz val="16"/>
        <color theme="1"/>
        <rFont val="Calibri"/>
        <family val="2"/>
        <scheme val="minor"/>
      </rPr>
      <t>critical assets</t>
    </r>
    <r>
      <rPr>
        <i/>
        <sz val="16"/>
        <color theme="1"/>
        <rFont val="Calibri"/>
        <family val="2"/>
        <scheme val="minor"/>
      </rPr>
      <t xml:space="preserve"> </t>
    </r>
    <r>
      <rPr>
        <sz val="16"/>
        <color theme="1"/>
        <rFont val="Calibri"/>
        <family val="2"/>
        <scheme val="minor"/>
      </rPr>
      <t>has been conducted within the last 3 years. Must also be verified by Document Review.</t>
    </r>
  </si>
  <si>
    <r>
      <t xml:space="preserve">A vulnerability assessment focused on the agency's </t>
    </r>
    <r>
      <rPr>
        <b/>
        <i/>
        <u/>
        <sz val="16"/>
        <color theme="1"/>
        <rFont val="Calibri"/>
        <family val="2"/>
        <scheme val="minor"/>
      </rPr>
      <t>critical assets</t>
    </r>
    <r>
      <rPr>
        <sz val="16"/>
        <color theme="1"/>
        <rFont val="Calibri"/>
        <family val="2"/>
        <scheme val="minor"/>
      </rPr>
      <t xml:space="preserve"> has been conducted within the last 3 years. Only verified by Interview.</t>
    </r>
  </si>
  <si>
    <t>A security assessment focused on the agency's critical assets has not been conducted within the last 3 years.</t>
  </si>
  <si>
    <t>8.104
TSF 1</t>
  </si>
  <si>
    <r>
      <t xml:space="preserve">A risk assessment focused on the agency's </t>
    </r>
    <r>
      <rPr>
        <b/>
        <i/>
        <u/>
        <sz val="16"/>
        <color theme="1"/>
        <rFont val="Calibri"/>
        <family val="2"/>
        <scheme val="minor"/>
      </rPr>
      <t>critical assets</t>
    </r>
    <r>
      <rPr>
        <sz val="16"/>
        <color theme="1"/>
        <rFont val="Calibri"/>
        <family val="2"/>
        <scheme val="minor"/>
      </rPr>
      <t xml:space="preserve"> has been conducted within the last 3 years; focuses specifically on </t>
    </r>
    <r>
      <rPr>
        <b/>
        <i/>
        <u/>
        <sz val="16"/>
        <color theme="1"/>
        <rFont val="Calibri"/>
        <family val="2"/>
        <scheme val="minor"/>
      </rPr>
      <t>threats</t>
    </r>
    <r>
      <rPr>
        <sz val="16"/>
        <color theme="1"/>
        <rFont val="Calibri"/>
        <family val="2"/>
        <scheme val="minor"/>
      </rPr>
      <t xml:space="preserve">, </t>
    </r>
    <r>
      <rPr>
        <b/>
        <i/>
        <u/>
        <sz val="16"/>
        <color theme="1"/>
        <rFont val="Calibri"/>
        <family val="2"/>
        <scheme val="minor"/>
      </rPr>
      <t>vulnerabilities</t>
    </r>
    <r>
      <rPr>
        <sz val="16"/>
        <color theme="1"/>
        <rFont val="Calibri"/>
        <family val="2"/>
        <scheme val="minor"/>
      </rPr>
      <t xml:space="preserve">, </t>
    </r>
    <r>
      <rPr>
        <b/>
        <i/>
        <u/>
        <sz val="16"/>
        <color theme="1"/>
        <rFont val="Calibri"/>
        <family val="2"/>
        <scheme val="minor"/>
      </rPr>
      <t>and consequences</t>
    </r>
    <r>
      <rPr>
        <sz val="16"/>
        <color theme="1"/>
        <rFont val="Calibri"/>
        <family val="2"/>
        <scheme val="minor"/>
      </rPr>
      <t>; and is documented. The personnel tasked with conducting the assessment have been provided adequate training to effectively conduct such an assessment. Must be verified by Document Review.</t>
    </r>
  </si>
  <si>
    <t>A risk assessment has been conducted with varying degrees of implementation or training on completing such assessment.  Assessment is documented and available for review.  Must be verified by Document Review.</t>
  </si>
  <si>
    <t>8.105
TSF 2</t>
  </si>
  <si>
    <t>The system has well-developed, well-documented policies and procedures in place to limit and monitor access to underground and underwater tunnels.  Must be verified by Document Review.</t>
  </si>
  <si>
    <t>Documented policies are in place with varying degrees of implementation.  Verified only by Interview.</t>
  </si>
  <si>
    <t>8.107
TSF 1</t>
  </si>
  <si>
    <t xml:space="preserve">Inspectors should refer to the MT BASE Guidance, Pg22.  </t>
  </si>
  <si>
    <t>9.102
TSF 2</t>
  </si>
  <si>
    <r>
      <t xml:space="preserve">The agency reports threat/intel information </t>
    </r>
    <r>
      <rPr>
        <b/>
        <i/>
        <u/>
        <sz val="16"/>
        <color theme="1"/>
        <rFont val="Calibri"/>
        <family val="2"/>
        <scheme val="minor"/>
      </rPr>
      <t>directly</t>
    </r>
    <r>
      <rPr>
        <sz val="16"/>
        <color theme="1"/>
        <rFont val="Calibri"/>
        <family val="2"/>
        <scheme val="minor"/>
      </rPr>
      <t xml:space="preserve"> to the JTTF or regional anti-terrorism task force.  Must be verified by Document Review.</t>
    </r>
  </si>
  <si>
    <r>
      <t xml:space="preserve">Reporting threats and significant security concerns to TSOC </t>
    </r>
    <r>
      <rPr>
        <b/>
        <i/>
        <u/>
        <sz val="12"/>
        <color theme="1"/>
        <rFont val="Calibri"/>
        <family val="2"/>
        <scheme val="minor"/>
      </rPr>
      <t>and</t>
    </r>
    <r>
      <rPr>
        <sz val="12"/>
        <color theme="1"/>
        <rFont val="Calibri"/>
        <family val="2"/>
        <scheme val="minor"/>
      </rPr>
      <t xml:space="preserve"> local law enforcement.</t>
    </r>
  </si>
  <si>
    <r>
      <t xml:space="preserve">The agency has detailed policies and protocols in place to report real-time threats/significant security concerns to appropriate law enforcement </t>
    </r>
    <r>
      <rPr>
        <b/>
        <i/>
        <u/>
        <sz val="16"/>
        <color theme="1"/>
        <rFont val="Calibri"/>
        <family val="2"/>
        <scheme val="minor"/>
      </rPr>
      <t>and</t>
    </r>
    <r>
      <rPr>
        <sz val="16"/>
        <color theme="1"/>
        <rFont val="Calibri"/>
        <family val="2"/>
        <scheme val="minor"/>
      </rPr>
      <t xml:space="preserve"> TSOC. These protocols are documented and include a "time" element (immediately, within "X" hours, etc.).  Must be verified by Document Review.</t>
    </r>
  </si>
  <si>
    <r>
      <t xml:space="preserve">The agency has detailed policies and protocols in place to report real-time threats/significant security concerns to appropriate law enforcement </t>
    </r>
    <r>
      <rPr>
        <b/>
        <i/>
        <u/>
        <sz val="16"/>
        <color theme="1"/>
        <rFont val="Calibri"/>
        <family val="2"/>
        <scheme val="minor"/>
      </rPr>
      <t>or</t>
    </r>
    <r>
      <rPr>
        <sz val="16"/>
        <color theme="1"/>
        <rFont val="Calibri"/>
        <family val="2"/>
        <scheme val="minor"/>
      </rPr>
      <t xml:space="preserve"> TSOC. These protocols are documented and include a "time" element (immediately, within "X" hours, etc.). </t>
    </r>
  </si>
  <si>
    <r>
      <t>NTA Security Data (</t>
    </r>
    <r>
      <rPr>
        <b/>
        <i/>
        <u/>
        <sz val="12"/>
        <color theme="1"/>
        <rFont val="Calibri"/>
        <family val="2"/>
        <scheme val="minor"/>
      </rPr>
      <t>regulation</t>
    </r>
    <r>
      <rPr>
        <sz val="12"/>
        <color theme="1"/>
        <rFont val="Calibri"/>
        <family val="2"/>
        <scheme val="minor"/>
      </rPr>
      <t>)</t>
    </r>
  </si>
  <si>
    <t>The agency reports NTA security data to FTA.</t>
  </si>
  <si>
    <t>The agency does not report NTA security data to FTA.</t>
  </si>
  <si>
    <t>Inspectors should refer to the MT BASE Guidance, P22.               In Justification, describe agencies approved coordinated schedule for all emergency management program activities</t>
  </si>
  <si>
    <t>10.103
TSF 5</t>
  </si>
  <si>
    <t>Agency driven</t>
  </si>
  <si>
    <t>Agency conducting functional drills and exercises. "Yes" or "no."</t>
  </si>
  <si>
    <t>Region driven</t>
  </si>
  <si>
    <t>In Justification, describe the drill/exercise and include date.</t>
  </si>
  <si>
    <r>
      <rPr>
        <b/>
        <i/>
        <u/>
        <sz val="16"/>
        <color theme="1"/>
        <rFont val="Calibri"/>
        <family val="2"/>
        <scheme val="minor"/>
      </rPr>
      <t>In the last year</t>
    </r>
    <r>
      <rPr>
        <sz val="16"/>
        <color theme="1"/>
        <rFont val="Calibri"/>
        <family val="2"/>
        <scheme val="minor"/>
      </rPr>
      <t xml:space="preserve">, the agency has reviewed and prepared after-action reports (or other evaluating report) for </t>
    </r>
    <r>
      <rPr>
        <b/>
        <i/>
        <u/>
        <sz val="16"/>
        <color theme="1"/>
        <rFont val="Calibri"/>
        <family val="2"/>
        <scheme val="minor"/>
      </rPr>
      <t>all</t>
    </r>
    <r>
      <rPr>
        <sz val="16"/>
        <color theme="1"/>
        <rFont val="Calibri"/>
        <family val="2"/>
        <scheme val="minor"/>
      </rPr>
      <t xml:space="preserve"> drills and exercises. </t>
    </r>
    <r>
      <rPr>
        <b/>
        <i/>
        <u/>
        <sz val="16"/>
        <color theme="1"/>
        <rFont val="Calibri"/>
        <family val="2"/>
        <scheme val="minor"/>
      </rPr>
      <t>All</t>
    </r>
    <r>
      <rPr>
        <sz val="16"/>
        <color theme="1"/>
        <rFont val="Calibri"/>
        <family val="2"/>
        <scheme val="minor"/>
      </rPr>
      <t xml:space="preserve"> evaluations are documented.  Must be verified by Document Review.</t>
    </r>
  </si>
  <si>
    <t xml:space="preserve">In Justification, summarize the actions taken in the justification. </t>
  </si>
  <si>
    <r>
      <t>In the last year,</t>
    </r>
    <r>
      <rPr>
        <sz val="16"/>
        <color theme="1"/>
        <rFont val="Calibri"/>
        <family val="2"/>
        <scheme val="minor"/>
      </rPr>
      <t xml:space="preserve"> the agency has updated plans, protocols, or processes to incorporate after-action report recommendations/findings.  Must be verified by Document Review.</t>
    </r>
  </si>
  <si>
    <r>
      <t xml:space="preserve">The agency has developed a formal, objective system of evaluating drill performance. The agency has identified evaluation </t>
    </r>
    <r>
      <rPr>
        <b/>
        <i/>
        <u/>
        <sz val="16"/>
        <color theme="1"/>
        <rFont val="Calibri"/>
        <family val="2"/>
        <scheme val="minor"/>
      </rPr>
      <t>criteria</t>
    </r>
    <r>
      <rPr>
        <sz val="16"/>
        <color theme="1"/>
        <rFont val="Calibri"/>
        <family val="2"/>
        <scheme val="minor"/>
      </rPr>
      <t xml:space="preserve">, establishes drill/exercise </t>
    </r>
    <r>
      <rPr>
        <b/>
        <i/>
        <u/>
        <sz val="16"/>
        <color theme="1"/>
        <rFont val="Calibri"/>
        <family val="2"/>
        <scheme val="minor"/>
      </rPr>
      <t>goals</t>
    </r>
    <r>
      <rPr>
        <sz val="16"/>
        <color theme="1"/>
        <rFont val="Calibri"/>
        <family val="2"/>
        <scheme val="minor"/>
      </rPr>
      <t>, and analyzes the results appropriately. This system is documented.  Must be verified by Document Review.</t>
    </r>
  </si>
  <si>
    <t>In addition to underwater/underground infrastructure, this question applies to other critical systems as identified by the entity.</t>
  </si>
  <si>
    <t xml:space="preserve">Drills in underwater/underground infrastructure and other critical systems. </t>
  </si>
  <si>
    <r>
      <t xml:space="preserve">The agency conducts exercises of its security </t>
    </r>
    <r>
      <rPr>
        <b/>
        <i/>
        <u/>
        <sz val="16"/>
        <color theme="1"/>
        <rFont val="Calibri"/>
        <family val="2"/>
        <scheme val="minor"/>
      </rPr>
      <t>and</t>
    </r>
    <r>
      <rPr>
        <sz val="16"/>
        <color theme="1"/>
        <rFont val="Calibri"/>
        <family val="2"/>
        <scheme val="minor"/>
      </rPr>
      <t xml:space="preserve"> emergency response plans to test operational capabilities of employees </t>
    </r>
    <r>
      <rPr>
        <b/>
        <i/>
        <u/>
        <sz val="16"/>
        <color theme="1"/>
        <rFont val="Calibri"/>
        <family val="2"/>
        <scheme val="minor"/>
      </rPr>
      <t>and</t>
    </r>
    <r>
      <rPr>
        <sz val="16"/>
        <color theme="1"/>
        <rFont val="Calibri"/>
        <family val="2"/>
        <scheme val="minor"/>
      </rPr>
      <t xml:space="preserve"> first responders in underwater/underground infrastructure and other critical systems.</t>
    </r>
  </si>
  <si>
    <t>In justification, summarize each joint event and state when it took place.</t>
  </si>
  <si>
    <t xml:space="preserve">Inspectors should refer to the MT BASE Guidance, Pg24.  </t>
  </si>
  <si>
    <t>The agency has conducted a risk assessment focused on IT systems as they relate to operational control, communication, and business enterprise. The assessment is documented and addresses threats, vulnerabilities, and consequences.   Must be verified by Document Review.</t>
  </si>
  <si>
    <t>Has the agency implemented protocols to ensure that all IT facilities (e.g., data centers, server rooms, etc.) and equipment are properly secured to guard against internal or external threats or attacks?</t>
  </si>
  <si>
    <t>The agency has identified all critical IT facilities/infrastructure and established procedures and protocols that ensure the security (physical and cyber) of these assets. Procedures are well-developed--specifically referencing IT-facilities/equipment and IT-security--and documented.  Must be verified by Document Review.</t>
  </si>
  <si>
    <t xml:space="preserve">A written IT-security strategy--which includes countermeasures and personnel responsibilities--has been developed to mitigate cyber risk and is part of the overall security program (included as part of the  SSP or other appropriate document).  </t>
  </si>
  <si>
    <t>Does the agency have a designated representative to secure the internal network through appropriate access controls for employees, a strong authentication (i.e., password) policy, encrypting sensitive data, and employing network security infrastructure (example: firewalls, intrusion detection systems, IT security audits, antivirus, etc.)?</t>
  </si>
  <si>
    <r>
      <t xml:space="preserve">The agency has established cyber-incident response </t>
    </r>
    <r>
      <rPr>
        <b/>
        <i/>
        <u/>
        <sz val="16"/>
        <color theme="1"/>
        <rFont val="Calibri"/>
        <family val="2"/>
        <scheme val="minor"/>
      </rPr>
      <t>and</t>
    </r>
    <r>
      <rPr>
        <sz val="16"/>
        <color theme="1"/>
        <rFont val="Calibri"/>
        <family val="2"/>
        <scheme val="minor"/>
      </rPr>
      <t xml:space="preserve"> reporting protocols. These procedures are detailed, documented, and address (a) employee actions to be taken in the event of a cyber-incident </t>
    </r>
    <r>
      <rPr>
        <b/>
        <i/>
        <u/>
        <sz val="16"/>
        <color theme="1"/>
        <rFont val="Calibri"/>
        <family val="2"/>
        <scheme val="minor"/>
      </rPr>
      <t>and</t>
    </r>
    <r>
      <rPr>
        <sz val="16"/>
        <color theme="1"/>
        <rFont val="Calibri"/>
        <family val="2"/>
        <scheme val="minor"/>
      </rPr>
      <t xml:space="preserve"> (b) to whom cyber-incidents shall be reported.   Must be verified by Document Review.</t>
    </r>
  </si>
  <si>
    <t>Is the agency aware of and using available resources (e.g., standards, PT-ISAC, US CERT, National Cyber Security Communication and Integration Center, etc.)?</t>
  </si>
  <si>
    <t xml:space="preserve">In Justification, describe resources used by agency. </t>
  </si>
  <si>
    <t xml:space="preserve">Inspectors should refer to the MT BASE Guidance, Pg26.  </t>
  </si>
  <si>
    <t>Restricted areas are identified and documented. Agency personnel are familiar with their location and restricted status.  Must be verified by Document Review.</t>
  </si>
  <si>
    <r>
      <rPr>
        <u/>
        <sz val="12"/>
        <color theme="1"/>
        <rFont val="Calibri"/>
        <family val="2"/>
        <scheme val="minor"/>
      </rPr>
      <t>Frontline Observation</t>
    </r>
    <r>
      <rPr>
        <sz val="12"/>
        <color theme="1"/>
        <rFont val="Calibri"/>
        <family val="2"/>
        <scheme val="minor"/>
      </rPr>
      <t xml:space="preserve"> / Interview</t>
    </r>
  </si>
  <si>
    <r>
      <t xml:space="preserve">ID badges (or other effective measure) are issued to </t>
    </r>
    <r>
      <rPr>
        <b/>
        <i/>
        <u/>
        <sz val="16"/>
        <color theme="1"/>
        <rFont val="Calibri"/>
        <family val="2"/>
        <scheme val="minor"/>
      </rPr>
      <t>all</t>
    </r>
    <r>
      <rPr>
        <sz val="16"/>
        <color theme="1"/>
        <rFont val="Calibri"/>
        <family val="2"/>
        <scheme val="minor"/>
      </rPr>
      <t xml:space="preserve"> employees with access to restricted areas, </t>
    </r>
    <r>
      <rPr>
        <b/>
        <i/>
        <u/>
        <sz val="16"/>
        <color theme="1"/>
        <rFont val="Calibri"/>
        <family val="2"/>
        <scheme val="minor"/>
      </rPr>
      <t>and</t>
    </r>
    <r>
      <rPr>
        <sz val="16"/>
        <color theme="1"/>
        <rFont val="Calibri"/>
        <family val="2"/>
        <scheme val="minor"/>
      </rPr>
      <t xml:space="preserve"> the agency has policies in place requiring their use and/or display.  Must be verified by Frontline Observation.</t>
    </r>
  </si>
  <si>
    <t>12.103
TSF 2</t>
  </si>
  <si>
    <r>
      <t xml:space="preserve">Interview / </t>
    </r>
    <r>
      <rPr>
        <u/>
        <sz val="12"/>
        <color theme="1"/>
        <rFont val="Calibri"/>
        <family val="2"/>
        <scheme val="minor"/>
      </rPr>
      <t>Frontline                                                 Observation</t>
    </r>
  </si>
  <si>
    <t xml:space="preserve">The agency has documented procedures in place to issue ID badges for visitors and contractors. These procedures are implemented perfectly. </t>
  </si>
  <si>
    <t>The agency has procedures in place to issue ID badges for visitors and contractors with varying degrees of implementation or documentation.  Must be verified by Frontline Observation.</t>
  </si>
  <si>
    <r>
      <t xml:space="preserve">Interview / </t>
    </r>
    <r>
      <rPr>
        <u/>
        <sz val="12"/>
        <color theme="1"/>
        <rFont val="Calibri"/>
        <family val="2"/>
        <scheme val="minor"/>
      </rPr>
      <t>Frontline Observation</t>
    </r>
  </si>
  <si>
    <t>Effective and capable CCTV systems are installed at all facilities. Must be verified by Frontline Observation.</t>
  </si>
  <si>
    <t>Are Crime Prevention through Environmental Design (CPTED) and technology (e.g., CCTV, access control, intrusion detection, bollards, etc.) incorporated into design criteria for all new and/or existing capital projects?</t>
  </si>
  <si>
    <t xml:space="preserve">12.111
TSF 2 </t>
  </si>
  <si>
    <r>
      <rPr>
        <u/>
        <sz val="12"/>
        <color theme="1"/>
        <rFont val="Calibri"/>
        <family val="2"/>
        <scheme val="minor"/>
      </rPr>
      <t>Physical Observation</t>
    </r>
    <r>
      <rPr>
        <sz val="12"/>
        <color theme="1"/>
        <rFont val="Calibri"/>
        <family val="2"/>
        <scheme val="minor"/>
      </rPr>
      <t xml:space="preserve"> / Interview</t>
    </r>
  </si>
  <si>
    <t>Call boxes are installed at varying degrees. Must be verified by Physical Observation.</t>
  </si>
  <si>
    <t>The agency has general procedures in place with varying degrees of implementation.</t>
  </si>
  <si>
    <t>Directional signage and lighting is used with varying degrees of implementation or installation. Must be verified by Physical Observation.</t>
  </si>
  <si>
    <r>
      <t xml:space="preserve">Interview / </t>
    </r>
    <r>
      <rPr>
        <u/>
        <sz val="12"/>
        <color theme="1"/>
        <rFont val="Calibri"/>
        <family val="2"/>
        <scheme val="minor"/>
      </rPr>
      <t>Physical Observation</t>
    </r>
  </si>
  <si>
    <t>Gates and locks are used with varying degrees of implementation. Must be verified by Physical Observation.</t>
  </si>
  <si>
    <r>
      <t>P</t>
    </r>
    <r>
      <rPr>
        <u/>
        <sz val="12"/>
        <color theme="1"/>
        <rFont val="Calibri"/>
        <family val="2"/>
        <scheme val="minor"/>
      </rPr>
      <t>hysical Observation</t>
    </r>
    <r>
      <rPr>
        <sz val="12"/>
        <color theme="1"/>
        <rFont val="Calibri"/>
        <family val="2"/>
        <scheme val="minor"/>
      </rPr>
      <t xml:space="preserve"> / Interview</t>
    </r>
  </si>
  <si>
    <r>
      <t xml:space="preserve">Gates and locks are used at </t>
    </r>
    <r>
      <rPr>
        <b/>
        <i/>
        <u/>
        <sz val="16"/>
        <color theme="1"/>
        <rFont val="Calibri"/>
        <family val="2"/>
        <scheme val="minor"/>
      </rPr>
      <t>all</t>
    </r>
    <r>
      <rPr>
        <sz val="16"/>
        <color theme="1"/>
        <rFont val="Calibri"/>
        <family val="2"/>
        <scheme val="minor"/>
      </rPr>
      <t xml:space="preserve"> facilities that are closed down. Policies and procedures are in place to effectively utilize locks and gates. Must be verified by Physical Observation.</t>
    </r>
  </si>
  <si>
    <t>12.127
TSF 1</t>
  </si>
  <si>
    <t>13.101
TSF 1</t>
  </si>
  <si>
    <t xml:space="preserve">Inspectors should refer to the MT BASE Guidance, Pg29.  </t>
  </si>
  <si>
    <t>Security inspections are conducted with varying degrees of implementation or documentation. Must be verified by Document Review.</t>
  </si>
  <si>
    <t>In justification, provide results of interview with Front Line employees.</t>
  </si>
  <si>
    <r>
      <rPr>
        <b/>
        <i/>
        <u/>
        <sz val="16"/>
        <color theme="1"/>
        <rFont val="Calibri"/>
        <family val="2"/>
        <scheme val="minor"/>
      </rPr>
      <t>Documented</t>
    </r>
    <r>
      <rPr>
        <sz val="16"/>
        <color theme="1"/>
        <rFont val="Calibri"/>
        <family val="2"/>
        <scheme val="minor"/>
      </rPr>
      <t xml:space="preserve"> security procedures reflect HOT characteristics. Must be verified by Frontline Employee's.</t>
    </r>
  </si>
  <si>
    <t xml:space="preserve">Facility inspection checklist. "Yes" or "no." </t>
  </si>
  <si>
    <t>13.105 TSF 2</t>
  </si>
  <si>
    <t>13.106
TSF 2</t>
  </si>
  <si>
    <t>Document Review /interview</t>
  </si>
  <si>
    <t>The agency conducts security inspections of non-normal areas (access points, ventilation systems, interior of underground/underwater assets) for indications of suspicious activity multiple times per week. These procedures are documented appropriately and implemented to perfection.  Must be verified by Document Review.</t>
  </si>
  <si>
    <t>Security activities are conducted at random times and at random intervals and these procedures are documented. Must be verified by Document Review.</t>
  </si>
  <si>
    <t>In justification, specify type and frequency of inspections.</t>
  </si>
  <si>
    <t>14.101
TSF 2</t>
  </si>
  <si>
    <t xml:space="preserve">Inspectors should refer to the MT BASE Guidance, Pg30.  </t>
  </si>
  <si>
    <t>14.102
TSF 2</t>
  </si>
  <si>
    <t>15.101
TSF 2</t>
  </si>
  <si>
    <t xml:space="preserve">Inspectors should refer to the MT BASE Guidance, Pg31.  </t>
  </si>
  <si>
    <t xml:space="preserve">Inspectors should refer to the MT BASE Guidance, Pg32.  </t>
  </si>
  <si>
    <r>
      <t xml:space="preserve">Based on a random sampling of frontline personnel interviews, </t>
    </r>
    <r>
      <rPr>
        <b/>
        <i/>
        <u/>
        <sz val="16"/>
        <color theme="1"/>
        <rFont val="Calibri"/>
        <family val="2"/>
        <scheme val="minor"/>
      </rPr>
      <t>all</t>
    </r>
    <r>
      <rPr>
        <sz val="16"/>
        <color theme="1"/>
        <rFont val="Calibri"/>
        <family val="2"/>
        <scheme val="minor"/>
      </rPr>
      <t xml:space="preserve"> employees who may be provided SSI materials have a working knowledge of the agency's SSI policy--including (a) what constitutes SSI, (b) how it is controlled, (c) how it is handled, and (d) how it is stored. Must be verified.</t>
    </r>
  </si>
  <si>
    <t>Based on a random sampling of frontline interviews, employees who may be provided SSI materials have a working knowledge of the agency's SSI policy with varying degrees of familiarity. Must be verified.</t>
  </si>
  <si>
    <r>
      <t xml:space="preserve">The agency has established official SSI training (with appropriate materials), </t>
    </r>
    <r>
      <rPr>
        <b/>
        <i/>
        <u/>
        <sz val="16"/>
        <color theme="1"/>
        <rFont val="Calibri"/>
        <family val="2"/>
        <scheme val="minor"/>
      </rPr>
      <t>and</t>
    </r>
    <r>
      <rPr>
        <sz val="16"/>
        <color theme="1"/>
        <rFont val="Calibri"/>
        <family val="2"/>
        <scheme val="minor"/>
      </rPr>
      <t xml:space="preserve"> based on a sampling of frontline personnel interviews, </t>
    </r>
    <r>
      <rPr>
        <b/>
        <i/>
        <u/>
        <sz val="16"/>
        <color theme="1"/>
        <rFont val="Calibri"/>
        <family val="2"/>
        <scheme val="minor"/>
      </rPr>
      <t>all</t>
    </r>
    <r>
      <rPr>
        <sz val="16"/>
        <color theme="1"/>
        <rFont val="Calibri"/>
        <family val="2"/>
        <scheme val="minor"/>
      </rPr>
      <t xml:space="preserve"> employees who may be provided access to SSI have been provided the training.  Must be verified.</t>
    </r>
  </si>
  <si>
    <t>Based on a sampling of frontline interviews, SSI training has been provided with varying degrees of implementation or development. Must be verified.</t>
  </si>
  <si>
    <t>In justification, provide description of process.</t>
  </si>
  <si>
    <t>The agency is conducting internal security audits in a manner that reflects its established schedule. Must be verified by Document Review.</t>
  </si>
  <si>
    <t>Has the agency's chief executive certified to the SSO agency that the agency is in compliance with its SSP?</t>
  </si>
  <si>
    <t>As general guidance , scores are to be assigned on a scale of 0-4 as follows:  
“0” Security element should be in place but does not exist. (Equates to total non-adherence – 0%)
“1” Security element exists, but does not include all essential recommended components. (Equates to minimal adherence – 25-50%)
 “2” Security element is in place with all essential components but not fully implemented or practiced. (Equates to partial adherence or implementation – 50-75%)
 “3” Security element is in place and practiced but not monitored or periodically reviewed. (Equates to strong adherence, but not full implementation – 75-99%)
 “4” Security element is in place, fully implemented and regularly reviewed/verified. (Equates to full implementation – 100%)  Also assigned to “yes/no” question having a “Yes” response.  
“N/A” Checked - Security element is not applicable and rational must be given to support the N/A rating.  </t>
  </si>
  <si>
    <t>Yes - Targeted SAI's</t>
  </si>
  <si>
    <t>Yes - Full BASE</t>
  </si>
  <si>
    <t>Targeted</t>
  </si>
  <si>
    <t>Implementation</t>
  </si>
  <si>
    <t>Overall Implementation:</t>
  </si>
  <si>
    <t>Enter Previous BASE Implementation &gt;&gt;&gt;</t>
  </si>
  <si>
    <t>Current Agency Targeted SAI Implementation</t>
  </si>
  <si>
    <t>BASE Participant Average Implementation</t>
  </si>
  <si>
    <t>Previous Agency BASE Implementation</t>
  </si>
  <si>
    <t>Current Agency Implementation</t>
  </si>
  <si>
    <t>Select SAI's to be Targeted&gt;&gt;&gt;</t>
  </si>
  <si>
    <t xml:space="preserve">Does a written policy statement exist that endorses and adopts the policies and procedures of the SSP that is approved and signed by top management, such as the agency's chief executive? </t>
  </si>
  <si>
    <t>Do the Security and Emergency Response Plans address protection and response for critical systems? (i.e., facilities, stations, terminals, offices building, underwater tunnels, underground stations/ tunnels and other critical systems)</t>
  </si>
  <si>
    <t>Does the SSP contain or reference other documents establishing procedures for the management of security incidents by the operations control center (or dispatch center) or other formal process?</t>
  </si>
  <si>
    <t xml:space="preserve">Are visible, random security measures, based on employee type, integrated into security plans to introduce unpredictability into security activities for deterrent effect?   </t>
  </si>
  <si>
    <t>Does the transit agency have an Emergency Response Plan (ERP) which addresses specific policies and procedures related to emergency response.</t>
  </si>
  <si>
    <t xml:space="preserve">Does a written policy statement exist that endorses and adopts the policies and procedures of the ERP that is approved and signed by top management, such as the agency's chief executive? </t>
  </si>
  <si>
    <t>Does the ERP include a process or review provision to ensure coordination with the transit agency’s SSPP and SSP?</t>
  </si>
  <si>
    <t>Does the ERP contain or reference other documents establishing plans, procedures, or protocols for responding to emergency events with external agencies? (i.e. law enforcement, local EMA, fire departments, etc.)</t>
  </si>
  <si>
    <t>Has the agency established documented lines of delegated authority and lines of succession of security responsibilities?</t>
  </si>
  <si>
    <t xml:space="preserve">Does the SSP or other documents establish roles and responsibilities for security and/or law enforcement personnel based on title and/or position?  </t>
  </si>
  <si>
    <t xml:space="preserve">Does the SSP or other documents establish security-related roles and responsibilities for non-security personnel based on title and/or position?  (i.e., operators, conductors, maintenance workers and station attendants) </t>
  </si>
  <si>
    <t>Have reference guides or other written instructions or procedures, appropriate to job function, been distributed to transit employees to implement the requirements of the SSP?</t>
  </si>
  <si>
    <t>Are detailed, comprehensive emergency response roles and responsibilities for all departments identified in the ERP or other supporting documents?</t>
  </si>
  <si>
    <t>Does the ERP establish emergency response roles and responsibilities for all front-line personnel based on title and/or position?  (i.e. system law enforcement, system security officials, train or vehicle operators, conductors, station attendants, maintenance workers)</t>
  </si>
  <si>
    <t>How frequently do managers and supervisors provide information to front-line personnel  where security and emergency response issues are the primary focus?</t>
  </si>
  <si>
    <t>How frequently are  supervisor, manager, and/or foreperson security review and coordination briefings held?</t>
  </si>
  <si>
    <t>Does the agency have a designated point-of-contact or liaison from the local/regional Emergency Operations Center (EOC)?</t>
  </si>
  <si>
    <t>Does the agency have a process for sharing information with the regional/local EOC (i.e., contacts, procedures, resource inventories, etc.)?</t>
  </si>
  <si>
    <t>Has the transit system tested its communications systems for interoperability with appropriate emergency response agencies?</t>
  </si>
  <si>
    <t xml:space="preserve">Have agency employees received general training on Incident Command System (ICS) procedures in accordance with National Incident Management System (NIMS)? </t>
  </si>
  <si>
    <t>Has the agency developed a program and provided training on its own incident response protocols?</t>
  </si>
  <si>
    <t>Do law enforcement/security department personnel, security managers at the agency receive specialized training in counter-terrorism annually? Summarize program in the justification.</t>
  </si>
  <si>
    <t xml:space="preserve"> Does the agency have an established program to monitor and  schedule employee training/?</t>
  </si>
  <si>
    <t xml:space="preserve">Has the agency provided training to regional first responders to enable them to operate in critical facilities and infrastructure?   </t>
  </si>
  <si>
    <t>Has the agency implemented a program to train or orient first responders and other potential supporting assets (e.g., TSA regional personnel for VIPR exercises) on their system vehicle familiarization?</t>
  </si>
  <si>
    <t xml:space="preserve">Does the agency have an appropriate mechanism in place for passengers to communicate a security concern? (e.g., 1-800 number, smart phone applications, social media, etc.)    </t>
  </si>
  <si>
    <t xml:space="preserve">Does the agency issue public service announcements or press releases to social media regarding security and emergency protocols? (e.g. Twitter/ Facebook/etc., QRC codes, and/or apps for smart phones) </t>
  </si>
  <si>
    <t xml:space="preserve">Does the agency issue public service announcements or press releases to local media regarding security or emergency protocols? (e.g. newspaper, radio and/or television) </t>
  </si>
  <si>
    <t>Do public awareness materials and/or messages inform passengers on the means to evacuate safely from transit vehicles and facilities?</t>
  </si>
  <si>
    <t>Does the agency have its own risk assessment process, approved by its management, for managing threats and vulnerabilities?  If so, summarize the process in the justification.</t>
  </si>
  <si>
    <t>Has the system implemented procedures to limit and monitor access to underground and underwater tunnels?  If so, summarize procedures in the justification.</t>
  </si>
  <si>
    <t>Does the agency report threat and intelligence information directly to FBI Joint Terrorism Task Force (JTTF) or other regional anti-terrorism task force?</t>
  </si>
  <si>
    <t>Does the agency report their NTD security data to FTA as required by 49 CFR 659?</t>
  </si>
  <si>
    <t>Does the agency have a documented process to develop an approved, coordinated schedule for all emergency management program activities, including local/regional emergency planning and participation in exercises and drills?</t>
  </si>
  <si>
    <t>Does the agency’s or SSP describe or reference how the agency performs its emergency planning responsibilities and requirements regarding emergency drills and exercises?</t>
  </si>
  <si>
    <t>Does the agency's SPP or a related document include a requirement for annual field exercises, tabletops and drills?</t>
  </si>
  <si>
    <t>Does the agency’s SPP or SSP describe or reference how the agency documents the results of its emergency preparedness evaluations?  (i.e., briefings, after action reports and implementation of findings)</t>
  </si>
  <si>
    <t>Does the agency’s SPP or a related document describe or reference its program for providing employee training on emergency response protocols and procedures?</t>
  </si>
  <si>
    <t>Does the agency participate as an active player in full-scale, regional exercises,  held at least annually?</t>
  </si>
  <si>
    <t>In the last year, has the agency reviewed results and prepared after-action reports to assess performance and develop lessons learned for all drills, tabletop, and/or field exercises</t>
  </si>
  <si>
    <t xml:space="preserve">In the last 12 months, has the agency updated plans, protocols and processes to incorporate after-action report recommendations/findings or corrective actions?  If so, summarize the actions taken in the justification. </t>
  </si>
  <si>
    <t>Does the system conduct drills and exercises of its security and emergency response plans to test capabilities of i.) employees and ii.) first responders to operate effectively throughout the agencies system? (i.e., facilities, stations, office buildings, terminals,  underwater/ underground infrastructure and other critical systems)</t>
  </si>
  <si>
    <t>Does the transit system integrate local and regional first responders in drills, tabletop exercises, and/or field exercises?  If so, summarize each joint event and state when it took place.</t>
  </si>
  <si>
    <t>Does the agency have documented procedures for issuing ID badges to visitors and contractors?</t>
  </si>
  <si>
    <t>Does the agency has a documented policy that requires visitors to be escorted when accessing non-public areas.</t>
  </si>
  <si>
    <t>Does the agency use fencing, barriers, and/or intrusion detection to protect against unauthorized entry into stations, facilities, and other identified critical assets?</t>
  </si>
  <si>
    <t>Has the system implemented protective measures to secure high risk/high consequence assets and critical systems?  (i.e., CCTV, intrusion detection systems, smart camera technology, fencing, enhanced lighting, access control, LE patrols, K-9s, protection of ventilation systems)</t>
  </si>
  <si>
    <t xml:space="preserve">Does the agency provide a method for passengers and visitors to report security and safety concerns from within the agency's system? </t>
  </si>
  <si>
    <t>Does the transit agency  administer an automated employee access control system and perform corrective analysis of security breaches?</t>
  </si>
  <si>
    <t>Does the agency use National Fire Protection Association (NFPA) Standard 130 or equivalent to evaluate fire/life safety in station design or modifications? (including fire detection systems, firewalls and flame-resistant materials, back-up powered emergency lighting, defaults in turnstile and other systems supporting emergency exists, and pre-recorded public announcements)</t>
  </si>
  <si>
    <t xml:space="preserve">Are gates and locks used on all facility doors to prevent unauthorized access during operating hours? </t>
  </si>
  <si>
    <t>Are gates and locks used to close down system facilities after operating hours?</t>
  </si>
  <si>
    <t>Are Uninterruptible Power Supply (UPS) or redundant power sources provided for safety and security of critical equipment, fire detection, alarm and suppression systems; public address; call-for-aid telephones; CCTV; emergency trip stations; vital train control functions; etc.?</t>
  </si>
  <si>
    <t>Has the agency removed non-explosive resistant trash receptacles from platform areas of terminals and stations?</t>
  </si>
  <si>
    <t xml:space="preserve">Does the agency have or utilize explosive detection canine teams, either maintained by the system or made available through mutual aid agreements with other law enforcement agencies? </t>
  </si>
  <si>
    <t>Does the agency conduct frequent inspections of key facilities, stations, terminals, trains and vehicles, or other critical assets for persons, materials, and items that do not belong? Describe frequency of inspection.</t>
  </si>
  <si>
    <t xml:space="preserve">Does the agency conduct frequent inspections of its critical systems access points, ventilation systems, and the interior of underground/underwater assets for indications of suspicious activity?     </t>
  </si>
  <si>
    <t>Does the system integrate randomness and unpredictability into its security activities to enhance deterrent effect? Describe how.</t>
  </si>
  <si>
    <t>Is there a process in place to ensure that in service vehicles are inspected at regular periodic intervals for suspicious or unattended items? Specify type and frequency of inspections.</t>
  </si>
  <si>
    <t>Does the agency conduct background investigations on all new front-line operations and maintenance employees, and employees with access to sensitive security information, facilities and systems? (i.e., criminal history and motor vehicle records)</t>
  </si>
  <si>
    <t xml:space="preserve">Is the criteria for background investigations based on employee type and responsibility, and is access documented?  </t>
  </si>
  <si>
    <t>Does the security review committee or other designated group review document control practices, assess compliance applicable procedures, and identify discrepancies and necessary corrective action?</t>
  </si>
  <si>
    <t>In the last 12 months, has the Security Review Committee or other designated group addressed the findings and recommendations from the internal security audits, and updated plans, protocols and processes as necessary?</t>
  </si>
  <si>
    <t>In the box below, enter the current targeted BASE Assessment (1-5)</t>
  </si>
  <si>
    <t>Does the agency have a program  that actively utilizes a formal  process for  confirming  personnel have a measurable working knowledge of security protocols? (i.e. internal audits, challenge procedures, qualification testing)</t>
  </si>
  <si>
    <t>Has the agency partnered with local law enforcement/ first responders to develop active shooter procedures or protocols?</t>
  </si>
  <si>
    <t>Does the SSP contain or reference other documents that establish procedures or protocols for responding to active shooter events?</t>
  </si>
  <si>
    <t>1.111 / T3</t>
  </si>
  <si>
    <t>Is annual refresher training specific to active shooter (run/fight/hide, Lockdown procedures or similar) provided to all employees regardless of position or job function?</t>
  </si>
  <si>
    <t>5.111 / T4</t>
  </si>
  <si>
    <t>5.112 / T4</t>
  </si>
  <si>
    <t>5.119 / T4</t>
  </si>
  <si>
    <t>5.120 / T4</t>
  </si>
  <si>
    <t>5.130 / T4</t>
  </si>
  <si>
    <t>5.131 / T1</t>
  </si>
  <si>
    <t>5.132 / T1</t>
  </si>
  <si>
    <t>Has the agency provided local law enforcement/first responders opportunities to familiarize themselves with agency’s system for response to emergencies? (e.g. Active Shooter, etc.)</t>
  </si>
  <si>
    <t>5.134 / T3</t>
  </si>
  <si>
    <t>5.135 / T4</t>
  </si>
  <si>
    <t>9.104 / T2</t>
  </si>
  <si>
    <t>Does the agency have policies requiring employees to report (internal or external) suspicious activity to their supervisor or management?</t>
  </si>
  <si>
    <t>In the last year, has the agency conducted drills or exercises specifically focus on active shooter scenarios with its employees?</t>
  </si>
  <si>
    <t>10.111 / T5</t>
  </si>
  <si>
    <t>10.113 / T1</t>
  </si>
  <si>
    <t>10.114 / T5</t>
  </si>
  <si>
    <t>Standard</t>
  </si>
  <si>
    <t>Priority</t>
  </si>
  <si>
    <t>Status</t>
  </si>
  <si>
    <t>Spacer</t>
  </si>
  <si>
    <t>1 High</t>
  </si>
  <si>
    <t>2 Medium</t>
  </si>
  <si>
    <t>3 Low</t>
  </si>
  <si>
    <t>Purpose</t>
  </si>
  <si>
    <t>The purpose of the SEPP is to ensure a planned, documented, organized response to actual and potential security threats to the system, and to address these threats with proactive measures and response techniques that manage and minimize the outcome of security breaches or related events.</t>
  </si>
  <si>
    <t>The purpose of this section is to ensure that agency management and employees are knowledgeable of and well-prepared to develop, disseminate and implement written Security and Emergency Management Plans.</t>
  </si>
  <si>
    <t>The purpose of this section is to ensure that agency front-line supervisors and employees are trained, informed and prepared to implement security and emergency response protocols and procedures appropriate to their function.</t>
  </si>
  <si>
    <t>The purpose of this section is to enhance and elevate security and emergency preparedness by coordinating, training, exercising and testing agency capabilities with local and regional emergency response agencies.</t>
  </si>
  <si>
    <t>The purpose of this section is to ensure that ALL agency personnel are trained, tested and monitored in the current security and emergency response protocols appropriate to their position.</t>
  </si>
  <si>
    <t>The purpose of establishing plans and protocols to respond to information received about imminent or elevated security threats is to ensure a pre-determined, organized response by the Agency, employees and individuals to prevent, mitigate or respond to the threat.</t>
  </si>
  <si>
    <t>The purpose of this section is to ensure that the agency develops and implements programs to engage all passengers, contractors and others who come into contact with the system in a program of security awareness activities so that they serve as “eyes and ears” for the system.</t>
  </si>
  <si>
    <t>The purpose of an Agency risk management process is to improve security through a structured, proactive program developed to identify, assess, manage and mitigate the security risks inherent to the system.</t>
  </si>
  <si>
    <t>The purpose of this section is to ensure enhanced agency security awareness through formalized information receipt processes and incident/information reporting exchanges to ensure that the agency has timely, controlled and predictable responses to various types of emergencies that may occur within the system or nearby locations that may impact the system.</t>
  </si>
  <si>
    <t>The purpose of this section is to develop and prepare a coordinated agency emergency response through the conduct of planning, training, exercising and evaluating of response protocols with local and regional first responders.</t>
  </si>
  <si>
    <t>The purpose of this section is to enhance agency security awareness and preparedness to identify and protect against cyber security threats to the system.</t>
  </si>
  <si>
    <t>The purpose of establishing controlled access to identified security critical facilities is to promote protective measures for critical infrastructure essential to uninterrupted / uncompromised system operation.</t>
  </si>
  <si>
    <t>The purpose of conducting frequent and consistent inspections of security critical facilities, equipment and other critical assets is to ensure prompt identification and resolution of security issues, gaps or conditions.\</t>
  </si>
  <si>
    <t>The purpose of this element is to enhance system security through the conduct and documentation of employee and contractor background investigations based upon identified and verified critical system access requirement levels.</t>
  </si>
  <si>
    <t>The purpose of this element is to enhance system security through the identification and protection of employee and contractor document access to critical systems and facilities based upon verified need-to-know access requirements.</t>
  </si>
  <si>
    <t>The purpose of this element is to enhance system security through the identification and documentation of critical systems and facility access based upon employee and contractor verified access needs requirements.</t>
  </si>
  <si>
    <t>The purpose of this element is to assess the effectiveness of the agency’s Security Program as related to the inspection, monitoring, auditing and documentation processes and procedures established for all agency functions as well as all of its contractors.</t>
  </si>
  <si>
    <t>High</t>
  </si>
  <si>
    <t>Medium</t>
  </si>
  <si>
    <t>Low</t>
  </si>
  <si>
    <t>&lt;Standard Description Needed&gt;</t>
  </si>
  <si>
    <t>Totals</t>
  </si>
  <si>
    <t>Grand Total</t>
  </si>
  <si>
    <t>1 High Priority - Immediate Corrective Actions Recommended</t>
  </si>
  <si>
    <t>2 Medium Priority - Prompt Corrective Actions Recommended</t>
  </si>
  <si>
    <t>(blank)</t>
  </si>
  <si>
    <t>SAI #1</t>
  </si>
  <si>
    <t>SAI #2</t>
  </si>
  <si>
    <t>SAI #3</t>
  </si>
  <si>
    <t>SAI #4</t>
  </si>
  <si>
    <t>SAI #5</t>
  </si>
  <si>
    <t>SAI #6</t>
  </si>
  <si>
    <t>SAI #7</t>
  </si>
  <si>
    <t>SAI #8</t>
  </si>
  <si>
    <t>SAI #9</t>
  </si>
  <si>
    <t>SAI #10</t>
  </si>
  <si>
    <t>SAI #11</t>
  </si>
  <si>
    <t>SAI #12</t>
  </si>
  <si>
    <t>SAI #13</t>
  </si>
  <si>
    <t>SAI #14</t>
  </si>
  <si>
    <t>SAI #15</t>
  </si>
  <si>
    <t>SAI #16</t>
  </si>
  <si>
    <t>SAI #17</t>
  </si>
  <si>
    <t>Actionable Mitigation Priorities</t>
  </si>
  <si>
    <t>Current Stakeholder vs. BASE Participant Average</t>
  </si>
  <si>
    <t>Current BASE vs. Previous BASE Comparison</t>
  </si>
  <si>
    <t>Current Agency (Targeted SAI) vs. BASE Participant Average</t>
  </si>
  <si>
    <t>Current Agency BASE (Targeted SAI) vs. Previous BASE Comparison</t>
  </si>
  <si>
    <t>3 Low Priority - Corrective Actions Recommended To Be Taken At Earliest Convenience.</t>
  </si>
  <si>
    <t>Mass Transit Agency Targeted SAI Overview</t>
  </si>
  <si>
    <t>Is initial training specific to active shooter (run/fight/hide, Lockdown procedures or similar) provided to all employees regardless of position or job function, in a formal manner?</t>
  </si>
  <si>
    <t>If this is NOT a Targeted SAI BASE Assessment, fill in the previous BASE levels of implementation in the yellow cells above.  Disregard the number to the right.  Leave it as "1".</t>
  </si>
  <si>
    <t>For a BASE Assessment targeting specific SAI's, please enter in all of the levels of implementation from the agency's previous BASE Assessment in the yellow cells above.  Then place the number (1-5) in the box directly below the SAI to be targeted to identify the current targeted BASE Assessment.</t>
  </si>
  <si>
    <t>SAI Priorities</t>
  </si>
  <si>
    <t>Baseline</t>
  </si>
  <si>
    <t>ID Code</t>
  </si>
  <si>
    <t>Most Recent</t>
  </si>
  <si>
    <t>BASE #</t>
  </si>
  <si>
    <t>Agency ID</t>
  </si>
  <si>
    <t>Fiscal Year</t>
  </si>
  <si>
    <t>iShare Date</t>
  </si>
  <si>
    <t>Last Before Targeted</t>
  </si>
  <si>
    <t>EXIS Conducted</t>
  </si>
  <si>
    <t>RMAST Conducted</t>
  </si>
  <si>
    <t>FY17</t>
  </si>
  <si>
    <t>Previous BASE</t>
  </si>
  <si>
    <t>Improvement</t>
  </si>
  <si>
    <t>Mass Transit Agency Targeted SAI Comparison</t>
  </si>
  <si>
    <t>Under 15K Daily Ridership</t>
  </si>
  <si>
    <t>15K to 60K Daily Ridership</t>
  </si>
  <si>
    <t>15K - 60K</t>
  </si>
  <si>
    <t>Under 15K</t>
  </si>
  <si>
    <t>Other Name</t>
  </si>
  <si>
    <t>12 128</t>
  </si>
  <si>
    <t>12 129</t>
  </si>
  <si>
    <t>FY18</t>
  </si>
  <si>
    <t>FY19</t>
  </si>
  <si>
    <t>Does the transit agency have a System Security Plan (SSP) which addresses personnel security, facility security, vehicle security and Threat/Vulnerability Management?</t>
  </si>
  <si>
    <t>Does the SSP identify and actively monitor the goals and objectives for the security program ?</t>
  </si>
  <si>
    <t>1.105
TSF 1</t>
  </si>
  <si>
    <t>Has the agency partnered with local law enforcement/ first responders to develop Active Shooter procedures or protocols?</t>
  </si>
  <si>
    <t>Active Shooter procedures or protocols were developed with local law enforcement and first responders</t>
  </si>
  <si>
    <t>Active Shooter procedures and protocols were developed with local law enforcement/ first responder input to ensure agency's response is in concert with law enforcement/first responders response to an Active Shooter threat.</t>
  </si>
  <si>
    <t>Active shooter procedures were developed without local law enforcement and first responder recommendations.</t>
  </si>
  <si>
    <t xml:space="preserve">Law enforcement/ first responders have not been engaged in the development of agencies active shooter procedures or protocols. </t>
  </si>
  <si>
    <r>
      <t xml:space="preserve">Well-developed, </t>
    </r>
    <r>
      <rPr>
        <b/>
        <i/>
        <u/>
        <sz val="16"/>
        <color theme="1"/>
        <rFont val="Calibri"/>
        <family val="2"/>
        <scheme val="minor"/>
      </rPr>
      <t>specific</t>
    </r>
    <r>
      <rPr>
        <sz val="16"/>
        <color theme="1"/>
        <rFont val="Calibri"/>
        <family val="2"/>
        <scheme val="minor"/>
      </rPr>
      <t xml:space="preserve"> procedures or protocols are in place that address Active Shooter. These procedures or protocols are documented in the SSP </t>
    </r>
    <r>
      <rPr>
        <b/>
        <i/>
        <u/>
        <sz val="16"/>
        <color theme="1"/>
        <rFont val="Calibri"/>
        <family val="2"/>
        <scheme val="minor"/>
      </rPr>
      <t>or</t>
    </r>
    <r>
      <rPr>
        <sz val="16"/>
        <color theme="1"/>
        <rFont val="Calibri"/>
        <family val="2"/>
        <scheme val="minor"/>
      </rPr>
      <t xml:space="preserve"> as part of another document, such as a stand-alone Emergency Response Plan, and referenced in the SSP.</t>
    </r>
  </si>
  <si>
    <t>Procedures or protocols exist and are documented however the procedures are general or procedures are commonly know.</t>
  </si>
  <si>
    <t>Procedures or protocols have not been developed.</t>
  </si>
  <si>
    <t>1.111 / TSF3</t>
  </si>
  <si>
    <t>Senior staff and management conduct security meetings infrequently, but at least annually, to review recommendations for changes to plans and processes. Only verified through interview.</t>
  </si>
  <si>
    <t>Does the ERP establish and assign responsibility for implementation of the emergency response program to a Senior Manager who is a "direct report" to the agency's Chief Executive Officer?</t>
  </si>
  <si>
    <t>Does the agency have a written policy requiring managers and/or supervisors  to debrief front-line employees regarding their involvement in or management of any security or emergency incidents?</t>
  </si>
  <si>
    <t>Is annual refresher training regarding security orientation/awareness provided to all employees regardless of position or job function in a formal manner?</t>
  </si>
  <si>
    <r>
      <t xml:space="preserve">Document review / </t>
    </r>
    <r>
      <rPr>
        <u/>
        <sz val="12"/>
        <rFont val="Calibri"/>
        <family val="2"/>
        <scheme val="minor"/>
      </rPr>
      <t>Frontline</t>
    </r>
    <r>
      <rPr>
        <sz val="12"/>
        <rFont val="Calibri"/>
        <family val="2"/>
        <scheme val="minor"/>
      </rPr>
      <t xml:space="preserve">                                                              </t>
    </r>
    <r>
      <rPr>
        <u/>
        <sz val="12"/>
        <rFont val="Calibri"/>
        <family val="2"/>
        <scheme val="minor"/>
      </rPr>
      <t>Verification</t>
    </r>
  </si>
  <si>
    <r>
      <rPr>
        <b/>
        <u/>
        <sz val="16"/>
        <rFont val="Calibri"/>
        <family val="2"/>
        <scheme val="minor"/>
      </rPr>
      <t>All</t>
    </r>
    <r>
      <rPr>
        <sz val="16"/>
        <rFont val="Calibri"/>
        <family val="2"/>
        <scheme val="minor"/>
      </rPr>
      <t xml:space="preserve"> employees, regardless of job function, receive initial training, which is focused on Active Shooter. The agency has a well-developed program with an official curriculum and training is provided in a formal environment (classroom or computer-based). Must be verified by Document Review and Frontline Employee's.</t>
    </r>
  </si>
  <si>
    <r>
      <t>Training specific to Active Shooter is not provided</t>
    </r>
    <r>
      <rPr>
        <sz val="16"/>
        <rFont val="Calibri"/>
        <family val="2"/>
        <scheme val="minor"/>
      </rPr>
      <t xml:space="preserve">. </t>
    </r>
  </si>
  <si>
    <t>Document review / Frontline                                                              Verification</t>
  </si>
  <si>
    <r>
      <rPr>
        <b/>
        <u/>
        <sz val="16"/>
        <color theme="1"/>
        <rFont val="Calibri"/>
        <family val="2"/>
        <scheme val="minor"/>
      </rPr>
      <t>All</t>
    </r>
    <r>
      <rPr>
        <sz val="16"/>
        <color theme="1"/>
        <rFont val="Calibri"/>
        <family val="2"/>
        <scheme val="minor"/>
      </rPr>
      <t xml:space="preserve"> employees, regardless of job function, receive annual Active Shooter training. The agency has a well-developed program with an official curriculum and training is provided in a formal environment (classroom or computer-based). Must be verified by Document Review and Frontline Employee's.</t>
    </r>
  </si>
  <si>
    <t>Refresher training is not provided annually.</t>
  </si>
  <si>
    <t>5.108 / TSF 4</t>
  </si>
  <si>
    <t>5.109 / TSF 4</t>
  </si>
  <si>
    <t>Is annual refresher training regarding emergency response provided to all employees regardless of position or job function in a formal manner?</t>
  </si>
  <si>
    <t>5.112 / TSF 4</t>
  </si>
  <si>
    <t>Has ICS and NIMS training appropriate to the position been provided to Senior Management staff and supervisors?  (Describe the frequency of training)</t>
  </si>
  <si>
    <t>Has ICS and NIMS training appropriate to the position been provided to  frontline employees?  (Describe the frequency of training)</t>
  </si>
  <si>
    <t>5.117 / TSF 4</t>
  </si>
  <si>
    <t>Is annual refresher training on the agency's incident response protocols appropriate to the position been provided to all employees regardless of position or job function?</t>
  </si>
  <si>
    <t>5.120 / TSF 4</t>
  </si>
  <si>
    <t xml:space="preserve">Has training focused on IEDs and WMDs appropriate to the position been provided to all employees regardless of position or job function at least annually?                               </t>
  </si>
  <si>
    <t>5.130 / TSF 4</t>
  </si>
  <si>
    <t>5.131 / TSF 1</t>
  </si>
  <si>
    <t>5.132 / TSF 1</t>
  </si>
  <si>
    <t xml:space="preserve">Has the agency provided local law enforcement/first responders opportunities to familiarize themselves with agency’s system for response to Active Shooter events? </t>
  </si>
  <si>
    <t>Interview /  Document Review                                                                                Law enforcement                                                                                                                                                                                              first responder verification</t>
  </si>
  <si>
    <t>The agency has developed and implemented a program to orient local law enforcement and first responders on their system specifically for response to Active Shooter events. The agency actively offers this familiarization separate from drills or exercises. Must be verified by Document Review.</t>
  </si>
  <si>
    <t>5.134 / TSF 3</t>
  </si>
  <si>
    <t>5.135 / TSF 4</t>
  </si>
  <si>
    <t>Does the transit agency conduct a volunteer training program for non-employees to aid with system evacuations and emergency response? If so, describe training program and activities.</t>
  </si>
  <si>
    <t>The agency has detailed policies and protocols in place to report suspicious activity Internally and externally</t>
  </si>
  <si>
    <t>Agency has an informal, commonly know process for reporting suspicious activity.</t>
  </si>
  <si>
    <t>Policy or procedures do not exist</t>
  </si>
  <si>
    <t>9.104 / TSF 2</t>
  </si>
  <si>
    <t>Does the agency routinely receive threat and intelligence information directly from any Federal government agency, State Homeland Security Office, Regional or State Intelligence Fusion Center,  PT-ISAC, or other transit agencies? If so, describe frequency.</t>
  </si>
  <si>
    <t xml:space="preserve">Interview </t>
  </si>
  <si>
    <r>
      <t xml:space="preserve">In the last year, the agency has conducted its own drills and/or exercises specific to Active Shooter with </t>
    </r>
    <r>
      <rPr>
        <b/>
        <u/>
        <sz val="16"/>
        <color theme="1"/>
        <rFont val="Calibri"/>
        <family val="2"/>
        <scheme val="minor"/>
      </rPr>
      <t>all</t>
    </r>
    <r>
      <rPr>
        <sz val="16"/>
        <color theme="1"/>
        <rFont val="Calibri"/>
        <family val="2"/>
        <scheme val="minor"/>
      </rPr>
      <t xml:space="preserve"> their employees. The agency  </t>
    </r>
  </si>
  <si>
    <t>Drills and/or exercises specific to Active Shooter are conducted by the agency however this is not done annually.</t>
  </si>
  <si>
    <t xml:space="preserve">Drills or exercises were not conducted annually </t>
  </si>
  <si>
    <t>10.109 / TSF 5</t>
  </si>
  <si>
    <t>10.110 / TSF 5</t>
  </si>
  <si>
    <t>10.111 / TSF 5</t>
  </si>
  <si>
    <t>Has the agency established a system for objectively measure and assess its performance during emergency exercises and to measure improvements?</t>
  </si>
  <si>
    <t>10.113 / TSF 1</t>
  </si>
  <si>
    <t>10.114 / TSF 5</t>
  </si>
  <si>
    <r>
      <t xml:space="preserve">The agency uses </t>
    </r>
    <r>
      <rPr>
        <b/>
        <i/>
        <u/>
        <sz val="16"/>
        <color theme="1"/>
        <rFont val="Calibri"/>
        <family val="2"/>
        <scheme val="minor"/>
      </rPr>
      <t>multiple</t>
    </r>
    <r>
      <rPr>
        <sz val="16"/>
        <color theme="1"/>
        <rFont val="Calibri"/>
        <family val="2"/>
        <scheme val="minor"/>
      </rPr>
      <t xml:space="preserve"> methods of breach prevention (locks, anti-frag materials, bullet resistant materials, etc.) at </t>
    </r>
    <r>
      <rPr>
        <b/>
        <i/>
        <u/>
        <sz val="16"/>
        <color theme="1"/>
        <rFont val="Calibri"/>
        <family val="2"/>
        <scheme val="minor"/>
      </rPr>
      <t>all</t>
    </r>
    <r>
      <rPr>
        <sz val="16"/>
        <color theme="1"/>
        <rFont val="Calibri"/>
        <family val="2"/>
        <scheme val="minor"/>
      </rPr>
      <t xml:space="preserve"> critical locations.</t>
    </r>
  </si>
  <si>
    <t>Is directional signage with adequate lighting provided in a consistent manner throughout their system, both to provide orientation and to support emergency evacuation?</t>
  </si>
  <si>
    <t xml:space="preserve">Are keys controlled through an established program that is documented? </t>
  </si>
  <si>
    <t xml:space="preserve">Does the agency employ specific protective measures for all critical infrastructure  (e.g., tunnels, bridges, stations, control centers, etc.) identified through the risk assessment particularly at access points and ventilation infrastructure? </t>
  </si>
  <si>
    <t>Does the system document the results of inspections and implement any changes to policies and procedures or implement corrective actions, based on the findings? Describe specific examples where improvements to policy or procedures have occurred.</t>
  </si>
  <si>
    <t xml:space="preserve">Does the agency have a documented process for conducting background investigations? </t>
  </si>
  <si>
    <t>High Risk</t>
  </si>
  <si>
    <t>Grant</t>
  </si>
  <si>
    <t>Cincinnati OH</t>
  </si>
  <si>
    <t>Agency Chosen Outside of Work Plan</t>
  </si>
  <si>
    <t>Mass Transit Agency Comprehensive SAI Comparison</t>
  </si>
  <si>
    <t>State Safety Oversight Agency</t>
  </si>
  <si>
    <t>Require Security Plan</t>
  </si>
  <si>
    <t>Require Internal Security Reviews</t>
  </si>
  <si>
    <t>Require Reporting and/or Investigations of Security Hazards or Incidents</t>
  </si>
  <si>
    <t>Require Safety and Security Certification</t>
  </si>
  <si>
    <t>SSOA Conducts Triennial Security Audits</t>
  </si>
  <si>
    <t>Notes</t>
  </si>
  <si>
    <t>Green Rows = 674 certified SSOAs</t>
  </si>
  <si>
    <t>MoDOT &amp; Bi-State counted as one SSO</t>
  </si>
  <si>
    <t>Arizona Department of Transportation</t>
  </si>
  <si>
    <r>
      <t>Arizona Department of Transportation System Safety Program Standard for Rail Safety and Security Oversight</t>
    </r>
    <r>
      <rPr>
        <sz val="10"/>
        <rFont val="Times New Roman"/>
        <family val="1"/>
      </rPr>
      <t xml:space="preserve"> - Sections 3, 4, 5.6.1, 7, 10, 13, Appendix L, M, U, X, and Y</t>
    </r>
  </si>
  <si>
    <t>Arkansas Highway and Transportation Department</t>
  </si>
  <si>
    <r>
      <t>Arkansas SSO Program Standard</t>
    </r>
    <r>
      <rPr>
        <sz val="10"/>
        <rFont val="Times New Roman"/>
        <family val="1"/>
      </rPr>
      <t xml:space="preserve"> - NA</t>
    </r>
  </si>
  <si>
    <t>California Public Utilities Commission</t>
  </si>
  <si>
    <r>
      <t>CPUC Program Standard - Procedures Manual State Safety and Security Oversight of Rail Fixed Guideway Systems</t>
    </r>
    <r>
      <rPr>
        <sz val="10"/>
        <rFont val="Times New Roman"/>
        <family val="1"/>
      </rPr>
      <t xml:space="preserve"> – Sections RTSB 1, 3, 4, 5, and 9</t>
    </r>
  </si>
  <si>
    <t>Colorado Public Utilities Commission</t>
  </si>
  <si>
    <r>
      <t>CoPUC 4 Code of Colorado Regulations CCR 723-7: Rules Regulating Railroads, Rail Fixed Guideways, Transportation by Rail, and Rail Crossings</t>
    </r>
    <r>
      <rPr>
        <sz val="10"/>
        <rFont val="Times New Roman"/>
        <family val="1"/>
      </rPr>
      <t xml:space="preserve"> - Sections 7344, 7345, 7349, and 7350. Additionally, legislation </t>
    </r>
    <r>
      <rPr>
        <i/>
        <sz val="10"/>
        <rFont val="Times New Roman"/>
        <family val="1"/>
      </rPr>
      <t>(Decision C-18-0111)</t>
    </r>
    <r>
      <rPr>
        <sz val="10"/>
        <rFont val="Times New Roman"/>
        <family val="1"/>
      </rPr>
      <t xml:space="preserve"> removes Security references, including removal of security plan oversight.</t>
    </r>
    <r>
      <rPr>
        <i/>
        <sz val="10"/>
        <rFont val="Times New Roman"/>
        <family val="1"/>
      </rPr>
      <t xml:space="preserve"> </t>
    </r>
  </si>
  <si>
    <t>District of Columbia Fire and Emergency Medical Services</t>
  </si>
  <si>
    <r>
      <t>DC FEMS State Safety and Security Oversight Program Standard and Procedures</t>
    </r>
    <r>
      <rPr>
        <sz val="10"/>
        <rFont val="Times New Roman"/>
        <family val="1"/>
      </rPr>
      <t xml:space="preserve"> – Sections 3, 4, 6, 7, and 10</t>
    </r>
  </si>
  <si>
    <t>Florida Department of Transportation*</t>
  </si>
  <si>
    <r>
      <t>FDOT Fixed Guideway Transportation Systems State Safety and Security Oversight Program Standard</t>
    </r>
    <r>
      <rPr>
        <sz val="10"/>
        <rFont val="Times New Roman"/>
        <family val="1"/>
      </rPr>
      <t xml:space="preserve"> – Sections 4, 5, 9, 12, Appendix D</t>
    </r>
  </si>
  <si>
    <t>Georgia Department of Transportation</t>
  </si>
  <si>
    <r>
      <t>Georgia Department of Transportation Program Standard for Rail Safety and Security Oversight</t>
    </r>
    <r>
      <rPr>
        <sz val="10"/>
        <rFont val="Times New Roman"/>
        <family val="1"/>
      </rPr>
      <t xml:space="preserve"> – Sections 3, 4, 5, 5.6.1, 7, 10, and 13, Appendix L, M, U, X, and Y. </t>
    </r>
  </si>
  <si>
    <t>Hawaii Department of Transportation</t>
  </si>
  <si>
    <r>
      <t>Hawaii Department of Transportation Rail Transit Safety Oversight Program Standards &amp; Procedures</t>
    </r>
    <r>
      <rPr>
        <sz val="10"/>
        <rFont val="Times New Roman"/>
        <family val="1"/>
      </rPr>
      <t xml:space="preserve"> – Sections 3, 4, 5.6, 10, Appendix E, F, M, P, Q, and R</t>
    </r>
  </si>
  <si>
    <t>Illinois Department of Transportation</t>
  </si>
  <si>
    <r>
      <t>IDOT System Safety Program Standard and Procedures for Overseeing Rail Fixed Guideway Systems in Illinois</t>
    </r>
    <r>
      <rPr>
        <sz val="10"/>
        <rFont val="Times New Roman"/>
        <family val="1"/>
      </rPr>
      <t xml:space="preserve"> – Sections 4, 6, 7, 8, and 10.</t>
    </r>
  </si>
  <si>
    <t>Louisiana Department of Transportation and Development</t>
  </si>
  <si>
    <r>
      <t>Louisiana SSO Program Standard</t>
    </r>
    <r>
      <rPr>
        <sz val="10"/>
        <rFont val="Times New Roman"/>
        <family val="1"/>
      </rPr>
      <t xml:space="preserve"> – NA </t>
    </r>
  </si>
  <si>
    <t>Maryland Department of Transportation</t>
  </si>
  <si>
    <r>
      <t>Maryland Department of Transportation Rail Safety Oversight Program Standard</t>
    </r>
    <r>
      <rPr>
        <sz val="10"/>
        <rFont val="Times New Roman"/>
        <family val="1"/>
      </rPr>
      <t xml:space="preserve"> – Section 9.1 and Appendix F</t>
    </r>
  </si>
  <si>
    <t>Massachusetts Public Utilities Commission</t>
  </si>
  <si>
    <r>
      <t>220 CMR 151.00 Department of Public Utilities Rail Fixed Guideway System: System Safety Program Standard</t>
    </r>
    <r>
      <rPr>
        <sz val="10"/>
        <rFont val="Times New Roman"/>
        <family val="1"/>
      </rPr>
      <t xml:space="preserve"> – NA </t>
    </r>
  </si>
  <si>
    <t>Metrorail Safety Commission*</t>
  </si>
  <si>
    <r>
      <t>Washington Metrorail Safety Commission State Safety Oversight Draft Program Standard</t>
    </r>
    <r>
      <rPr>
        <sz val="10"/>
        <rFont val="Times New Roman"/>
        <family val="1"/>
      </rPr>
      <t xml:space="preserve"> – Sections 1, 3, and 4. Note, the MSC Program Standard does not include structured practices for security, however there are some references to security throughout the document in addition to Safety and Security Certification.</t>
    </r>
  </si>
  <si>
    <t>Michigan Department of Transportation</t>
  </si>
  <si>
    <r>
      <t>MDOT System Safety Program Standard for State Safety Oversight of Rail Fixed Guideway Systems</t>
    </r>
    <r>
      <rPr>
        <sz val="10"/>
        <rFont val="Times New Roman"/>
        <family val="1"/>
      </rPr>
      <t xml:space="preserve">  - page 6 and Appendix I. </t>
    </r>
  </si>
  <si>
    <t>Minnesota Department of Public Safety</t>
  </si>
  <si>
    <r>
      <t>Minnesota Rail Safety Oversight Program Procedures &amp; Standards</t>
    </r>
    <r>
      <rPr>
        <sz val="10"/>
        <rFont val="Times New Roman"/>
        <family val="1"/>
      </rPr>
      <t xml:space="preserve"> – Sections Introduction, 1, 2, 3.3, 4, 5, 6, 7, and Appendix C</t>
    </r>
  </si>
  <si>
    <t>Missouri Department of Transportation</t>
  </si>
  <si>
    <r>
      <t>MoDOT State Safety Security Oversight Program Standards Manual for Overseeing the Kansas City Streetcar and the Loop Trolley System</t>
    </r>
    <r>
      <rPr>
        <sz val="10"/>
        <rFont val="Times New Roman"/>
        <family val="1"/>
      </rPr>
      <t xml:space="preserve"> –  Sections 2, 3, 6.2, and page 2. </t>
    </r>
  </si>
  <si>
    <t>and</t>
  </si>
  <si>
    <r>
      <t xml:space="preserve">Bi-State Safety Oversight Program Standards Manual for Oversight of Metrolink </t>
    </r>
    <r>
      <rPr>
        <sz val="10"/>
        <rFont val="Times New Roman"/>
        <family val="1"/>
      </rPr>
      <t xml:space="preserve">- Sections 2, 3,  5.2, 7.5, and page 4. </t>
    </r>
  </si>
  <si>
    <t>Bi-State Safety Oversight Program (MoDOT and IDOT)</t>
  </si>
  <si>
    <t>New Jersey Department of Transportation</t>
  </si>
  <si>
    <r>
      <t>New Jersey Department of Transportation Rail Transit State Safety Oversight (SSO) Program Standard (SSOPS)</t>
    </r>
    <r>
      <rPr>
        <sz val="10"/>
        <rFont val="Times New Roman"/>
        <family val="1"/>
      </rPr>
      <t xml:space="preserve"> – Sections 1.3, 4.2.7, 6.4, 7.1, Appendix I, L, and N. Page 58 specifically references 49 CFR 1580.203 Reporting Significant Security Concerns.</t>
    </r>
  </si>
  <si>
    <t>New York State Department of Transportation*</t>
  </si>
  <si>
    <r>
      <t>New York State Department of Transportation (NYSDOT Public Transportation Safety Board (PTSB) Rail Transit State Safety Oversight (SSO) Program Standard (SSOPS)</t>
    </r>
    <r>
      <rPr>
        <sz val="10"/>
        <rFont val="Times New Roman"/>
        <family val="1"/>
      </rPr>
      <t xml:space="preserve"> – Sections 4, 6, Appendix H, J, and page 43. Page 71 specifically references 49 CFR 1580.203 Reporting Significant Security Concerns. Additionally, internal security reviews are required in the SEPP as listed in Appendix H.  </t>
    </r>
  </si>
  <si>
    <t>North Carolina Department of Transportation</t>
  </si>
  <si>
    <r>
      <t>State of North Carolina Department of Transportation State Safety Oversight Program Standards and Procedures</t>
    </r>
    <r>
      <rPr>
        <sz val="10"/>
        <rFont val="Times New Roman"/>
        <family val="1"/>
      </rPr>
      <t xml:space="preserve"> – Sections 4.6, 4.7, 5, 5.2.5, 5.2.6, 6.1, Appendix E, and G</t>
    </r>
  </si>
  <si>
    <t>Ohio Department of Transportation</t>
  </si>
  <si>
    <r>
      <t>ODOT Rail Transit State Safety Oversight (SSO) Program Standard (SSOPS)</t>
    </r>
    <r>
      <rPr>
        <sz val="10"/>
        <rFont val="Times New Roman"/>
        <family val="1"/>
      </rPr>
      <t xml:space="preserve"> – Sections 2, 4, 6, Appendix I, K, and page 41. Page 66 specifically references 49 CFR 1580.203 Reporting Significant Security Concerns.</t>
    </r>
  </si>
  <si>
    <t>Oklahoma Department of Transportation</t>
  </si>
  <si>
    <r>
      <t>Oklahoma Department of Transportation Rail Fixed Guideway Public Transportation System (RFGPTS) State Safety Oversight (SSO) Program Standard</t>
    </r>
    <r>
      <rPr>
        <sz val="10"/>
        <rFont val="Times New Roman"/>
        <family val="1"/>
      </rPr>
      <t xml:space="preserve"> - NA </t>
    </r>
  </si>
  <si>
    <t>Oregon Department of Transportation</t>
  </si>
  <si>
    <r>
      <t>Oregon State Safety Oversight Program Standard</t>
    </r>
    <r>
      <rPr>
        <sz val="10"/>
        <rFont val="Times New Roman"/>
        <family val="1"/>
      </rPr>
      <t xml:space="preserve"> – Sections 1, 2, 3, 5.1.2, 5.5, 5.5.3, 6.3, 11, Appendix G, H, </t>
    </r>
  </si>
  <si>
    <t>Pennsylvania Department of Transportation</t>
  </si>
  <si>
    <r>
      <t>Pennsylvania Rail Transit Safety Review Program Procedures &amp; Standards</t>
    </r>
    <r>
      <rPr>
        <sz val="10"/>
        <rFont val="Times New Roman"/>
        <family val="1"/>
      </rPr>
      <t xml:space="preserve"> - Sections 1, 4, 5, 6, 7.1, 11, and Appendix E</t>
    </r>
  </si>
  <si>
    <t>Puerto Rico Emergency Management Agency</t>
  </si>
  <si>
    <r>
      <t>Government of Puerto Rico Emergency Management Agency State Safety Oversight Program, Program Standard</t>
    </r>
    <r>
      <rPr>
        <sz val="10"/>
        <rFont val="Times New Roman"/>
        <family val="1"/>
      </rPr>
      <t xml:space="preserve"> - NA</t>
    </r>
  </si>
  <si>
    <t>Tennessee Department of Transportation</t>
  </si>
  <si>
    <r>
      <t>State of Tennessee Rail Fixed Guideway System Safety Oversight Program System Safety Program Standard</t>
    </r>
    <r>
      <rPr>
        <sz val="10"/>
        <rFont val="Times New Roman"/>
        <family val="1"/>
      </rPr>
      <t xml:space="preserve"> – Sections 2, 4, 5, and page 26.</t>
    </r>
  </si>
  <si>
    <t>Texas Department of Transportation</t>
  </si>
  <si>
    <r>
      <t>Texas Department of Transportation State Safety Oversight Program Standard</t>
    </r>
    <r>
      <rPr>
        <sz val="10"/>
        <rFont val="Times New Roman"/>
        <family val="1"/>
      </rPr>
      <t xml:space="preserve"> - NA</t>
    </r>
  </si>
  <si>
    <t>Utah Department of Transportation</t>
  </si>
  <si>
    <r>
      <t>UDOT Rail Transit State Safety Oversight Program Procedures &amp; Standards</t>
    </r>
    <r>
      <rPr>
        <sz val="10"/>
        <rFont val="Times New Roman"/>
        <family val="1"/>
      </rPr>
      <t xml:space="preserve"> – Sections 1.1, 1.4, 2.6, 4, 5.3, 10.4, 11, and Appendix C</t>
    </r>
  </si>
  <si>
    <t>Virginia Department of Transportation</t>
  </si>
  <si>
    <r>
      <t xml:space="preserve">Commonwealth of Virginia Department of Rail and Public Transportation Safety and Security Program Standard (SSPS) and Procedures – </t>
    </r>
    <r>
      <rPr>
        <sz val="10"/>
        <rFont val="Times New Roman"/>
        <family val="1"/>
      </rPr>
      <t>Sections 2, 4, 4.3, 4.6, 11, 13, Appendix E, F, I, and P</t>
    </r>
  </si>
  <si>
    <t>Washington Department of Transportation</t>
  </si>
  <si>
    <r>
      <t>Washington State Rail Safety Oversight Program Standard</t>
    </r>
    <r>
      <rPr>
        <sz val="10"/>
        <rFont val="Times New Roman"/>
        <family val="1"/>
      </rPr>
      <t xml:space="preserve"> – page 2, “WSDOT will maintain its current oversight role for system security plans and programs until it gains FTA certification under 49 CFR Part 674.” </t>
    </r>
  </si>
  <si>
    <t>West Virginia Department of Transportation</t>
  </si>
  <si>
    <r>
      <t>WVDOT State Safety Oversight Program Standard</t>
    </r>
    <r>
      <rPr>
        <sz val="10"/>
        <rFont val="Times New Roman"/>
        <family val="1"/>
      </rPr>
      <t xml:space="preserve"> – Sections 2, 4, Appendix F (could not locate this Appendix), and page 30. </t>
    </r>
  </si>
  <si>
    <t>Wisconsin Department of Transportation</t>
  </si>
  <si>
    <r>
      <t>WisDOT Transit Safety Oversight for Rail Fixed Guideway Transportation Systems Program Standard</t>
    </r>
    <r>
      <rPr>
        <sz val="10"/>
        <rFont val="Times New Roman"/>
        <family val="1"/>
      </rPr>
      <t xml:space="preserve"> – Sections 1.2.2, 1.2.3, 1.3.1, 1.6.2, 1.7, 1.7.1, 2.3, 4, 4.3.1, 4.4, 7.1 and Appendix H, I, L. </t>
    </r>
  </si>
  <si>
    <r>
      <t xml:space="preserve">Average </t>
    </r>
    <r>
      <rPr>
        <b/>
        <sz val="11"/>
        <color rgb="FFFF0000"/>
        <rFont val="Times New Roman"/>
        <family val="1"/>
      </rPr>
      <t>DAILY</t>
    </r>
    <r>
      <rPr>
        <b/>
        <sz val="10"/>
        <rFont val="Times New Roman"/>
        <family val="1"/>
      </rPr>
      <t xml:space="preserve"> Ridership (Number Only):</t>
    </r>
  </si>
  <si>
    <t>FY20</t>
  </si>
  <si>
    <t>Ridership Size</t>
  </si>
  <si>
    <t>Average Daily Ridership</t>
  </si>
  <si>
    <t>APTA Agency Size</t>
  </si>
  <si>
    <t>Virtual?</t>
  </si>
  <si>
    <t>FY2020</t>
  </si>
  <si>
    <t>Average BASE scores were from the most recent BASE Assessments completed during the last 5 fiscal years.  (FY16, FY17, FY18, FY19, FY20)</t>
  </si>
  <si>
    <t>SPT #</t>
  </si>
  <si>
    <t xml:space="preserve">Comprehensive Drill and Exercise program for reinforcing implementation of security centered around agency specific security plans, policies, and procedures.  (TSA recommends EXIS) </t>
  </si>
  <si>
    <t>Comprehensive Audit and Inspection program for adherence with implementation of agency specific security plans, policies, and procedures.  (TSA recommends SETA)</t>
  </si>
  <si>
    <t>Security Awareness Training program for employee implementation of agency specific security plans, policies, and procedures.  (TSA recommends FOP/ RMAST)</t>
  </si>
  <si>
    <t>Insider Threat Scoring Detail</t>
  </si>
  <si>
    <t>SPT 1</t>
  </si>
  <si>
    <t>SPT 2</t>
  </si>
  <si>
    <t>SPT 3</t>
  </si>
  <si>
    <t>STRATEGIC PERFORMANCE TARGETS</t>
  </si>
  <si>
    <t>FY21</t>
  </si>
  <si>
    <t>FY22</t>
  </si>
  <si>
    <t>FY23</t>
  </si>
  <si>
    <t>MTPR FY2021 V.2  (January 2021)</t>
  </si>
  <si>
    <r>
      <rPr>
        <b/>
        <sz val="11"/>
        <color theme="1"/>
        <rFont val="Calibri"/>
        <family val="2"/>
        <scheme val="minor"/>
      </rPr>
      <t>Paperwork Reduction Act Burden Statement</t>
    </r>
    <r>
      <rPr>
        <sz val="10"/>
        <rFont val="Arial"/>
      </rPr>
      <t xml:space="preserve">:  This is a voluntary collection of information.  TSA estimates that the total average burden per response associated with this collection is approximately 12.5 hours.  An agency may not conduct or sponsor, and a person is not required to respond to a collection of information unless it displays a valid OMB control number.  The control number assigned to this collection is OMB 1652-0062, which expires on 05/31/2024.  Send comments regarding this burden estimate or collection to TSA-11, Attention: PRA 1652-0062 BASE, 6595 Springfield Center Drive, Springfield, VA 20598-6011.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</si>
</sst>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64" formatCode="0.000"/>
    <numFmt numFmtId="165" formatCode="0.0000"/>
    <numFmt numFmtId="166" formatCode="0.000000"/>
    <numFmt numFmtId="167" formatCode="0.0000000"/>
    <numFmt numFmtId="168" formatCode="0.00000"/>
    <numFmt numFmtId="169" formatCode="00000"/>
    <numFmt numFmtId="170" formatCode="0.0"/>
  </numFmts>
  <fonts count="104" x14ac:knownFonts="1">
    <font>
      <sz val="10"/>
      <name val="Arial"/>
    </font>
    <font>
      <sz val="11"/>
      <color theme="1"/>
      <name val="Calibri"/>
      <family val="2"/>
      <scheme val="minor"/>
    </font>
    <font>
      <sz val="10"/>
      <name val="Arial"/>
      <family val="2"/>
    </font>
    <font>
      <u/>
      <sz val="10"/>
      <color indexed="12"/>
      <name val="Arial"/>
      <family val="2"/>
    </font>
    <font>
      <b/>
      <sz val="14"/>
      <name val="Arial"/>
      <family val="2"/>
    </font>
    <font>
      <sz val="8"/>
      <name val="Arial"/>
      <family val="2"/>
    </font>
    <font>
      <b/>
      <sz val="10"/>
      <name val="Arial"/>
      <family val="2"/>
    </font>
    <font>
      <sz val="8"/>
      <color indexed="81"/>
      <name val="Tahoma"/>
      <family val="2"/>
    </font>
    <font>
      <b/>
      <sz val="12"/>
      <name val="Times New Roman"/>
      <family val="1"/>
    </font>
    <font>
      <sz val="10"/>
      <name val="Times New Roman"/>
      <family val="1"/>
    </font>
    <font>
      <b/>
      <sz val="10"/>
      <name val="Times New Roman"/>
      <family val="1"/>
    </font>
    <font>
      <b/>
      <sz val="8"/>
      <name val="Times New Roman"/>
      <family val="1"/>
    </font>
    <font>
      <b/>
      <sz val="8"/>
      <color indexed="16"/>
      <name val="Times New Roman"/>
      <family val="1"/>
    </font>
    <font>
      <sz val="8"/>
      <name val="Times New Roman"/>
      <family val="1"/>
    </font>
    <font>
      <sz val="8"/>
      <color indexed="8"/>
      <name val="Times New Roman"/>
      <family val="1"/>
    </font>
    <font>
      <b/>
      <sz val="8"/>
      <color indexed="81"/>
      <name val="Tahoma"/>
      <family val="2"/>
    </font>
    <font>
      <b/>
      <sz val="14"/>
      <name val="Times New Roman"/>
      <family val="1"/>
    </font>
    <font>
      <sz val="14"/>
      <name val="Times New Roman"/>
      <family val="1"/>
    </font>
    <font>
      <b/>
      <sz val="12"/>
      <color indexed="10"/>
      <name val="Times New Roman"/>
      <family val="1"/>
    </font>
    <font>
      <b/>
      <sz val="10"/>
      <color indexed="12"/>
      <name val="Times New Roman"/>
      <family val="1"/>
    </font>
    <font>
      <b/>
      <sz val="11"/>
      <name val="Times New Roman"/>
      <family val="1"/>
    </font>
    <font>
      <sz val="11"/>
      <color theme="1"/>
      <name val="Calibri"/>
      <family val="2"/>
      <scheme val="minor"/>
    </font>
    <font>
      <b/>
      <sz val="12"/>
      <color rgb="FFFF0000"/>
      <name val="Times New Roman"/>
      <family val="1"/>
    </font>
    <font>
      <sz val="10"/>
      <color rgb="FFFF0000"/>
      <name val="Times New Roman"/>
      <family val="1"/>
    </font>
    <font>
      <sz val="10"/>
      <color indexed="10"/>
      <name val="Times New Roman"/>
      <family val="1"/>
    </font>
    <font>
      <b/>
      <sz val="18"/>
      <name val="Times New Roman"/>
      <family val="1"/>
    </font>
    <font>
      <sz val="12"/>
      <name val="Times New Roman"/>
      <family val="1"/>
    </font>
    <font>
      <b/>
      <sz val="8"/>
      <color indexed="10"/>
      <name val="Times New Roman"/>
      <family val="1"/>
    </font>
    <font>
      <sz val="8"/>
      <color rgb="FF000000"/>
      <name val="Times New Roman"/>
      <family val="1"/>
    </font>
    <font>
      <sz val="8"/>
      <color theme="1"/>
      <name val="Times New Roman"/>
      <family val="1"/>
    </font>
    <font>
      <sz val="8"/>
      <color indexed="10"/>
      <name val="Times New Roman"/>
      <family val="1"/>
    </font>
    <font>
      <b/>
      <sz val="8"/>
      <color theme="0" tint="-0.249977111117893"/>
      <name val="Times New Roman"/>
      <family val="1"/>
    </font>
    <font>
      <sz val="8"/>
      <color theme="0" tint="-0.249977111117893"/>
      <name val="Times New Roman"/>
      <family val="1"/>
    </font>
    <font>
      <b/>
      <sz val="12"/>
      <name val="Arial"/>
      <family val="2"/>
    </font>
    <font>
      <sz val="12"/>
      <color theme="1"/>
      <name val="Times New Roman"/>
      <family val="1"/>
    </font>
    <font>
      <sz val="11"/>
      <name val="Times New Roman"/>
      <family val="1"/>
    </font>
    <font>
      <sz val="11"/>
      <name val="Calibri"/>
      <family val="2"/>
      <scheme val="minor"/>
    </font>
    <font>
      <sz val="9"/>
      <color indexed="81"/>
      <name val="Tahoma"/>
      <family val="2"/>
    </font>
    <font>
      <sz val="9"/>
      <name val="Arial"/>
      <family val="2"/>
    </font>
    <font>
      <b/>
      <sz val="16"/>
      <name val="Times New Roman"/>
      <family val="1"/>
    </font>
    <font>
      <b/>
      <sz val="10"/>
      <color indexed="8"/>
      <name val="Times New Roman"/>
      <family val="1"/>
    </font>
    <font>
      <sz val="12"/>
      <color theme="1"/>
      <name val="Calibri"/>
      <family val="2"/>
      <scheme val="minor"/>
    </font>
    <font>
      <sz val="18"/>
      <name val="Arial"/>
      <family val="2"/>
    </font>
    <font>
      <sz val="12"/>
      <name val="Arial"/>
      <family val="2"/>
    </font>
    <font>
      <sz val="10"/>
      <name val="Calibri"/>
      <family val="2"/>
      <scheme val="minor"/>
    </font>
    <font>
      <sz val="11"/>
      <name val="Arial"/>
      <family val="2"/>
    </font>
    <font>
      <sz val="14"/>
      <name val="Arial"/>
      <family val="2"/>
    </font>
    <font>
      <b/>
      <sz val="12"/>
      <color theme="1"/>
      <name val="Times New Roman"/>
      <family val="1"/>
    </font>
    <font>
      <sz val="12"/>
      <color theme="1"/>
      <name val="Arial"/>
      <family val="2"/>
    </font>
    <font>
      <b/>
      <sz val="9"/>
      <color indexed="81"/>
      <name val="Tahoma"/>
      <family val="2"/>
    </font>
    <font>
      <sz val="12"/>
      <color rgb="FF000000"/>
      <name val="Times New Roman"/>
      <family val="1"/>
    </font>
    <font>
      <sz val="10"/>
      <color indexed="12"/>
      <name val="Arial"/>
      <family val="2"/>
    </font>
    <font>
      <b/>
      <sz val="16"/>
      <name val="Arial"/>
      <family val="2"/>
    </font>
    <font>
      <b/>
      <sz val="11"/>
      <color theme="1"/>
      <name val="Calibri"/>
      <family val="2"/>
      <scheme val="minor"/>
    </font>
    <font>
      <sz val="11"/>
      <color rgb="FFFF0000"/>
      <name val="Calibri"/>
      <family val="2"/>
      <scheme val="minor"/>
    </font>
    <font>
      <sz val="12"/>
      <color theme="0"/>
      <name val="Arial Black"/>
      <family val="2"/>
    </font>
    <font>
      <b/>
      <sz val="14"/>
      <color theme="1"/>
      <name val="Century"/>
      <family val="1"/>
    </font>
    <font>
      <b/>
      <sz val="12"/>
      <name val="Arial Black"/>
      <family val="2"/>
    </font>
    <font>
      <i/>
      <sz val="12"/>
      <color theme="1"/>
      <name val="Calibri"/>
      <family val="2"/>
      <scheme val="minor"/>
    </font>
    <font>
      <sz val="16"/>
      <color theme="1"/>
      <name val="Calibri"/>
      <family val="2"/>
      <scheme val="minor"/>
    </font>
    <font>
      <sz val="12"/>
      <color rgb="FFFF0000"/>
      <name val="Calibri"/>
      <family val="2"/>
      <scheme val="minor"/>
    </font>
    <font>
      <sz val="12"/>
      <name val="Calibri"/>
      <family val="2"/>
      <scheme val="minor"/>
    </font>
    <font>
      <sz val="16"/>
      <name val="Calibri"/>
      <family val="2"/>
      <scheme val="minor"/>
    </font>
    <font>
      <b/>
      <i/>
      <u/>
      <sz val="16"/>
      <color theme="1"/>
      <name val="Calibri"/>
      <family val="2"/>
      <scheme val="minor"/>
    </font>
    <font>
      <b/>
      <i/>
      <u/>
      <sz val="12"/>
      <color theme="1"/>
      <name val="Calibri"/>
      <family val="2"/>
      <scheme val="minor"/>
    </font>
    <font>
      <i/>
      <sz val="16"/>
      <color theme="1"/>
      <name val="Calibri"/>
      <family val="2"/>
      <scheme val="minor"/>
    </font>
    <font>
      <b/>
      <i/>
      <sz val="16"/>
      <color theme="1"/>
      <name val="Calibri"/>
      <family val="2"/>
      <scheme val="minor"/>
    </font>
    <font>
      <b/>
      <i/>
      <sz val="16"/>
      <name val="Calibri"/>
      <family val="2"/>
      <scheme val="minor"/>
    </font>
    <font>
      <b/>
      <i/>
      <u/>
      <sz val="16"/>
      <name val="Calibri"/>
      <family val="2"/>
      <scheme val="minor"/>
    </font>
    <font>
      <b/>
      <u/>
      <sz val="12"/>
      <color theme="1"/>
      <name val="Calibri"/>
      <family val="2"/>
      <scheme val="minor"/>
    </font>
    <font>
      <b/>
      <sz val="12"/>
      <color theme="1"/>
      <name val="Calibri"/>
      <family val="2"/>
      <scheme val="minor"/>
    </font>
    <font>
      <b/>
      <sz val="16"/>
      <color theme="1"/>
      <name val="Calibri"/>
      <family val="2"/>
      <scheme val="minor"/>
    </font>
    <font>
      <b/>
      <sz val="16"/>
      <color rgb="FFFF0000"/>
      <name val="Calibri"/>
      <family val="2"/>
      <scheme val="minor"/>
    </font>
    <font>
      <sz val="12"/>
      <name val="Arial Black"/>
      <family val="2"/>
    </font>
    <font>
      <sz val="18"/>
      <color theme="1"/>
      <name val="Arial Black"/>
      <family val="2"/>
    </font>
    <font>
      <u/>
      <sz val="12"/>
      <name val="Calibri"/>
      <family val="2"/>
      <scheme val="minor"/>
    </font>
    <font>
      <u/>
      <sz val="12"/>
      <color theme="1"/>
      <name val="Calibri"/>
      <family val="2"/>
      <scheme val="minor"/>
    </font>
    <font>
      <sz val="14"/>
      <color theme="1"/>
      <name val="Arial Black"/>
      <family val="2"/>
    </font>
    <font>
      <b/>
      <sz val="8"/>
      <color indexed="8"/>
      <name val="Times New Roman"/>
      <family val="1"/>
    </font>
    <font>
      <sz val="16"/>
      <name val="Arial"/>
      <family val="2"/>
    </font>
    <font>
      <b/>
      <sz val="72"/>
      <name val="Arial"/>
      <family val="2"/>
    </font>
    <font>
      <b/>
      <sz val="14"/>
      <name val="Calibri"/>
      <family val="2"/>
      <scheme val="minor"/>
    </font>
    <font>
      <b/>
      <sz val="11"/>
      <name val="Calibri"/>
      <family val="2"/>
      <scheme val="minor"/>
    </font>
    <font>
      <b/>
      <sz val="16"/>
      <name val="Calibri"/>
      <family val="2"/>
      <scheme val="minor"/>
    </font>
    <font>
      <b/>
      <sz val="22"/>
      <color theme="1"/>
      <name val="Calibri"/>
      <family val="2"/>
      <scheme val="minor"/>
    </font>
    <font>
      <i/>
      <sz val="11"/>
      <color theme="1"/>
      <name val="Calibri"/>
      <family val="2"/>
      <scheme val="minor"/>
    </font>
    <font>
      <sz val="20"/>
      <name val="Arial"/>
      <family val="2"/>
    </font>
    <font>
      <b/>
      <sz val="20"/>
      <name val="Arial"/>
      <family val="2"/>
    </font>
    <font>
      <b/>
      <sz val="14"/>
      <color rgb="FFFF0000"/>
      <name val="Arial"/>
      <family val="2"/>
    </font>
    <font>
      <b/>
      <sz val="10"/>
      <color theme="1"/>
      <name val="Times New Roman"/>
      <family val="1"/>
    </font>
    <font>
      <sz val="16"/>
      <name val="Times New Roman"/>
      <family val="1"/>
    </font>
    <font>
      <sz val="16"/>
      <color indexed="8"/>
      <name val="Times New Roman"/>
      <family val="1"/>
    </font>
    <font>
      <sz val="16"/>
      <color theme="1"/>
      <name val="Times New Roman"/>
      <family val="1"/>
    </font>
    <font>
      <sz val="16"/>
      <color rgb="FF000000"/>
      <name val="Times New Roman"/>
      <family val="1"/>
    </font>
    <font>
      <b/>
      <u/>
      <sz val="16"/>
      <name val="Calibri"/>
      <family val="2"/>
      <scheme val="minor"/>
    </font>
    <font>
      <b/>
      <u/>
      <sz val="16"/>
      <color theme="1"/>
      <name val="Calibri"/>
      <family val="2"/>
      <scheme val="minor"/>
    </font>
    <font>
      <b/>
      <sz val="11"/>
      <name val="Arial"/>
      <family val="2"/>
    </font>
    <font>
      <b/>
      <sz val="16"/>
      <color theme="1"/>
      <name val="Times New Roman"/>
      <family val="1"/>
    </font>
    <font>
      <b/>
      <sz val="12"/>
      <color theme="0"/>
      <name val="Times New Roman"/>
      <family val="1"/>
    </font>
    <font>
      <i/>
      <sz val="10"/>
      <color theme="0"/>
      <name val="Times New Roman"/>
      <family val="1"/>
    </font>
    <font>
      <b/>
      <i/>
      <sz val="12"/>
      <name val="Times New Roman"/>
      <family val="1"/>
    </font>
    <font>
      <i/>
      <sz val="10"/>
      <name val="Times New Roman"/>
      <family val="1"/>
    </font>
    <font>
      <b/>
      <i/>
      <sz val="8"/>
      <name val="Times New Roman"/>
      <family val="1"/>
    </font>
    <font>
      <b/>
      <sz val="11"/>
      <color rgb="FFFF0000"/>
      <name val="Times New Roman"/>
      <family val="1"/>
    </font>
  </fonts>
  <fills count="33">
    <fill>
      <patternFill patternType="none"/>
    </fill>
    <fill>
      <patternFill patternType="gray125"/>
    </fill>
    <fill>
      <patternFill patternType="solid">
        <fgColor indexed="65"/>
        <bgColor indexed="64"/>
      </patternFill>
    </fill>
    <fill>
      <patternFill patternType="solid">
        <fgColor indexed="22"/>
        <bgColor indexed="64"/>
      </patternFill>
    </fill>
    <fill>
      <patternFill patternType="solid">
        <fgColor theme="6" tint="0.39997558519241921"/>
        <bgColor indexed="64"/>
      </patternFill>
    </fill>
    <fill>
      <patternFill patternType="solid">
        <fgColor theme="4" tint="0.39997558519241921"/>
        <bgColor indexed="64"/>
      </patternFill>
    </fill>
    <fill>
      <patternFill patternType="solid">
        <fgColor rgb="FFFFFF00"/>
        <bgColor indexed="64"/>
      </patternFill>
    </fill>
    <fill>
      <patternFill patternType="solid">
        <fgColor rgb="FFFFFF99"/>
        <bgColor indexed="64"/>
      </patternFill>
    </fill>
    <fill>
      <patternFill patternType="solid">
        <fgColor theme="0" tint="-0.249977111117893"/>
        <bgColor indexed="64"/>
      </patternFill>
    </fill>
    <fill>
      <patternFill patternType="solid">
        <fgColor theme="0"/>
        <bgColor indexed="64"/>
      </patternFill>
    </fill>
    <fill>
      <patternFill patternType="solid">
        <fgColor theme="3" tint="0.59999389629810485"/>
        <bgColor indexed="64"/>
      </patternFill>
    </fill>
    <fill>
      <patternFill patternType="solid">
        <fgColor theme="1"/>
        <bgColor indexed="64"/>
      </patternFill>
    </fill>
    <fill>
      <patternFill patternType="solid">
        <fgColor rgb="FFFF0000"/>
        <bgColor indexed="64"/>
      </patternFill>
    </fill>
    <fill>
      <patternFill patternType="solid">
        <fgColor theme="0" tint="-0.14999847407452621"/>
        <bgColor indexed="64"/>
      </patternFill>
    </fill>
    <fill>
      <patternFill patternType="solid">
        <fgColor theme="3" tint="0.79998168889431442"/>
        <bgColor indexed="64"/>
      </patternFill>
    </fill>
    <fill>
      <patternFill patternType="solid">
        <fgColor theme="0" tint="-0.34998626667073579"/>
        <bgColor indexed="64"/>
      </patternFill>
    </fill>
    <fill>
      <patternFill patternType="solid">
        <fgColor theme="0" tint="-0.24994659260841701"/>
        <bgColor indexed="64"/>
      </patternFill>
    </fill>
    <fill>
      <patternFill patternType="solid">
        <fgColor rgb="FF92D050"/>
        <bgColor indexed="64"/>
      </patternFill>
    </fill>
    <fill>
      <patternFill patternType="solid">
        <fgColor rgb="FFCCFFFF"/>
        <bgColor indexed="64"/>
      </patternFill>
    </fill>
    <fill>
      <patternFill patternType="solid">
        <fgColor rgb="FFFFFFCC"/>
        <bgColor indexed="64"/>
      </patternFill>
    </fill>
    <fill>
      <patternFill patternType="solid">
        <fgColor theme="3" tint="0.39994506668294322"/>
        <bgColor indexed="64"/>
      </patternFill>
    </fill>
    <fill>
      <patternFill patternType="solid">
        <fgColor theme="3" tint="0.59996337778862885"/>
        <bgColor rgb="FF000000"/>
      </patternFill>
    </fill>
    <fill>
      <patternFill patternType="solid">
        <fgColor rgb="FFC0C0C0"/>
        <bgColor rgb="FF000000"/>
      </patternFill>
    </fill>
    <fill>
      <patternFill patternType="solid">
        <fgColor rgb="FFBFBFBF"/>
        <bgColor rgb="FF000000"/>
      </patternFill>
    </fill>
    <fill>
      <patternFill patternType="solid">
        <fgColor theme="3" tint="0.59996337778862885"/>
        <bgColor indexed="64"/>
      </patternFill>
    </fill>
    <fill>
      <patternFill patternType="solid">
        <fgColor rgb="FFFFC000"/>
        <bgColor indexed="64"/>
      </patternFill>
    </fill>
    <fill>
      <patternFill patternType="solid">
        <fgColor rgb="FFCCFFCC"/>
        <bgColor indexed="64"/>
      </patternFill>
    </fill>
    <fill>
      <patternFill patternType="solid">
        <fgColor rgb="FF99FFCC"/>
        <bgColor indexed="64"/>
      </patternFill>
    </fill>
    <fill>
      <patternFill patternType="solid">
        <fgColor rgb="FF00B0F0"/>
        <bgColor indexed="64"/>
      </patternFill>
    </fill>
    <fill>
      <patternFill patternType="solid">
        <fgColor rgb="FF0C0C0C"/>
        <bgColor indexed="64"/>
      </patternFill>
    </fill>
    <fill>
      <patternFill patternType="solid">
        <fgColor rgb="FFE6E6E6"/>
        <bgColor indexed="64"/>
      </patternFill>
    </fill>
    <fill>
      <patternFill patternType="solid">
        <fgColor rgb="FF00B050"/>
        <bgColor indexed="64"/>
      </patternFill>
    </fill>
    <fill>
      <patternFill patternType="solid">
        <fgColor rgb="FFFFCCFF"/>
        <bgColor indexed="64"/>
      </patternFill>
    </fill>
  </fills>
  <borders count="215">
    <border>
      <left/>
      <right/>
      <top/>
      <bottom/>
      <diagonal/>
    </border>
    <border>
      <left style="thin">
        <color indexed="64"/>
      </left>
      <right style="thin">
        <color indexed="64"/>
      </right>
      <top/>
      <bottom style="hair">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right/>
      <top style="medium">
        <color indexed="64"/>
      </top>
      <bottom/>
      <diagonal/>
    </border>
    <border>
      <left/>
      <right/>
      <top style="thin">
        <color indexed="64"/>
      </top>
      <bottom/>
      <diagonal/>
    </border>
    <border>
      <left style="thin">
        <color indexed="64"/>
      </left>
      <right style="thin">
        <color indexed="64"/>
      </right>
      <top style="hair">
        <color indexed="64"/>
      </top>
      <bottom style="thin">
        <color indexed="64"/>
      </bottom>
      <diagonal/>
    </border>
    <border>
      <left/>
      <right style="thin">
        <color indexed="64"/>
      </right>
      <top/>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bottom style="medium">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bottom style="hair">
        <color indexed="64"/>
      </bottom>
      <diagonal/>
    </border>
    <border>
      <left style="thin">
        <color indexed="64"/>
      </left>
      <right/>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bottom/>
      <diagonal/>
    </border>
    <border>
      <left/>
      <right style="thick">
        <color indexed="64"/>
      </right>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right style="thin">
        <color indexed="64"/>
      </right>
      <top style="thin">
        <color indexed="64"/>
      </top>
      <bottom style="medium">
        <color indexed="64"/>
      </bottom>
      <diagonal/>
    </border>
    <border>
      <left/>
      <right style="thin">
        <color indexed="64"/>
      </right>
      <top/>
      <bottom style="hair">
        <color indexed="64"/>
      </bottom>
      <diagonal/>
    </border>
    <border>
      <left/>
      <right/>
      <top/>
      <bottom style="thin">
        <color indexed="64"/>
      </bottom>
      <diagonal/>
    </border>
    <border>
      <left style="thin">
        <color indexed="64"/>
      </left>
      <right style="thin">
        <color indexed="64"/>
      </right>
      <top style="medium">
        <color indexed="64"/>
      </top>
      <bottom style="medium">
        <color indexed="64"/>
      </bottom>
      <diagonal/>
    </border>
    <border>
      <left/>
      <right style="thin">
        <color indexed="64"/>
      </right>
      <top/>
      <bottom style="thin">
        <color indexed="64"/>
      </bottom>
      <diagonal/>
    </border>
    <border>
      <left/>
      <right style="thin">
        <color indexed="64"/>
      </right>
      <top style="hair">
        <color indexed="64"/>
      </top>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right style="medium">
        <color indexed="64"/>
      </right>
      <top/>
      <bottom style="medium">
        <color indexed="64"/>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right style="thick">
        <color indexed="64"/>
      </right>
      <top style="thick">
        <color indexed="64"/>
      </top>
      <bottom style="thick">
        <color indexed="64"/>
      </bottom>
      <diagonal/>
    </border>
    <border>
      <left style="thin">
        <color indexed="64"/>
      </left>
      <right style="thin">
        <color indexed="64"/>
      </right>
      <top style="thick">
        <color indexed="64"/>
      </top>
      <bottom style="thin">
        <color indexed="64"/>
      </bottom>
      <diagonal/>
    </border>
    <border>
      <left style="thin">
        <color indexed="64"/>
      </left>
      <right/>
      <top style="thick">
        <color indexed="64"/>
      </top>
      <bottom style="thin">
        <color indexed="64"/>
      </bottom>
      <diagonal/>
    </border>
    <border>
      <left/>
      <right style="thin">
        <color indexed="64"/>
      </right>
      <top style="thick">
        <color indexed="64"/>
      </top>
      <bottom style="thin">
        <color indexed="64"/>
      </bottom>
      <diagonal/>
    </border>
    <border>
      <left style="thin">
        <color indexed="64"/>
      </left>
      <right style="thick">
        <color indexed="64"/>
      </right>
      <top style="thick">
        <color indexed="64"/>
      </top>
      <bottom style="thin">
        <color indexed="64"/>
      </bottom>
      <diagonal/>
    </border>
    <border>
      <left/>
      <right style="thick">
        <color indexed="64"/>
      </right>
      <top style="thin">
        <color indexed="64"/>
      </top>
      <bottom style="thin">
        <color indexed="64"/>
      </bottom>
      <diagonal/>
    </border>
    <border>
      <left style="thin">
        <color indexed="64"/>
      </left>
      <right/>
      <top style="thin">
        <color indexed="64"/>
      </top>
      <bottom style="thick">
        <color indexed="64"/>
      </bottom>
      <diagonal/>
    </border>
    <border>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style="thick">
        <color indexed="64"/>
      </right>
      <top style="thin">
        <color indexed="64"/>
      </top>
      <bottom style="thick">
        <color indexed="64"/>
      </bottom>
      <diagonal/>
    </border>
    <border>
      <left style="thick">
        <color indexed="64"/>
      </left>
      <right style="thin">
        <color indexed="64"/>
      </right>
      <top style="thick">
        <color indexed="64"/>
      </top>
      <bottom style="thin">
        <color indexed="64"/>
      </bottom>
      <diagonal/>
    </border>
    <border>
      <left style="thick">
        <color indexed="64"/>
      </left>
      <right style="thin">
        <color indexed="64"/>
      </right>
      <top style="thin">
        <color indexed="64"/>
      </top>
      <bottom style="thin">
        <color indexed="64"/>
      </bottom>
      <diagonal/>
    </border>
    <border>
      <left style="thin">
        <color indexed="64"/>
      </left>
      <right style="thick">
        <color indexed="64"/>
      </right>
      <top style="thin">
        <color indexed="64"/>
      </top>
      <bottom style="thin">
        <color indexed="64"/>
      </bottom>
      <diagonal/>
    </border>
    <border>
      <left style="thick">
        <color indexed="64"/>
      </left>
      <right style="thin">
        <color indexed="64"/>
      </right>
      <top style="thin">
        <color indexed="64"/>
      </top>
      <bottom style="thick">
        <color indexed="64"/>
      </bottom>
      <diagonal/>
    </border>
    <border>
      <left style="thick">
        <color indexed="64"/>
      </left>
      <right/>
      <top style="thin">
        <color indexed="64"/>
      </top>
      <bottom style="thick">
        <color indexed="64"/>
      </bottom>
      <diagonal/>
    </border>
    <border>
      <left/>
      <right/>
      <top style="thin">
        <color indexed="64"/>
      </top>
      <bottom style="thick">
        <color indexed="64"/>
      </bottom>
      <diagonal/>
    </border>
    <border>
      <left style="thick">
        <color indexed="64"/>
      </left>
      <right/>
      <top style="medium">
        <color indexed="64"/>
      </top>
      <bottom style="thin">
        <color indexed="64"/>
      </bottom>
      <diagonal/>
    </border>
    <border>
      <left/>
      <right style="thick">
        <color indexed="64"/>
      </right>
      <top style="medium">
        <color indexed="64"/>
      </top>
      <bottom style="thin">
        <color indexed="64"/>
      </bottom>
      <diagonal/>
    </border>
    <border>
      <left style="thick">
        <color indexed="64"/>
      </left>
      <right/>
      <top style="thin">
        <color indexed="64"/>
      </top>
      <bottom style="thin">
        <color indexed="64"/>
      </bottom>
      <diagonal/>
    </border>
    <border>
      <left/>
      <right style="medium">
        <color indexed="64"/>
      </right>
      <top style="medium">
        <color indexed="64"/>
      </top>
      <bottom/>
      <diagonal/>
    </border>
    <border>
      <left/>
      <right style="medium">
        <color indexed="64"/>
      </right>
      <top/>
      <bottom/>
      <diagonal/>
    </border>
    <border>
      <left/>
      <right/>
      <top style="thick">
        <color indexed="64"/>
      </top>
      <bottom style="thin">
        <color indexed="64"/>
      </bottom>
      <diagonal/>
    </border>
    <border>
      <left style="thick">
        <color indexed="64"/>
      </left>
      <right/>
      <top style="thick">
        <color indexed="64"/>
      </top>
      <bottom style="thin">
        <color indexed="64"/>
      </bottom>
      <diagonal/>
    </border>
    <border>
      <left style="thin">
        <color indexed="64"/>
      </left>
      <right/>
      <top/>
      <bottom style="thin">
        <color indexed="64"/>
      </bottom>
      <diagonal/>
    </border>
    <border>
      <left/>
      <right style="thick">
        <color indexed="64"/>
      </right>
      <top style="thick">
        <color indexed="64"/>
      </top>
      <bottom style="thin">
        <color indexed="64"/>
      </bottom>
      <diagonal/>
    </border>
    <border>
      <left/>
      <right style="thick">
        <color indexed="64"/>
      </right>
      <top style="thin">
        <color indexed="64"/>
      </top>
      <bottom style="thick">
        <color indexed="64"/>
      </bottom>
      <diagonal/>
    </border>
    <border>
      <left style="thick">
        <color indexed="64"/>
      </left>
      <right/>
      <top style="medium">
        <color indexed="64"/>
      </top>
      <bottom style="thick">
        <color indexed="64"/>
      </bottom>
      <diagonal/>
    </border>
    <border>
      <left/>
      <right/>
      <top style="medium">
        <color indexed="64"/>
      </top>
      <bottom style="thick">
        <color indexed="64"/>
      </bottom>
      <diagonal/>
    </border>
    <border>
      <left/>
      <right style="thick">
        <color indexed="64"/>
      </right>
      <top style="medium">
        <color indexed="64"/>
      </top>
      <bottom style="thick">
        <color indexed="64"/>
      </bottom>
      <diagonal/>
    </border>
    <border>
      <left style="thick">
        <color indexed="64"/>
      </left>
      <right style="thick">
        <color indexed="64"/>
      </right>
      <top style="thick">
        <color indexed="64"/>
      </top>
      <bottom style="thick">
        <color indexed="64"/>
      </bottom>
      <diagonal/>
    </border>
    <border>
      <left style="thick">
        <color indexed="64"/>
      </left>
      <right style="thin">
        <color indexed="64"/>
      </right>
      <top style="thick">
        <color indexed="64"/>
      </top>
      <bottom style="thick">
        <color indexed="64"/>
      </bottom>
      <diagonal/>
    </border>
    <border>
      <left style="thin">
        <color indexed="64"/>
      </left>
      <right style="thin">
        <color indexed="64"/>
      </right>
      <top style="thick">
        <color indexed="64"/>
      </top>
      <bottom style="thick">
        <color indexed="64"/>
      </bottom>
      <diagonal/>
    </border>
    <border>
      <left style="thin">
        <color indexed="64"/>
      </left>
      <right style="thick">
        <color indexed="64"/>
      </right>
      <top style="thick">
        <color indexed="64"/>
      </top>
      <bottom style="thick">
        <color indexed="64"/>
      </bottom>
      <diagonal/>
    </border>
    <border>
      <left style="thin">
        <color rgb="FF000000"/>
      </left>
      <right style="thin">
        <color rgb="FF000000"/>
      </right>
      <top style="thin">
        <color rgb="FF000000"/>
      </top>
      <bottom style="thin">
        <color rgb="FF000000"/>
      </bottom>
      <diagonal/>
    </border>
    <border>
      <left style="thick">
        <color rgb="FF000000"/>
      </left>
      <right style="thick">
        <color rgb="FF000000"/>
      </right>
      <top style="thin">
        <color rgb="FF000000"/>
      </top>
      <bottom style="thick">
        <color rgb="FF000000"/>
      </bottom>
      <diagonal/>
    </border>
    <border>
      <left style="thick">
        <color rgb="FF000000"/>
      </left>
      <right style="thick">
        <color rgb="FF000000"/>
      </right>
      <top style="thin">
        <color rgb="FF000000"/>
      </top>
      <bottom style="thin">
        <color rgb="FF000000"/>
      </bottom>
      <diagonal/>
    </border>
    <border>
      <left style="thick">
        <color indexed="64"/>
      </left>
      <right style="thick">
        <color indexed="64"/>
      </right>
      <top style="thin">
        <color indexed="64"/>
      </top>
      <bottom style="thick">
        <color indexed="64"/>
      </bottom>
      <diagonal/>
    </border>
    <border>
      <left style="thick">
        <color indexed="64"/>
      </left>
      <right style="thick">
        <color indexed="64"/>
      </right>
      <top style="thin">
        <color indexed="64"/>
      </top>
      <bottom style="thin">
        <color indexed="64"/>
      </bottom>
      <diagonal/>
    </border>
    <border>
      <left style="thick">
        <color indexed="64"/>
      </left>
      <right style="thick">
        <color indexed="64"/>
      </right>
      <top style="thick">
        <color indexed="64"/>
      </top>
      <bottom style="thin">
        <color indexed="64"/>
      </bottom>
      <diagonal/>
    </border>
    <border>
      <left style="thick">
        <color indexed="64"/>
      </left>
      <right style="thick">
        <color indexed="64"/>
      </right>
      <top/>
      <bottom style="thin">
        <color indexed="64"/>
      </bottom>
      <diagonal/>
    </border>
    <border>
      <left style="thick">
        <color indexed="64"/>
      </left>
      <right/>
      <top style="thin">
        <color indexed="64"/>
      </top>
      <bottom/>
      <diagonal/>
    </border>
    <border>
      <left/>
      <right style="thick">
        <color indexed="64"/>
      </right>
      <top style="thin">
        <color indexed="64"/>
      </top>
      <bottom/>
      <diagonal/>
    </border>
    <border>
      <left style="thick">
        <color indexed="64"/>
      </left>
      <right style="thick">
        <color indexed="64"/>
      </right>
      <top/>
      <bottom style="thick">
        <color indexed="64"/>
      </bottom>
      <diagonal/>
    </border>
    <border>
      <left style="medium">
        <color auto="1"/>
      </left>
      <right style="medium">
        <color auto="1"/>
      </right>
      <top style="medium">
        <color auto="1"/>
      </top>
      <bottom/>
      <diagonal/>
    </border>
    <border>
      <left style="medium">
        <color auto="1"/>
      </left>
      <right/>
      <top style="medium">
        <color indexed="64"/>
      </top>
      <bottom style="dotted">
        <color auto="1"/>
      </bottom>
      <diagonal/>
    </border>
    <border>
      <left style="dashed">
        <color auto="1"/>
      </left>
      <right style="medium">
        <color auto="1"/>
      </right>
      <top style="medium">
        <color auto="1"/>
      </top>
      <bottom style="dotted">
        <color auto="1"/>
      </bottom>
      <diagonal/>
    </border>
    <border>
      <left style="medium">
        <color auto="1"/>
      </left>
      <right style="medium">
        <color auto="1"/>
      </right>
      <top/>
      <bottom/>
      <diagonal/>
    </border>
    <border>
      <left style="medium">
        <color auto="1"/>
      </left>
      <right/>
      <top style="dotted">
        <color auto="1"/>
      </top>
      <bottom style="dotted">
        <color auto="1"/>
      </bottom>
      <diagonal/>
    </border>
    <border>
      <left style="dashed">
        <color auto="1"/>
      </left>
      <right style="medium">
        <color auto="1"/>
      </right>
      <top style="dotted">
        <color auto="1"/>
      </top>
      <bottom style="dotted">
        <color auto="1"/>
      </bottom>
      <diagonal/>
    </border>
    <border>
      <left style="medium">
        <color auto="1"/>
      </left>
      <right style="medium">
        <color auto="1"/>
      </right>
      <top/>
      <bottom style="thin">
        <color auto="1"/>
      </bottom>
      <diagonal/>
    </border>
    <border>
      <left style="medium">
        <color auto="1"/>
      </left>
      <right/>
      <top style="dotted">
        <color auto="1"/>
      </top>
      <bottom style="thin">
        <color auto="1"/>
      </bottom>
      <diagonal/>
    </border>
    <border>
      <left style="dashed">
        <color auto="1"/>
      </left>
      <right style="medium">
        <color auto="1"/>
      </right>
      <top style="dotted">
        <color auto="1"/>
      </top>
      <bottom style="thin">
        <color auto="1"/>
      </bottom>
      <diagonal/>
    </border>
    <border>
      <left style="medium">
        <color auto="1"/>
      </left>
      <right style="medium">
        <color auto="1"/>
      </right>
      <top style="thin">
        <color auto="1"/>
      </top>
      <bottom/>
      <diagonal/>
    </border>
    <border>
      <left style="medium">
        <color auto="1"/>
      </left>
      <right/>
      <top style="thin">
        <color auto="1"/>
      </top>
      <bottom style="dotted">
        <color auto="1"/>
      </bottom>
      <diagonal/>
    </border>
    <border>
      <left style="dashed">
        <color auto="1"/>
      </left>
      <right style="medium">
        <color auto="1"/>
      </right>
      <top style="thin">
        <color auto="1"/>
      </top>
      <bottom style="dotted">
        <color auto="1"/>
      </bottom>
      <diagonal/>
    </border>
    <border>
      <left style="medium">
        <color auto="1"/>
      </left>
      <right style="dashed">
        <color auto="1"/>
      </right>
      <top style="dotted">
        <color auto="1"/>
      </top>
      <bottom style="dashed">
        <color auto="1"/>
      </bottom>
      <diagonal/>
    </border>
    <border>
      <left style="dashed">
        <color auto="1"/>
      </left>
      <right style="medium">
        <color auto="1"/>
      </right>
      <top style="dotted">
        <color auto="1"/>
      </top>
      <bottom/>
      <diagonal/>
    </border>
    <border>
      <left style="medium">
        <color auto="1"/>
      </left>
      <right style="dashed">
        <color auto="1"/>
      </right>
      <top style="dashed">
        <color auto="1"/>
      </top>
      <bottom style="dotted">
        <color auto="1"/>
      </bottom>
      <diagonal/>
    </border>
    <border>
      <left style="dashed">
        <color auto="1"/>
      </left>
      <right style="medium">
        <color auto="1"/>
      </right>
      <top/>
      <bottom style="dotted">
        <color auto="1"/>
      </bottom>
      <diagonal/>
    </border>
    <border>
      <left style="medium">
        <color auto="1"/>
      </left>
      <right style="dashed">
        <color auto="1"/>
      </right>
      <top style="thin">
        <color auto="1"/>
      </top>
      <bottom/>
      <diagonal/>
    </border>
    <border>
      <left style="dashed">
        <color auto="1"/>
      </left>
      <right style="medium">
        <color auto="1"/>
      </right>
      <top style="thin">
        <color auto="1"/>
      </top>
      <bottom/>
      <diagonal/>
    </border>
    <border>
      <left style="medium">
        <color auto="1"/>
      </left>
      <right style="dashed">
        <color auto="1"/>
      </right>
      <top/>
      <bottom/>
      <diagonal/>
    </border>
    <border>
      <left style="dashed">
        <color auto="1"/>
      </left>
      <right style="medium">
        <color auto="1"/>
      </right>
      <top/>
      <bottom/>
      <diagonal/>
    </border>
    <border>
      <left style="medium">
        <color auto="1"/>
      </left>
      <right style="dashed">
        <color auto="1"/>
      </right>
      <top/>
      <bottom style="dotted">
        <color auto="1"/>
      </bottom>
      <diagonal/>
    </border>
    <border>
      <left style="medium">
        <color auto="1"/>
      </left>
      <right style="dashed">
        <color auto="1"/>
      </right>
      <top style="dotted">
        <color auto="1"/>
      </top>
      <bottom/>
      <diagonal/>
    </border>
    <border>
      <left style="medium">
        <color auto="1"/>
      </left>
      <right style="dashed">
        <color auto="1"/>
      </right>
      <top/>
      <bottom style="thin">
        <color auto="1"/>
      </bottom>
      <diagonal/>
    </border>
    <border>
      <left style="dashed">
        <color auto="1"/>
      </left>
      <right style="medium">
        <color auto="1"/>
      </right>
      <top/>
      <bottom style="thin">
        <color auto="1"/>
      </bottom>
      <diagonal/>
    </border>
    <border>
      <left style="medium">
        <color auto="1"/>
      </left>
      <right style="medium">
        <color auto="1"/>
      </right>
      <top/>
      <bottom style="medium">
        <color indexed="64"/>
      </bottom>
      <diagonal/>
    </border>
    <border>
      <left style="medium">
        <color auto="1"/>
      </left>
      <right/>
      <top style="dotted">
        <color auto="1"/>
      </top>
      <bottom/>
      <diagonal/>
    </border>
    <border>
      <left style="medium">
        <color auto="1"/>
      </left>
      <right/>
      <top/>
      <bottom style="thin">
        <color auto="1"/>
      </bottom>
      <diagonal/>
    </border>
    <border>
      <left style="medium">
        <color auto="1"/>
      </left>
      <right/>
      <top/>
      <bottom style="dotted">
        <color auto="1"/>
      </bottom>
      <diagonal/>
    </border>
    <border>
      <left style="dashed">
        <color auto="1"/>
      </left>
      <right style="medium">
        <color auto="1"/>
      </right>
      <top/>
      <bottom style="dashed">
        <color auto="1"/>
      </bottom>
      <diagonal/>
    </border>
    <border>
      <left style="dashed">
        <color auto="1"/>
      </left>
      <right style="medium">
        <color auto="1"/>
      </right>
      <top style="dashed">
        <color auto="1"/>
      </top>
      <bottom style="thin">
        <color auto="1"/>
      </bottom>
      <diagonal/>
    </border>
    <border>
      <left style="dashed">
        <color auto="1"/>
      </left>
      <right style="medium">
        <color auto="1"/>
      </right>
      <top style="dashed">
        <color auto="1"/>
      </top>
      <bottom style="dotted">
        <color auto="1"/>
      </bottom>
      <diagonal/>
    </border>
    <border>
      <left style="medium">
        <color auto="1"/>
      </left>
      <right style="dashed">
        <color auto="1"/>
      </right>
      <top/>
      <bottom style="dashed">
        <color auto="1"/>
      </bottom>
      <diagonal/>
    </border>
    <border>
      <left style="medium">
        <color auto="1"/>
      </left>
      <right style="dashed">
        <color auto="1"/>
      </right>
      <top/>
      <bottom style="medium">
        <color indexed="64"/>
      </bottom>
      <diagonal/>
    </border>
    <border>
      <left style="dashed">
        <color auto="1"/>
      </left>
      <right style="medium">
        <color auto="1"/>
      </right>
      <top/>
      <bottom style="medium">
        <color indexed="64"/>
      </bottom>
      <diagonal/>
    </border>
    <border>
      <left style="medium">
        <color auto="1"/>
      </left>
      <right style="dashed">
        <color auto="1"/>
      </right>
      <top style="dashed">
        <color auto="1"/>
      </top>
      <bottom/>
      <diagonal/>
    </border>
    <border>
      <left style="medium">
        <color indexed="64"/>
      </left>
      <right style="dashed">
        <color indexed="64"/>
      </right>
      <top style="medium">
        <color indexed="64"/>
      </top>
      <bottom style="dashed">
        <color indexed="64"/>
      </bottom>
      <diagonal/>
    </border>
    <border>
      <left style="medium">
        <color indexed="64"/>
      </left>
      <right style="dashed">
        <color indexed="64"/>
      </right>
      <top style="dashed">
        <color indexed="64"/>
      </top>
      <bottom style="medium">
        <color indexed="64"/>
      </bottom>
      <diagonal/>
    </border>
    <border>
      <left/>
      <right style="medium">
        <color auto="1"/>
      </right>
      <top style="dotted">
        <color auto="1"/>
      </top>
      <bottom/>
      <diagonal/>
    </border>
    <border>
      <left style="thin">
        <color indexed="64"/>
      </left>
      <right style="medium">
        <color indexed="64"/>
      </right>
      <top style="medium">
        <color indexed="64"/>
      </top>
      <bottom style="thin">
        <color indexed="64"/>
      </bottom>
      <diagonal/>
    </border>
    <border>
      <left/>
      <right style="medium">
        <color indexed="64"/>
      </right>
      <top/>
      <bottom style="thin">
        <color indexed="64"/>
      </bottom>
      <diagonal/>
    </border>
    <border>
      <left style="medium">
        <color indexed="64"/>
      </left>
      <right style="thin">
        <color indexed="64"/>
      </right>
      <top style="thin">
        <color indexed="64"/>
      </top>
      <bottom style="thick">
        <color indexed="64"/>
      </bottom>
      <diagonal/>
    </border>
    <border>
      <left style="thin">
        <color indexed="64"/>
      </left>
      <right style="medium">
        <color indexed="64"/>
      </right>
      <top style="thin">
        <color indexed="64"/>
      </top>
      <bottom style="thick">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style="medium">
        <color indexed="64"/>
      </bottom>
      <diagonal/>
    </border>
    <border>
      <left style="thick">
        <color indexed="64"/>
      </left>
      <right style="thin">
        <color indexed="64"/>
      </right>
      <top style="thick">
        <color indexed="64"/>
      </top>
      <bottom/>
      <diagonal/>
    </border>
    <border>
      <left style="thin">
        <color indexed="64"/>
      </left>
      <right style="thin">
        <color indexed="64"/>
      </right>
      <top style="thick">
        <color indexed="64"/>
      </top>
      <bottom/>
      <diagonal/>
    </border>
    <border>
      <left style="thin">
        <color indexed="64"/>
      </left>
      <right style="thick">
        <color indexed="64"/>
      </right>
      <top style="thick">
        <color indexed="64"/>
      </top>
      <bottom/>
      <diagonal/>
    </border>
    <border>
      <left style="thick">
        <color indexed="64"/>
      </left>
      <right style="thin">
        <color indexed="64"/>
      </right>
      <top style="medium">
        <color indexed="64"/>
      </top>
      <bottom style="thin">
        <color indexed="64"/>
      </bottom>
      <diagonal/>
    </border>
    <border>
      <left style="thin">
        <color indexed="64"/>
      </left>
      <right style="thick">
        <color indexed="64"/>
      </right>
      <top style="medium">
        <color indexed="64"/>
      </top>
      <bottom style="thin">
        <color indexed="64"/>
      </bottom>
      <diagonal/>
    </border>
    <border>
      <left style="thick">
        <color indexed="64"/>
      </left>
      <right style="thin">
        <color indexed="64"/>
      </right>
      <top style="thin">
        <color indexed="64"/>
      </top>
      <bottom/>
      <diagonal/>
    </border>
    <border>
      <left style="thin">
        <color indexed="64"/>
      </left>
      <right style="thick">
        <color indexed="64"/>
      </right>
      <top style="thin">
        <color indexed="64"/>
      </top>
      <bottom/>
      <diagonal/>
    </border>
    <border>
      <left style="thick">
        <color indexed="64"/>
      </left>
      <right style="thin">
        <color indexed="64"/>
      </right>
      <top/>
      <bottom style="thin">
        <color indexed="64"/>
      </bottom>
      <diagonal/>
    </border>
    <border>
      <left style="thick">
        <color indexed="64"/>
      </left>
      <right style="thin">
        <color indexed="64"/>
      </right>
      <top style="medium">
        <color indexed="64"/>
      </top>
      <bottom style="medium">
        <color indexed="64"/>
      </bottom>
      <diagonal/>
    </border>
    <border>
      <left style="thin">
        <color indexed="64"/>
      </left>
      <right style="thick">
        <color indexed="64"/>
      </right>
      <top style="medium">
        <color indexed="64"/>
      </top>
      <bottom style="medium">
        <color indexed="64"/>
      </bottom>
      <diagonal/>
    </border>
    <border>
      <left style="thick">
        <color indexed="64"/>
      </left>
      <right style="thin">
        <color indexed="64"/>
      </right>
      <top/>
      <bottom/>
      <diagonal/>
    </border>
    <border>
      <left style="thick">
        <color indexed="64"/>
      </left>
      <right style="thin">
        <color indexed="64"/>
      </right>
      <top style="thin">
        <color indexed="64"/>
      </top>
      <bottom style="medium">
        <color indexed="64"/>
      </bottom>
      <diagonal/>
    </border>
    <border>
      <left style="thin">
        <color indexed="64"/>
      </left>
      <right style="thick">
        <color indexed="64"/>
      </right>
      <top style="thin">
        <color indexed="64"/>
      </top>
      <bottom style="medium">
        <color indexed="64"/>
      </bottom>
      <diagonal/>
    </border>
    <border>
      <left style="thick">
        <color indexed="64"/>
      </left>
      <right style="thin">
        <color indexed="64"/>
      </right>
      <top/>
      <bottom style="hair">
        <color indexed="64"/>
      </bottom>
      <diagonal/>
    </border>
    <border>
      <left style="thick">
        <color indexed="64"/>
      </left>
      <right style="thin">
        <color indexed="64"/>
      </right>
      <top style="hair">
        <color indexed="64"/>
      </top>
      <bottom style="hair">
        <color indexed="64"/>
      </bottom>
      <diagonal/>
    </border>
    <border>
      <left style="thick">
        <color indexed="64"/>
      </left>
      <right style="thin">
        <color indexed="64"/>
      </right>
      <top style="hair">
        <color indexed="64"/>
      </top>
      <bottom/>
      <diagonal/>
    </border>
    <border>
      <left style="thick">
        <color indexed="64"/>
      </left>
      <right style="thin">
        <color indexed="64"/>
      </right>
      <top style="medium">
        <color indexed="64"/>
      </top>
      <bottom/>
      <diagonal/>
    </border>
    <border>
      <left style="thin">
        <color indexed="64"/>
      </left>
      <right style="thick">
        <color indexed="64"/>
      </right>
      <top style="medium">
        <color indexed="64"/>
      </top>
      <bottom/>
      <diagonal/>
    </border>
    <border>
      <left style="thick">
        <color indexed="64"/>
      </left>
      <right style="thin">
        <color indexed="64"/>
      </right>
      <top/>
      <bottom style="medium">
        <color indexed="64"/>
      </bottom>
      <diagonal/>
    </border>
    <border>
      <left style="thin">
        <color indexed="64"/>
      </left>
      <right style="thick">
        <color indexed="64"/>
      </right>
      <top/>
      <bottom style="medium">
        <color indexed="64"/>
      </bottom>
      <diagonal/>
    </border>
    <border>
      <left style="thick">
        <color indexed="64"/>
      </left>
      <right style="thin">
        <color indexed="64"/>
      </right>
      <top style="hair">
        <color indexed="64"/>
      </top>
      <bottom style="thick">
        <color indexed="64"/>
      </bottom>
      <diagonal/>
    </border>
    <border>
      <left style="thin">
        <color indexed="64"/>
      </left>
      <right style="thin">
        <color indexed="64"/>
      </right>
      <top style="hair">
        <color indexed="64"/>
      </top>
      <bottom style="thick">
        <color indexed="64"/>
      </bottom>
      <diagonal/>
    </border>
    <border>
      <left/>
      <right style="thin">
        <color indexed="64"/>
      </right>
      <top style="thick">
        <color indexed="64"/>
      </top>
      <bottom style="thick">
        <color indexed="64"/>
      </bottom>
      <diagonal/>
    </border>
    <border>
      <left style="dashed">
        <color auto="1"/>
      </left>
      <right style="medium">
        <color auto="1"/>
      </right>
      <top style="dashed">
        <color auto="1"/>
      </top>
      <bottom/>
      <diagonal/>
    </border>
    <border>
      <left style="dashed">
        <color indexed="64"/>
      </left>
      <right style="medium">
        <color indexed="64"/>
      </right>
      <top style="medium">
        <color indexed="64"/>
      </top>
      <bottom style="dashed">
        <color indexed="64"/>
      </bottom>
      <diagonal/>
    </border>
    <border>
      <left style="thin">
        <color indexed="64"/>
      </left>
      <right style="thick">
        <color indexed="64"/>
      </right>
      <top/>
      <bottom style="thin">
        <color indexed="64"/>
      </bottom>
      <diagonal/>
    </border>
    <border>
      <left style="thick">
        <color indexed="64"/>
      </left>
      <right style="thick">
        <color indexed="64"/>
      </right>
      <top style="thin">
        <color indexed="64"/>
      </top>
      <bottom/>
      <diagonal/>
    </border>
    <border>
      <left/>
      <right/>
      <top style="medium">
        <color indexed="64"/>
      </top>
      <bottom style="dotted">
        <color auto="1"/>
      </bottom>
      <diagonal/>
    </border>
    <border>
      <left/>
      <right/>
      <top style="dotted">
        <color auto="1"/>
      </top>
      <bottom style="dotted">
        <color auto="1"/>
      </bottom>
      <diagonal/>
    </border>
    <border>
      <left/>
      <right/>
      <top style="dotted">
        <color auto="1"/>
      </top>
      <bottom style="thin">
        <color auto="1"/>
      </bottom>
      <diagonal/>
    </border>
    <border>
      <left/>
      <right/>
      <top style="thin">
        <color auto="1"/>
      </top>
      <bottom style="dotted">
        <color auto="1"/>
      </bottom>
      <diagonal/>
    </border>
    <border>
      <left/>
      <right style="dashed">
        <color auto="1"/>
      </right>
      <top style="dotted">
        <color auto="1"/>
      </top>
      <bottom/>
      <diagonal/>
    </border>
    <border>
      <left/>
      <right style="dashed">
        <color auto="1"/>
      </right>
      <top/>
      <bottom style="dotted">
        <color auto="1"/>
      </bottom>
      <diagonal/>
    </border>
    <border>
      <left/>
      <right style="dashed">
        <color auto="1"/>
      </right>
      <top style="thin">
        <color auto="1"/>
      </top>
      <bottom/>
      <diagonal/>
    </border>
    <border>
      <left/>
      <right style="dashed">
        <color auto="1"/>
      </right>
      <top/>
      <bottom/>
      <diagonal/>
    </border>
    <border>
      <left/>
      <right style="dashed">
        <color auto="1"/>
      </right>
      <top/>
      <bottom style="thin">
        <color auto="1"/>
      </bottom>
      <diagonal/>
    </border>
    <border>
      <left/>
      <right/>
      <top style="dotted">
        <color auto="1"/>
      </top>
      <bottom/>
      <diagonal/>
    </border>
    <border>
      <left/>
      <right/>
      <top/>
      <bottom style="dotted">
        <color auto="1"/>
      </bottom>
      <diagonal/>
    </border>
    <border>
      <left/>
      <right style="dashed">
        <color auto="1"/>
      </right>
      <top style="dotted">
        <color auto="1"/>
      </top>
      <bottom style="thin">
        <color auto="1"/>
      </bottom>
      <diagonal/>
    </border>
    <border>
      <left/>
      <right style="dashed">
        <color auto="1"/>
      </right>
      <top style="dashed">
        <color auto="1"/>
      </top>
      <bottom style="dotted">
        <color auto="1"/>
      </bottom>
      <diagonal/>
    </border>
    <border>
      <left/>
      <right style="dashed">
        <color auto="1"/>
      </right>
      <top/>
      <bottom style="dashed">
        <color auto="1"/>
      </bottom>
      <diagonal/>
    </border>
    <border>
      <left style="medium">
        <color indexed="64"/>
      </left>
      <right/>
      <top style="dotted">
        <color auto="1"/>
      </top>
      <bottom style="medium">
        <color indexed="64"/>
      </bottom>
      <diagonal/>
    </border>
    <border>
      <left style="dashed">
        <color auto="1"/>
      </left>
      <right style="medium">
        <color indexed="64"/>
      </right>
      <top style="dotted">
        <color auto="1"/>
      </top>
      <bottom style="medium">
        <color indexed="64"/>
      </bottom>
      <diagonal/>
    </border>
    <border>
      <left/>
      <right style="dashed">
        <color auto="1"/>
      </right>
      <top/>
      <bottom style="medium">
        <color indexed="64"/>
      </bottom>
      <diagonal/>
    </border>
    <border>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diagonal/>
    </border>
    <border>
      <left style="hair">
        <color indexed="64"/>
      </left>
      <right style="medium">
        <color indexed="64"/>
      </right>
      <top/>
      <bottom style="hair">
        <color indexed="64"/>
      </bottom>
      <diagonal/>
    </border>
    <border>
      <left/>
      <right style="dashed">
        <color auto="1"/>
      </right>
      <top style="dashed">
        <color auto="1"/>
      </top>
      <bottom/>
      <diagonal/>
    </border>
    <border>
      <left style="thick">
        <color indexed="64"/>
      </left>
      <right style="thin">
        <color theme="0"/>
      </right>
      <top style="thick">
        <color indexed="64"/>
      </top>
      <bottom style="thin">
        <color theme="0"/>
      </bottom>
      <diagonal/>
    </border>
    <border>
      <left style="thin">
        <color theme="0"/>
      </left>
      <right style="thin">
        <color theme="0"/>
      </right>
      <top style="thick">
        <color indexed="64"/>
      </top>
      <bottom style="thin">
        <color theme="0"/>
      </bottom>
      <diagonal/>
    </border>
    <border>
      <left style="thin">
        <color theme="0"/>
      </left>
      <right style="thick">
        <color indexed="64"/>
      </right>
      <top style="thick">
        <color indexed="64"/>
      </top>
      <bottom style="thin">
        <color theme="0"/>
      </bottom>
      <diagonal/>
    </border>
    <border>
      <left style="thick">
        <color indexed="64"/>
      </left>
      <right style="thin">
        <color theme="0"/>
      </right>
      <top style="thin">
        <color theme="0"/>
      </top>
      <bottom style="thin">
        <color theme="0"/>
      </bottom>
      <diagonal/>
    </border>
    <border>
      <left style="thin">
        <color theme="0"/>
      </left>
      <right style="thin">
        <color theme="0"/>
      </right>
      <top style="thin">
        <color theme="0"/>
      </top>
      <bottom style="thin">
        <color theme="0"/>
      </bottom>
      <diagonal/>
    </border>
    <border>
      <left style="thin">
        <color theme="0"/>
      </left>
      <right style="thick">
        <color indexed="64"/>
      </right>
      <top style="thin">
        <color theme="0"/>
      </top>
      <bottom style="thin">
        <color theme="0"/>
      </bottom>
      <diagonal/>
    </border>
    <border>
      <left style="thick">
        <color indexed="64"/>
      </left>
      <right style="thin">
        <color theme="0"/>
      </right>
      <top style="thin">
        <color theme="0"/>
      </top>
      <bottom style="thick">
        <color indexed="64"/>
      </bottom>
      <diagonal/>
    </border>
    <border>
      <left style="thin">
        <color theme="0"/>
      </left>
      <right style="thin">
        <color theme="0"/>
      </right>
      <top style="thin">
        <color theme="0"/>
      </top>
      <bottom style="thick">
        <color indexed="64"/>
      </bottom>
      <diagonal/>
    </border>
    <border>
      <left style="thin">
        <color theme="0"/>
      </left>
      <right style="thick">
        <color indexed="64"/>
      </right>
      <top style="thin">
        <color theme="0"/>
      </top>
      <bottom style="thick">
        <color indexed="64"/>
      </bottom>
      <diagonal/>
    </border>
  </borders>
  <cellStyleXfs count="9">
    <xf numFmtId="0" fontId="0" fillId="0" borderId="0"/>
    <xf numFmtId="0" fontId="3" fillId="0" borderId="0" applyNumberFormat="0" applyFill="0" applyBorder="0" applyAlignment="0" applyProtection="0">
      <alignment vertical="top"/>
      <protection locked="0"/>
    </xf>
    <xf numFmtId="0" fontId="2" fillId="0" borderId="0"/>
    <xf numFmtId="0" fontId="21" fillId="0" borderId="0"/>
    <xf numFmtId="0" fontId="2" fillId="0" borderId="0"/>
    <xf numFmtId="0" fontId="21" fillId="0" borderId="0"/>
    <xf numFmtId="0" fontId="1" fillId="0" borderId="0"/>
    <xf numFmtId="0" fontId="1" fillId="0" borderId="0"/>
    <xf numFmtId="0" fontId="1" fillId="0" borderId="0"/>
  </cellStyleXfs>
  <cellXfs count="1843">
    <xf numFmtId="0" fontId="0" fillId="0" borderId="0" xfId="0"/>
    <xf numFmtId="0" fontId="8" fillId="0" borderId="0" xfId="0" applyFont="1"/>
    <xf numFmtId="0" fontId="9" fillId="0" borderId="0" xfId="0" applyFont="1"/>
    <xf numFmtId="0" fontId="10" fillId="0" borderId="0" xfId="0" applyFont="1"/>
    <xf numFmtId="0" fontId="11" fillId="0" borderId="6" xfId="0" applyFont="1" applyBorder="1" applyAlignment="1">
      <alignment horizontal="center" vertical="center"/>
    </xf>
    <xf numFmtId="0" fontId="10" fillId="0" borderId="6" xfId="0" applyFont="1" applyBorder="1" applyAlignment="1">
      <alignment horizontal="center" vertical="center" wrapText="1"/>
    </xf>
    <xf numFmtId="0" fontId="10" fillId="0" borderId="0" xfId="0" applyFont="1" applyBorder="1" applyAlignment="1">
      <alignment horizontal="center" vertical="center" wrapText="1"/>
    </xf>
    <xf numFmtId="0" fontId="9" fillId="0" borderId="0" xfId="0" applyFont="1" applyFill="1" applyBorder="1" applyAlignment="1">
      <alignment vertical="top"/>
    </xf>
    <xf numFmtId="0" fontId="10" fillId="3" borderId="9" xfId="0" applyFont="1" applyFill="1" applyBorder="1" applyAlignment="1">
      <alignment horizontal="center" vertical="center" wrapText="1"/>
    </xf>
    <xf numFmtId="9" fontId="9" fillId="0" borderId="0" xfId="0" applyNumberFormat="1" applyFont="1" applyFill="1" applyBorder="1" applyAlignment="1">
      <alignment vertical="top"/>
    </xf>
    <xf numFmtId="166" fontId="10" fillId="0" borderId="5" xfId="0" applyNumberFormat="1" applyFont="1" applyBorder="1" applyAlignment="1">
      <alignment horizontal="center" vertical="center" wrapText="1"/>
    </xf>
    <xf numFmtId="9" fontId="9" fillId="2" borderId="0" xfId="0" applyNumberFormat="1" applyFont="1" applyFill="1" applyBorder="1" applyAlignment="1">
      <alignment vertical="top" wrapText="1"/>
    </xf>
    <xf numFmtId="164" fontId="13" fillId="2" borderId="1" xfId="0" applyNumberFormat="1" applyFont="1" applyFill="1" applyBorder="1" applyAlignment="1">
      <alignment horizontal="center" vertical="top"/>
    </xf>
    <xf numFmtId="164" fontId="13" fillId="2" borderId="17" xfId="0" applyNumberFormat="1" applyFont="1" applyFill="1" applyBorder="1" applyAlignment="1">
      <alignment horizontal="center" vertical="top"/>
    </xf>
    <xf numFmtId="0" fontId="9" fillId="3" borderId="0" xfId="0" applyFont="1" applyFill="1"/>
    <xf numFmtId="0" fontId="9" fillId="0" borderId="0" xfId="0" applyFont="1" applyFill="1" applyBorder="1" applyAlignment="1">
      <alignment horizontal="center" vertical="center"/>
    </xf>
    <xf numFmtId="0" fontId="9" fillId="0" borderId="22" xfId="0" applyFont="1" applyBorder="1" applyAlignment="1">
      <alignment horizontal="left" vertical="center" wrapText="1"/>
    </xf>
    <xf numFmtId="0" fontId="9" fillId="0" borderId="0" xfId="0" applyFont="1" applyAlignment="1">
      <alignment horizontal="center" vertical="center"/>
    </xf>
    <xf numFmtId="0" fontId="13" fillId="2" borderId="1" xfId="0" applyFont="1" applyFill="1" applyBorder="1" applyAlignment="1">
      <alignment horizontal="center" vertical="center" wrapText="1"/>
    </xf>
    <xf numFmtId="0" fontId="9" fillId="7" borderId="11" xfId="0" applyFont="1" applyFill="1" applyBorder="1" applyAlignment="1">
      <alignment horizontal="center" vertical="center"/>
    </xf>
    <xf numFmtId="0" fontId="9" fillId="7" borderId="5" xfId="0" applyFont="1" applyFill="1" applyBorder="1" applyAlignment="1">
      <alignment horizontal="center" vertical="center"/>
    </xf>
    <xf numFmtId="0" fontId="9" fillId="7" borderId="6" xfId="0" applyFont="1" applyFill="1" applyBorder="1" applyAlignment="1">
      <alignment horizontal="center" vertical="center"/>
    </xf>
    <xf numFmtId="0" fontId="10" fillId="7" borderId="29" xfId="0" applyFont="1" applyFill="1" applyBorder="1" applyAlignment="1">
      <alignment horizontal="center" vertical="center"/>
    </xf>
    <xf numFmtId="0" fontId="22" fillId="0" borderId="0" xfId="0" applyFont="1"/>
    <xf numFmtId="0" fontId="23" fillId="0" borderId="0" xfId="0" applyFont="1"/>
    <xf numFmtId="166" fontId="9" fillId="2" borderId="5" xfId="0" applyNumberFormat="1" applyFont="1" applyFill="1" applyBorder="1" applyAlignment="1">
      <alignment horizontal="center" vertical="center" wrapText="1"/>
    </xf>
    <xf numFmtId="0" fontId="9" fillId="2" borderId="5" xfId="0" applyFont="1" applyFill="1" applyBorder="1" applyAlignment="1">
      <alignment horizontal="center" vertical="center" wrapText="1"/>
    </xf>
    <xf numFmtId="9" fontId="9" fillId="2" borderId="5" xfId="0" applyNumberFormat="1" applyFont="1" applyFill="1" applyBorder="1" applyAlignment="1">
      <alignment horizontal="center" vertical="center" wrapText="1"/>
    </xf>
    <xf numFmtId="164" fontId="13" fillId="5" borderId="32" xfId="0" applyNumberFormat="1" applyFont="1" applyFill="1" applyBorder="1" applyAlignment="1">
      <alignment horizontal="center" vertical="top"/>
    </xf>
    <xf numFmtId="164" fontId="13" fillId="5" borderId="5" xfId="0" applyNumberFormat="1" applyFont="1" applyFill="1" applyBorder="1" applyAlignment="1">
      <alignment horizontal="center" vertical="top"/>
    </xf>
    <xf numFmtId="164" fontId="13" fillId="2" borderId="5" xfId="0" applyNumberFormat="1" applyFont="1" applyFill="1" applyBorder="1" applyAlignment="1">
      <alignment horizontal="center" vertical="top"/>
    </xf>
    <xf numFmtId="164" fontId="13" fillId="0" borderId="5" xfId="0" applyNumberFormat="1" applyFont="1" applyFill="1" applyBorder="1" applyAlignment="1">
      <alignment horizontal="center" vertical="top"/>
    </xf>
    <xf numFmtId="164" fontId="14" fillId="5" borderId="5" xfId="0" applyNumberFormat="1" applyFont="1" applyFill="1" applyBorder="1" applyAlignment="1">
      <alignment horizontal="center" vertical="top"/>
    </xf>
    <xf numFmtId="0" fontId="13" fillId="2" borderId="32" xfId="0" applyFont="1" applyFill="1" applyBorder="1" applyAlignment="1">
      <alignment horizontal="center" vertical="top"/>
    </xf>
    <xf numFmtId="0" fontId="13" fillId="2" borderId="5" xfId="0" applyFont="1" applyFill="1" applyBorder="1" applyAlignment="1">
      <alignment horizontal="center" vertical="top"/>
    </xf>
    <xf numFmtId="0" fontId="13" fillId="5" borderId="5" xfId="0" applyFont="1" applyFill="1" applyBorder="1" applyAlignment="1">
      <alignment horizontal="center" vertical="top"/>
    </xf>
    <xf numFmtId="0" fontId="13" fillId="0" borderId="5" xfId="0" applyFont="1" applyFill="1" applyBorder="1" applyAlignment="1">
      <alignment horizontal="center" vertical="top"/>
    </xf>
    <xf numFmtId="0" fontId="13" fillId="5" borderId="32" xfId="0" applyFont="1" applyFill="1" applyBorder="1" applyAlignment="1">
      <alignment horizontal="center" vertical="top"/>
    </xf>
    <xf numFmtId="0" fontId="13" fillId="10" borderId="32" xfId="0" applyFont="1" applyFill="1" applyBorder="1" applyAlignment="1">
      <alignment horizontal="center" vertical="top"/>
    </xf>
    <xf numFmtId="0" fontId="13" fillId="9" borderId="5" xfId="0" applyFont="1" applyFill="1" applyBorder="1" applyAlignment="1">
      <alignment horizontal="center" vertical="top"/>
    </xf>
    <xf numFmtId="0" fontId="13" fillId="10" borderId="5" xfId="0" applyFont="1" applyFill="1" applyBorder="1" applyAlignment="1">
      <alignment horizontal="center" vertical="top"/>
    </xf>
    <xf numFmtId="164" fontId="13" fillId="10" borderId="5" xfId="0" applyNumberFormat="1" applyFont="1" applyFill="1" applyBorder="1" applyAlignment="1">
      <alignment horizontal="center" vertical="top"/>
    </xf>
    <xf numFmtId="164" fontId="13" fillId="9" borderId="5" xfId="0" applyNumberFormat="1" applyFont="1" applyFill="1" applyBorder="1" applyAlignment="1">
      <alignment horizontal="center" vertical="top"/>
    </xf>
    <xf numFmtId="164" fontId="14" fillId="9" borderId="5" xfId="0" applyNumberFormat="1" applyFont="1" applyFill="1" applyBorder="1" applyAlignment="1">
      <alignment horizontal="center" vertical="top"/>
    </xf>
    <xf numFmtId="164" fontId="13" fillId="10" borderId="32" xfId="0" applyNumberFormat="1" applyFont="1" applyFill="1" applyBorder="1" applyAlignment="1">
      <alignment horizontal="center" vertical="top"/>
    </xf>
    <xf numFmtId="166" fontId="9" fillId="0" borderId="5" xfId="0" applyNumberFormat="1" applyFont="1" applyBorder="1" applyAlignment="1">
      <alignment horizontal="center" vertical="center"/>
    </xf>
    <xf numFmtId="164" fontId="13" fillId="2" borderId="33" xfId="0" applyNumberFormat="1" applyFont="1" applyFill="1" applyBorder="1" applyAlignment="1">
      <alignment horizontal="center" vertical="top"/>
    </xf>
    <xf numFmtId="164" fontId="13" fillId="2" borderId="32" xfId="0" applyNumberFormat="1" applyFont="1" applyFill="1" applyBorder="1" applyAlignment="1">
      <alignment horizontal="center" vertical="top"/>
    </xf>
    <xf numFmtId="0" fontId="9" fillId="3" borderId="5" xfId="0" applyFont="1" applyFill="1" applyBorder="1" applyAlignment="1">
      <alignment horizontal="center" vertical="center"/>
    </xf>
    <xf numFmtId="168" fontId="9" fillId="3" borderId="5" xfId="0" applyNumberFormat="1" applyFont="1" applyFill="1" applyBorder="1" applyAlignment="1">
      <alignment horizontal="center" vertical="center"/>
    </xf>
    <xf numFmtId="164" fontId="14" fillId="2" borderId="5" xfId="0" applyNumberFormat="1" applyFont="1" applyFill="1" applyBorder="1" applyAlignment="1">
      <alignment horizontal="center" vertical="top"/>
    </xf>
    <xf numFmtId="164" fontId="11" fillId="2" borderId="33" xfId="0" applyNumberFormat="1" applyFont="1" applyFill="1" applyBorder="1" applyAlignment="1">
      <alignment horizontal="center" vertical="top"/>
    </xf>
    <xf numFmtId="166" fontId="9" fillId="3" borderId="5" xfId="0" applyNumberFormat="1" applyFont="1" applyFill="1" applyBorder="1" applyAlignment="1">
      <alignment horizontal="center" vertical="center"/>
    </xf>
    <xf numFmtId="0" fontId="11" fillId="0" borderId="6" xfId="0" applyFont="1" applyBorder="1" applyAlignment="1">
      <alignment horizontal="center" vertical="center" wrapText="1"/>
    </xf>
    <xf numFmtId="0" fontId="11" fillId="0" borderId="5" xfId="0" applyFont="1" applyFill="1" applyBorder="1" applyAlignment="1">
      <alignment horizontal="center" vertical="center" wrapText="1"/>
    </xf>
    <xf numFmtId="0" fontId="9" fillId="0" borderId="0" xfId="0" applyFont="1" applyAlignment="1">
      <alignment vertical="center"/>
    </xf>
    <xf numFmtId="0" fontId="13" fillId="3" borderId="3" xfId="0" applyFont="1" applyFill="1" applyBorder="1" applyAlignment="1">
      <alignment horizontal="center" vertical="center"/>
    </xf>
    <xf numFmtId="0" fontId="13" fillId="3" borderId="13" xfId="0" applyFont="1" applyFill="1" applyBorder="1" applyAlignment="1">
      <alignment horizontal="center" vertical="center"/>
    </xf>
    <xf numFmtId="0" fontId="13" fillId="3" borderId="4" xfId="0" applyFont="1" applyFill="1" applyBorder="1" applyAlignment="1">
      <alignment horizontal="center" vertical="center"/>
    </xf>
    <xf numFmtId="0" fontId="13" fillId="2" borderId="32" xfId="0" applyFont="1" applyFill="1" applyBorder="1" applyAlignment="1">
      <alignment horizontal="center" vertical="center" wrapText="1"/>
    </xf>
    <xf numFmtId="0" fontId="13" fillId="2" borderId="5" xfId="0" applyFont="1" applyFill="1" applyBorder="1" applyAlignment="1">
      <alignment horizontal="center" vertical="center" wrapText="1"/>
    </xf>
    <xf numFmtId="0" fontId="13" fillId="0" borderId="5" xfId="0" applyFont="1" applyFill="1" applyBorder="1" applyAlignment="1">
      <alignment vertical="top" wrapText="1"/>
    </xf>
    <xf numFmtId="0" fontId="13" fillId="4" borderId="5" xfId="0" applyFont="1" applyFill="1" applyBorder="1" applyAlignment="1">
      <alignment horizontal="left" vertical="top" wrapText="1"/>
    </xf>
    <xf numFmtId="0" fontId="13" fillId="2" borderId="5" xfId="0" applyFont="1" applyFill="1" applyBorder="1" applyAlignment="1">
      <alignment vertical="top" wrapText="1"/>
    </xf>
    <xf numFmtId="0" fontId="13" fillId="2" borderId="5" xfId="0" applyFont="1" applyFill="1" applyBorder="1" applyAlignment="1">
      <alignment horizontal="left" vertical="top" wrapText="1"/>
    </xf>
    <xf numFmtId="164" fontId="13" fillId="10" borderId="1" xfId="0" applyNumberFormat="1" applyFont="1" applyFill="1" applyBorder="1" applyAlignment="1">
      <alignment horizontal="center" vertical="top"/>
    </xf>
    <xf numFmtId="164" fontId="13" fillId="10" borderId="17" xfId="0" applyNumberFormat="1" applyFont="1" applyFill="1" applyBorder="1" applyAlignment="1">
      <alignment horizontal="center" vertical="top"/>
    </xf>
    <xf numFmtId="0" fontId="11" fillId="3" borderId="2" xfId="0" applyFont="1" applyFill="1" applyBorder="1" applyAlignment="1">
      <alignment horizontal="center" vertical="center" wrapText="1"/>
    </xf>
    <xf numFmtId="164" fontId="13" fillId="10" borderId="18" xfId="0" applyNumberFormat="1" applyFont="1" applyFill="1" applyBorder="1" applyAlignment="1">
      <alignment horizontal="center" vertical="top"/>
    </xf>
    <xf numFmtId="0" fontId="11" fillId="3" borderId="3" xfId="0" applyFont="1" applyFill="1" applyBorder="1" applyAlignment="1">
      <alignment horizontal="center" vertical="center" wrapText="1"/>
    </xf>
    <xf numFmtId="0" fontId="11" fillId="3" borderId="4" xfId="0" applyFont="1" applyFill="1" applyBorder="1" applyAlignment="1">
      <alignment horizontal="center" vertical="center" wrapText="1"/>
    </xf>
    <xf numFmtId="0" fontId="11" fillId="3" borderId="2" xfId="0" applyFont="1" applyFill="1" applyBorder="1" applyAlignment="1">
      <alignment horizontal="center" vertical="center"/>
    </xf>
    <xf numFmtId="0" fontId="13" fillId="3" borderId="2" xfId="0" applyFont="1" applyFill="1" applyBorder="1" applyAlignment="1">
      <alignment horizontal="center" vertical="center" wrapText="1"/>
    </xf>
    <xf numFmtId="0" fontId="11" fillId="3" borderId="59" xfId="0" applyFont="1" applyFill="1" applyBorder="1" applyAlignment="1">
      <alignment horizontal="center" vertical="center" wrapText="1"/>
    </xf>
    <xf numFmtId="0" fontId="13" fillId="2" borderId="52" xfId="0" applyFont="1" applyFill="1" applyBorder="1" applyAlignment="1">
      <alignment horizontal="center" vertical="center" wrapText="1"/>
    </xf>
    <xf numFmtId="164" fontId="11" fillId="9" borderId="33" xfId="0" applyNumberFormat="1" applyFont="1" applyFill="1" applyBorder="1" applyAlignment="1">
      <alignment horizontal="center" vertical="top"/>
    </xf>
    <xf numFmtId="164" fontId="13" fillId="2" borderId="52" xfId="0" applyNumberFormat="1" applyFont="1" applyFill="1" applyBorder="1" applyAlignment="1">
      <alignment horizontal="center" vertical="top"/>
    </xf>
    <xf numFmtId="164" fontId="13" fillId="15" borderId="33" xfId="0" applyNumberFormat="1" applyFont="1" applyFill="1" applyBorder="1" applyAlignment="1">
      <alignment horizontal="center" vertical="top"/>
    </xf>
    <xf numFmtId="164" fontId="13" fillId="15" borderId="64" xfId="0" applyNumberFormat="1" applyFont="1" applyFill="1" applyBorder="1" applyAlignment="1">
      <alignment horizontal="center" vertical="top"/>
    </xf>
    <xf numFmtId="164" fontId="13" fillId="2" borderId="6" xfId="0" applyNumberFormat="1" applyFont="1" applyFill="1" applyBorder="1" applyAlignment="1">
      <alignment horizontal="center" vertical="top"/>
    </xf>
    <xf numFmtId="164" fontId="13" fillId="8" borderId="64" xfId="0" applyNumberFormat="1" applyFont="1" applyFill="1" applyBorder="1" applyAlignment="1">
      <alignment horizontal="center" vertical="top"/>
    </xf>
    <xf numFmtId="164" fontId="13" fillId="8" borderId="33" xfId="0" applyNumberFormat="1" applyFont="1" applyFill="1" applyBorder="1" applyAlignment="1">
      <alignment horizontal="center" vertical="top"/>
    </xf>
    <xf numFmtId="164" fontId="13" fillId="8" borderId="52" xfId="0" applyNumberFormat="1" applyFont="1" applyFill="1" applyBorder="1" applyAlignment="1">
      <alignment horizontal="center" vertical="top"/>
    </xf>
    <xf numFmtId="0" fontId="13" fillId="0" borderId="33" xfId="0" applyFont="1" applyFill="1" applyBorder="1" applyAlignment="1">
      <alignment vertical="top" wrapText="1"/>
    </xf>
    <xf numFmtId="0" fontId="13" fillId="4" borderId="5" xfId="0" applyFont="1" applyFill="1" applyBorder="1" applyAlignment="1">
      <alignment wrapText="1"/>
    </xf>
    <xf numFmtId="0" fontId="14" fillId="0" borderId="5" xfId="0" applyFont="1" applyFill="1" applyBorder="1" applyAlignment="1">
      <alignment vertical="top" wrapText="1"/>
    </xf>
    <xf numFmtId="0" fontId="9" fillId="8" borderId="64" xfId="0" applyFont="1" applyFill="1" applyBorder="1" applyAlignment="1">
      <alignment horizontal="center" vertical="center" wrapText="1"/>
    </xf>
    <xf numFmtId="0" fontId="9" fillId="2" borderId="33" xfId="0" applyFont="1" applyFill="1" applyBorder="1" applyAlignment="1">
      <alignment horizontal="center" vertical="center" wrapText="1"/>
    </xf>
    <xf numFmtId="164" fontId="14" fillId="10" borderId="5" xfId="0" applyNumberFormat="1" applyFont="1" applyFill="1" applyBorder="1" applyAlignment="1">
      <alignment horizontal="center" vertical="top"/>
    </xf>
    <xf numFmtId="0" fontId="11" fillId="3" borderId="31" xfId="0" applyFont="1" applyFill="1" applyBorder="1" applyAlignment="1">
      <alignment horizontal="center" vertical="center" wrapText="1"/>
    </xf>
    <xf numFmtId="0" fontId="13" fillId="2" borderId="6" xfId="0" applyFont="1" applyFill="1" applyBorder="1" applyAlignment="1">
      <alignment horizontal="center" vertical="center" wrapText="1"/>
    </xf>
    <xf numFmtId="0" fontId="13" fillId="2" borderId="64" xfId="0" applyFont="1" applyFill="1" applyBorder="1" applyAlignment="1">
      <alignment horizontal="center" vertical="center" wrapText="1"/>
    </xf>
    <xf numFmtId="0" fontId="13" fillId="2" borderId="33" xfId="0" applyFont="1" applyFill="1" applyBorder="1" applyAlignment="1">
      <alignment horizontal="center" vertical="center" wrapText="1"/>
    </xf>
    <xf numFmtId="0" fontId="11" fillId="3" borderId="64"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4" xfId="0" applyFont="1" applyFill="1" applyBorder="1" applyAlignment="1">
      <alignment horizontal="center" vertical="center" wrapText="1"/>
    </xf>
    <xf numFmtId="0" fontId="13" fillId="8" borderId="2" xfId="0" applyFont="1" applyFill="1" applyBorder="1" applyAlignment="1">
      <alignment horizontal="center" vertical="center" wrapText="1"/>
    </xf>
    <xf numFmtId="0" fontId="13" fillId="3" borderId="13" xfId="0" applyFont="1" applyFill="1" applyBorder="1" applyAlignment="1">
      <alignment horizontal="center" vertical="center" wrapText="1"/>
    </xf>
    <xf numFmtId="0" fontId="31" fillId="8" borderId="3" xfId="0" applyFont="1" applyFill="1" applyBorder="1" applyAlignment="1">
      <alignment horizontal="center" vertical="center" wrapText="1"/>
    </xf>
    <xf numFmtId="0" fontId="31" fillId="8" borderId="4" xfId="0" applyFont="1" applyFill="1" applyBorder="1" applyAlignment="1">
      <alignment horizontal="center" vertical="center" wrapText="1"/>
    </xf>
    <xf numFmtId="0" fontId="32" fillId="8" borderId="2" xfId="0" applyFont="1" applyFill="1" applyBorder="1" applyAlignment="1">
      <alignment horizontal="center" vertical="center"/>
    </xf>
    <xf numFmtId="0" fontId="32" fillId="8" borderId="4" xfId="0" applyFont="1" applyFill="1" applyBorder="1" applyAlignment="1">
      <alignment horizontal="center" vertical="center"/>
    </xf>
    <xf numFmtId="0" fontId="31" fillId="3" borderId="2" xfId="0" applyFont="1" applyFill="1" applyBorder="1" applyAlignment="1">
      <alignment horizontal="center" vertical="center" wrapText="1"/>
    </xf>
    <xf numFmtId="0" fontId="31" fillId="8" borderId="2" xfId="0" applyFont="1" applyFill="1" applyBorder="1" applyAlignment="1">
      <alignment horizontal="center" vertical="center" wrapText="1"/>
    </xf>
    <xf numFmtId="0" fontId="31" fillId="8" borderId="31" xfId="0" applyFont="1" applyFill="1" applyBorder="1" applyAlignment="1">
      <alignment horizontal="center" vertical="center" wrapText="1"/>
    </xf>
    <xf numFmtId="0" fontId="31" fillId="8" borderId="2" xfId="0" applyFont="1" applyFill="1" applyBorder="1" applyAlignment="1">
      <alignment horizontal="center" vertical="center"/>
    </xf>
    <xf numFmtId="0" fontId="13" fillId="2" borderId="33" xfId="0" applyFont="1" applyFill="1" applyBorder="1" applyAlignment="1" applyProtection="1">
      <alignment horizontal="center" vertical="center" wrapText="1"/>
      <protection locked="0" hidden="1"/>
    </xf>
    <xf numFmtId="0" fontId="9" fillId="16" borderId="0" xfId="0" applyFont="1" applyFill="1" applyAlignment="1" applyProtection="1">
      <alignment vertical="center"/>
    </xf>
    <xf numFmtId="0" fontId="9" fillId="16" borderId="0" xfId="0" applyFont="1" applyFill="1" applyAlignment="1">
      <alignment horizontal="center" vertical="center"/>
    </xf>
    <xf numFmtId="0" fontId="13" fillId="3" borderId="0" xfId="0" applyFont="1" applyFill="1" applyBorder="1" applyAlignment="1">
      <alignment horizontal="center" vertical="center" wrapText="1"/>
    </xf>
    <xf numFmtId="0" fontId="31" fillId="8" borderId="4" xfId="0" applyFont="1" applyFill="1" applyBorder="1" applyAlignment="1">
      <alignment horizontal="center" vertical="center"/>
    </xf>
    <xf numFmtId="0" fontId="2" fillId="0" borderId="0" xfId="2"/>
    <xf numFmtId="0" fontId="33" fillId="17" borderId="0" xfId="2" applyFont="1" applyFill="1" applyAlignment="1" applyProtection="1">
      <alignment horizontal="center" vertical="center" wrapText="1"/>
      <protection locked="0"/>
    </xf>
    <xf numFmtId="0" fontId="2" fillId="0" borderId="5" xfId="2" applyFont="1" applyBorder="1" applyAlignment="1" applyProtection="1">
      <alignment horizontal="center" vertical="center" wrapText="1"/>
      <protection locked="0"/>
    </xf>
    <xf numFmtId="0" fontId="2" fillId="0" borderId="5" xfId="2" applyBorder="1" applyAlignment="1">
      <alignment horizontal="center" vertical="center"/>
    </xf>
    <xf numFmtId="0" fontId="2" fillId="0" borderId="0" xfId="2" applyAlignment="1">
      <alignment horizontal="center" vertical="center"/>
    </xf>
    <xf numFmtId="0" fontId="0" fillId="0" borderId="79" xfId="0" applyBorder="1"/>
    <xf numFmtId="0" fontId="2" fillId="0" borderId="79" xfId="0" applyFont="1" applyBorder="1"/>
    <xf numFmtId="0" fontId="11" fillId="0" borderId="24" xfId="0" applyFont="1" applyBorder="1" applyAlignment="1">
      <alignment horizontal="center" vertical="center" wrapText="1"/>
    </xf>
    <xf numFmtId="0" fontId="9" fillId="0" borderId="0" xfId="0" applyFont="1" applyBorder="1" applyAlignment="1">
      <alignment horizontal="left" vertical="center" wrapText="1"/>
    </xf>
    <xf numFmtId="0" fontId="16" fillId="0" borderId="54" xfId="0" applyFont="1" applyBorder="1" applyAlignment="1">
      <alignment horizontal="center" vertical="center" wrapText="1"/>
    </xf>
    <xf numFmtId="0" fontId="38" fillId="8" borderId="38" xfId="0" applyFont="1" applyFill="1" applyBorder="1" applyAlignment="1">
      <alignment horizontal="center" vertical="center" wrapText="1"/>
    </xf>
    <xf numFmtId="0" fontId="11" fillId="0" borderId="5" xfId="0" applyFont="1" applyBorder="1" applyAlignment="1">
      <alignment horizontal="center" vertical="center" wrapText="1"/>
    </xf>
    <xf numFmtId="0" fontId="12" fillId="3" borderId="7" xfId="0" applyFont="1" applyFill="1" applyBorder="1" applyAlignment="1">
      <alignment vertical="center" wrapText="1"/>
    </xf>
    <xf numFmtId="164" fontId="11" fillId="3" borderId="12" xfId="0" applyNumberFormat="1" applyFont="1" applyFill="1" applyBorder="1" applyAlignment="1">
      <alignment horizontal="center" vertical="center" wrapText="1"/>
    </xf>
    <xf numFmtId="164" fontId="13" fillId="10" borderId="33" xfId="0" applyNumberFormat="1" applyFont="1" applyFill="1" applyBorder="1" applyAlignment="1" applyProtection="1">
      <alignment horizontal="center" vertical="center" wrapText="1"/>
    </xf>
    <xf numFmtId="164" fontId="13" fillId="9" borderId="5" xfId="0" applyNumberFormat="1" applyFont="1" applyFill="1" applyBorder="1" applyAlignment="1" applyProtection="1">
      <alignment horizontal="center" vertical="center" wrapText="1"/>
    </xf>
    <xf numFmtId="164" fontId="13" fillId="10" borderId="5" xfId="0" applyNumberFormat="1" applyFont="1" applyFill="1" applyBorder="1" applyAlignment="1" applyProtection="1">
      <alignment horizontal="center" vertical="center" wrapText="1"/>
    </xf>
    <xf numFmtId="164" fontId="10" fillId="10" borderId="5" xfId="0" applyNumberFormat="1" applyFont="1" applyFill="1" applyBorder="1" applyAlignment="1" applyProtection="1">
      <alignment horizontal="center" vertical="center" wrapText="1"/>
    </xf>
    <xf numFmtId="164" fontId="13" fillId="9" borderId="6" xfId="0" applyNumberFormat="1" applyFont="1" applyFill="1" applyBorder="1" applyAlignment="1" applyProtection="1">
      <alignment horizontal="center" vertical="center" wrapText="1"/>
    </xf>
    <xf numFmtId="164" fontId="11" fillId="8" borderId="38" xfId="0" applyNumberFormat="1" applyFont="1" applyFill="1" applyBorder="1" applyAlignment="1" applyProtection="1">
      <alignment horizontal="center" vertical="center" wrapText="1"/>
    </xf>
    <xf numFmtId="164" fontId="13" fillId="10" borderId="6" xfId="0" applyNumberFormat="1" applyFont="1" applyFill="1" applyBorder="1" applyAlignment="1" applyProtection="1">
      <alignment horizontal="center" vertical="center" wrapText="1"/>
    </xf>
    <xf numFmtId="164" fontId="11" fillId="3" borderId="7" xfId="0" applyNumberFormat="1" applyFont="1" applyFill="1" applyBorder="1" applyAlignment="1" applyProtection="1">
      <alignment horizontal="center" vertical="center" wrapText="1"/>
    </xf>
    <xf numFmtId="164" fontId="11" fillId="3" borderId="50" xfId="0" applyNumberFormat="1" applyFont="1" applyFill="1" applyBorder="1" applyAlignment="1" applyProtection="1">
      <alignment horizontal="center" vertical="center" wrapText="1"/>
    </xf>
    <xf numFmtId="0" fontId="13" fillId="9" borderId="33" xfId="0" applyFont="1" applyFill="1" applyBorder="1" applyAlignment="1" applyProtection="1">
      <alignment horizontal="center" vertical="center" wrapText="1"/>
    </xf>
    <xf numFmtId="0" fontId="13" fillId="9" borderId="5" xfId="0" applyFont="1" applyFill="1" applyBorder="1" applyAlignment="1" applyProtection="1">
      <alignment horizontal="center" vertical="center" wrapText="1"/>
    </xf>
    <xf numFmtId="0" fontId="13" fillId="10" borderId="5" xfId="0" applyFont="1" applyFill="1" applyBorder="1" applyAlignment="1" applyProtection="1">
      <alignment horizontal="center" vertical="center" wrapText="1"/>
    </xf>
    <xf numFmtId="0" fontId="10" fillId="9" borderId="5" xfId="0" applyFont="1" applyFill="1" applyBorder="1" applyAlignment="1" applyProtection="1">
      <alignment horizontal="center" vertical="center" wrapText="1"/>
    </xf>
    <xf numFmtId="164" fontId="11" fillId="3" borderId="38" xfId="0" applyNumberFormat="1" applyFont="1" applyFill="1" applyBorder="1" applyAlignment="1" applyProtection="1">
      <alignment horizontal="center" vertical="center" wrapText="1"/>
    </xf>
    <xf numFmtId="164" fontId="13" fillId="9" borderId="33" xfId="0" applyNumberFormat="1" applyFont="1" applyFill="1" applyBorder="1" applyAlignment="1" applyProtection="1">
      <alignment horizontal="center" vertical="center" wrapText="1"/>
    </xf>
    <xf numFmtId="0" fontId="13" fillId="10" borderId="33" xfId="0" applyFont="1" applyFill="1" applyBorder="1" applyAlignment="1" applyProtection="1">
      <alignment horizontal="center" vertical="center" wrapText="1"/>
    </xf>
    <xf numFmtId="0" fontId="13" fillId="10" borderId="6" xfId="0" applyFont="1" applyFill="1" applyBorder="1" applyAlignment="1" applyProtection="1">
      <alignment horizontal="center" vertical="center" wrapText="1"/>
    </xf>
    <xf numFmtId="0" fontId="12" fillId="8" borderId="7" xfId="0" applyFont="1" applyFill="1" applyBorder="1" applyAlignment="1" applyProtection="1">
      <alignment horizontal="center" vertical="center" wrapText="1"/>
    </xf>
    <xf numFmtId="164" fontId="11" fillId="8" borderId="50" xfId="0" applyNumberFormat="1" applyFont="1" applyFill="1" applyBorder="1" applyAlignment="1" applyProtection="1">
      <alignment horizontal="center" vertical="center" wrapText="1"/>
    </xf>
    <xf numFmtId="164" fontId="13" fillId="2" borderId="5" xfId="0" applyNumberFormat="1" applyFont="1" applyFill="1" applyBorder="1" applyAlignment="1" applyProtection="1">
      <alignment horizontal="center" vertical="center" wrapText="1"/>
    </xf>
    <xf numFmtId="164" fontId="13" fillId="10" borderId="1" xfId="0" applyNumberFormat="1" applyFont="1" applyFill="1" applyBorder="1" applyAlignment="1" applyProtection="1">
      <alignment horizontal="center" vertical="center" wrapText="1"/>
    </xf>
    <xf numFmtId="164" fontId="13" fillId="2" borderId="18" xfId="0" applyNumberFormat="1" applyFont="1" applyFill="1" applyBorder="1" applyAlignment="1" applyProtection="1">
      <alignment horizontal="center" vertical="center" wrapText="1"/>
    </xf>
    <xf numFmtId="164" fontId="14" fillId="9" borderId="5" xfId="0" applyNumberFormat="1" applyFont="1" applyFill="1" applyBorder="1" applyAlignment="1" applyProtection="1">
      <alignment horizontal="center" vertical="center" wrapText="1"/>
    </xf>
    <xf numFmtId="0" fontId="13" fillId="9" borderId="6" xfId="0" applyFont="1" applyFill="1" applyBorder="1" applyAlignment="1" applyProtection="1">
      <alignment horizontal="center" vertical="center" wrapText="1"/>
    </xf>
    <xf numFmtId="164" fontId="11" fillId="8" borderId="7" xfId="0" applyNumberFormat="1" applyFont="1" applyFill="1" applyBorder="1" applyAlignment="1" applyProtection="1">
      <alignment horizontal="center" vertical="center" wrapText="1"/>
    </xf>
    <xf numFmtId="164" fontId="11" fillId="8" borderId="4" xfId="0" applyNumberFormat="1" applyFont="1" applyFill="1" applyBorder="1" applyAlignment="1" applyProtection="1">
      <alignment horizontal="center" vertical="center" wrapText="1"/>
    </xf>
    <xf numFmtId="164" fontId="13" fillId="2" borderId="6" xfId="0" applyNumberFormat="1" applyFont="1" applyFill="1" applyBorder="1" applyAlignment="1" applyProtection="1">
      <alignment horizontal="center" vertical="center" wrapText="1"/>
    </xf>
    <xf numFmtId="164" fontId="11" fillId="8" borderId="54" xfId="0" applyNumberFormat="1" applyFont="1" applyFill="1" applyBorder="1" applyAlignment="1" applyProtection="1">
      <alignment horizontal="center" vertical="center" wrapText="1"/>
    </xf>
    <xf numFmtId="0" fontId="13" fillId="0" borderId="6" xfId="0" applyFont="1" applyBorder="1" applyAlignment="1" applyProtection="1">
      <alignment horizontal="center" vertical="center" wrapText="1"/>
    </xf>
    <xf numFmtId="164" fontId="13" fillId="2" borderId="33" xfId="0" applyNumberFormat="1" applyFont="1" applyFill="1" applyBorder="1" applyAlignment="1" applyProtection="1">
      <alignment horizontal="center" vertical="center" wrapText="1"/>
    </xf>
    <xf numFmtId="0" fontId="13" fillId="0" borderId="5" xfId="0" applyFont="1" applyBorder="1" applyAlignment="1" applyProtection="1">
      <alignment horizontal="center" vertical="center" wrapText="1"/>
    </xf>
    <xf numFmtId="0" fontId="9" fillId="0" borderId="0" xfId="0" applyFont="1" applyAlignment="1">
      <alignment horizontal="center" vertical="center" wrapText="1"/>
    </xf>
    <xf numFmtId="164" fontId="10" fillId="10" borderId="33" xfId="0" applyNumberFormat="1" applyFont="1" applyFill="1" applyBorder="1" applyAlignment="1" applyProtection="1">
      <alignment horizontal="center" vertical="center" wrapText="1"/>
    </xf>
    <xf numFmtId="164" fontId="10" fillId="10" borderId="17" xfId="0" applyNumberFormat="1" applyFont="1" applyFill="1" applyBorder="1" applyAlignment="1" applyProtection="1">
      <alignment horizontal="center" vertical="center" wrapText="1"/>
    </xf>
    <xf numFmtId="164" fontId="40" fillId="10" borderId="5" xfId="0" applyNumberFormat="1" applyFont="1" applyFill="1" applyBorder="1" applyAlignment="1" applyProtection="1">
      <alignment horizontal="center" vertical="center" wrapText="1"/>
    </xf>
    <xf numFmtId="164" fontId="10" fillId="10" borderId="6" xfId="0" applyNumberFormat="1" applyFont="1" applyFill="1" applyBorder="1" applyAlignment="1" applyProtection="1">
      <alignment horizontal="center" vertical="center" wrapText="1"/>
    </xf>
    <xf numFmtId="0" fontId="11" fillId="0" borderId="48" xfId="0" applyFont="1" applyBorder="1" applyAlignment="1">
      <alignment horizontal="center" vertical="center" wrapText="1"/>
    </xf>
    <xf numFmtId="0" fontId="11" fillId="0" borderId="25" xfId="0" applyFont="1" applyFill="1" applyBorder="1" applyAlignment="1">
      <alignment horizontal="center" vertical="center" wrapText="1"/>
    </xf>
    <xf numFmtId="0" fontId="13" fillId="2" borderId="58" xfId="0" applyFont="1" applyFill="1" applyBorder="1" applyAlignment="1">
      <alignment horizontal="center" vertical="center" wrapText="1"/>
    </xf>
    <xf numFmtId="0" fontId="13" fillId="2" borderId="56" xfId="0" applyFont="1" applyFill="1" applyBorder="1" applyAlignment="1">
      <alignment horizontal="center" vertical="center" wrapText="1"/>
    </xf>
    <xf numFmtId="0" fontId="13" fillId="0" borderId="56" xfId="0" applyFont="1" applyFill="1" applyBorder="1" applyAlignment="1">
      <alignment horizontal="center" vertical="center" wrapText="1"/>
    </xf>
    <xf numFmtId="0" fontId="13" fillId="2" borderId="62" xfId="0" applyFont="1" applyFill="1" applyBorder="1" applyAlignment="1">
      <alignment horizontal="center" vertical="center" wrapText="1"/>
    </xf>
    <xf numFmtId="0" fontId="13" fillId="0" borderId="58"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9" fillId="0" borderId="43" xfId="0" applyFont="1" applyFill="1" applyBorder="1" applyAlignment="1">
      <alignment horizontal="center" vertical="center"/>
    </xf>
    <xf numFmtId="0" fontId="11" fillId="0" borderId="43" xfId="0" applyFont="1" applyFill="1" applyBorder="1" applyAlignment="1">
      <alignment horizontal="center" vertical="center" wrapText="1"/>
    </xf>
    <xf numFmtId="0" fontId="11" fillId="0" borderId="0" xfId="0" applyFont="1" applyFill="1" applyBorder="1" applyAlignment="1">
      <alignment horizontal="center" vertical="center" wrapText="1"/>
    </xf>
    <xf numFmtId="0" fontId="13" fillId="0" borderId="43" xfId="0" applyFont="1" applyFill="1" applyBorder="1" applyAlignment="1">
      <alignment horizontal="center" vertical="center"/>
    </xf>
    <xf numFmtId="0" fontId="13" fillId="0" borderId="43" xfId="0" applyFont="1" applyFill="1" applyBorder="1" applyAlignment="1">
      <alignment horizontal="center" vertical="center" wrapText="1"/>
    </xf>
    <xf numFmtId="0" fontId="0" fillId="0" borderId="0" xfId="0" applyAlignment="1">
      <alignment horizontal="center"/>
    </xf>
    <xf numFmtId="0" fontId="13" fillId="3" borderId="3" xfId="0" applyFont="1" applyFill="1" applyBorder="1" applyAlignment="1">
      <alignment vertical="center"/>
    </xf>
    <xf numFmtId="0" fontId="13" fillId="3" borderId="13" xfId="0" applyFont="1" applyFill="1" applyBorder="1" applyAlignment="1">
      <alignment vertical="center"/>
    </xf>
    <xf numFmtId="0" fontId="13" fillId="3" borderId="4" xfId="0" applyFont="1" applyFill="1" applyBorder="1" applyAlignment="1">
      <alignment vertical="center"/>
    </xf>
    <xf numFmtId="0" fontId="13" fillId="2" borderId="33" xfId="0" applyFont="1" applyFill="1" applyBorder="1" applyAlignment="1">
      <alignment horizontal="left" vertical="center" wrapText="1"/>
    </xf>
    <xf numFmtId="0" fontId="13" fillId="2" borderId="32" xfId="0" applyFont="1" applyFill="1" applyBorder="1" applyAlignment="1">
      <alignment horizontal="left" vertical="center" wrapText="1"/>
    </xf>
    <xf numFmtId="0" fontId="13" fillId="2" borderId="5" xfId="0" applyFont="1" applyFill="1" applyBorder="1" applyAlignment="1">
      <alignment horizontal="left" vertical="center" wrapText="1"/>
    </xf>
    <xf numFmtId="0" fontId="13" fillId="3" borderId="0" xfId="0" applyFont="1" applyFill="1" applyBorder="1" applyAlignment="1">
      <alignment vertical="center" wrapText="1"/>
    </xf>
    <xf numFmtId="0" fontId="13" fillId="0" borderId="5" xfId="0" applyFont="1" applyFill="1" applyBorder="1" applyAlignment="1">
      <alignment horizontal="left" vertical="center" wrapText="1"/>
    </xf>
    <xf numFmtId="0" fontId="13" fillId="3" borderId="31" xfId="0" applyFont="1" applyFill="1" applyBorder="1" applyAlignment="1">
      <alignment vertical="center" wrapText="1"/>
    </xf>
    <xf numFmtId="0" fontId="13" fillId="0" borderId="33" xfId="0" applyFont="1" applyFill="1" applyBorder="1" applyAlignment="1">
      <alignment horizontal="left" vertical="center" wrapText="1"/>
    </xf>
    <xf numFmtId="0" fontId="13" fillId="3" borderId="59" xfId="0" applyFont="1" applyFill="1" applyBorder="1" applyAlignment="1">
      <alignment vertical="center" wrapText="1"/>
    </xf>
    <xf numFmtId="0" fontId="13" fillId="3" borderId="20" xfId="0" applyFont="1" applyFill="1" applyBorder="1" applyAlignment="1">
      <alignment vertical="center" wrapText="1"/>
    </xf>
    <xf numFmtId="0" fontId="13" fillId="2" borderId="6" xfId="0" applyFont="1" applyFill="1" applyBorder="1" applyAlignment="1">
      <alignment horizontal="left" vertical="center" wrapText="1"/>
    </xf>
    <xf numFmtId="0" fontId="13" fillId="3" borderId="4" xfId="0" applyFont="1" applyFill="1" applyBorder="1" applyAlignment="1">
      <alignment vertical="center" wrapText="1"/>
    </xf>
    <xf numFmtId="0" fontId="13" fillId="3" borderId="39" xfId="0" applyFont="1" applyFill="1" applyBorder="1" applyAlignment="1">
      <alignment vertical="center" wrapText="1"/>
    </xf>
    <xf numFmtId="0" fontId="13" fillId="3" borderId="8" xfId="0" applyFont="1" applyFill="1" applyBorder="1" applyAlignment="1">
      <alignment vertical="center" wrapText="1"/>
    </xf>
    <xf numFmtId="0" fontId="13" fillId="3" borderId="51" xfId="0" applyFont="1" applyFill="1" applyBorder="1" applyAlignment="1">
      <alignment vertical="center" wrapText="1"/>
    </xf>
    <xf numFmtId="0" fontId="13" fillId="0" borderId="6" xfId="0" applyFont="1" applyFill="1" applyBorder="1" applyAlignment="1">
      <alignment horizontal="left" vertical="center" wrapText="1"/>
    </xf>
    <xf numFmtId="0" fontId="13" fillId="0" borderId="52" xfId="0" applyFont="1" applyFill="1" applyBorder="1" applyAlignment="1">
      <alignment horizontal="left" vertical="center" wrapText="1"/>
    </xf>
    <xf numFmtId="0" fontId="13" fillId="3" borderId="64" xfId="0" applyFont="1" applyFill="1" applyBorder="1" applyAlignment="1">
      <alignment vertical="center" wrapText="1"/>
    </xf>
    <xf numFmtId="0" fontId="13" fillId="0" borderId="32" xfId="0" applyFont="1" applyFill="1" applyBorder="1" applyAlignment="1">
      <alignment horizontal="left" vertical="center" wrapText="1"/>
    </xf>
    <xf numFmtId="0" fontId="9" fillId="16" borderId="0" xfId="0" applyFont="1" applyFill="1" applyAlignment="1">
      <alignment vertical="center"/>
    </xf>
    <xf numFmtId="0" fontId="2" fillId="0" borderId="5" xfId="2" applyFont="1" applyBorder="1" applyAlignment="1" applyProtection="1">
      <alignment vertical="center" wrapText="1"/>
      <protection locked="0"/>
    </xf>
    <xf numFmtId="0" fontId="2" fillId="0" borderId="5" xfId="2" applyBorder="1" applyAlignment="1">
      <alignment vertical="center"/>
    </xf>
    <xf numFmtId="0" fontId="8" fillId="0" borderId="97" xfId="0" applyFont="1" applyBorder="1" applyAlignment="1" applyProtection="1">
      <alignment horizontal="center" vertical="center" wrapText="1"/>
      <protection locked="0"/>
    </xf>
    <xf numFmtId="0" fontId="34" fillId="0" borderId="0" xfId="0" applyFont="1" applyAlignment="1" applyProtection="1">
      <alignment horizontal="center" vertical="center"/>
      <protection locked="0"/>
    </xf>
    <xf numFmtId="0" fontId="0" fillId="0" borderId="0" xfId="0" applyAlignment="1">
      <alignment vertical="center"/>
    </xf>
    <xf numFmtId="0" fontId="47" fillId="0" borderId="97" xfId="0" applyFont="1" applyBorder="1" applyAlignment="1" applyProtection="1">
      <alignment horizontal="center" vertical="center"/>
      <protection locked="0"/>
    </xf>
    <xf numFmtId="0" fontId="8" fillId="0" borderId="66" xfId="0" applyFont="1" applyBorder="1" applyAlignment="1" applyProtection="1">
      <alignment horizontal="center" vertical="center" wrapText="1"/>
      <protection locked="0"/>
    </xf>
    <xf numFmtId="9" fontId="26" fillId="0" borderId="106" xfId="0" applyNumberFormat="1" applyFont="1" applyFill="1" applyBorder="1" applyAlignment="1" applyProtection="1">
      <alignment horizontal="center" vertical="center" wrapText="1"/>
    </xf>
    <xf numFmtId="9" fontId="26" fillId="0" borderId="105" xfId="0" applyNumberFormat="1" applyFont="1" applyFill="1" applyBorder="1" applyAlignment="1" applyProtection="1">
      <alignment horizontal="center" vertical="center" wrapText="1"/>
    </xf>
    <xf numFmtId="9" fontId="26" fillId="0" borderId="104" xfId="0" applyNumberFormat="1" applyFont="1" applyFill="1" applyBorder="1" applyAlignment="1" applyProtection="1">
      <alignment horizontal="center" vertical="center" wrapText="1"/>
    </xf>
    <xf numFmtId="0" fontId="34" fillId="0" borderId="90" xfId="0" applyFont="1" applyBorder="1" applyAlignment="1" applyProtection="1">
      <alignment horizontal="center" vertical="center"/>
      <protection locked="0"/>
    </xf>
    <xf numFmtId="0" fontId="26" fillId="0" borderId="72" xfId="0" applyFont="1" applyFill="1" applyBorder="1" applyAlignment="1" applyProtection="1">
      <alignment vertical="center" wrapText="1"/>
      <protection locked="0"/>
    </xf>
    <xf numFmtId="0" fontId="34" fillId="0" borderId="86" xfId="0" applyFont="1" applyBorder="1" applyAlignment="1" applyProtection="1">
      <alignment horizontal="center" vertical="center"/>
      <protection locked="0"/>
    </xf>
    <xf numFmtId="0" fontId="50" fillId="0" borderId="80" xfId="0" applyFont="1" applyFill="1" applyBorder="1" applyAlignment="1" applyProtection="1">
      <alignment vertical="center" wrapText="1"/>
      <protection locked="0"/>
    </xf>
    <xf numFmtId="0" fontId="34" fillId="0" borderId="80" xfId="0" applyFont="1" applyFill="1" applyBorder="1" applyAlignment="1" applyProtection="1">
      <alignment vertical="center" wrapText="1"/>
      <protection locked="0"/>
    </xf>
    <xf numFmtId="0" fontId="8" fillId="0" borderId="0" xfId="0" applyFont="1" applyAlignment="1">
      <alignment vertical="center"/>
    </xf>
    <xf numFmtId="0" fontId="26" fillId="0" borderId="80" xfId="0" applyFont="1" applyFill="1" applyBorder="1" applyAlignment="1" applyProtection="1">
      <alignment vertical="center" wrapText="1"/>
      <protection locked="0"/>
    </xf>
    <xf numFmtId="0" fontId="26" fillId="0" borderId="5" xfId="0" applyFont="1" applyFill="1" applyBorder="1" applyAlignment="1" applyProtection="1">
      <alignment vertical="center" wrapText="1"/>
      <protection locked="0"/>
    </xf>
    <xf numFmtId="0" fontId="50" fillId="0" borderId="5" xfId="0" applyFont="1" applyFill="1" applyBorder="1" applyAlignment="1" applyProtection="1">
      <alignment vertical="center" wrapText="1"/>
      <protection locked="0"/>
    </xf>
    <xf numFmtId="0" fontId="34" fillId="0" borderId="82" xfId="0" applyFont="1" applyBorder="1" applyAlignment="1" applyProtection="1">
      <alignment horizontal="center" vertical="center"/>
      <protection locked="0"/>
    </xf>
    <xf numFmtId="0" fontId="44" fillId="0" borderId="0" xfId="0" applyFont="1" applyAlignment="1" applyProtection="1">
      <alignment vertical="center" wrapText="1"/>
      <protection locked="0"/>
    </xf>
    <xf numFmtId="9" fontId="44" fillId="0" borderId="0" xfId="0" applyNumberFormat="1" applyFont="1" applyAlignment="1" applyProtection="1">
      <alignment horizontal="center" vertical="center"/>
    </xf>
    <xf numFmtId="0" fontId="47" fillId="0" borderId="97" xfId="0" applyFont="1" applyFill="1" applyBorder="1" applyAlignment="1" applyProtection="1">
      <alignment horizontal="right" vertical="center" wrapText="1"/>
      <protection locked="0"/>
    </xf>
    <xf numFmtId="9" fontId="26" fillId="0" borderId="97" xfId="0" applyNumberFormat="1" applyFont="1" applyFill="1" applyBorder="1" applyAlignment="1" applyProtection="1">
      <alignment horizontal="center" vertical="center" wrapText="1"/>
    </xf>
    <xf numFmtId="10" fontId="44" fillId="0" borderId="0" xfId="0" applyNumberFormat="1" applyFont="1" applyAlignment="1" applyProtection="1">
      <alignment vertical="center" wrapText="1"/>
      <protection locked="0"/>
    </xf>
    <xf numFmtId="0" fontId="9" fillId="0" borderId="0" xfId="0" applyFont="1" applyAlignment="1">
      <alignment vertical="center" wrapText="1"/>
    </xf>
    <xf numFmtId="0" fontId="50" fillId="0" borderId="76" xfId="0" applyFont="1" applyFill="1" applyBorder="1" applyAlignment="1" applyProtection="1">
      <alignment vertical="center" wrapText="1"/>
      <protection locked="0"/>
    </xf>
    <xf numFmtId="9" fontId="26" fillId="0" borderId="107" xfId="0" applyNumberFormat="1" applyFont="1" applyFill="1" applyBorder="1" applyAlignment="1" applyProtection="1">
      <alignment horizontal="center" vertical="center" wrapText="1"/>
    </xf>
    <xf numFmtId="0" fontId="38" fillId="8" borderId="66" xfId="0" applyFont="1" applyFill="1" applyBorder="1" applyAlignment="1">
      <alignment horizontal="center" vertical="center" wrapText="1"/>
    </xf>
    <xf numFmtId="1" fontId="9" fillId="2" borderId="5" xfId="0" applyNumberFormat="1" applyFont="1" applyFill="1" applyBorder="1" applyAlignment="1">
      <alignment horizontal="center" vertical="center" wrapText="1"/>
    </xf>
    <xf numFmtId="166" fontId="9" fillId="6" borderId="5" xfId="0" applyNumberFormat="1" applyFont="1" applyFill="1" applyBorder="1" applyAlignment="1">
      <alignment horizontal="center" vertical="center" wrapText="1"/>
    </xf>
    <xf numFmtId="0" fontId="26" fillId="0" borderId="0" xfId="0" quotePrefix="1" applyFont="1" applyBorder="1" applyAlignment="1" applyProtection="1">
      <alignment horizontal="center" vertical="center"/>
      <protection locked="0"/>
    </xf>
    <xf numFmtId="0" fontId="26" fillId="0" borderId="0" xfId="0" applyFont="1" applyBorder="1" applyAlignment="1" applyProtection="1">
      <alignment horizontal="left" vertical="center"/>
      <protection locked="0"/>
    </xf>
    <xf numFmtId="9" fontId="26" fillId="0" borderId="0" xfId="0" applyNumberFormat="1" applyFont="1" applyFill="1" applyBorder="1" applyAlignment="1" applyProtection="1">
      <alignment horizontal="center" vertical="center" wrapText="1"/>
    </xf>
    <xf numFmtId="164" fontId="13" fillId="0" borderId="5" xfId="0" applyNumberFormat="1" applyFont="1" applyFill="1" applyBorder="1" applyAlignment="1" applyProtection="1">
      <alignment horizontal="center" vertical="center" wrapText="1"/>
    </xf>
    <xf numFmtId="0" fontId="13" fillId="0" borderId="5" xfId="0" applyFont="1" applyFill="1" applyBorder="1" applyAlignment="1">
      <alignment horizontal="center" vertical="center" wrapText="1"/>
    </xf>
    <xf numFmtId="0" fontId="10" fillId="0" borderId="100" xfId="0" applyFont="1" applyBorder="1" applyAlignment="1">
      <alignment horizontal="center" vertical="center"/>
    </xf>
    <xf numFmtId="0" fontId="6" fillId="0" borderId="0" xfId="0" applyFont="1" applyAlignment="1">
      <alignment horizontal="right" vertical="center"/>
    </xf>
    <xf numFmtId="0" fontId="6" fillId="0" borderId="0" xfId="0" applyFont="1" applyAlignment="1">
      <alignment vertical="center"/>
    </xf>
    <xf numFmtId="1" fontId="0" fillId="0" borderId="0" xfId="0" applyNumberFormat="1" applyAlignment="1">
      <alignment horizontal="center"/>
    </xf>
    <xf numFmtId="0" fontId="2" fillId="18" borderId="78" xfId="0" applyFont="1" applyFill="1" applyBorder="1" applyAlignment="1">
      <alignment horizontal="center"/>
    </xf>
    <xf numFmtId="0" fontId="2" fillId="18" borderId="72" xfId="0" applyFont="1" applyFill="1" applyBorder="1" applyAlignment="1">
      <alignment horizontal="center"/>
    </xf>
    <xf numFmtId="0" fontId="0" fillId="0" borderId="79" xfId="0" applyBorder="1" applyAlignment="1">
      <alignment horizontal="center"/>
    </xf>
    <xf numFmtId="1" fontId="0" fillId="0" borderId="80" xfId="0" applyNumberFormat="1" applyBorder="1" applyAlignment="1">
      <alignment horizontal="center"/>
    </xf>
    <xf numFmtId="0" fontId="0" fillId="12" borderId="79" xfId="0" applyFill="1" applyBorder="1" applyAlignment="1">
      <alignment horizontal="center"/>
    </xf>
    <xf numFmtId="1" fontId="0" fillId="12" borderId="80" xfId="0" applyNumberFormat="1" applyFill="1" applyBorder="1" applyAlignment="1">
      <alignment horizontal="center"/>
    </xf>
    <xf numFmtId="0" fontId="2" fillId="0" borderId="81" xfId="0" applyFont="1" applyBorder="1"/>
    <xf numFmtId="1" fontId="0" fillId="0" borderId="77" xfId="0" applyNumberFormat="1" applyBorder="1" applyAlignment="1">
      <alignment horizontal="center"/>
    </xf>
    <xf numFmtId="9" fontId="0" fillId="0" borderId="0" xfId="0" applyNumberFormat="1" applyAlignment="1">
      <alignment horizontal="center"/>
    </xf>
    <xf numFmtId="0" fontId="0" fillId="0" borderId="0" xfId="0" applyBorder="1" applyAlignment="1">
      <alignment horizontal="center"/>
    </xf>
    <xf numFmtId="0" fontId="2" fillId="0" borderId="0" xfId="0" applyFont="1" applyBorder="1"/>
    <xf numFmtId="0" fontId="0" fillId="0" borderId="78" xfId="0" applyBorder="1" applyAlignment="1">
      <alignment horizontal="center"/>
    </xf>
    <xf numFmtId="9" fontId="0" fillId="0" borderId="5" xfId="0" applyNumberFormat="1" applyBorder="1" applyAlignment="1">
      <alignment horizontal="center"/>
    </xf>
    <xf numFmtId="9" fontId="0" fillId="0" borderId="80" xfId="0" applyNumberFormat="1" applyBorder="1" applyAlignment="1">
      <alignment horizontal="center"/>
    </xf>
    <xf numFmtId="9" fontId="0" fillId="0" borderId="76" xfId="0" applyNumberFormat="1" applyBorder="1" applyAlignment="1">
      <alignment horizontal="center"/>
    </xf>
    <xf numFmtId="9" fontId="6" fillId="18" borderId="69" xfId="0" applyNumberFormat="1" applyFont="1" applyFill="1" applyBorder="1" applyAlignment="1">
      <alignment horizontal="center"/>
    </xf>
    <xf numFmtId="10" fontId="6" fillId="18" borderId="72" xfId="0" applyNumberFormat="1" applyFont="1" applyFill="1" applyBorder="1" applyAlignment="1">
      <alignment horizontal="center"/>
    </xf>
    <xf numFmtId="0" fontId="6" fillId="0" borderId="79" xfId="0" applyFont="1" applyBorder="1" applyAlignment="1">
      <alignment horizontal="center"/>
    </xf>
    <xf numFmtId="0" fontId="6" fillId="0" borderId="81" xfId="0" applyFont="1" applyBorder="1" applyAlignment="1">
      <alignment horizontal="center"/>
    </xf>
    <xf numFmtId="0" fontId="6" fillId="0" borderId="98" xfId="0" applyFont="1" applyBorder="1" applyAlignment="1">
      <alignment horizontal="center"/>
    </xf>
    <xf numFmtId="9" fontId="0" fillId="0" borderId="99" xfId="0" applyNumberFormat="1" applyBorder="1" applyAlignment="1">
      <alignment horizontal="center"/>
    </xf>
    <xf numFmtId="9" fontId="0" fillId="0" borderId="100" xfId="0" applyNumberFormat="1" applyBorder="1" applyAlignment="1">
      <alignment horizontal="center"/>
    </xf>
    <xf numFmtId="0" fontId="36" fillId="0" borderId="0" xfId="0" applyFont="1"/>
    <xf numFmtId="0" fontId="13" fillId="25" borderId="0" xfId="0" applyFont="1" applyFill="1" applyBorder="1" applyAlignment="1" applyProtection="1">
      <alignment horizontal="center" vertical="center" wrapText="1"/>
    </xf>
    <xf numFmtId="0" fontId="9" fillId="0" borderId="5" xfId="0" applyFont="1" applyFill="1" applyBorder="1" applyAlignment="1">
      <alignment horizontal="center" vertical="center" wrapText="1"/>
    </xf>
    <xf numFmtId="166" fontId="9" fillId="0" borderId="5" xfId="0" applyNumberFormat="1" applyFont="1" applyFill="1" applyBorder="1" applyAlignment="1">
      <alignment horizontal="center" vertical="center" wrapText="1"/>
    </xf>
    <xf numFmtId="1" fontId="9" fillId="0" borderId="5" xfId="0" applyNumberFormat="1" applyFont="1" applyFill="1" applyBorder="1" applyAlignment="1">
      <alignment horizontal="center" vertical="center" wrapText="1"/>
    </xf>
    <xf numFmtId="9" fontId="9" fillId="0" borderId="5" xfId="0" applyNumberFormat="1" applyFont="1" applyFill="1" applyBorder="1" applyAlignment="1">
      <alignment horizontal="center" vertical="center" wrapText="1"/>
    </xf>
    <xf numFmtId="0" fontId="9" fillId="2" borderId="6" xfId="0" applyFont="1" applyFill="1" applyBorder="1" applyAlignment="1">
      <alignment horizontal="center" vertical="center" wrapText="1"/>
    </xf>
    <xf numFmtId="166" fontId="9" fillId="2" borderId="6" xfId="0" applyNumberFormat="1" applyFont="1" applyFill="1" applyBorder="1" applyAlignment="1">
      <alignment horizontal="center" vertical="center" wrapText="1"/>
    </xf>
    <xf numFmtId="1" fontId="9" fillId="2" borderId="6" xfId="0" applyNumberFormat="1" applyFont="1" applyFill="1" applyBorder="1" applyAlignment="1">
      <alignment horizontal="center" vertical="center" wrapText="1"/>
    </xf>
    <xf numFmtId="9" fontId="9" fillId="2" borderId="6" xfId="0" applyNumberFormat="1" applyFont="1" applyFill="1" applyBorder="1" applyAlignment="1">
      <alignment horizontal="center" vertical="center" wrapText="1"/>
    </xf>
    <xf numFmtId="1" fontId="9" fillId="8" borderId="67" xfId="0" applyNumberFormat="1" applyFont="1" applyFill="1" applyBorder="1" applyAlignment="1">
      <alignment horizontal="center" vertical="center" wrapText="1"/>
    </xf>
    <xf numFmtId="0" fontId="9" fillId="8" borderId="67" xfId="0" applyFont="1" applyFill="1" applyBorder="1" applyAlignment="1">
      <alignment horizontal="center" vertical="center" wrapText="1"/>
    </xf>
    <xf numFmtId="166" fontId="9" fillId="8" borderId="67" xfId="0" applyNumberFormat="1" applyFont="1" applyFill="1" applyBorder="1" applyAlignment="1">
      <alignment horizontal="center" vertical="center" wrapText="1"/>
    </xf>
    <xf numFmtId="9" fontId="9" fillId="8" borderId="67" xfId="0" applyNumberFormat="1" applyFont="1" applyFill="1" applyBorder="1" applyAlignment="1">
      <alignment horizontal="center" vertical="center" wrapText="1"/>
    </xf>
    <xf numFmtId="166" fontId="9" fillId="8" borderId="5" xfId="0" applyNumberFormat="1" applyFont="1" applyFill="1" applyBorder="1" applyAlignment="1">
      <alignment horizontal="center" vertical="center"/>
    </xf>
    <xf numFmtId="9" fontId="9" fillId="8" borderId="5" xfId="0" applyNumberFormat="1" applyFont="1" applyFill="1" applyBorder="1" applyAlignment="1">
      <alignment horizontal="center" vertical="center" wrapText="1"/>
    </xf>
    <xf numFmtId="0" fontId="22" fillId="0" borderId="0" xfId="0" applyFont="1" applyAlignment="1">
      <alignment vertical="center"/>
    </xf>
    <xf numFmtId="0" fontId="23" fillId="0" borderId="0" xfId="0" applyFont="1" applyAlignment="1">
      <alignment vertical="center"/>
    </xf>
    <xf numFmtId="0" fontId="10" fillId="0" borderId="0" xfId="0" applyFont="1" applyAlignment="1">
      <alignment vertical="center"/>
    </xf>
    <xf numFmtId="0" fontId="12" fillId="3" borderId="7" xfId="0" applyFont="1" applyFill="1" applyBorder="1" applyAlignment="1">
      <alignment horizontal="center" vertical="center"/>
    </xf>
    <xf numFmtId="0" fontId="12" fillId="3" borderId="3" xfId="0" applyFont="1" applyFill="1" applyBorder="1" applyAlignment="1">
      <alignment horizontal="center" vertical="center"/>
    </xf>
    <xf numFmtId="0" fontId="12" fillId="3" borderId="3" xfId="0" applyFont="1" applyFill="1" applyBorder="1" applyAlignment="1">
      <alignment vertical="center"/>
    </xf>
    <xf numFmtId="0" fontId="9" fillId="3" borderId="3" xfId="0" applyFont="1" applyFill="1" applyBorder="1" applyAlignment="1">
      <alignment vertical="center"/>
    </xf>
    <xf numFmtId="0" fontId="9" fillId="3" borderId="8" xfId="0" applyFont="1" applyFill="1" applyBorder="1" applyAlignment="1">
      <alignment horizontal="center" vertical="center"/>
    </xf>
    <xf numFmtId="0" fontId="9" fillId="0" borderId="0" xfId="0" applyFont="1" applyFill="1" applyBorder="1" applyAlignment="1">
      <alignment vertical="center"/>
    </xf>
    <xf numFmtId="0" fontId="10" fillId="3" borderId="7" xfId="0" applyFont="1" applyFill="1" applyBorder="1" applyAlignment="1">
      <alignment vertical="center"/>
    </xf>
    <xf numFmtId="0" fontId="9" fillId="3" borderId="8" xfId="0" applyFont="1" applyFill="1" applyBorder="1" applyAlignment="1">
      <alignment vertical="center"/>
    </xf>
    <xf numFmtId="164" fontId="11" fillId="3" borderId="12" xfId="0" applyNumberFormat="1" applyFont="1" applyFill="1" applyBorder="1" applyAlignment="1">
      <alignment horizontal="center" vertical="center"/>
    </xf>
    <xf numFmtId="164" fontId="11" fillId="3" borderId="13" xfId="0" applyNumberFormat="1" applyFont="1" applyFill="1" applyBorder="1" applyAlignment="1">
      <alignment horizontal="center" vertical="center"/>
    </xf>
    <xf numFmtId="0" fontId="11" fillId="3" borderId="13" xfId="0" applyFont="1" applyFill="1" applyBorder="1" applyAlignment="1">
      <alignment vertical="center"/>
    </xf>
    <xf numFmtId="0" fontId="9" fillId="3" borderId="13" xfId="0" applyFont="1" applyFill="1" applyBorder="1" applyAlignment="1">
      <alignment vertical="center"/>
    </xf>
    <xf numFmtId="167" fontId="9" fillId="3" borderId="13" xfId="0" applyNumberFormat="1" applyFont="1" applyFill="1" applyBorder="1" applyAlignment="1">
      <alignment vertical="center"/>
    </xf>
    <xf numFmtId="9" fontId="9" fillId="0" borderId="0" xfId="0" applyNumberFormat="1" applyFont="1" applyFill="1" applyBorder="1" applyAlignment="1">
      <alignment vertical="center"/>
    </xf>
    <xf numFmtId="0" fontId="9" fillId="0" borderId="15" xfId="0" applyFont="1" applyBorder="1" applyAlignment="1">
      <alignment vertical="center"/>
    </xf>
    <xf numFmtId="164" fontId="11" fillId="3" borderId="36" xfId="0" applyNumberFormat="1" applyFont="1" applyFill="1" applyBorder="1" applyAlignment="1">
      <alignment horizontal="center" vertical="center"/>
    </xf>
    <xf numFmtId="164" fontId="11" fillId="3" borderId="20" xfId="0" applyNumberFormat="1" applyFont="1" applyFill="1" applyBorder="1" applyAlignment="1">
      <alignment horizontal="center" vertical="center"/>
    </xf>
    <xf numFmtId="0" fontId="11" fillId="3" borderId="20" xfId="0" applyFont="1" applyFill="1" applyBorder="1" applyAlignment="1">
      <alignment vertical="center"/>
    </xf>
    <xf numFmtId="0" fontId="9" fillId="3" borderId="20" xfId="0" applyFont="1" applyFill="1" applyBorder="1" applyAlignment="1">
      <alignment vertical="center"/>
    </xf>
    <xf numFmtId="167" fontId="9" fillId="3" borderId="20" xfId="0" applyNumberFormat="1" applyFont="1" applyFill="1" applyBorder="1" applyAlignment="1">
      <alignment vertical="center"/>
    </xf>
    <xf numFmtId="9" fontId="9" fillId="3" borderId="37" xfId="0" applyNumberFormat="1" applyFont="1" applyFill="1" applyBorder="1" applyAlignment="1">
      <alignment horizontal="center" vertical="center"/>
    </xf>
    <xf numFmtId="0" fontId="10" fillId="3" borderId="36" xfId="0" applyFont="1" applyFill="1" applyBorder="1" applyAlignment="1">
      <alignment vertical="center"/>
    </xf>
    <xf numFmtId="166" fontId="9" fillId="0" borderId="6" xfId="0" applyNumberFormat="1" applyFont="1" applyBorder="1" applyAlignment="1">
      <alignment vertical="center"/>
    </xf>
    <xf numFmtId="9" fontId="9" fillId="3" borderId="37" xfId="0" applyNumberFormat="1" applyFont="1" applyFill="1" applyBorder="1" applyAlignment="1">
      <alignment vertical="center"/>
    </xf>
    <xf numFmtId="164" fontId="13" fillId="5" borderId="5" xfId="0" applyNumberFormat="1" applyFont="1" applyFill="1" applyBorder="1" applyAlignment="1">
      <alignment horizontal="center" vertical="center"/>
    </xf>
    <xf numFmtId="164" fontId="13" fillId="9" borderId="5" xfId="0" applyNumberFormat="1" applyFont="1" applyFill="1" applyBorder="1" applyAlignment="1">
      <alignment horizontal="center" vertical="center"/>
    </xf>
    <xf numFmtId="0" fontId="13" fillId="2" borderId="5" xfId="0" applyFont="1" applyFill="1" applyBorder="1" applyAlignment="1">
      <alignment vertical="center" wrapText="1"/>
    </xf>
    <xf numFmtId="9" fontId="9" fillId="2" borderId="5" xfId="0" applyNumberFormat="1" applyFont="1" applyFill="1" applyBorder="1" applyAlignment="1">
      <alignment vertical="center" wrapText="1"/>
    </xf>
    <xf numFmtId="164" fontId="13" fillId="2" borderId="5" xfId="0" applyNumberFormat="1" applyFont="1" applyFill="1" applyBorder="1" applyAlignment="1">
      <alignment horizontal="center" vertical="center"/>
    </xf>
    <xf numFmtId="0" fontId="9" fillId="0" borderId="24" xfId="0" applyFont="1" applyBorder="1" applyAlignment="1">
      <alignment vertical="center"/>
    </xf>
    <xf numFmtId="164" fontId="13" fillId="2" borderId="33" xfId="0" applyNumberFormat="1" applyFont="1" applyFill="1" applyBorder="1" applyAlignment="1">
      <alignment horizontal="center" vertical="center"/>
    </xf>
    <xf numFmtId="164" fontId="11" fillId="2" borderId="33" xfId="0" applyNumberFormat="1" applyFont="1" applyFill="1" applyBorder="1" applyAlignment="1">
      <alignment horizontal="center" vertical="center"/>
    </xf>
    <xf numFmtId="164" fontId="11" fillId="9" borderId="33" xfId="0" applyNumberFormat="1" applyFont="1" applyFill="1" applyBorder="1" applyAlignment="1">
      <alignment horizontal="center" vertical="center"/>
    </xf>
    <xf numFmtId="0" fontId="13" fillId="0" borderId="33" xfId="0" applyFont="1" applyFill="1" applyBorder="1" applyAlignment="1">
      <alignment vertical="center" wrapText="1"/>
    </xf>
    <xf numFmtId="9" fontId="9" fillId="2" borderId="0" xfId="0" applyNumberFormat="1" applyFont="1" applyFill="1" applyBorder="1" applyAlignment="1">
      <alignment vertical="center" wrapText="1"/>
    </xf>
    <xf numFmtId="164" fontId="13" fillId="2" borderId="1" xfId="0" applyNumberFormat="1" applyFont="1" applyFill="1" applyBorder="1" applyAlignment="1">
      <alignment horizontal="center" vertical="center"/>
    </xf>
    <xf numFmtId="0" fontId="13" fillId="0" borderId="5" xfId="0" applyFont="1" applyFill="1" applyBorder="1" applyAlignment="1">
      <alignment vertical="center" wrapText="1"/>
    </xf>
    <xf numFmtId="164" fontId="13" fillId="2" borderId="17" xfId="0" applyNumberFormat="1" applyFont="1" applyFill="1" applyBorder="1" applyAlignment="1">
      <alignment horizontal="center" vertical="center"/>
    </xf>
    <xf numFmtId="0" fontId="13" fillId="4" borderId="5" xfId="0" applyFont="1" applyFill="1" applyBorder="1" applyAlignment="1">
      <alignment vertical="center" wrapText="1"/>
    </xf>
    <xf numFmtId="0" fontId="14" fillId="0" borderId="5" xfId="0" applyFont="1" applyFill="1" applyBorder="1" applyAlignment="1">
      <alignment vertical="center" wrapText="1"/>
    </xf>
    <xf numFmtId="164" fontId="13" fillId="0" borderId="5" xfId="0" applyNumberFormat="1" applyFont="1" applyFill="1" applyBorder="1" applyAlignment="1">
      <alignment horizontal="center" vertical="center"/>
    </xf>
    <xf numFmtId="0" fontId="13" fillId="4" borderId="5" xfId="0" applyFont="1" applyFill="1" applyBorder="1" applyAlignment="1">
      <alignment horizontal="left" vertical="center" wrapText="1"/>
    </xf>
    <xf numFmtId="164" fontId="13" fillId="2" borderId="32" xfId="0" applyNumberFormat="1" applyFont="1" applyFill="1" applyBorder="1" applyAlignment="1">
      <alignment horizontal="center" vertical="center"/>
    </xf>
    <xf numFmtId="164" fontId="13" fillId="2" borderId="52" xfId="0" applyNumberFormat="1" applyFont="1" applyFill="1" applyBorder="1" applyAlignment="1">
      <alignment horizontal="center" vertical="center"/>
    </xf>
    <xf numFmtId="0" fontId="13" fillId="2" borderId="33" xfId="0" applyFont="1" applyFill="1" applyBorder="1" applyAlignment="1">
      <alignment vertical="center" wrapText="1"/>
    </xf>
    <xf numFmtId="164" fontId="11" fillId="3" borderId="2" xfId="0" applyNumberFormat="1" applyFont="1" applyFill="1" applyBorder="1" applyAlignment="1">
      <alignment horizontal="center" vertical="center"/>
    </xf>
    <xf numFmtId="164" fontId="11" fillId="3" borderId="31" xfId="0" applyNumberFormat="1" applyFont="1" applyFill="1" applyBorder="1" applyAlignment="1">
      <alignment horizontal="center" vertical="center"/>
    </xf>
    <xf numFmtId="0" fontId="11" fillId="3" borderId="2" xfId="0" applyFont="1" applyFill="1" applyBorder="1" applyAlignment="1">
      <alignment vertical="center"/>
    </xf>
    <xf numFmtId="0" fontId="9" fillId="3" borderId="2" xfId="0" applyFont="1" applyFill="1" applyBorder="1" applyAlignment="1">
      <alignment vertical="center"/>
    </xf>
    <xf numFmtId="168" fontId="9" fillId="3" borderId="2" xfId="0" applyNumberFormat="1" applyFont="1" applyFill="1" applyBorder="1" applyAlignment="1">
      <alignment vertical="center"/>
    </xf>
    <xf numFmtId="9" fontId="9" fillId="3" borderId="2" xfId="0" applyNumberFormat="1" applyFont="1" applyFill="1" applyBorder="1" applyAlignment="1">
      <alignment horizontal="center" vertical="center"/>
    </xf>
    <xf numFmtId="164" fontId="11" fillId="3" borderId="5" xfId="0" applyNumberFormat="1" applyFont="1" applyFill="1" applyBorder="1" applyAlignment="1">
      <alignment horizontal="center" vertical="center"/>
    </xf>
    <xf numFmtId="9" fontId="9" fillId="3" borderId="5" xfId="0" applyNumberFormat="1" applyFont="1" applyFill="1" applyBorder="1" applyAlignment="1">
      <alignment vertical="center"/>
    </xf>
    <xf numFmtId="164" fontId="13" fillId="5" borderId="32" xfId="0" applyNumberFormat="1" applyFont="1" applyFill="1" applyBorder="1" applyAlignment="1">
      <alignment horizontal="center" vertical="center"/>
    </xf>
    <xf numFmtId="0" fontId="13" fillId="0" borderId="25" xfId="0" applyFont="1" applyFill="1" applyBorder="1" applyAlignment="1">
      <alignment vertical="center" wrapText="1"/>
    </xf>
    <xf numFmtId="0" fontId="13" fillId="2" borderId="25" xfId="0" applyFont="1" applyFill="1" applyBorder="1" applyAlignment="1">
      <alignment vertical="center" wrapText="1"/>
    </xf>
    <xf numFmtId="0" fontId="13" fillId="2" borderId="56" xfId="0" applyFont="1" applyFill="1" applyBorder="1" applyAlignment="1">
      <alignment horizontal="left" vertical="center" wrapText="1"/>
    </xf>
    <xf numFmtId="0" fontId="13" fillId="9" borderId="25" xfId="0" applyFont="1" applyFill="1" applyBorder="1" applyAlignment="1">
      <alignment vertical="center" wrapText="1"/>
    </xf>
    <xf numFmtId="164" fontId="13" fillId="10" borderId="5" xfId="0" applyNumberFormat="1" applyFont="1" applyFill="1" applyBorder="1" applyAlignment="1">
      <alignment horizontal="center" vertical="center"/>
    </xf>
    <xf numFmtId="164" fontId="11" fillId="3" borderId="3" xfId="0" applyNumberFormat="1" applyFont="1" applyFill="1" applyBorder="1" applyAlignment="1">
      <alignment horizontal="center" vertical="center"/>
    </xf>
    <xf numFmtId="164" fontId="13" fillId="8" borderId="33" xfId="0" applyNumberFormat="1" applyFont="1" applyFill="1" applyBorder="1" applyAlignment="1">
      <alignment horizontal="center" vertical="center"/>
    </xf>
    <xf numFmtId="0" fontId="11" fillId="3" borderId="3" xfId="0" applyFont="1" applyFill="1" applyBorder="1" applyAlignment="1">
      <alignment vertical="center"/>
    </xf>
    <xf numFmtId="0" fontId="9" fillId="3" borderId="19" xfId="0" applyFont="1" applyFill="1" applyBorder="1" applyAlignment="1">
      <alignment vertical="center"/>
    </xf>
    <xf numFmtId="9" fontId="9" fillId="3" borderId="3" xfId="0" applyNumberFormat="1" applyFont="1" applyFill="1" applyBorder="1" applyAlignment="1">
      <alignment horizontal="center" vertical="center"/>
    </xf>
    <xf numFmtId="0" fontId="11" fillId="8" borderId="5" xfId="0" applyFont="1" applyFill="1" applyBorder="1" applyAlignment="1">
      <alignment horizontal="center" vertical="center"/>
    </xf>
    <xf numFmtId="164" fontId="11" fillId="3" borderId="4" xfId="0" applyNumberFormat="1" applyFont="1" applyFill="1" applyBorder="1" applyAlignment="1">
      <alignment horizontal="center" vertical="center"/>
    </xf>
    <xf numFmtId="164" fontId="13" fillId="8" borderId="52" xfId="0" applyNumberFormat="1" applyFont="1" applyFill="1" applyBorder="1" applyAlignment="1">
      <alignment horizontal="center" vertical="center"/>
    </xf>
    <xf numFmtId="0" fontId="11" fillId="3" borderId="4" xfId="0" applyFont="1" applyFill="1" applyBorder="1" applyAlignment="1">
      <alignment vertical="center"/>
    </xf>
    <xf numFmtId="0" fontId="9" fillId="3" borderId="4" xfId="0" applyFont="1" applyFill="1" applyBorder="1" applyAlignment="1">
      <alignment vertical="center"/>
    </xf>
    <xf numFmtId="166" fontId="9" fillId="3" borderId="4" xfId="0" applyNumberFormat="1" applyFont="1" applyFill="1" applyBorder="1" applyAlignment="1">
      <alignment vertical="center"/>
    </xf>
    <xf numFmtId="9" fontId="9" fillId="3" borderId="4" xfId="0" applyNumberFormat="1" applyFont="1" applyFill="1" applyBorder="1" applyAlignment="1">
      <alignment horizontal="center" vertical="center"/>
    </xf>
    <xf numFmtId="0" fontId="13" fillId="2" borderId="32" xfId="0" applyFont="1" applyFill="1" applyBorder="1" applyAlignment="1">
      <alignment horizontal="center" vertical="center"/>
    </xf>
    <xf numFmtId="0" fontId="29" fillId="0" borderId="49" xfId="0" applyFont="1" applyBorder="1" applyAlignment="1">
      <alignment vertical="center" wrapText="1"/>
    </xf>
    <xf numFmtId="0" fontId="13" fillId="2" borderId="5" xfId="0" applyFont="1" applyFill="1" applyBorder="1" applyAlignment="1">
      <alignment horizontal="center" vertical="center"/>
    </xf>
    <xf numFmtId="0" fontId="29" fillId="0" borderId="25" xfId="0" applyFont="1" applyBorder="1" applyAlignment="1">
      <alignment vertical="center" wrapText="1"/>
    </xf>
    <xf numFmtId="0" fontId="13" fillId="5" borderId="5" xfId="0" applyFont="1" applyFill="1" applyBorder="1" applyAlignment="1">
      <alignment horizontal="center" vertical="center"/>
    </xf>
    <xf numFmtId="0" fontId="29" fillId="9" borderId="25" xfId="0" applyFont="1" applyFill="1" applyBorder="1" applyAlignment="1">
      <alignment vertical="center" wrapText="1"/>
    </xf>
    <xf numFmtId="0" fontId="13" fillId="9" borderId="5" xfId="0" applyFont="1" applyFill="1" applyBorder="1" applyAlignment="1">
      <alignment horizontal="center" vertical="center"/>
    </xf>
    <xf numFmtId="0" fontId="13" fillId="0" borderId="5" xfId="0" applyFont="1" applyFill="1" applyBorder="1" applyAlignment="1">
      <alignment horizontal="center" vertical="center"/>
    </xf>
    <xf numFmtId="0" fontId="29" fillId="4" borderId="25" xfId="0" applyFont="1" applyFill="1" applyBorder="1" applyAlignment="1">
      <alignment vertical="center" wrapText="1"/>
    </xf>
    <xf numFmtId="0" fontId="28" fillId="0" borderId="25" xfId="0" applyFont="1" applyBorder="1" applyAlignment="1">
      <alignment vertical="center" wrapText="1"/>
    </xf>
    <xf numFmtId="0" fontId="14" fillId="2" borderId="33" xfId="0" applyFont="1" applyFill="1" applyBorder="1" applyAlignment="1">
      <alignment horizontal="center" vertical="center" wrapText="1"/>
    </xf>
    <xf numFmtId="0" fontId="29" fillId="0" borderId="57" xfId="0" applyFont="1" applyBorder="1" applyAlignment="1">
      <alignment vertical="center" wrapText="1"/>
    </xf>
    <xf numFmtId="164" fontId="13" fillId="8" borderId="64" xfId="0" applyNumberFormat="1" applyFont="1" applyFill="1" applyBorder="1" applyAlignment="1">
      <alignment horizontal="center" vertical="center"/>
    </xf>
    <xf numFmtId="0" fontId="11" fillId="3" borderId="2" xfId="0" applyFont="1" applyFill="1" applyBorder="1" applyAlignment="1">
      <alignment horizontal="left" vertical="center"/>
    </xf>
    <xf numFmtId="0" fontId="10" fillId="3" borderId="2" xfId="0" applyFont="1" applyFill="1" applyBorder="1" applyAlignment="1">
      <alignment vertical="center" wrapText="1"/>
    </xf>
    <xf numFmtId="9" fontId="9" fillId="3" borderId="2" xfId="0" applyNumberFormat="1" applyFont="1" applyFill="1" applyBorder="1" applyAlignment="1">
      <alignment horizontal="center" vertical="center" wrapText="1"/>
    </xf>
    <xf numFmtId="9" fontId="9" fillId="3" borderId="5" xfId="0" applyNumberFormat="1" applyFont="1" applyFill="1" applyBorder="1" applyAlignment="1">
      <alignment vertical="center" wrapText="1"/>
    </xf>
    <xf numFmtId="164" fontId="13" fillId="5" borderId="17" xfId="0" applyNumberFormat="1" applyFont="1" applyFill="1" applyBorder="1" applyAlignment="1">
      <alignment horizontal="center" vertical="center"/>
    </xf>
    <xf numFmtId="0" fontId="11" fillId="3" borderId="2" xfId="0" applyFont="1" applyFill="1" applyBorder="1" applyAlignment="1">
      <alignment horizontal="left" vertical="center" wrapText="1"/>
    </xf>
    <xf numFmtId="0" fontId="11" fillId="3" borderId="2" xfId="0" applyFont="1" applyFill="1" applyBorder="1" applyAlignment="1">
      <alignment vertical="center" wrapText="1"/>
    </xf>
    <xf numFmtId="165" fontId="9" fillId="3" borderId="2" xfId="0" applyNumberFormat="1" applyFont="1" applyFill="1" applyBorder="1" applyAlignment="1">
      <alignment vertical="center"/>
    </xf>
    <xf numFmtId="0" fontId="13" fillId="5" borderId="32" xfId="0" applyFont="1" applyFill="1" applyBorder="1" applyAlignment="1">
      <alignment horizontal="center" vertical="center"/>
    </xf>
    <xf numFmtId="0" fontId="13" fillId="10" borderId="5" xfId="0" applyFont="1" applyFill="1" applyBorder="1" applyAlignment="1">
      <alignment horizontal="center" vertical="center"/>
    </xf>
    <xf numFmtId="0" fontId="14" fillId="2" borderId="25" xfId="0" applyFont="1" applyFill="1" applyBorder="1" applyAlignment="1">
      <alignment vertical="center" wrapText="1"/>
    </xf>
    <xf numFmtId="0" fontId="13" fillId="10" borderId="32" xfId="0" applyFont="1" applyFill="1" applyBorder="1" applyAlignment="1">
      <alignment horizontal="center" vertical="center"/>
    </xf>
    <xf numFmtId="0" fontId="29" fillId="0" borderId="58" xfId="0" applyFont="1" applyBorder="1" applyAlignment="1">
      <alignment vertical="center" wrapText="1"/>
    </xf>
    <xf numFmtId="0" fontId="14" fillId="0" borderId="25" xfId="0" applyFont="1" applyFill="1" applyBorder="1" applyAlignment="1">
      <alignment horizontal="left" vertical="center" wrapText="1"/>
    </xf>
    <xf numFmtId="0" fontId="13" fillId="0" borderId="25" xfId="0" applyFont="1" applyFill="1" applyBorder="1" applyAlignment="1">
      <alignment horizontal="left" vertical="center" wrapText="1"/>
    </xf>
    <xf numFmtId="0" fontId="13" fillId="4" borderId="25" xfId="0" applyFont="1" applyFill="1" applyBorder="1" applyAlignment="1">
      <alignment horizontal="left" vertical="center" wrapText="1"/>
    </xf>
    <xf numFmtId="164" fontId="13" fillId="5" borderId="18" xfId="0" applyNumberFormat="1" applyFont="1" applyFill="1" applyBorder="1" applyAlignment="1">
      <alignment horizontal="center" vertical="center"/>
    </xf>
    <xf numFmtId="0" fontId="13" fillId="9" borderId="25" xfId="0" applyFont="1" applyFill="1" applyBorder="1" applyAlignment="1">
      <alignment horizontal="left" vertical="center" wrapText="1"/>
    </xf>
    <xf numFmtId="0" fontId="12" fillId="3" borderId="19" xfId="0" applyFont="1" applyFill="1" applyBorder="1" applyAlignment="1">
      <alignment horizontal="center" vertical="center"/>
    </xf>
    <xf numFmtId="0" fontId="12" fillId="3" borderId="19" xfId="0" applyFont="1" applyFill="1" applyBorder="1" applyAlignment="1">
      <alignment horizontal="left" vertical="center"/>
    </xf>
    <xf numFmtId="0" fontId="11" fillId="3" borderId="19" xfId="0" applyFont="1" applyFill="1" applyBorder="1" applyAlignment="1">
      <alignment vertical="center" wrapText="1"/>
    </xf>
    <xf numFmtId="0" fontId="11" fillId="3" borderId="19" xfId="0" applyFont="1" applyFill="1" applyBorder="1" applyAlignment="1">
      <alignment horizontal="center" vertical="center" wrapText="1"/>
    </xf>
    <xf numFmtId="0" fontId="12" fillId="3" borderId="5" xfId="0" applyFont="1" applyFill="1" applyBorder="1" applyAlignment="1">
      <alignment horizontal="center" vertical="center"/>
    </xf>
    <xf numFmtId="0" fontId="11" fillId="3" borderId="5" xfId="0" applyFont="1" applyFill="1" applyBorder="1" applyAlignment="1">
      <alignment vertical="center" wrapText="1"/>
    </xf>
    <xf numFmtId="0" fontId="11" fillId="3" borderId="4" xfId="0" applyFont="1" applyFill="1" applyBorder="1" applyAlignment="1">
      <alignment horizontal="left" vertical="center"/>
    </xf>
    <xf numFmtId="0" fontId="11" fillId="3" borderId="4" xfId="0" applyFont="1" applyFill="1" applyBorder="1" applyAlignment="1">
      <alignment vertical="center" wrapText="1"/>
    </xf>
    <xf numFmtId="165" fontId="9" fillId="3" borderId="4" xfId="0" applyNumberFormat="1" applyFont="1" applyFill="1" applyBorder="1" applyAlignment="1">
      <alignment vertical="center"/>
    </xf>
    <xf numFmtId="0" fontId="13" fillId="4" borderId="25" xfId="0" applyFont="1" applyFill="1" applyBorder="1" applyAlignment="1">
      <alignment vertical="center" wrapText="1"/>
    </xf>
    <xf numFmtId="0" fontId="13" fillId="4" borderId="56" xfId="0" applyFont="1" applyFill="1" applyBorder="1" applyAlignment="1">
      <alignment vertical="center" wrapText="1"/>
    </xf>
    <xf numFmtId="0" fontId="14" fillId="2" borderId="56" xfId="0" applyFont="1" applyFill="1" applyBorder="1" applyAlignment="1">
      <alignment vertical="center" wrapText="1"/>
    </xf>
    <xf numFmtId="0" fontId="14" fillId="4" borderId="56" xfId="0" applyFont="1" applyFill="1" applyBorder="1" applyAlignment="1">
      <alignment vertical="center" wrapText="1"/>
    </xf>
    <xf numFmtId="0" fontId="14" fillId="4" borderId="25" xfId="0" applyFont="1" applyFill="1" applyBorder="1" applyAlignment="1">
      <alignment vertical="center" wrapText="1"/>
    </xf>
    <xf numFmtId="0" fontId="14" fillId="0" borderId="56" xfId="0" applyFont="1" applyFill="1" applyBorder="1" applyAlignment="1">
      <alignment vertical="center" wrapText="1"/>
    </xf>
    <xf numFmtId="0" fontId="13" fillId="0" borderId="56" xfId="0" applyFont="1" applyFill="1" applyBorder="1" applyAlignment="1">
      <alignment vertical="center" wrapText="1"/>
    </xf>
    <xf numFmtId="0" fontId="14" fillId="4" borderId="25" xfId="0" applyNumberFormat="1" applyFont="1" applyFill="1" applyBorder="1" applyAlignment="1">
      <alignment vertical="center" wrapText="1"/>
    </xf>
    <xf numFmtId="0" fontId="13" fillId="2" borderId="56" xfId="0" applyFont="1" applyFill="1" applyBorder="1" applyAlignment="1">
      <alignment vertical="center" wrapText="1"/>
    </xf>
    <xf numFmtId="164" fontId="13" fillId="5" borderId="1" xfId="0" applyNumberFormat="1" applyFont="1" applyFill="1" applyBorder="1" applyAlignment="1">
      <alignment horizontal="center" vertical="center"/>
    </xf>
    <xf numFmtId="0" fontId="11" fillId="3" borderId="3" xfId="0" applyFont="1" applyFill="1" applyBorder="1" applyAlignment="1">
      <alignment vertical="center" wrapText="1"/>
    </xf>
    <xf numFmtId="164" fontId="11" fillId="3" borderId="57" xfId="0" applyNumberFormat="1" applyFont="1" applyFill="1" applyBorder="1" applyAlignment="1">
      <alignment horizontal="center" vertical="center"/>
    </xf>
    <xf numFmtId="0" fontId="11" fillId="3" borderId="39" xfId="0" applyFont="1" applyFill="1" applyBorder="1" applyAlignment="1">
      <alignment horizontal="left" vertical="center" wrapText="1"/>
    </xf>
    <xf numFmtId="0" fontId="28" fillId="4" borderId="25" xfId="0" applyFont="1" applyFill="1" applyBorder="1" applyAlignment="1">
      <alignment vertical="center" wrapText="1"/>
    </xf>
    <xf numFmtId="164" fontId="13" fillId="15" borderId="33" xfId="0" applyNumberFormat="1" applyFont="1" applyFill="1" applyBorder="1" applyAlignment="1">
      <alignment horizontal="center" vertical="center"/>
    </xf>
    <xf numFmtId="0" fontId="11" fillId="3" borderId="39" xfId="0" applyFont="1" applyFill="1" applyBorder="1" applyAlignment="1">
      <alignment horizontal="left" vertical="center"/>
    </xf>
    <xf numFmtId="164" fontId="13" fillId="10" borderId="32" xfId="0" applyNumberFormat="1" applyFont="1" applyFill="1" applyBorder="1" applyAlignment="1">
      <alignment horizontal="center" vertical="center"/>
    </xf>
    <xf numFmtId="0" fontId="14" fillId="0" borderId="62" xfId="0" applyFont="1" applyFill="1" applyBorder="1" applyAlignment="1">
      <alignment vertical="center" wrapText="1"/>
    </xf>
    <xf numFmtId="0" fontId="14" fillId="9" borderId="25" xfId="0" applyFont="1" applyFill="1" applyBorder="1" applyAlignment="1">
      <alignment vertical="center" wrapText="1"/>
    </xf>
    <xf numFmtId="164" fontId="14" fillId="9" borderId="5" xfId="0" applyNumberFormat="1" applyFont="1" applyFill="1" applyBorder="1" applyAlignment="1">
      <alignment horizontal="center" vertical="center"/>
    </xf>
    <xf numFmtId="164" fontId="14" fillId="5" borderId="5" xfId="0" applyNumberFormat="1" applyFont="1" applyFill="1" applyBorder="1" applyAlignment="1">
      <alignment horizontal="center" vertical="center"/>
    </xf>
    <xf numFmtId="0" fontId="29" fillId="0" borderId="61" xfId="0" applyFont="1" applyBorder="1" applyAlignment="1">
      <alignment vertical="center" wrapText="1"/>
    </xf>
    <xf numFmtId="0" fontId="13" fillId="3" borderId="2" xfId="0" applyFont="1" applyFill="1" applyBorder="1" applyAlignment="1">
      <alignment horizontal="left" vertical="center"/>
    </xf>
    <xf numFmtId="0" fontId="9" fillId="8" borderId="2" xfId="0" applyFont="1" applyFill="1" applyBorder="1" applyAlignment="1">
      <alignment vertical="center"/>
    </xf>
    <xf numFmtId="0" fontId="9" fillId="8" borderId="39" xfId="0" applyFont="1" applyFill="1" applyBorder="1" applyAlignment="1">
      <alignment vertical="center"/>
    </xf>
    <xf numFmtId="0" fontId="9" fillId="8" borderId="31" xfId="0" applyFont="1" applyFill="1" applyBorder="1" applyAlignment="1">
      <alignment vertical="center"/>
    </xf>
    <xf numFmtId="0" fontId="13" fillId="4" borderId="22" xfId="0" applyFont="1" applyFill="1" applyBorder="1" applyAlignment="1">
      <alignment vertical="center" wrapText="1"/>
    </xf>
    <xf numFmtId="0" fontId="14" fillId="0" borderId="25" xfId="0" applyFont="1" applyFill="1" applyBorder="1" applyAlignment="1">
      <alignment vertical="center" wrapText="1"/>
    </xf>
    <xf numFmtId="0" fontId="14" fillId="4" borderId="22" xfId="0" applyFont="1" applyFill="1" applyBorder="1" applyAlignment="1">
      <alignment vertical="center" wrapText="1"/>
    </xf>
    <xf numFmtId="0" fontId="12" fillId="3" borderId="3" xfId="0" applyFont="1" applyFill="1" applyBorder="1" applyAlignment="1">
      <alignment horizontal="left" vertical="center"/>
    </xf>
    <xf numFmtId="0" fontId="11" fillId="3" borderId="20" xfId="0" applyFont="1" applyFill="1" applyBorder="1" applyAlignment="1">
      <alignment horizontal="left" vertical="center" wrapText="1"/>
    </xf>
    <xf numFmtId="0" fontId="14" fillId="2" borderId="22" xfId="0" applyFont="1" applyFill="1" applyBorder="1" applyAlignment="1">
      <alignment vertical="center" wrapText="1"/>
    </xf>
    <xf numFmtId="0" fontId="13" fillId="2" borderId="22" xfId="0" applyFont="1" applyFill="1" applyBorder="1" applyAlignment="1">
      <alignment vertical="center" wrapText="1"/>
    </xf>
    <xf numFmtId="0" fontId="12" fillId="3" borderId="19" xfId="0" applyFont="1" applyFill="1" applyBorder="1" applyAlignment="1">
      <alignment vertical="center"/>
    </xf>
    <xf numFmtId="0" fontId="12" fillId="3" borderId="67" xfId="0" applyFont="1" applyFill="1" applyBorder="1" applyAlignment="1">
      <alignment vertical="center"/>
    </xf>
    <xf numFmtId="164" fontId="13" fillId="8" borderId="67" xfId="0" applyNumberFormat="1" applyFont="1" applyFill="1" applyBorder="1" applyAlignment="1">
      <alignment horizontal="left" vertical="center" wrapText="1"/>
    </xf>
    <xf numFmtId="0" fontId="11" fillId="8" borderId="67" xfId="0" applyFont="1" applyFill="1" applyBorder="1" applyAlignment="1">
      <alignment vertical="center" wrapText="1"/>
    </xf>
    <xf numFmtId="0" fontId="9" fillId="8" borderId="0" xfId="0" applyFont="1" applyFill="1" applyAlignment="1">
      <alignment vertical="center"/>
    </xf>
    <xf numFmtId="164" fontId="13" fillId="8" borderId="5" xfId="0" applyNumberFormat="1" applyFont="1" applyFill="1" applyBorder="1" applyAlignment="1">
      <alignment horizontal="center" vertical="center"/>
    </xf>
    <xf numFmtId="0" fontId="11" fillId="3" borderId="31" xfId="0" applyFont="1" applyFill="1" applyBorder="1" applyAlignment="1">
      <alignment horizontal="left" vertical="center"/>
    </xf>
    <xf numFmtId="165" fontId="9" fillId="3" borderId="31" xfId="0" applyNumberFormat="1" applyFont="1" applyFill="1" applyBorder="1" applyAlignment="1">
      <alignment vertical="center"/>
    </xf>
    <xf numFmtId="9" fontId="9" fillId="3" borderId="31" xfId="0" applyNumberFormat="1" applyFont="1" applyFill="1" applyBorder="1" applyAlignment="1">
      <alignment horizontal="center" vertical="center"/>
    </xf>
    <xf numFmtId="164" fontId="13" fillId="10" borderId="35" xfId="0" applyNumberFormat="1" applyFont="1" applyFill="1" applyBorder="1" applyAlignment="1">
      <alignment horizontal="center" vertical="center"/>
    </xf>
    <xf numFmtId="0" fontId="28" fillId="0" borderId="22" xfId="0" applyFont="1" applyBorder="1" applyAlignment="1">
      <alignment vertical="center" wrapText="1"/>
    </xf>
    <xf numFmtId="164" fontId="13" fillId="10" borderId="34" xfId="0" applyNumberFormat="1" applyFont="1" applyFill="1" applyBorder="1" applyAlignment="1">
      <alignment horizontal="center" vertical="center"/>
    </xf>
    <xf numFmtId="0" fontId="29" fillId="4" borderId="22" xfId="0" applyFont="1" applyFill="1" applyBorder="1" applyAlignment="1">
      <alignment vertical="center" wrapText="1"/>
    </xf>
    <xf numFmtId="164" fontId="13" fillId="2" borderId="35" xfId="0" applyNumberFormat="1" applyFont="1" applyFill="1" applyBorder="1" applyAlignment="1">
      <alignment horizontal="center" vertical="center"/>
    </xf>
    <xf numFmtId="0" fontId="29" fillId="0" borderId="22" xfId="0" applyFont="1" applyBorder="1" applyAlignment="1">
      <alignment vertical="center" wrapText="1"/>
    </xf>
    <xf numFmtId="164" fontId="13" fillId="2" borderId="34" xfId="0" applyNumberFormat="1" applyFont="1" applyFill="1" applyBorder="1" applyAlignment="1">
      <alignment horizontal="center" vertical="center"/>
    </xf>
    <xf numFmtId="0" fontId="11" fillId="3" borderId="4" xfId="0" applyFont="1" applyFill="1" applyBorder="1" applyAlignment="1">
      <alignment horizontal="left" vertical="center" wrapText="1"/>
    </xf>
    <xf numFmtId="0" fontId="13" fillId="0" borderId="22" xfId="0" applyFont="1" applyFill="1" applyBorder="1" applyAlignment="1">
      <alignment vertical="center" wrapText="1"/>
    </xf>
    <xf numFmtId="0" fontId="13" fillId="4" borderId="25" xfId="0" applyNumberFormat="1" applyFont="1" applyFill="1" applyBorder="1" applyAlignment="1">
      <alignment vertical="center" wrapText="1"/>
    </xf>
    <xf numFmtId="0" fontId="13" fillId="9" borderId="25" xfId="0" applyNumberFormat="1" applyFont="1" applyFill="1" applyBorder="1" applyAlignment="1">
      <alignment vertical="center" wrapText="1"/>
    </xf>
    <xf numFmtId="164" fontId="13" fillId="15" borderId="64" xfId="0" applyNumberFormat="1" applyFont="1" applyFill="1" applyBorder="1" applyAlignment="1">
      <alignment horizontal="center" vertical="center"/>
    </xf>
    <xf numFmtId="0" fontId="11" fillId="3" borderId="31" xfId="0" applyFont="1" applyFill="1" applyBorder="1" applyAlignment="1">
      <alignment vertical="center" wrapText="1"/>
    </xf>
    <xf numFmtId="0" fontId="13" fillId="9" borderId="22" xfId="0" applyFont="1" applyFill="1" applyBorder="1" applyAlignment="1">
      <alignment vertical="center" wrapText="1"/>
    </xf>
    <xf numFmtId="164" fontId="13" fillId="2" borderId="0" xfId="0" applyNumberFormat="1" applyFont="1" applyFill="1" applyBorder="1" applyAlignment="1">
      <alignment horizontal="center" vertical="center"/>
    </xf>
    <xf numFmtId="0" fontId="13" fillId="0" borderId="0" xfId="0" applyFont="1" applyFill="1" applyBorder="1" applyAlignment="1">
      <alignment vertical="center" wrapText="1"/>
    </xf>
    <xf numFmtId="164" fontId="13" fillId="10" borderId="1" xfId="0" applyNumberFormat="1" applyFont="1" applyFill="1" applyBorder="1" applyAlignment="1">
      <alignment horizontal="center" vertical="center"/>
    </xf>
    <xf numFmtId="0" fontId="13" fillId="4" borderId="58" xfId="0" applyFont="1" applyFill="1" applyBorder="1" applyAlignment="1">
      <alignment vertical="center" wrapText="1"/>
    </xf>
    <xf numFmtId="164" fontId="13" fillId="10" borderId="18" xfId="0" applyNumberFormat="1" applyFont="1" applyFill="1" applyBorder="1" applyAlignment="1">
      <alignment horizontal="center" vertical="center"/>
    </xf>
    <xf numFmtId="164" fontId="13" fillId="2" borderId="6" xfId="0" applyNumberFormat="1" applyFont="1" applyFill="1" applyBorder="1" applyAlignment="1">
      <alignment horizontal="center" vertical="center"/>
    </xf>
    <xf numFmtId="0" fontId="13" fillId="2" borderId="62" xfId="0" applyFont="1" applyFill="1" applyBorder="1" applyAlignment="1">
      <alignment vertical="center" wrapText="1"/>
    </xf>
    <xf numFmtId="0" fontId="14" fillId="2" borderId="57" xfId="0" applyFont="1" applyFill="1" applyBorder="1" applyAlignment="1">
      <alignment vertical="center" wrapText="1"/>
    </xf>
    <xf numFmtId="164" fontId="14" fillId="10" borderId="5" xfId="0" applyNumberFormat="1" applyFont="1" applyFill="1" applyBorder="1" applyAlignment="1">
      <alignment horizontal="center" vertical="center"/>
    </xf>
    <xf numFmtId="164" fontId="14" fillId="2" borderId="5" xfId="0" applyNumberFormat="1" applyFont="1" applyFill="1" applyBorder="1" applyAlignment="1">
      <alignment horizontal="center" vertical="center"/>
    </xf>
    <xf numFmtId="0" fontId="14" fillId="2" borderId="58" xfId="0" applyFont="1" applyFill="1" applyBorder="1" applyAlignment="1">
      <alignment vertical="center" wrapText="1"/>
    </xf>
    <xf numFmtId="0" fontId="11" fillId="3" borderId="59" xfId="0" applyFont="1" applyFill="1" applyBorder="1" applyAlignment="1">
      <alignment vertical="center" wrapText="1"/>
    </xf>
    <xf numFmtId="164" fontId="13" fillId="10" borderId="17" xfId="0" applyNumberFormat="1" applyFont="1" applyFill="1" applyBorder="1" applyAlignment="1">
      <alignment horizontal="center" vertical="center"/>
    </xf>
    <xf numFmtId="164" fontId="13" fillId="6" borderId="17" xfId="0" applyNumberFormat="1" applyFont="1" applyFill="1" applyBorder="1" applyAlignment="1">
      <alignment horizontal="center" vertical="center"/>
    </xf>
    <xf numFmtId="164" fontId="13" fillId="6" borderId="5" xfId="0" applyNumberFormat="1" applyFont="1" applyFill="1" applyBorder="1" applyAlignment="1">
      <alignment horizontal="center" vertical="center"/>
    </xf>
    <xf numFmtId="164" fontId="13" fillId="2" borderId="21" xfId="0" applyNumberFormat="1" applyFont="1" applyFill="1" applyBorder="1" applyAlignment="1">
      <alignment horizontal="center" vertical="center"/>
    </xf>
    <xf numFmtId="0" fontId="13" fillId="2" borderId="63" xfId="0" applyFont="1" applyFill="1" applyBorder="1" applyAlignment="1">
      <alignment vertical="center" wrapText="1"/>
    </xf>
    <xf numFmtId="0" fontId="9" fillId="7" borderId="26" xfId="0" applyFont="1" applyFill="1" applyBorder="1" applyAlignment="1">
      <alignment horizontal="right" vertical="center"/>
    </xf>
    <xf numFmtId="0" fontId="9" fillId="7" borderId="15" xfId="0" applyFont="1" applyFill="1" applyBorder="1" applyAlignment="1">
      <alignment horizontal="right" vertical="center"/>
    </xf>
    <xf numFmtId="0" fontId="9" fillId="7" borderId="15" xfId="0" applyFont="1" applyFill="1" applyBorder="1" applyAlignment="1">
      <alignment vertical="center"/>
    </xf>
    <xf numFmtId="0" fontId="9" fillId="7" borderId="27" xfId="0" applyFont="1" applyFill="1" applyBorder="1" applyAlignment="1">
      <alignment horizontal="right" vertical="center"/>
    </xf>
    <xf numFmtId="0" fontId="10" fillId="7" borderId="28" xfId="0" applyFont="1" applyFill="1" applyBorder="1" applyAlignment="1">
      <alignment horizontal="right" vertical="center"/>
    </xf>
    <xf numFmtId="0" fontId="11" fillId="0" borderId="5" xfId="0" applyFont="1" applyBorder="1" applyAlignment="1">
      <alignment horizontal="center" vertical="center"/>
    </xf>
    <xf numFmtId="0" fontId="10" fillId="16" borderId="0" xfId="0" applyFont="1" applyFill="1" applyAlignment="1" applyProtection="1">
      <alignment vertical="center"/>
    </xf>
    <xf numFmtId="0" fontId="13" fillId="10" borderId="18" xfId="0" applyFont="1" applyFill="1" applyBorder="1" applyAlignment="1">
      <alignment horizontal="center" vertical="center"/>
    </xf>
    <xf numFmtId="0" fontId="14" fillId="2" borderId="5" xfId="0" applyFont="1" applyFill="1" applyBorder="1" applyAlignment="1">
      <alignment vertical="center" wrapText="1"/>
    </xf>
    <xf numFmtId="0" fontId="13" fillId="10" borderId="52" xfId="0" applyFont="1" applyFill="1" applyBorder="1" applyAlignment="1">
      <alignment horizontal="center" vertical="center"/>
    </xf>
    <xf numFmtId="0" fontId="13" fillId="2" borderId="52" xfId="0" applyFont="1" applyFill="1" applyBorder="1" applyAlignment="1">
      <alignment vertical="center" wrapText="1"/>
    </xf>
    <xf numFmtId="0" fontId="13" fillId="0" borderId="1" xfId="0" applyFont="1" applyFill="1" applyBorder="1" applyAlignment="1">
      <alignment vertical="center" wrapText="1"/>
    </xf>
    <xf numFmtId="0" fontId="13" fillId="10" borderId="6" xfId="0" applyFont="1" applyFill="1" applyBorder="1" applyAlignment="1">
      <alignment horizontal="center" vertical="center"/>
    </xf>
    <xf numFmtId="164" fontId="13" fillId="10" borderId="33" xfId="0" applyNumberFormat="1" applyFont="1" applyFill="1" applyBorder="1" applyAlignment="1">
      <alignment horizontal="center" vertical="center"/>
    </xf>
    <xf numFmtId="0" fontId="14" fillId="0" borderId="33" xfId="0" applyFont="1" applyFill="1" applyBorder="1" applyAlignment="1">
      <alignment vertical="center" wrapText="1"/>
    </xf>
    <xf numFmtId="164" fontId="13" fillId="10" borderId="52" xfId="0" applyNumberFormat="1" applyFont="1" applyFill="1" applyBorder="1" applyAlignment="1">
      <alignment horizontal="center" vertical="center"/>
    </xf>
    <xf numFmtId="0" fontId="13" fillId="0" borderId="52" xfId="0" applyFont="1" applyFill="1" applyBorder="1" applyAlignment="1">
      <alignment vertical="center" wrapText="1"/>
    </xf>
    <xf numFmtId="0" fontId="12" fillId="3" borderId="59" xfId="0" applyFont="1" applyFill="1" applyBorder="1" applyAlignment="1">
      <alignment horizontal="center" vertical="center"/>
    </xf>
    <xf numFmtId="0" fontId="13" fillId="4" borderId="32" xfId="0" applyFont="1" applyFill="1" applyBorder="1" applyAlignment="1">
      <alignment vertical="center" wrapText="1"/>
    </xf>
    <xf numFmtId="0" fontId="14" fillId="4" borderId="5" xfId="0" applyFont="1" applyFill="1" applyBorder="1" applyAlignment="1">
      <alignment vertical="center" wrapText="1"/>
    </xf>
    <xf numFmtId="0" fontId="13" fillId="10" borderId="0" xfId="0" applyFont="1" applyFill="1" applyAlignment="1">
      <alignment horizontal="center" vertical="center"/>
    </xf>
    <xf numFmtId="0" fontId="13" fillId="4" borderId="52" xfId="0" applyFont="1" applyFill="1" applyBorder="1" applyAlignment="1">
      <alignment vertical="center" wrapText="1"/>
    </xf>
    <xf numFmtId="0" fontId="14" fillId="0" borderId="18" xfId="0" applyFont="1" applyFill="1" applyBorder="1" applyAlignment="1">
      <alignment vertical="center" wrapText="1"/>
    </xf>
    <xf numFmtId="0" fontId="13" fillId="4" borderId="33" xfId="0" applyFont="1" applyFill="1" applyBorder="1" applyAlignment="1">
      <alignment vertical="center" wrapText="1"/>
    </xf>
    <xf numFmtId="164" fontId="13" fillId="10" borderId="6" xfId="0" applyNumberFormat="1" applyFont="1" applyFill="1" applyBorder="1" applyAlignment="1">
      <alignment horizontal="center" vertical="center"/>
    </xf>
    <xf numFmtId="0" fontId="13" fillId="4" borderId="6" xfId="0" applyFont="1" applyFill="1" applyBorder="1" applyAlignment="1">
      <alignment vertical="center" wrapText="1"/>
    </xf>
    <xf numFmtId="164" fontId="11" fillId="3" borderId="38" xfId="0" applyNumberFormat="1" applyFont="1" applyFill="1" applyBorder="1" applyAlignment="1">
      <alignment horizontal="center" vertical="center"/>
    </xf>
    <xf numFmtId="0" fontId="14" fillId="2" borderId="33" xfId="0" applyFont="1" applyFill="1" applyBorder="1" applyAlignment="1">
      <alignment vertical="center" wrapText="1"/>
    </xf>
    <xf numFmtId="164" fontId="11" fillId="3" borderId="50" xfId="0" applyNumberFormat="1" applyFont="1" applyFill="1" applyBorder="1" applyAlignment="1">
      <alignment horizontal="center" vertical="center"/>
    </xf>
    <xf numFmtId="0" fontId="13" fillId="10" borderId="33" xfId="0" applyFont="1" applyFill="1" applyBorder="1" applyAlignment="1">
      <alignment horizontal="center" vertical="center"/>
    </xf>
    <xf numFmtId="0" fontId="9" fillId="16" borderId="0" xfId="0" applyFont="1" applyFill="1" applyBorder="1" applyAlignment="1" applyProtection="1">
      <alignment vertical="center"/>
    </xf>
    <xf numFmtId="0" fontId="13" fillId="0" borderId="6" xfId="0" applyFont="1" applyFill="1" applyBorder="1" applyAlignment="1">
      <alignment vertical="center" wrapText="1"/>
    </xf>
    <xf numFmtId="0" fontId="13" fillId="4" borderId="5" xfId="0" applyNumberFormat="1" applyFont="1" applyFill="1" applyBorder="1" applyAlignment="1">
      <alignment vertical="center" wrapText="1"/>
    </xf>
    <xf numFmtId="0" fontId="14" fillId="9" borderId="52" xfId="0" applyFont="1" applyFill="1" applyBorder="1" applyAlignment="1">
      <alignment vertical="center" wrapText="1"/>
    </xf>
    <xf numFmtId="164" fontId="11" fillId="3" borderId="54" xfId="0" applyNumberFormat="1" applyFont="1" applyFill="1" applyBorder="1" applyAlignment="1">
      <alignment horizontal="center" vertical="center"/>
    </xf>
    <xf numFmtId="0" fontId="13" fillId="2" borderId="6" xfId="0" applyFont="1" applyFill="1" applyBorder="1" applyAlignment="1">
      <alignment vertical="center" wrapText="1"/>
    </xf>
    <xf numFmtId="164" fontId="11" fillId="3" borderId="64" xfId="0" applyNumberFormat="1" applyFont="1" applyFill="1" applyBorder="1" applyAlignment="1">
      <alignment horizontal="center" vertical="center"/>
    </xf>
    <xf numFmtId="0" fontId="2" fillId="0" borderId="0" xfId="2" applyAlignment="1">
      <alignment horizontal="right" vertical="center" wrapText="1"/>
    </xf>
    <xf numFmtId="10" fontId="2" fillId="0" borderId="0" xfId="2" applyNumberFormat="1" applyAlignment="1">
      <alignment horizontal="center" vertical="center"/>
    </xf>
    <xf numFmtId="164" fontId="14" fillId="0" borderId="5" xfId="0" applyNumberFormat="1" applyFont="1" applyFill="1" applyBorder="1" applyAlignment="1">
      <alignment horizontal="center" vertical="center"/>
    </xf>
    <xf numFmtId="9" fontId="0" fillId="0" borderId="77" xfId="0" applyNumberFormat="1" applyBorder="1" applyAlignment="1">
      <alignment horizontal="center"/>
    </xf>
    <xf numFmtId="0" fontId="13" fillId="0" borderId="0" xfId="0" applyFont="1" applyFill="1" applyBorder="1" applyAlignment="1">
      <alignment horizontal="center" vertical="center" wrapText="1"/>
    </xf>
    <xf numFmtId="0" fontId="13" fillId="2" borderId="11" xfId="0" applyFont="1" applyFill="1" applyBorder="1" applyAlignment="1" applyProtection="1">
      <alignment horizontal="center" vertical="center" wrapText="1"/>
      <protection locked="0" hidden="1"/>
    </xf>
    <xf numFmtId="164" fontId="13" fillId="10" borderId="15" xfId="0" applyNumberFormat="1" applyFont="1" applyFill="1" applyBorder="1" applyAlignment="1" applyProtection="1">
      <alignment horizontal="center" vertical="center" wrapText="1"/>
    </xf>
    <xf numFmtId="0" fontId="14" fillId="2" borderId="5" xfId="0" applyFont="1" applyFill="1" applyBorder="1" applyAlignment="1">
      <alignment vertical="top" wrapText="1"/>
    </xf>
    <xf numFmtId="0" fontId="13" fillId="2" borderId="5" xfId="0" applyFont="1" applyFill="1" applyBorder="1" applyAlignment="1" applyProtection="1">
      <alignment horizontal="center" vertical="center" wrapText="1"/>
      <protection locked="0" hidden="1"/>
    </xf>
    <xf numFmtId="164" fontId="13" fillId="9" borderId="15" xfId="0" applyNumberFormat="1" applyFont="1" applyFill="1" applyBorder="1" applyAlignment="1" applyProtection="1">
      <alignment horizontal="center" vertical="center" wrapText="1"/>
    </xf>
    <xf numFmtId="0" fontId="14" fillId="4" borderId="5" xfId="0" applyFont="1" applyFill="1" applyBorder="1" applyAlignment="1">
      <alignment vertical="top" wrapText="1"/>
    </xf>
    <xf numFmtId="0" fontId="13" fillId="4" borderId="5" xfId="0" applyFont="1" applyFill="1" applyBorder="1" applyAlignment="1">
      <alignment vertical="top" wrapText="1"/>
    </xf>
    <xf numFmtId="0" fontId="13" fillId="0" borderId="15" xfId="0" applyFont="1" applyBorder="1" applyAlignment="1" applyProtection="1">
      <alignment horizontal="center" vertical="center" wrapText="1"/>
    </xf>
    <xf numFmtId="0" fontId="13" fillId="9" borderId="5" xfId="0" applyFont="1" applyFill="1" applyBorder="1" applyAlignment="1">
      <alignment vertical="top" wrapText="1"/>
    </xf>
    <xf numFmtId="0" fontId="13" fillId="0" borderId="15" xfId="0" applyFont="1" applyFill="1" applyBorder="1" applyAlignment="1" applyProtection="1">
      <alignment horizontal="center" vertical="center" wrapText="1"/>
    </xf>
    <xf numFmtId="0" fontId="13" fillId="0" borderId="5" xfId="0" applyFont="1" applyFill="1" applyBorder="1" applyAlignment="1" applyProtection="1">
      <alignment horizontal="center" vertical="center" wrapText="1"/>
      <protection locked="0" hidden="1"/>
    </xf>
    <xf numFmtId="0" fontId="13" fillId="0" borderId="153" xfId="0" applyFont="1" applyFill="1" applyBorder="1" applyAlignment="1" applyProtection="1">
      <alignment horizontal="center" vertical="center" wrapText="1"/>
    </xf>
    <xf numFmtId="0" fontId="13" fillId="0" borderId="52" xfId="0" applyFont="1" applyFill="1" applyBorder="1" applyAlignment="1" applyProtection="1">
      <alignment horizontal="center" vertical="center" wrapText="1"/>
      <protection locked="0" hidden="1"/>
    </xf>
    <xf numFmtId="0" fontId="11" fillId="0" borderId="156" xfId="0" applyFont="1" applyBorder="1" applyAlignment="1">
      <alignment horizontal="center" vertical="center"/>
    </xf>
    <xf numFmtId="0" fontId="11" fillId="0" borderId="157" xfId="0" applyFont="1" applyBorder="1" applyAlignment="1">
      <alignment horizontal="center" vertical="center"/>
    </xf>
    <xf numFmtId="0" fontId="10" fillId="0" borderId="157" xfId="0" applyFont="1" applyBorder="1" applyAlignment="1">
      <alignment horizontal="center" vertical="center" wrapText="1"/>
    </xf>
    <xf numFmtId="0" fontId="10" fillId="0" borderId="158" xfId="0" applyFont="1" applyBorder="1" applyAlignment="1">
      <alignment horizontal="center" vertical="center" wrapText="1"/>
    </xf>
    <xf numFmtId="0" fontId="12" fillId="3" borderId="159" xfId="0" applyFont="1" applyFill="1" applyBorder="1" applyAlignment="1">
      <alignment horizontal="center" vertical="top"/>
    </xf>
    <xf numFmtId="0" fontId="12" fillId="3" borderId="11" xfId="0" applyFont="1" applyFill="1" applyBorder="1" applyAlignment="1">
      <alignment horizontal="center" vertical="top"/>
    </xf>
    <xf numFmtId="0" fontId="12" fillId="3" borderId="11" xfId="0" applyFont="1" applyFill="1" applyBorder="1" applyAlignment="1">
      <alignment vertical="top"/>
    </xf>
    <xf numFmtId="0" fontId="9" fillId="3" borderId="160" xfId="0" applyFont="1" applyFill="1" applyBorder="1" applyAlignment="1">
      <alignment vertical="top"/>
    </xf>
    <xf numFmtId="164" fontId="11" fillId="3" borderId="79" xfId="0" applyNumberFormat="1" applyFont="1" applyFill="1" applyBorder="1" applyAlignment="1">
      <alignment horizontal="center" vertical="top"/>
    </xf>
    <xf numFmtId="164" fontId="11" fillId="3" borderId="5" xfId="0" applyNumberFormat="1" applyFont="1" applyFill="1" applyBorder="1" applyAlignment="1">
      <alignment horizontal="center" vertical="top"/>
    </xf>
    <xf numFmtId="0" fontId="11" fillId="3" borderId="5" xfId="0" applyFont="1" applyFill="1" applyBorder="1" applyAlignment="1">
      <alignment vertical="top"/>
    </xf>
    <xf numFmtId="0" fontId="9" fillId="3" borderId="80" xfId="0" applyFont="1" applyFill="1" applyBorder="1" applyAlignment="1">
      <alignment vertical="top"/>
    </xf>
    <xf numFmtId="164" fontId="11" fillId="3" borderId="161" xfId="0" applyNumberFormat="1" applyFont="1" applyFill="1" applyBorder="1" applyAlignment="1">
      <alignment horizontal="center" vertical="top"/>
    </xf>
    <xf numFmtId="164" fontId="11" fillId="3" borderId="6" xfId="0" applyNumberFormat="1" applyFont="1" applyFill="1" applyBorder="1" applyAlignment="1">
      <alignment horizontal="center" vertical="top"/>
    </xf>
    <xf numFmtId="0" fontId="11" fillId="3" borderId="6" xfId="0" applyFont="1" applyFill="1" applyBorder="1" applyAlignment="1">
      <alignment vertical="top"/>
    </xf>
    <xf numFmtId="0" fontId="9" fillId="3" borderId="162" xfId="0" applyFont="1" applyFill="1" applyBorder="1" applyAlignment="1">
      <alignment vertical="top"/>
    </xf>
    <xf numFmtId="164" fontId="13" fillId="5" borderId="79" xfId="0" applyNumberFormat="1" applyFont="1" applyFill="1" applyBorder="1" applyAlignment="1">
      <alignment horizontal="center" vertical="top"/>
    </xf>
    <xf numFmtId="166" fontId="9" fillId="2" borderId="80" xfId="0" applyNumberFormat="1" applyFont="1" applyFill="1" applyBorder="1" applyAlignment="1">
      <alignment horizontal="center" vertical="center" wrapText="1"/>
    </xf>
    <xf numFmtId="164" fontId="13" fillId="2" borderId="163" xfId="0" applyNumberFormat="1" applyFont="1" applyFill="1" applyBorder="1" applyAlignment="1">
      <alignment horizontal="center" vertical="top"/>
    </xf>
    <xf numFmtId="164" fontId="13" fillId="2" borderId="79" xfId="0" applyNumberFormat="1" applyFont="1" applyFill="1" applyBorder="1" applyAlignment="1">
      <alignment horizontal="center" vertical="top"/>
    </xf>
    <xf numFmtId="164" fontId="13" fillId="0" borderId="79" xfId="0" applyNumberFormat="1" applyFont="1" applyFill="1" applyBorder="1" applyAlignment="1">
      <alignment horizontal="center" vertical="top"/>
    </xf>
    <xf numFmtId="164" fontId="11" fillId="3" borderId="164" xfId="0" applyNumberFormat="1" applyFont="1" applyFill="1" applyBorder="1" applyAlignment="1">
      <alignment horizontal="center" vertical="top"/>
    </xf>
    <xf numFmtId="164" fontId="11" fillId="3" borderId="60" xfId="0" applyNumberFormat="1" applyFont="1" applyFill="1" applyBorder="1" applyAlignment="1">
      <alignment horizontal="center" vertical="top"/>
    </xf>
    <xf numFmtId="164" fontId="11" fillId="3" borderId="64" xfId="0" applyNumberFormat="1" applyFont="1" applyFill="1" applyBorder="1" applyAlignment="1">
      <alignment horizontal="center" vertical="top"/>
    </xf>
    <xf numFmtId="0" fontId="11" fillId="3" borderId="60" xfId="0" applyFont="1" applyFill="1" applyBorder="1" applyAlignment="1">
      <alignment vertical="top"/>
    </xf>
    <xf numFmtId="0" fontId="9" fillId="3" borderId="165" xfId="0" applyFont="1" applyFill="1" applyBorder="1" applyAlignment="1">
      <alignment vertical="top"/>
    </xf>
    <xf numFmtId="164" fontId="13" fillId="5" borderId="166" xfId="0" applyNumberFormat="1" applyFont="1" applyFill="1" applyBorder="1" applyAlignment="1">
      <alignment horizontal="center" vertical="top"/>
    </xf>
    <xf numFmtId="0" fontId="13" fillId="2" borderId="17" xfId="0" applyFont="1" applyFill="1" applyBorder="1" applyAlignment="1">
      <alignment horizontal="left" vertical="top" wrapText="1"/>
    </xf>
    <xf numFmtId="164" fontId="13" fillId="10" borderId="79" xfId="0" applyNumberFormat="1" applyFont="1" applyFill="1" applyBorder="1" applyAlignment="1">
      <alignment horizontal="center" vertical="top"/>
    </xf>
    <xf numFmtId="164" fontId="11" fillId="3" borderId="159" xfId="0" applyNumberFormat="1" applyFont="1" applyFill="1" applyBorder="1" applyAlignment="1">
      <alignment horizontal="center" vertical="top"/>
    </xf>
    <xf numFmtId="164" fontId="11" fillId="3" borderId="11" xfId="0" applyNumberFormat="1" applyFont="1" applyFill="1" applyBorder="1" applyAlignment="1">
      <alignment horizontal="center" vertical="top"/>
    </xf>
    <xf numFmtId="0" fontId="11" fillId="3" borderId="11" xfId="0" applyFont="1" applyFill="1" applyBorder="1" applyAlignment="1">
      <alignment vertical="top"/>
    </xf>
    <xf numFmtId="164" fontId="11" fillId="3" borderId="167" xfId="0" applyNumberFormat="1" applyFont="1" applyFill="1" applyBorder="1" applyAlignment="1">
      <alignment horizontal="center" vertical="top"/>
    </xf>
    <xf numFmtId="164" fontId="11" fillId="3" borderId="52" xfId="0" applyNumberFormat="1" applyFont="1" applyFill="1" applyBorder="1" applyAlignment="1">
      <alignment horizontal="center" vertical="top"/>
    </xf>
    <xf numFmtId="0" fontId="11" fillId="3" borderId="52" xfId="0" applyFont="1" applyFill="1" applyBorder="1" applyAlignment="1">
      <alignment vertical="top"/>
    </xf>
    <xf numFmtId="0" fontId="9" fillId="3" borderId="168" xfId="0" applyFont="1" applyFill="1" applyBorder="1" applyAlignment="1">
      <alignment vertical="top"/>
    </xf>
    <xf numFmtId="0" fontId="13" fillId="2" borderId="166" xfId="0" applyFont="1" applyFill="1" applyBorder="1" applyAlignment="1">
      <alignment horizontal="center" vertical="top"/>
    </xf>
    <xf numFmtId="0" fontId="29" fillId="0" borderId="6" xfId="0" applyFont="1" applyBorder="1" applyAlignment="1">
      <alignment vertical="top" wrapText="1"/>
    </xf>
    <xf numFmtId="0" fontId="13" fillId="2" borderId="79" xfId="0" applyFont="1" applyFill="1" applyBorder="1" applyAlignment="1">
      <alignment horizontal="center" vertical="top"/>
    </xf>
    <xf numFmtId="0" fontId="29" fillId="0" borderId="5" xfId="0" applyFont="1" applyBorder="1" applyAlignment="1">
      <alignment vertical="top" wrapText="1"/>
    </xf>
    <xf numFmtId="0" fontId="13" fillId="5" borderId="79" xfId="0" applyFont="1" applyFill="1" applyBorder="1" applyAlignment="1">
      <alignment horizontal="center" vertical="top"/>
    </xf>
    <xf numFmtId="0" fontId="29" fillId="9" borderId="5" xfId="0" applyFont="1" applyFill="1" applyBorder="1" applyAlignment="1">
      <alignment vertical="top" wrapText="1"/>
    </xf>
    <xf numFmtId="0" fontId="13" fillId="0" borderId="79" xfId="0" applyFont="1" applyFill="1" applyBorder="1" applyAlignment="1">
      <alignment horizontal="center" vertical="top"/>
    </xf>
    <xf numFmtId="0" fontId="29" fillId="4" borderId="5" xfId="0" applyFont="1" applyFill="1" applyBorder="1" applyAlignment="1">
      <alignment vertical="top" wrapText="1"/>
    </xf>
    <xf numFmtId="0" fontId="28" fillId="0" borderId="5" xfId="0" applyFont="1" applyBorder="1" applyAlignment="1">
      <alignment vertical="top" wrapText="1"/>
    </xf>
    <xf numFmtId="0" fontId="14" fillId="2" borderId="163" xfId="0" applyFont="1" applyFill="1" applyBorder="1" applyAlignment="1">
      <alignment horizontal="center" wrapText="1"/>
    </xf>
    <xf numFmtId="0" fontId="14" fillId="2" borderId="32" xfId="0" applyFont="1" applyFill="1" applyBorder="1" applyAlignment="1">
      <alignment horizontal="center" wrapText="1"/>
    </xf>
    <xf numFmtId="0" fontId="29" fillId="0" borderId="52" xfId="0" applyFont="1" applyBorder="1" applyAlignment="1">
      <alignment vertical="top" wrapText="1"/>
    </xf>
    <xf numFmtId="0" fontId="11" fillId="3" borderId="60" xfId="0" applyFont="1" applyFill="1" applyBorder="1" applyAlignment="1">
      <alignment horizontal="left" vertical="top"/>
    </xf>
    <xf numFmtId="0" fontId="10" fillId="3" borderId="165" xfId="0" applyFont="1" applyFill="1" applyBorder="1" applyAlignment="1">
      <alignment vertical="top" wrapText="1"/>
    </xf>
    <xf numFmtId="164" fontId="13" fillId="2" borderId="169" xfId="0" applyNumberFormat="1" applyFont="1" applyFill="1" applyBorder="1" applyAlignment="1">
      <alignment horizontal="center" vertical="top"/>
    </xf>
    <xf numFmtId="164" fontId="13" fillId="5" borderId="170" xfId="0" applyNumberFormat="1" applyFont="1" applyFill="1" applyBorder="1" applyAlignment="1">
      <alignment horizontal="center" vertical="top"/>
    </xf>
    <xf numFmtId="164" fontId="13" fillId="2" borderId="170" xfId="0" applyNumberFormat="1" applyFont="1" applyFill="1" applyBorder="1" applyAlignment="1">
      <alignment horizontal="center" vertical="top"/>
    </xf>
    <xf numFmtId="0" fontId="11" fillId="3" borderId="60" xfId="0" applyFont="1" applyFill="1" applyBorder="1" applyAlignment="1">
      <alignment horizontal="left" vertical="top" wrapText="1"/>
    </xf>
    <xf numFmtId="0" fontId="11" fillId="3" borderId="165" xfId="0" applyFont="1" applyFill="1" applyBorder="1" applyAlignment="1">
      <alignment vertical="top" wrapText="1"/>
    </xf>
    <xf numFmtId="0" fontId="13" fillId="5" borderId="166" xfId="0" applyFont="1" applyFill="1" applyBorder="1" applyAlignment="1">
      <alignment horizontal="center" vertical="top"/>
    </xf>
    <xf numFmtId="0" fontId="13" fillId="9" borderId="79" xfId="0" applyFont="1" applyFill="1" applyBorder="1" applyAlignment="1">
      <alignment horizontal="center" vertical="top"/>
    </xf>
    <xf numFmtId="0" fontId="13" fillId="10" borderId="79" xfId="0" applyFont="1" applyFill="1" applyBorder="1" applyAlignment="1">
      <alignment horizontal="center" vertical="top"/>
    </xf>
    <xf numFmtId="0" fontId="13" fillId="10" borderId="166" xfId="0" applyFont="1" applyFill="1" applyBorder="1" applyAlignment="1">
      <alignment horizontal="center" vertical="top"/>
    </xf>
    <xf numFmtId="0" fontId="29" fillId="0" borderId="1" xfId="0" applyFont="1" applyBorder="1" applyAlignment="1">
      <alignment vertical="top" wrapText="1"/>
    </xf>
    <xf numFmtId="0" fontId="14" fillId="0" borderId="5" xfId="0" applyFont="1" applyFill="1" applyBorder="1" applyAlignment="1">
      <alignment horizontal="left" vertical="top" wrapText="1"/>
    </xf>
    <xf numFmtId="0" fontId="13" fillId="0" borderId="5" xfId="0" applyFont="1" applyFill="1" applyBorder="1" applyAlignment="1">
      <alignment horizontal="left" vertical="top" wrapText="1"/>
    </xf>
    <xf numFmtId="164" fontId="13" fillId="5" borderId="171" xfId="0" applyNumberFormat="1" applyFont="1" applyFill="1" applyBorder="1" applyAlignment="1">
      <alignment horizontal="center" vertical="top"/>
    </xf>
    <xf numFmtId="0" fontId="13" fillId="9" borderId="5" xfId="0" applyFont="1" applyFill="1" applyBorder="1" applyAlignment="1">
      <alignment horizontal="left" vertical="top" wrapText="1"/>
    </xf>
    <xf numFmtId="0" fontId="12" fillId="3" borderId="172" xfId="0" applyFont="1" applyFill="1" applyBorder="1" applyAlignment="1">
      <alignment horizontal="center" vertical="top"/>
    </xf>
    <xf numFmtId="0" fontId="12" fillId="3" borderId="10" xfId="0" applyFont="1" applyFill="1" applyBorder="1" applyAlignment="1">
      <alignment horizontal="center" vertical="top"/>
    </xf>
    <xf numFmtId="0" fontId="12" fillId="3" borderId="10" xfId="0" applyFont="1" applyFill="1" applyBorder="1" applyAlignment="1">
      <alignment horizontal="left" vertical="top"/>
    </xf>
    <xf numFmtId="0" fontId="11" fillId="3" borderId="173" xfId="0" applyFont="1" applyFill="1" applyBorder="1" applyAlignment="1">
      <alignment vertical="top" wrapText="1"/>
    </xf>
    <xf numFmtId="0" fontId="11" fillId="3" borderId="52" xfId="0" applyFont="1" applyFill="1" applyBorder="1" applyAlignment="1">
      <alignment horizontal="left" vertical="top"/>
    </xf>
    <xf numFmtId="0" fontId="11" fillId="3" borderId="168" xfId="0" applyFont="1" applyFill="1" applyBorder="1" applyAlignment="1">
      <alignment vertical="top" wrapText="1"/>
    </xf>
    <xf numFmtId="0" fontId="13" fillId="4" borderId="17" xfId="0" applyFont="1" applyFill="1" applyBorder="1" applyAlignment="1">
      <alignment vertical="top" wrapText="1"/>
    </xf>
    <xf numFmtId="0" fontId="14" fillId="2" borderId="17" xfId="0" applyFont="1" applyFill="1" applyBorder="1" applyAlignment="1">
      <alignment vertical="top" wrapText="1"/>
    </xf>
    <xf numFmtId="0" fontId="14" fillId="4" borderId="17" xfId="0" applyFont="1" applyFill="1" applyBorder="1" applyAlignment="1">
      <alignment vertical="top" wrapText="1"/>
    </xf>
    <xf numFmtId="0" fontId="14" fillId="0" borderId="17" xfId="0" applyFont="1" applyFill="1" applyBorder="1" applyAlignment="1">
      <alignment vertical="top" wrapText="1"/>
    </xf>
    <xf numFmtId="0" fontId="13" fillId="0" borderId="17" xfId="0" applyFont="1" applyFill="1" applyBorder="1" applyAlignment="1">
      <alignment vertical="top" wrapText="1"/>
    </xf>
    <xf numFmtId="0" fontId="14" fillId="4" borderId="5" xfId="0" applyNumberFormat="1" applyFont="1" applyFill="1" applyBorder="1" applyAlignment="1">
      <alignment vertical="top" wrapText="1"/>
    </xf>
    <xf numFmtId="0" fontId="13" fillId="2" borderId="17" xfId="0" applyFont="1" applyFill="1" applyBorder="1" applyAlignment="1">
      <alignment vertical="top" wrapText="1"/>
    </xf>
    <xf numFmtId="164" fontId="13" fillId="5" borderId="169" xfId="0" applyNumberFormat="1" applyFont="1" applyFill="1" applyBorder="1" applyAlignment="1">
      <alignment horizontal="center" vertical="top"/>
    </xf>
    <xf numFmtId="0" fontId="11" fillId="3" borderId="160" xfId="0" applyFont="1" applyFill="1" applyBorder="1" applyAlignment="1">
      <alignment vertical="top" wrapText="1"/>
    </xf>
    <xf numFmtId="0" fontId="28" fillId="4" borderId="5" xfId="0" applyFont="1" applyFill="1" applyBorder="1" applyAlignment="1">
      <alignment vertical="top" wrapText="1"/>
    </xf>
    <xf numFmtId="164" fontId="13" fillId="10" borderId="166" xfId="0" applyNumberFormat="1" applyFont="1" applyFill="1" applyBorder="1" applyAlignment="1">
      <alignment horizontal="center" vertical="top"/>
    </xf>
    <xf numFmtId="0" fontId="14" fillId="0" borderId="18" xfId="0" applyFont="1" applyFill="1" applyBorder="1" applyAlignment="1">
      <alignment vertical="top" wrapText="1"/>
    </xf>
    <xf numFmtId="164" fontId="13" fillId="9" borderId="79" xfId="0" applyNumberFormat="1" applyFont="1" applyFill="1" applyBorder="1" applyAlignment="1">
      <alignment horizontal="center" vertical="top"/>
    </xf>
    <xf numFmtId="164" fontId="13" fillId="10" borderId="79" xfId="0" applyNumberFormat="1" applyFont="1" applyFill="1" applyBorder="1" applyAlignment="1">
      <alignment horizontal="center" vertical="center"/>
    </xf>
    <xf numFmtId="164" fontId="13" fillId="9" borderId="79" xfId="0" applyNumberFormat="1" applyFont="1" applyFill="1" applyBorder="1" applyAlignment="1">
      <alignment horizontal="center" vertical="center"/>
    </xf>
    <xf numFmtId="0" fontId="14" fillId="9" borderId="5" xfId="0" applyFont="1" applyFill="1" applyBorder="1" applyAlignment="1">
      <alignment vertical="top" wrapText="1"/>
    </xf>
    <xf numFmtId="164" fontId="14" fillId="9" borderId="79" xfId="0" applyNumberFormat="1" applyFont="1" applyFill="1" applyBorder="1" applyAlignment="1">
      <alignment horizontal="center" vertical="center"/>
    </xf>
    <xf numFmtId="164" fontId="14" fillId="5" borderId="79" xfId="0" applyNumberFormat="1" applyFont="1" applyFill="1" applyBorder="1" applyAlignment="1">
      <alignment horizontal="center" vertical="center"/>
    </xf>
    <xf numFmtId="164" fontId="13" fillId="2" borderId="169" xfId="0" applyNumberFormat="1" applyFont="1" applyFill="1" applyBorder="1" applyAlignment="1">
      <alignment horizontal="center" vertical="center"/>
    </xf>
    <xf numFmtId="0" fontId="29" fillId="0" borderId="33" xfId="0" applyFont="1" applyBorder="1" applyAlignment="1">
      <alignment wrapText="1"/>
    </xf>
    <xf numFmtId="0" fontId="13" fillId="3" borderId="60" xfId="0" applyFont="1" applyFill="1" applyBorder="1" applyAlignment="1">
      <alignment horizontal="left" vertical="top"/>
    </xf>
    <xf numFmtId="0" fontId="9" fillId="8" borderId="165" xfId="0" applyFont="1" applyFill="1" applyBorder="1" applyAlignment="1">
      <alignment vertical="top"/>
    </xf>
    <xf numFmtId="0" fontId="13" fillId="4" borderId="32" xfId="0" applyFont="1" applyFill="1" applyBorder="1" applyAlignment="1">
      <alignment vertical="top" wrapText="1"/>
    </xf>
    <xf numFmtId="0" fontId="13" fillId="4" borderId="5" xfId="0" applyFont="1" applyFill="1" applyBorder="1" applyAlignment="1">
      <alignment horizontal="left" wrapText="1"/>
    </xf>
    <xf numFmtId="0" fontId="14" fillId="4" borderId="32" xfId="0" applyFont="1" applyFill="1" applyBorder="1" applyAlignment="1">
      <alignment vertical="top" wrapText="1"/>
    </xf>
    <xf numFmtId="0" fontId="12" fillId="3" borderId="11" xfId="0" applyFont="1" applyFill="1" applyBorder="1" applyAlignment="1">
      <alignment horizontal="left" vertical="top"/>
    </xf>
    <xf numFmtId="0" fontId="11" fillId="3" borderId="6" xfId="0" applyFont="1" applyFill="1" applyBorder="1" applyAlignment="1">
      <alignment horizontal="left" vertical="top" wrapText="1"/>
    </xf>
    <xf numFmtId="0" fontId="14" fillId="2" borderId="32" xfId="0" applyFont="1" applyFill="1" applyBorder="1" applyAlignment="1">
      <alignment vertical="top" wrapText="1"/>
    </xf>
    <xf numFmtId="0" fontId="13" fillId="2" borderId="1" xfId="0" applyFont="1" applyFill="1" applyBorder="1" applyAlignment="1">
      <alignment vertical="top" wrapText="1"/>
    </xf>
    <xf numFmtId="0" fontId="11" fillId="3" borderId="165" xfId="0" applyFont="1" applyFill="1" applyBorder="1" applyAlignment="1">
      <alignment horizontal="left" vertical="top"/>
    </xf>
    <xf numFmtId="0" fontId="28" fillId="0" borderId="32" xfId="0" applyFont="1" applyBorder="1" applyAlignment="1">
      <alignment vertical="top" wrapText="1"/>
    </xf>
    <xf numFmtId="164" fontId="13" fillId="10" borderId="169" xfId="0" applyNumberFormat="1" applyFont="1" applyFill="1" applyBorder="1" applyAlignment="1">
      <alignment horizontal="center" vertical="top"/>
    </xf>
    <xf numFmtId="0" fontId="29" fillId="4" borderId="32" xfId="0" applyFont="1" applyFill="1" applyBorder="1" applyAlignment="1">
      <alignment vertical="top" wrapText="1"/>
    </xf>
    <xf numFmtId="0" fontId="29" fillId="0" borderId="32" xfId="0" applyFont="1" applyBorder="1" applyAlignment="1">
      <alignment vertical="top" wrapText="1"/>
    </xf>
    <xf numFmtId="0" fontId="11" fillId="3" borderId="52" xfId="0" applyFont="1" applyFill="1" applyBorder="1" applyAlignment="1">
      <alignment horizontal="left" vertical="top" wrapText="1"/>
    </xf>
    <xf numFmtId="0" fontId="13" fillId="0" borderId="32" xfId="0" applyFont="1" applyFill="1" applyBorder="1" applyAlignment="1">
      <alignment vertical="top" wrapText="1"/>
    </xf>
    <xf numFmtId="0" fontId="13" fillId="4" borderId="5" xfId="0" applyNumberFormat="1" applyFont="1" applyFill="1" applyBorder="1" applyAlignment="1">
      <alignment vertical="top" wrapText="1"/>
    </xf>
    <xf numFmtId="0" fontId="13" fillId="9" borderId="5" xfId="0" applyNumberFormat="1" applyFont="1" applyFill="1" applyBorder="1" applyAlignment="1">
      <alignment wrapText="1"/>
    </xf>
    <xf numFmtId="0" fontId="28" fillId="4" borderId="5" xfId="0" applyFont="1" applyFill="1" applyBorder="1" applyAlignment="1">
      <alignment wrapText="1"/>
    </xf>
    <xf numFmtId="0" fontId="13" fillId="9" borderId="32" xfId="0" applyFont="1" applyFill="1" applyBorder="1" applyAlignment="1">
      <alignment vertical="top" wrapText="1"/>
    </xf>
    <xf numFmtId="164" fontId="13" fillId="2" borderId="166" xfId="0" applyNumberFormat="1" applyFont="1" applyFill="1" applyBorder="1" applyAlignment="1">
      <alignment horizontal="center" vertical="top"/>
    </xf>
    <xf numFmtId="0" fontId="13" fillId="4" borderId="1" xfId="0" applyFont="1" applyFill="1" applyBorder="1" applyAlignment="1">
      <alignment vertical="top" wrapText="1"/>
    </xf>
    <xf numFmtId="164" fontId="13" fillId="10" borderId="171" xfId="0" applyNumberFormat="1" applyFont="1" applyFill="1" applyBorder="1" applyAlignment="1">
      <alignment horizontal="center" vertical="top"/>
    </xf>
    <xf numFmtId="0" fontId="13" fillId="2" borderId="18" xfId="0" applyFont="1" applyFill="1" applyBorder="1" applyAlignment="1">
      <alignment vertical="top" wrapText="1"/>
    </xf>
    <xf numFmtId="164" fontId="13" fillId="2" borderId="167" xfId="0" applyNumberFormat="1" applyFont="1" applyFill="1" applyBorder="1" applyAlignment="1">
      <alignment horizontal="center" vertical="top"/>
    </xf>
    <xf numFmtId="0" fontId="14" fillId="2" borderId="52" xfId="0" applyFont="1" applyFill="1" applyBorder="1" applyAlignment="1">
      <alignment vertical="top" wrapText="1"/>
    </xf>
    <xf numFmtId="164" fontId="11" fillId="3" borderId="174" xfId="0" applyNumberFormat="1" applyFont="1" applyFill="1" applyBorder="1" applyAlignment="1">
      <alignment horizontal="center" vertical="top"/>
    </xf>
    <xf numFmtId="0" fontId="11" fillId="3" borderId="64" xfId="0" applyFont="1" applyFill="1" applyBorder="1" applyAlignment="1">
      <alignment horizontal="left" vertical="top"/>
    </xf>
    <xf numFmtId="0" fontId="11" fillId="3" borderId="175" xfId="0" applyFont="1" applyFill="1" applyBorder="1" applyAlignment="1">
      <alignment vertical="top" wrapText="1"/>
    </xf>
    <xf numFmtId="164" fontId="14" fillId="10" borderId="79" xfId="0" applyNumberFormat="1" applyFont="1" applyFill="1" applyBorder="1" applyAlignment="1">
      <alignment horizontal="center" vertical="top"/>
    </xf>
    <xf numFmtId="164" fontId="14" fillId="2" borderId="79" xfId="0" applyNumberFormat="1" applyFont="1" applyFill="1" applyBorder="1" applyAlignment="1">
      <alignment horizontal="center" vertical="top"/>
    </xf>
    <xf numFmtId="0" fontId="14" fillId="2" borderId="1" xfId="0" applyFont="1" applyFill="1" applyBorder="1" applyAlignment="1">
      <alignment vertical="top" wrapText="1"/>
    </xf>
    <xf numFmtId="164" fontId="13" fillId="10" borderId="170" xfId="0" applyNumberFormat="1" applyFont="1" applyFill="1" applyBorder="1" applyAlignment="1">
      <alignment horizontal="center" vertical="top"/>
    </xf>
    <xf numFmtId="164" fontId="13" fillId="2" borderId="176" xfId="0" applyNumberFormat="1" applyFont="1" applyFill="1" applyBorder="1" applyAlignment="1">
      <alignment horizontal="center" vertical="top"/>
    </xf>
    <xf numFmtId="164" fontId="13" fillId="2" borderId="177" xfId="0" applyNumberFormat="1" applyFont="1" applyFill="1" applyBorder="1" applyAlignment="1">
      <alignment horizontal="center" vertical="top"/>
    </xf>
    <xf numFmtId="164" fontId="13" fillId="2" borderId="76" xfId="0" applyNumberFormat="1" applyFont="1" applyFill="1" applyBorder="1" applyAlignment="1">
      <alignment horizontal="center" vertical="top"/>
    </xf>
    <xf numFmtId="0" fontId="13" fillId="2" borderId="177" xfId="0" applyFont="1" applyFill="1" applyBorder="1" applyAlignment="1">
      <alignment vertical="top" wrapText="1"/>
    </xf>
    <xf numFmtId="9" fontId="9" fillId="2" borderId="43" xfId="0" applyNumberFormat="1" applyFont="1" applyFill="1" applyBorder="1" applyAlignment="1">
      <alignment vertical="top" wrapText="1"/>
    </xf>
    <xf numFmtId="0" fontId="12" fillId="8" borderId="3" xfId="0" applyFont="1" applyFill="1" applyBorder="1" applyAlignment="1">
      <alignment vertical="top"/>
    </xf>
    <xf numFmtId="164" fontId="2" fillId="0" borderId="5" xfId="2" applyNumberFormat="1" applyBorder="1" applyAlignment="1">
      <alignment horizontal="center" vertical="center"/>
    </xf>
    <xf numFmtId="164" fontId="11" fillId="3" borderId="36" xfId="0" applyNumberFormat="1" applyFont="1" applyFill="1" applyBorder="1" applyAlignment="1">
      <alignment horizontal="center" vertical="center" wrapText="1"/>
    </xf>
    <xf numFmtId="0" fontId="13" fillId="3" borderId="20" xfId="0" applyFont="1" applyFill="1" applyBorder="1" applyAlignment="1">
      <alignment horizontal="center" vertical="center"/>
    </xf>
    <xf numFmtId="164" fontId="13" fillId="10" borderId="26" xfId="0" applyNumberFormat="1" applyFont="1" applyFill="1" applyBorder="1" applyAlignment="1" applyProtection="1">
      <alignment horizontal="center" vertical="center" wrapText="1"/>
    </xf>
    <xf numFmtId="164" fontId="13" fillId="9" borderId="153" xfId="0" applyNumberFormat="1" applyFont="1" applyFill="1" applyBorder="1" applyAlignment="1" applyProtection="1">
      <alignment horizontal="center" vertical="center" wrapText="1"/>
    </xf>
    <xf numFmtId="0" fontId="13" fillId="0" borderId="52" xfId="0" applyFont="1" applyFill="1" applyBorder="1" applyAlignment="1">
      <alignment horizontal="center" vertical="center" wrapText="1"/>
    </xf>
    <xf numFmtId="0" fontId="13" fillId="2" borderId="52" xfId="0" applyFont="1" applyFill="1" applyBorder="1" applyAlignment="1" applyProtection="1">
      <alignment horizontal="center" vertical="center" wrapText="1"/>
      <protection locked="0" hidden="1"/>
    </xf>
    <xf numFmtId="164" fontId="13" fillId="10" borderId="153" xfId="0" applyNumberFormat="1" applyFont="1" applyFill="1" applyBorder="1" applyAlignment="1" applyProtection="1">
      <alignment horizontal="center" vertical="center" wrapText="1"/>
    </xf>
    <xf numFmtId="0" fontId="13" fillId="10" borderId="26" xfId="0" applyFont="1" applyFill="1" applyBorder="1" applyAlignment="1" applyProtection="1">
      <alignment horizontal="center" vertical="center" wrapText="1"/>
    </xf>
    <xf numFmtId="0" fontId="13" fillId="9" borderId="15" xfId="0" applyFont="1" applyFill="1" applyBorder="1" applyAlignment="1" applyProtection="1">
      <alignment horizontal="center" vertical="center" wrapText="1"/>
    </xf>
    <xf numFmtId="0" fontId="13" fillId="10" borderId="15" xfId="0" applyFont="1" applyFill="1" applyBorder="1" applyAlignment="1" applyProtection="1">
      <alignment horizontal="center" vertical="center" wrapText="1"/>
    </xf>
    <xf numFmtId="0" fontId="13" fillId="10" borderId="153" xfId="0" applyFont="1" applyFill="1" applyBorder="1" applyAlignment="1" applyProtection="1">
      <alignment horizontal="center" vertical="center" wrapText="1"/>
    </xf>
    <xf numFmtId="164" fontId="13" fillId="2" borderId="15" xfId="0" applyNumberFormat="1" applyFont="1" applyFill="1" applyBorder="1" applyAlignment="1" applyProtection="1">
      <alignment horizontal="center" vertical="center" wrapText="1"/>
    </xf>
    <xf numFmtId="164" fontId="14" fillId="9" borderId="15" xfId="0" applyNumberFormat="1" applyFont="1" applyFill="1" applyBorder="1" applyAlignment="1" applyProtection="1">
      <alignment horizontal="center" vertical="center" wrapText="1"/>
    </xf>
    <xf numFmtId="0" fontId="12" fillId="8" borderId="15" xfId="0" applyFont="1" applyFill="1" applyBorder="1" applyAlignment="1" applyProtection="1">
      <alignment horizontal="center" vertical="center" wrapText="1"/>
    </xf>
    <xf numFmtId="0" fontId="31" fillId="8" borderId="5" xfId="0" applyFont="1" applyFill="1" applyBorder="1" applyAlignment="1">
      <alignment horizontal="center" vertical="center" wrapText="1"/>
    </xf>
    <xf numFmtId="164" fontId="11" fillId="8" borderId="15" xfId="0" applyNumberFormat="1" applyFont="1" applyFill="1" applyBorder="1" applyAlignment="1" applyProtection="1">
      <alignment horizontal="center" vertical="center" wrapText="1"/>
    </xf>
    <xf numFmtId="164" fontId="13" fillId="2" borderId="153" xfId="0" applyNumberFormat="1" applyFont="1" applyFill="1" applyBorder="1" applyAlignment="1" applyProtection="1">
      <alignment horizontal="center" vertical="center" wrapText="1"/>
    </xf>
    <xf numFmtId="164" fontId="13" fillId="2" borderId="26" xfId="0" applyNumberFormat="1" applyFont="1" applyFill="1" applyBorder="1" applyAlignment="1" applyProtection="1">
      <alignment horizontal="center" vertical="center" wrapText="1"/>
    </xf>
    <xf numFmtId="164" fontId="13" fillId="0" borderId="15" xfId="0" applyNumberFormat="1" applyFont="1" applyFill="1" applyBorder="1" applyAlignment="1" applyProtection="1">
      <alignment horizontal="center" vertical="center" wrapText="1"/>
    </xf>
    <xf numFmtId="0" fontId="13" fillId="0" borderId="153" xfId="0" applyFont="1" applyBorder="1" applyAlignment="1" applyProtection="1">
      <alignment horizontal="center" vertical="center" wrapText="1"/>
    </xf>
    <xf numFmtId="0" fontId="13" fillId="0" borderId="11" xfId="0" applyFont="1" applyFill="1" applyBorder="1" applyAlignment="1" applyProtection="1">
      <alignment horizontal="center" vertical="center" wrapText="1"/>
      <protection locked="0" hidden="1"/>
    </xf>
    <xf numFmtId="0" fontId="13" fillId="9" borderId="26" xfId="0" applyFont="1" applyFill="1" applyBorder="1" applyAlignment="1" applyProtection="1">
      <alignment horizontal="center" vertical="center" wrapText="1"/>
    </xf>
    <xf numFmtId="0" fontId="8" fillId="0" borderId="31" xfId="0" applyFont="1" applyBorder="1" applyAlignment="1">
      <alignment horizontal="center" vertical="center"/>
    </xf>
    <xf numFmtId="0" fontId="36" fillId="8" borderId="2" xfId="0" applyFont="1" applyFill="1" applyBorder="1" applyAlignment="1">
      <alignment horizontal="center" vertical="center"/>
    </xf>
    <xf numFmtId="0" fontId="11" fillId="3" borderId="13" xfId="0" applyFont="1" applyFill="1" applyBorder="1" applyAlignment="1">
      <alignment horizontal="center" vertical="center"/>
    </xf>
    <xf numFmtId="0" fontId="11" fillId="3" borderId="20" xfId="0" applyFont="1" applyFill="1" applyBorder="1" applyAlignment="1">
      <alignment horizontal="center" vertical="center"/>
    </xf>
    <xf numFmtId="0" fontId="13" fillId="0" borderId="11" xfId="0" applyFont="1" applyFill="1" applyBorder="1" applyAlignment="1">
      <alignment horizontal="center" vertical="center" wrapText="1"/>
    </xf>
    <xf numFmtId="0" fontId="14" fillId="0" borderId="5" xfId="0" applyFont="1" applyFill="1" applyBorder="1" applyAlignment="1">
      <alignment horizontal="center" vertical="center" wrapText="1"/>
    </xf>
    <xf numFmtId="0" fontId="13" fillId="9" borderId="5" xfId="0" applyFont="1" applyFill="1" applyBorder="1" applyAlignment="1">
      <alignment horizontal="center" vertical="center" wrapText="1"/>
    </xf>
    <xf numFmtId="0" fontId="11" fillId="8" borderId="3" xfId="0" applyFont="1" applyFill="1" applyBorder="1" applyAlignment="1">
      <alignment horizontal="center" vertical="center"/>
    </xf>
    <xf numFmtId="0" fontId="11" fillId="3" borderId="4" xfId="0" applyFont="1" applyFill="1" applyBorder="1" applyAlignment="1">
      <alignment horizontal="center" vertical="center"/>
    </xf>
    <xf numFmtId="0" fontId="29" fillId="0" borderId="11" xfId="0" applyFont="1" applyFill="1" applyBorder="1" applyAlignment="1">
      <alignment horizontal="center" vertical="center" wrapText="1"/>
    </xf>
    <xf numFmtId="0" fontId="29" fillId="0" borderId="5" xfId="0" applyFont="1" applyFill="1" applyBorder="1" applyAlignment="1">
      <alignment horizontal="center" vertical="center" wrapText="1"/>
    </xf>
    <xf numFmtId="0" fontId="28" fillId="0" borderId="5" xfId="0" applyFont="1" applyFill="1" applyBorder="1" applyAlignment="1">
      <alignment horizontal="center" vertical="center" wrapText="1"/>
    </xf>
    <xf numFmtId="0" fontId="29" fillId="0" borderId="52" xfId="0" applyFont="1" applyFill="1" applyBorder="1" applyAlignment="1">
      <alignment horizontal="center" vertical="center" wrapText="1"/>
    </xf>
    <xf numFmtId="0" fontId="29" fillId="0" borderId="61" xfId="0" applyFont="1" applyBorder="1" applyAlignment="1">
      <alignment horizontal="center" vertical="center" wrapText="1"/>
    </xf>
    <xf numFmtId="0" fontId="29" fillId="0" borderId="61" xfId="0" applyFont="1" applyFill="1" applyBorder="1" applyAlignment="1">
      <alignment horizontal="center" vertical="center" wrapText="1"/>
    </xf>
    <xf numFmtId="0" fontId="11" fillId="8" borderId="2" xfId="0" applyFont="1" applyFill="1" applyBorder="1" applyAlignment="1">
      <alignment horizontal="center" vertical="center" wrapText="1"/>
    </xf>
    <xf numFmtId="0" fontId="29" fillId="0" borderId="11" xfId="0" applyFont="1" applyBorder="1" applyAlignment="1">
      <alignment horizontal="center" vertical="center" wrapText="1"/>
    </xf>
    <xf numFmtId="0" fontId="28" fillId="0" borderId="5" xfId="0" applyFont="1" applyBorder="1" applyAlignment="1">
      <alignment horizontal="center" vertical="center" wrapText="1"/>
    </xf>
    <xf numFmtId="0" fontId="14" fillId="2" borderId="5" xfId="0" applyFont="1" applyFill="1" applyBorder="1" applyAlignment="1">
      <alignment horizontal="center" vertical="center" wrapText="1"/>
    </xf>
    <xf numFmtId="0" fontId="29" fillId="0" borderId="52" xfId="0" applyFont="1" applyBorder="1" applyAlignment="1">
      <alignment horizontal="center" vertical="center" wrapText="1"/>
    </xf>
    <xf numFmtId="0" fontId="14" fillId="0" borderId="61" xfId="0" applyFont="1" applyFill="1" applyBorder="1" applyAlignment="1">
      <alignment horizontal="center" vertical="center" wrapText="1"/>
    </xf>
    <xf numFmtId="0" fontId="13" fillId="0" borderId="61" xfId="0" applyFont="1" applyFill="1" applyBorder="1" applyAlignment="1">
      <alignment horizontal="center" vertical="center" wrapText="1"/>
    </xf>
    <xf numFmtId="0" fontId="13" fillId="2" borderId="61" xfId="0" applyFont="1" applyFill="1" applyBorder="1" applyAlignment="1">
      <alignment horizontal="center" vertical="center" wrapText="1"/>
    </xf>
    <xf numFmtId="0" fontId="14" fillId="2" borderId="61" xfId="0" applyFont="1" applyFill="1" applyBorder="1" applyAlignment="1">
      <alignment horizontal="center" vertical="center" wrapText="1"/>
    </xf>
    <xf numFmtId="0" fontId="13" fillId="9" borderId="61" xfId="0" applyFont="1" applyFill="1" applyBorder="1" applyAlignment="1">
      <alignment horizontal="center" vertical="center" wrapText="1"/>
    </xf>
    <xf numFmtId="0" fontId="11" fillId="8" borderId="4" xfId="0" applyFont="1" applyFill="1" applyBorder="1" applyAlignment="1">
      <alignment horizontal="center" vertical="center"/>
    </xf>
    <xf numFmtId="0" fontId="14" fillId="0" borderId="5" xfId="0" applyNumberFormat="1" applyFont="1" applyFill="1" applyBorder="1" applyAlignment="1">
      <alignment horizontal="center" vertical="center" wrapText="1"/>
    </xf>
    <xf numFmtId="0" fontId="14" fillId="0" borderId="52" xfId="0" applyFont="1" applyFill="1" applyBorder="1" applyAlignment="1">
      <alignment horizontal="center" vertical="center" wrapText="1"/>
    </xf>
    <xf numFmtId="0" fontId="11" fillId="8" borderId="4" xfId="0" applyFont="1" applyFill="1" applyBorder="1" applyAlignment="1">
      <alignment horizontal="center" vertical="center" wrapText="1"/>
    </xf>
    <xf numFmtId="0" fontId="28" fillId="0" borderId="11" xfId="0" applyFont="1" applyBorder="1" applyAlignment="1">
      <alignment horizontal="center" vertical="center" wrapText="1"/>
    </xf>
    <xf numFmtId="0" fontId="14" fillId="0" borderId="11" xfId="0" applyFont="1" applyFill="1" applyBorder="1" applyAlignment="1">
      <alignment horizontal="center" vertical="center" wrapText="1"/>
    </xf>
    <xf numFmtId="0" fontId="13" fillId="3" borderId="5" xfId="0" applyFont="1" applyFill="1" applyBorder="1" applyAlignment="1">
      <alignment horizontal="center" vertical="center"/>
    </xf>
    <xf numFmtId="0" fontId="12" fillId="8" borderId="3" xfId="0" applyFont="1" applyFill="1" applyBorder="1" applyAlignment="1">
      <alignment horizontal="center" vertical="center"/>
    </xf>
    <xf numFmtId="0" fontId="11" fillId="3" borderId="31" xfId="0" applyFont="1" applyFill="1" applyBorder="1" applyAlignment="1">
      <alignment horizontal="center" vertical="center"/>
    </xf>
    <xf numFmtId="0" fontId="28" fillId="0" borderId="11" xfId="0" applyFont="1" applyFill="1" applyBorder="1" applyAlignment="1">
      <alignment horizontal="center" vertical="center" wrapText="1"/>
    </xf>
    <xf numFmtId="0" fontId="29" fillId="0" borderId="5" xfId="0" applyFont="1" applyBorder="1" applyAlignment="1">
      <alignment horizontal="center" vertical="center" wrapText="1"/>
    </xf>
    <xf numFmtId="0" fontId="13" fillId="0" borderId="5" xfId="0" applyNumberFormat="1" applyFont="1" applyFill="1" applyBorder="1" applyAlignment="1">
      <alignment horizontal="center" vertical="center" wrapText="1"/>
    </xf>
    <xf numFmtId="0" fontId="28" fillId="0" borderId="52" xfId="0" applyFont="1" applyFill="1" applyBorder="1" applyAlignment="1">
      <alignment horizontal="center" vertical="center" wrapText="1"/>
    </xf>
    <xf numFmtId="0" fontId="11" fillId="8" borderId="2" xfId="0" applyFont="1" applyFill="1" applyBorder="1" applyAlignment="1">
      <alignment horizontal="center" vertical="center"/>
    </xf>
    <xf numFmtId="0" fontId="14" fillId="2" borderId="52" xfId="0" applyFont="1" applyFill="1" applyBorder="1" applyAlignment="1">
      <alignment horizontal="center" vertical="center" wrapText="1"/>
    </xf>
    <xf numFmtId="0" fontId="13" fillId="2" borderId="11" xfId="0" applyFont="1" applyFill="1" applyBorder="1" applyAlignment="1">
      <alignment horizontal="center" vertical="center" wrapText="1"/>
    </xf>
    <xf numFmtId="0" fontId="10" fillId="0" borderId="178" xfId="0" applyFont="1" applyBorder="1" applyAlignment="1">
      <alignment horizontal="center" vertical="center"/>
    </xf>
    <xf numFmtId="164" fontId="11" fillId="10" borderId="15" xfId="0" applyNumberFormat="1" applyFont="1" applyFill="1" applyBorder="1" applyAlignment="1" applyProtection="1">
      <alignment horizontal="center" vertical="center" wrapText="1"/>
    </xf>
    <xf numFmtId="0" fontId="11" fillId="9" borderId="15" xfId="0" applyFont="1" applyFill="1" applyBorder="1" applyAlignment="1" applyProtection="1">
      <alignment horizontal="center" vertical="center" wrapText="1"/>
    </xf>
    <xf numFmtId="164" fontId="11" fillId="10" borderId="5" xfId="0" applyNumberFormat="1" applyFont="1" applyFill="1" applyBorder="1" applyAlignment="1" applyProtection="1">
      <alignment horizontal="center" vertical="center" wrapText="1"/>
    </xf>
    <xf numFmtId="164" fontId="11" fillId="10" borderId="26" xfId="0" applyNumberFormat="1" applyFont="1" applyFill="1" applyBorder="1" applyAlignment="1" applyProtection="1">
      <alignment horizontal="center" vertical="center" wrapText="1"/>
    </xf>
    <xf numFmtId="0" fontId="11" fillId="10" borderId="153" xfId="0" applyFont="1" applyFill="1" applyBorder="1" applyAlignment="1" applyProtection="1">
      <alignment horizontal="center" vertical="center" wrapText="1"/>
    </xf>
    <xf numFmtId="164" fontId="78" fillId="10" borderId="15" xfId="0" applyNumberFormat="1" applyFont="1" applyFill="1" applyBorder="1" applyAlignment="1" applyProtection="1">
      <alignment horizontal="center" vertical="center" wrapText="1"/>
    </xf>
    <xf numFmtId="164" fontId="11" fillId="10" borderId="153" xfId="0" applyNumberFormat="1" applyFont="1" applyFill="1" applyBorder="1" applyAlignment="1" applyProtection="1">
      <alignment horizontal="center" vertical="center" wrapText="1"/>
    </xf>
    <xf numFmtId="0" fontId="11" fillId="10" borderId="15" xfId="0" applyFont="1" applyFill="1" applyBorder="1" applyAlignment="1" applyProtection="1">
      <alignment horizontal="center" vertical="center" wrapText="1"/>
    </xf>
    <xf numFmtId="0" fontId="11" fillId="9" borderId="153" xfId="0" applyFont="1" applyFill="1" applyBorder="1" applyAlignment="1" applyProtection="1">
      <alignment horizontal="center" vertical="center" wrapText="1"/>
    </xf>
    <xf numFmtId="0" fontId="13" fillId="3" borderId="3" xfId="0" applyFont="1" applyFill="1" applyBorder="1" applyAlignment="1">
      <alignment vertical="center" wrapText="1"/>
    </xf>
    <xf numFmtId="0" fontId="11" fillId="3" borderId="31" xfId="0" applyFont="1" applyFill="1" applyBorder="1" applyAlignment="1">
      <alignment horizontal="left" vertical="center" wrapText="1"/>
    </xf>
    <xf numFmtId="0" fontId="12" fillId="3" borderId="59" xfId="0" applyFont="1" applyFill="1" applyBorder="1" applyAlignment="1">
      <alignment horizontal="left" vertical="center" wrapText="1"/>
    </xf>
    <xf numFmtId="0" fontId="12" fillId="3" borderId="3" xfId="0" applyFont="1" applyFill="1" applyBorder="1" applyAlignment="1">
      <alignment horizontal="left" vertical="center" wrapText="1"/>
    </xf>
    <xf numFmtId="0" fontId="11" fillId="3" borderId="65" xfId="0" applyFont="1" applyFill="1" applyBorder="1" applyAlignment="1">
      <alignment horizontal="left" vertical="center" wrapText="1"/>
    </xf>
    <xf numFmtId="0" fontId="11" fillId="3" borderId="64" xfId="0" applyFont="1" applyFill="1" applyBorder="1" applyAlignment="1">
      <alignment horizontal="left" vertical="center" wrapText="1"/>
    </xf>
    <xf numFmtId="0" fontId="6" fillId="0" borderId="0" xfId="0" applyFont="1" applyFill="1" applyAlignment="1">
      <alignment horizontal="center"/>
    </xf>
    <xf numFmtId="0" fontId="6" fillId="0" borderId="0" xfId="0" applyFont="1" applyFill="1"/>
    <xf numFmtId="164" fontId="13" fillId="6" borderId="15" xfId="0" applyNumberFormat="1" applyFont="1" applyFill="1" applyBorder="1" applyAlignment="1" applyProtection="1">
      <alignment horizontal="center" vertical="center" wrapText="1"/>
    </xf>
    <xf numFmtId="164" fontId="13" fillId="6" borderId="79" xfId="0" applyNumberFormat="1" applyFont="1" applyFill="1" applyBorder="1" applyAlignment="1">
      <alignment horizontal="center" vertical="top"/>
    </xf>
    <xf numFmtId="164" fontId="13" fillId="6" borderId="5" xfId="0" applyNumberFormat="1" applyFont="1" applyFill="1" applyBorder="1" applyAlignment="1">
      <alignment horizontal="center" vertical="top"/>
    </xf>
    <xf numFmtId="164" fontId="11" fillId="0" borderId="15" xfId="0" applyNumberFormat="1" applyFont="1" applyFill="1" applyBorder="1" applyAlignment="1" applyProtection="1">
      <alignment horizontal="center" vertical="center" wrapText="1"/>
    </xf>
    <xf numFmtId="164" fontId="13" fillId="0" borderId="153" xfId="0" applyNumberFormat="1" applyFont="1" applyFill="1" applyBorder="1" applyAlignment="1" applyProtection="1">
      <alignment horizontal="center" vertical="center" wrapText="1"/>
    </xf>
    <xf numFmtId="0" fontId="11" fillId="0" borderId="15" xfId="0" applyFont="1" applyFill="1" applyBorder="1" applyAlignment="1" applyProtection="1">
      <alignment horizontal="center" vertical="center" wrapText="1"/>
    </xf>
    <xf numFmtId="164" fontId="13" fillId="0" borderId="0" xfId="0" applyNumberFormat="1" applyFont="1" applyFill="1" applyBorder="1" applyAlignment="1" applyProtection="1">
      <alignment horizontal="center" vertical="center" wrapText="1"/>
    </xf>
    <xf numFmtId="164" fontId="11" fillId="0" borderId="0" xfId="0" applyNumberFormat="1" applyFont="1" applyFill="1" applyBorder="1" applyAlignment="1" applyProtection="1">
      <alignment horizontal="center" vertical="center" wrapText="1"/>
    </xf>
    <xf numFmtId="0" fontId="13" fillId="6" borderId="15" xfId="0" applyFont="1" applyFill="1" applyBorder="1" applyAlignment="1" applyProtection="1">
      <alignment horizontal="center" vertical="center" wrapText="1"/>
    </xf>
    <xf numFmtId="9" fontId="0" fillId="0" borderId="0" xfId="0" applyNumberFormat="1" applyAlignment="1">
      <alignment vertical="center"/>
    </xf>
    <xf numFmtId="0" fontId="36" fillId="0" borderId="0" xfId="0" applyFont="1" applyAlignment="1">
      <alignment vertical="center"/>
    </xf>
    <xf numFmtId="0" fontId="0" fillId="0" borderId="0" xfId="0" applyAlignment="1">
      <alignment horizontal="center" vertical="center"/>
    </xf>
    <xf numFmtId="0" fontId="0" fillId="0" borderId="0" xfId="0" applyAlignment="1">
      <alignment vertical="center" wrapText="1"/>
    </xf>
    <xf numFmtId="0" fontId="83" fillId="12" borderId="5" xfId="0" applyFont="1" applyFill="1" applyBorder="1" applyAlignment="1">
      <alignment horizontal="center" vertical="center" wrapText="1"/>
    </xf>
    <xf numFmtId="0" fontId="83" fillId="6" borderId="5" xfId="0" applyFont="1" applyFill="1" applyBorder="1" applyAlignment="1">
      <alignment horizontal="center" vertical="center" wrapText="1"/>
    </xf>
    <xf numFmtId="0" fontId="83" fillId="18" borderId="5" xfId="0" applyFont="1" applyFill="1" applyBorder="1" applyAlignment="1">
      <alignment horizontal="center" vertical="center" wrapText="1"/>
    </xf>
    <xf numFmtId="0" fontId="81" fillId="18" borderId="78" xfId="0" applyFont="1" applyFill="1" applyBorder="1" applyAlignment="1">
      <alignment horizontal="center" vertical="center" wrapText="1"/>
    </xf>
    <xf numFmtId="0" fontId="81" fillId="18" borderId="69" xfId="0" applyFont="1" applyFill="1" applyBorder="1" applyAlignment="1">
      <alignment horizontal="center" vertical="center" wrapText="1"/>
    </xf>
    <xf numFmtId="0" fontId="81" fillId="18" borderId="69" xfId="0" applyFont="1" applyFill="1" applyBorder="1" applyAlignment="1">
      <alignment horizontal="center" vertical="center"/>
    </xf>
    <xf numFmtId="0" fontId="36" fillId="0" borderId="69" xfId="0" applyFont="1" applyFill="1" applyBorder="1" applyAlignment="1">
      <alignment vertical="center"/>
    </xf>
    <xf numFmtId="0" fontId="82" fillId="12" borderId="69" xfId="0" applyFont="1" applyFill="1" applyBorder="1" applyAlignment="1">
      <alignment horizontal="center" vertical="center"/>
    </xf>
    <xf numFmtId="0" fontId="82" fillId="6" borderId="69" xfId="0" applyFont="1" applyFill="1" applyBorder="1" applyAlignment="1">
      <alignment horizontal="center" vertical="center"/>
    </xf>
    <xf numFmtId="0" fontId="82" fillId="18" borderId="72" xfId="0" applyFont="1" applyFill="1" applyBorder="1" applyAlignment="1">
      <alignment horizontal="center" vertical="center"/>
    </xf>
    <xf numFmtId="0" fontId="0" fillId="0" borderId="5" xfId="0" applyBorder="1" applyAlignment="1">
      <alignment vertical="center" wrapText="1"/>
    </xf>
    <xf numFmtId="0" fontId="2" fillId="0" borderId="5" xfId="0" applyFont="1" applyBorder="1" applyAlignment="1">
      <alignment horizontal="left" vertical="center" wrapText="1"/>
    </xf>
    <xf numFmtId="0" fontId="2" fillId="0" borderId="5" xfId="0" applyFont="1" applyBorder="1" applyAlignment="1">
      <alignment horizontal="center" vertical="center"/>
    </xf>
    <xf numFmtId="0" fontId="0" fillId="0" borderId="5" xfId="0" applyBorder="1" applyAlignment="1">
      <alignment vertical="center"/>
    </xf>
    <xf numFmtId="0" fontId="0" fillId="0" borderId="76" xfId="0" applyBorder="1" applyAlignment="1">
      <alignment vertical="center" wrapText="1"/>
    </xf>
    <xf numFmtId="0" fontId="2" fillId="0" borderId="76" xfId="0" applyFont="1" applyBorder="1" applyAlignment="1">
      <alignment horizontal="left" vertical="center" wrapText="1"/>
    </xf>
    <xf numFmtId="0" fontId="2" fillId="0" borderId="76" xfId="0" applyFont="1" applyBorder="1" applyAlignment="1">
      <alignment horizontal="center" vertical="center"/>
    </xf>
    <xf numFmtId="0" fontId="83" fillId="6" borderId="76" xfId="0" applyFont="1" applyFill="1" applyBorder="1" applyAlignment="1">
      <alignment horizontal="center" vertical="center" wrapText="1"/>
    </xf>
    <xf numFmtId="0" fontId="0" fillId="0" borderId="76" xfId="0" applyBorder="1" applyAlignment="1">
      <alignment vertical="center"/>
    </xf>
    <xf numFmtId="0" fontId="36" fillId="0" borderId="81" xfId="0" applyFont="1" applyBorder="1"/>
    <xf numFmtId="0" fontId="36" fillId="0" borderId="76" xfId="0" applyFont="1" applyFill="1" applyBorder="1" applyAlignment="1">
      <alignment horizontal="center"/>
    </xf>
    <xf numFmtId="0" fontId="36" fillId="0" borderId="77" xfId="0" applyFont="1" applyFill="1" applyBorder="1" applyAlignment="1">
      <alignment horizontal="center"/>
    </xf>
    <xf numFmtId="0" fontId="36" fillId="0" borderId="163" xfId="0" applyFont="1" applyFill="1" applyBorder="1" applyAlignment="1">
      <alignment horizontal="center"/>
    </xf>
    <xf numFmtId="0" fontId="82" fillId="12" borderId="33" xfId="0" applyFont="1" applyFill="1" applyBorder="1" applyAlignment="1">
      <alignment horizontal="center"/>
    </xf>
    <xf numFmtId="0" fontId="82" fillId="6" borderId="33" xfId="0" applyFont="1" applyFill="1" applyBorder="1" applyAlignment="1">
      <alignment horizontal="center"/>
    </xf>
    <xf numFmtId="0" fontId="82" fillId="18" borderId="181" xfId="0" applyFont="1" applyFill="1" applyBorder="1" applyAlignment="1">
      <alignment horizontal="center"/>
    </xf>
    <xf numFmtId="0" fontId="61" fillId="0" borderId="5" xfId="0" applyFont="1" applyBorder="1" applyAlignment="1">
      <alignment vertical="center" wrapText="1"/>
    </xf>
    <xf numFmtId="0" fontId="36" fillId="0" borderId="5" xfId="0" applyFont="1" applyFill="1" applyBorder="1" applyAlignment="1">
      <alignment horizontal="center"/>
    </xf>
    <xf numFmtId="0" fontId="36" fillId="0" borderId="80" xfId="0" applyFont="1" applyFill="1" applyBorder="1" applyAlignment="1">
      <alignment horizontal="center"/>
    </xf>
    <xf numFmtId="0" fontId="61" fillId="0" borderId="76" xfId="0" applyFont="1" applyBorder="1" applyAlignment="1">
      <alignment vertical="center" wrapText="1"/>
    </xf>
    <xf numFmtId="0" fontId="0" fillId="0" borderId="0" xfId="0" applyBorder="1" applyAlignment="1">
      <alignment horizontal="left" vertical="center" wrapText="1"/>
    </xf>
    <xf numFmtId="0" fontId="85" fillId="0" borderId="0" xfId="0" applyFont="1" applyBorder="1" applyAlignment="1">
      <alignment horizontal="left" vertical="center" wrapText="1"/>
    </xf>
    <xf numFmtId="0" fontId="0" fillId="0" borderId="0" xfId="0" applyBorder="1" applyAlignment="1">
      <alignment vertical="center"/>
    </xf>
    <xf numFmtId="0" fontId="43" fillId="0" borderId="79" xfId="0" applyFont="1" applyFill="1" applyBorder="1" applyAlignment="1">
      <alignment horizontal="center" vertical="center"/>
    </xf>
    <xf numFmtId="0" fontId="43" fillId="0" borderId="81" xfId="0" applyFont="1" applyFill="1" applyBorder="1" applyAlignment="1">
      <alignment horizontal="center" vertical="center"/>
    </xf>
    <xf numFmtId="0" fontId="84" fillId="26" borderId="106" xfId="0" applyFont="1" applyFill="1" applyBorder="1" applyAlignment="1">
      <alignment horizontal="center" vertical="center" wrapText="1"/>
    </xf>
    <xf numFmtId="0" fontId="0" fillId="0" borderId="105" xfId="0" applyBorder="1" applyAlignment="1">
      <alignment horizontal="left" wrapText="1"/>
    </xf>
    <xf numFmtId="0" fontId="53" fillId="12" borderId="79" xfId="0" applyFont="1" applyFill="1" applyBorder="1" applyAlignment="1">
      <alignment horizontal="center" vertical="center"/>
    </xf>
    <xf numFmtId="0" fontId="53" fillId="6" borderId="5" xfId="0" applyFont="1" applyFill="1" applyBorder="1" applyAlignment="1">
      <alignment horizontal="center" vertical="center"/>
    </xf>
    <xf numFmtId="0" fontId="53" fillId="18" borderId="5" xfId="0" applyFont="1" applyFill="1" applyBorder="1" applyAlignment="1">
      <alignment horizontal="center" vertical="center"/>
    </xf>
    <xf numFmtId="0" fontId="53" fillId="0" borderId="80" xfId="0" applyFont="1" applyBorder="1" applyAlignment="1">
      <alignment horizontal="center" vertical="center"/>
    </xf>
    <xf numFmtId="0" fontId="0" fillId="0" borderId="81" xfId="0" applyFont="1" applyBorder="1" applyAlignment="1">
      <alignment horizontal="center" vertical="center"/>
    </xf>
    <xf numFmtId="0" fontId="0" fillId="0" borderId="76" xfId="0" applyFont="1" applyBorder="1" applyAlignment="1">
      <alignment horizontal="center" vertical="center"/>
    </xf>
    <xf numFmtId="0" fontId="0" fillId="0" borderId="77" xfId="0" applyFont="1" applyBorder="1" applyAlignment="1">
      <alignment horizontal="center" vertical="center"/>
    </xf>
    <xf numFmtId="0" fontId="86" fillId="7" borderId="107" xfId="0" applyFont="1" applyFill="1" applyBorder="1" applyAlignment="1">
      <alignment horizontal="center" wrapText="1"/>
    </xf>
    <xf numFmtId="0" fontId="0" fillId="0" borderId="182" xfId="0" applyBorder="1" applyAlignment="1">
      <alignment horizontal="left" wrapText="1"/>
    </xf>
    <xf numFmtId="10" fontId="26" fillId="0" borderId="97" xfId="0" applyNumberFormat="1" applyFont="1" applyFill="1" applyBorder="1" applyAlignment="1" applyProtection="1">
      <alignment horizontal="center" vertical="center" wrapText="1"/>
    </xf>
    <xf numFmtId="0" fontId="87" fillId="6" borderId="97" xfId="0" applyFont="1" applyFill="1" applyBorder="1" applyAlignment="1">
      <alignment horizontal="center"/>
    </xf>
    <xf numFmtId="9" fontId="0" fillId="0" borderId="105" xfId="0" applyNumberFormat="1" applyBorder="1" applyAlignment="1">
      <alignment horizontal="left" wrapText="1"/>
    </xf>
    <xf numFmtId="0" fontId="2" fillId="0" borderId="43" xfId="0" applyFont="1" applyBorder="1" applyAlignment="1">
      <alignment vertical="center"/>
    </xf>
    <xf numFmtId="0" fontId="8" fillId="0" borderId="0" xfId="0" applyFont="1" applyBorder="1" applyAlignment="1">
      <alignment horizontal="center" vertical="center"/>
    </xf>
    <xf numFmtId="9" fontId="44" fillId="0" borderId="0" xfId="0" applyNumberFormat="1" applyFont="1" applyFill="1" applyBorder="1" applyAlignment="1" applyProtection="1">
      <alignment horizontal="center" vertical="center"/>
    </xf>
    <xf numFmtId="9" fontId="61" fillId="0" borderId="5" xfId="0" applyNumberFormat="1" applyFont="1" applyBorder="1" applyAlignment="1">
      <alignment horizontal="center" vertical="center" wrapText="1"/>
    </xf>
    <xf numFmtId="0" fontId="36" fillId="0" borderId="0" xfId="0" applyFont="1" applyAlignment="1">
      <alignment horizontal="center"/>
    </xf>
    <xf numFmtId="9" fontId="61" fillId="0" borderId="76" xfId="0" applyNumberFormat="1" applyFont="1" applyBorder="1" applyAlignment="1">
      <alignment horizontal="center" vertical="center" wrapText="1"/>
    </xf>
    <xf numFmtId="0" fontId="9" fillId="0" borderId="43" xfId="0" applyFont="1" applyFill="1" applyBorder="1" applyAlignment="1">
      <alignment vertical="center"/>
    </xf>
    <xf numFmtId="0" fontId="0" fillId="0" borderId="0" xfId="0" applyFill="1" applyBorder="1" applyAlignment="1">
      <alignment vertical="center"/>
    </xf>
    <xf numFmtId="0" fontId="36" fillId="0" borderId="31" xfId="0" applyFont="1" applyBorder="1" applyAlignment="1">
      <alignment horizontal="center" vertical="center"/>
    </xf>
    <xf numFmtId="0" fontId="8" fillId="0" borderId="31" xfId="0" applyFont="1" applyBorder="1" applyAlignment="1">
      <alignment horizontal="left" vertical="center"/>
    </xf>
    <xf numFmtId="14" fontId="36" fillId="0" borderId="31" xfId="0" applyNumberFormat="1" applyFont="1" applyBorder="1" applyAlignment="1">
      <alignment horizontal="left" vertical="center"/>
    </xf>
    <xf numFmtId="0" fontId="36" fillId="8" borderId="2" xfId="0" applyFont="1" applyFill="1" applyBorder="1" applyAlignment="1">
      <alignment vertical="center"/>
    </xf>
    <xf numFmtId="0" fontId="36" fillId="16" borderId="2" xfId="0" applyFont="1" applyFill="1" applyBorder="1" applyAlignment="1">
      <alignment horizontal="center" vertical="center"/>
    </xf>
    <xf numFmtId="0" fontId="11" fillId="0" borderId="43" xfId="0" applyFont="1" applyFill="1" applyBorder="1" applyAlignment="1">
      <alignment horizontal="center" vertical="center"/>
    </xf>
    <xf numFmtId="0" fontId="11" fillId="0" borderId="0" xfId="0" applyFont="1" applyAlignment="1">
      <alignment vertical="center"/>
    </xf>
    <xf numFmtId="0" fontId="13" fillId="0" borderId="0" xfId="0" applyFont="1" applyFill="1" applyBorder="1" applyAlignment="1">
      <alignment vertical="center"/>
    </xf>
    <xf numFmtId="0" fontId="13" fillId="0" borderId="55" xfId="0" applyFont="1" applyBorder="1" applyAlignment="1">
      <alignment vertical="center"/>
    </xf>
    <xf numFmtId="0" fontId="13" fillId="0" borderId="56" xfId="0" applyFont="1" applyBorder="1" applyAlignment="1">
      <alignment vertical="center"/>
    </xf>
    <xf numFmtId="0" fontId="13" fillId="3" borderId="20" xfId="0" applyFont="1" applyFill="1" applyBorder="1" applyAlignment="1">
      <alignment vertical="center"/>
    </xf>
    <xf numFmtId="0" fontId="13" fillId="2" borderId="11" xfId="0" applyFont="1" applyFill="1" applyBorder="1" applyAlignment="1">
      <alignment vertical="center" wrapText="1"/>
    </xf>
    <xf numFmtId="164" fontId="13" fillId="2" borderId="11" xfId="0" applyNumberFormat="1" applyFont="1" applyFill="1" applyBorder="1" applyAlignment="1" applyProtection="1">
      <alignment horizontal="left" vertical="center" wrapText="1"/>
      <protection locked="0" hidden="1"/>
    </xf>
    <xf numFmtId="0" fontId="13" fillId="0" borderId="149" xfId="0" applyFont="1" applyFill="1" applyBorder="1" applyAlignment="1">
      <alignment vertical="center" wrapText="1"/>
    </xf>
    <xf numFmtId="0" fontId="13" fillId="0" borderId="0" xfId="0" applyFont="1" applyFill="1" applyBorder="1" applyAlignment="1" applyProtection="1">
      <alignment vertical="center" wrapText="1"/>
      <protection locked="0"/>
    </xf>
    <xf numFmtId="164" fontId="13" fillId="2" borderId="5" xfId="0" applyNumberFormat="1" applyFont="1" applyFill="1" applyBorder="1" applyAlignment="1" applyProtection="1">
      <alignment horizontal="left" vertical="center" wrapText="1"/>
      <protection locked="0" hidden="1"/>
    </xf>
    <xf numFmtId="0" fontId="13" fillId="0" borderId="16" xfId="0" applyFont="1" applyFill="1" applyBorder="1" applyAlignment="1">
      <alignment vertical="center" wrapText="1"/>
    </xf>
    <xf numFmtId="0" fontId="27" fillId="0" borderId="16" xfId="0" applyFont="1" applyFill="1" applyBorder="1" applyAlignment="1">
      <alignment vertical="center" wrapText="1"/>
    </xf>
    <xf numFmtId="0" fontId="13" fillId="2" borderId="16" xfId="0" applyFont="1" applyFill="1" applyBorder="1" applyAlignment="1">
      <alignment vertical="center" wrapText="1"/>
    </xf>
    <xf numFmtId="0" fontId="9" fillId="0" borderId="0" xfId="0" applyFont="1" applyFill="1" applyAlignment="1">
      <alignment vertical="center"/>
    </xf>
    <xf numFmtId="164" fontId="13" fillId="2" borderId="16" xfId="0" applyNumberFormat="1" applyFont="1" applyFill="1" applyBorder="1" applyAlignment="1" applyProtection="1">
      <alignment horizontal="left" vertical="center" wrapText="1"/>
      <protection locked="0" hidden="1"/>
    </xf>
    <xf numFmtId="164" fontId="13" fillId="2" borderId="52" xfId="0" applyNumberFormat="1" applyFont="1" applyFill="1" applyBorder="1" applyAlignment="1" applyProtection="1">
      <alignment horizontal="left" vertical="center" wrapText="1"/>
      <protection locked="0" hidden="1"/>
    </xf>
    <xf numFmtId="164" fontId="13" fillId="2" borderId="154" xfId="0" applyNumberFormat="1" applyFont="1" applyFill="1" applyBorder="1" applyAlignment="1" applyProtection="1">
      <alignment horizontal="left" vertical="center" wrapText="1"/>
      <protection locked="0" hidden="1"/>
    </xf>
    <xf numFmtId="164" fontId="13" fillId="8" borderId="2" xfId="0" applyNumberFormat="1" applyFont="1" applyFill="1" applyBorder="1" applyAlignment="1">
      <alignment horizontal="left" vertical="center" wrapText="1"/>
    </xf>
    <xf numFmtId="0" fontId="13" fillId="8" borderId="2" xfId="0" applyFont="1" applyFill="1" applyBorder="1" applyAlignment="1">
      <alignment vertical="center" wrapText="1"/>
    </xf>
    <xf numFmtId="0" fontId="13" fillId="0" borderId="0" xfId="0" applyFont="1" applyFill="1" applyBorder="1" applyAlignment="1" applyProtection="1">
      <alignment vertical="center"/>
      <protection locked="0"/>
    </xf>
    <xf numFmtId="0" fontId="13" fillId="8" borderId="39" xfId="0" applyFont="1" applyFill="1" applyBorder="1" applyAlignment="1">
      <alignment vertical="center"/>
    </xf>
    <xf numFmtId="0" fontId="13" fillId="0" borderId="11" xfId="0" applyFont="1" applyFill="1" applyBorder="1" applyAlignment="1">
      <alignment vertical="center" wrapText="1"/>
    </xf>
    <xf numFmtId="0" fontId="13" fillId="0" borderId="58" xfId="0" applyFont="1" applyBorder="1" applyAlignment="1">
      <alignment vertical="center"/>
    </xf>
    <xf numFmtId="0" fontId="13" fillId="9" borderId="5" xfId="0" applyFont="1" applyFill="1" applyBorder="1" applyAlignment="1">
      <alignment vertical="center" wrapText="1"/>
    </xf>
    <xf numFmtId="0" fontId="13" fillId="2" borderId="154" xfId="0" applyFont="1" applyFill="1" applyBorder="1" applyAlignment="1">
      <alignment vertical="center" wrapText="1"/>
    </xf>
    <xf numFmtId="0" fontId="11" fillId="8" borderId="3" xfId="0" applyFont="1" applyFill="1" applyBorder="1" applyAlignment="1">
      <alignment vertical="center"/>
    </xf>
    <xf numFmtId="0" fontId="0" fillId="8" borderId="3" xfId="0" applyFill="1" applyBorder="1" applyAlignment="1">
      <alignment vertical="center"/>
    </xf>
    <xf numFmtId="0" fontId="13" fillId="8" borderId="3" xfId="0" applyFont="1" applyFill="1" applyBorder="1" applyAlignment="1">
      <alignment vertical="center" wrapText="1"/>
    </xf>
    <xf numFmtId="164" fontId="13" fillId="8" borderId="4" xfId="0" applyNumberFormat="1" applyFont="1" applyFill="1" applyBorder="1" applyAlignment="1">
      <alignment horizontal="left" vertical="center" wrapText="1"/>
    </xf>
    <xf numFmtId="0" fontId="29" fillId="0" borderId="11" xfId="0" applyFont="1" applyBorder="1" applyAlignment="1">
      <alignment vertical="center" wrapText="1"/>
    </xf>
    <xf numFmtId="0" fontId="13" fillId="2" borderId="149" xfId="0" applyFont="1" applyFill="1" applyBorder="1" applyAlignment="1">
      <alignment vertical="center" wrapText="1"/>
    </xf>
    <xf numFmtId="0" fontId="29" fillId="0" borderId="5" xfId="0" applyFont="1" applyBorder="1" applyAlignment="1">
      <alignment vertical="center" wrapText="1"/>
    </xf>
    <xf numFmtId="0" fontId="29" fillId="9" borderId="5" xfId="0" applyFont="1" applyFill="1" applyBorder="1" applyAlignment="1">
      <alignment vertical="center" wrapText="1"/>
    </xf>
    <xf numFmtId="0" fontId="29" fillId="4" borderId="5" xfId="0" applyFont="1" applyFill="1" applyBorder="1" applyAlignment="1">
      <alignment vertical="center" wrapText="1"/>
    </xf>
    <xf numFmtId="0" fontId="28" fillId="0" borderId="5" xfId="0" applyFont="1" applyBorder="1" applyAlignment="1">
      <alignment vertical="center" wrapText="1"/>
    </xf>
    <xf numFmtId="0" fontId="13" fillId="0" borderId="16" xfId="0" applyFont="1" applyBorder="1" applyAlignment="1">
      <alignment vertical="center" wrapText="1"/>
    </xf>
    <xf numFmtId="0" fontId="29" fillId="0" borderId="52" xfId="0" applyFont="1" applyBorder="1" applyAlignment="1">
      <alignment vertical="center" wrapText="1"/>
    </xf>
    <xf numFmtId="0" fontId="13" fillId="0" borderId="154" xfId="0" applyFont="1" applyBorder="1" applyAlignment="1">
      <alignment vertical="center" wrapText="1"/>
    </xf>
    <xf numFmtId="0" fontId="11" fillId="0" borderId="0" xfId="0" applyFont="1" applyFill="1" applyBorder="1" applyAlignment="1" applyProtection="1">
      <alignment vertical="center" wrapText="1"/>
      <protection locked="0"/>
    </xf>
    <xf numFmtId="164" fontId="13" fillId="2" borderId="33" xfId="0" applyNumberFormat="1" applyFont="1" applyFill="1" applyBorder="1" applyAlignment="1" applyProtection="1">
      <alignment horizontal="left" vertical="center" wrapText="1"/>
      <protection locked="0" hidden="1"/>
    </xf>
    <xf numFmtId="0" fontId="13" fillId="2" borderId="91" xfId="0" applyFont="1" applyFill="1" applyBorder="1" applyAlignment="1">
      <alignment vertical="center" wrapText="1"/>
    </xf>
    <xf numFmtId="0" fontId="13" fillId="0" borderId="24" xfId="0" applyFont="1" applyFill="1" applyBorder="1" applyAlignment="1">
      <alignment vertical="center" wrapText="1"/>
    </xf>
    <xf numFmtId="0" fontId="11" fillId="8" borderId="2" xfId="0" applyFont="1" applyFill="1" applyBorder="1" applyAlignment="1">
      <alignment vertical="center" wrapText="1"/>
    </xf>
    <xf numFmtId="0" fontId="0" fillId="8" borderId="2" xfId="0" applyFill="1" applyBorder="1" applyAlignment="1">
      <alignment vertical="center" wrapText="1"/>
    </xf>
    <xf numFmtId="0" fontId="13" fillId="0" borderId="154" xfId="0" applyFont="1" applyFill="1" applyBorder="1" applyAlignment="1">
      <alignment vertical="center" wrapText="1"/>
    </xf>
    <xf numFmtId="0" fontId="13" fillId="0" borderId="91" xfId="0" applyFont="1" applyFill="1" applyBorder="1" applyAlignment="1">
      <alignment vertical="center" wrapText="1"/>
    </xf>
    <xf numFmtId="0" fontId="13" fillId="2" borderId="24" xfId="0" applyFont="1" applyFill="1" applyBorder="1" applyAlignment="1">
      <alignment vertical="center" wrapText="1"/>
    </xf>
    <xf numFmtId="0" fontId="13" fillId="11" borderId="25" xfId="0" applyFont="1" applyFill="1" applyBorder="1" applyAlignment="1">
      <alignment horizontal="left" vertical="center" wrapText="1"/>
    </xf>
    <xf numFmtId="0" fontId="13" fillId="0" borderId="48" xfId="0" applyFont="1" applyFill="1" applyBorder="1" applyAlignment="1">
      <alignment vertical="center" wrapText="1"/>
    </xf>
    <xf numFmtId="164" fontId="13" fillId="8" borderId="3" xfId="0" applyNumberFormat="1" applyFont="1" applyFill="1" applyBorder="1" applyAlignment="1">
      <alignment horizontal="left" vertical="center" wrapText="1"/>
    </xf>
    <xf numFmtId="0" fontId="11" fillId="8" borderId="3" xfId="0" applyFont="1" applyFill="1" applyBorder="1" applyAlignment="1">
      <alignment vertical="center" wrapText="1"/>
    </xf>
    <xf numFmtId="0" fontId="11" fillId="8" borderId="4" xfId="0" applyFont="1" applyFill="1" applyBorder="1" applyAlignment="1">
      <alignment vertical="center"/>
    </xf>
    <xf numFmtId="0" fontId="0" fillId="8" borderId="4" xfId="0" applyFill="1" applyBorder="1" applyAlignment="1">
      <alignment vertical="center"/>
    </xf>
    <xf numFmtId="0" fontId="11" fillId="8" borderId="4" xfId="0" applyFont="1" applyFill="1" applyBorder="1" applyAlignment="1">
      <alignment vertical="center" wrapText="1"/>
    </xf>
    <xf numFmtId="0" fontId="13" fillId="4" borderId="11" xfId="0" applyFont="1" applyFill="1" applyBorder="1" applyAlignment="1">
      <alignment vertical="center" wrapText="1"/>
    </xf>
    <xf numFmtId="0" fontId="13" fillId="11" borderId="5" xfId="0" applyFont="1" applyFill="1" applyBorder="1" applyAlignment="1">
      <alignment vertical="center" wrapText="1"/>
    </xf>
    <xf numFmtId="0" fontId="14" fillId="11" borderId="5" xfId="0" applyFont="1" applyFill="1" applyBorder="1" applyAlignment="1">
      <alignment vertical="center" wrapText="1"/>
    </xf>
    <xf numFmtId="0" fontId="14" fillId="4" borderId="5" xfId="0" applyNumberFormat="1" applyFont="1" applyFill="1" applyBorder="1" applyAlignment="1">
      <alignment vertical="center" wrapText="1"/>
    </xf>
    <xf numFmtId="0" fontId="14" fillId="4" borderId="52" xfId="0" applyFont="1" applyFill="1" applyBorder="1" applyAlignment="1">
      <alignment vertical="center" wrapText="1"/>
    </xf>
    <xf numFmtId="0" fontId="13" fillId="0" borderId="56" xfId="0" applyFont="1" applyFill="1" applyBorder="1" applyAlignment="1">
      <alignment vertical="center"/>
    </xf>
    <xf numFmtId="0" fontId="0" fillId="8" borderId="4" xfId="0" applyFill="1" applyBorder="1" applyAlignment="1">
      <alignment vertical="center" wrapText="1"/>
    </xf>
    <xf numFmtId="0" fontId="28" fillId="0" borderId="11" xfId="0" applyFont="1" applyBorder="1" applyAlignment="1">
      <alignment vertical="center" wrapText="1"/>
    </xf>
    <xf numFmtId="0" fontId="28" fillId="4" borderId="5" xfId="0" applyFont="1" applyFill="1" applyBorder="1" applyAlignment="1">
      <alignment vertical="center" wrapText="1"/>
    </xf>
    <xf numFmtId="0" fontId="0" fillId="0" borderId="43" xfId="0" applyFill="1" applyBorder="1" applyAlignment="1">
      <alignment vertical="center"/>
    </xf>
    <xf numFmtId="0" fontId="14" fillId="0" borderId="11" xfId="0" applyFont="1" applyFill="1" applyBorder="1" applyAlignment="1">
      <alignment vertical="center" wrapText="1"/>
    </xf>
    <xf numFmtId="0" fontId="14" fillId="9" borderId="5" xfId="0" applyFont="1" applyFill="1" applyBorder="1" applyAlignment="1">
      <alignment vertical="center" wrapText="1"/>
    </xf>
    <xf numFmtId="0" fontId="12" fillId="3" borderId="5" xfId="0" applyFont="1" applyFill="1" applyBorder="1" applyAlignment="1">
      <alignment horizontal="left" vertical="center"/>
    </xf>
    <xf numFmtId="164" fontId="13" fillId="8" borderId="5" xfId="0" applyNumberFormat="1" applyFont="1" applyFill="1" applyBorder="1" applyAlignment="1">
      <alignment horizontal="left" vertical="center" wrapText="1"/>
    </xf>
    <xf numFmtId="0" fontId="11" fillId="8" borderId="16" xfId="0" applyFont="1" applyFill="1" applyBorder="1" applyAlignment="1">
      <alignment vertical="center" wrapText="1"/>
    </xf>
    <xf numFmtId="0" fontId="13" fillId="3" borderId="5" xfId="0" applyFont="1" applyFill="1" applyBorder="1" applyAlignment="1">
      <alignment horizontal="left" vertical="center"/>
    </xf>
    <xf numFmtId="0" fontId="13" fillId="8" borderId="4" xfId="0" applyFont="1" applyFill="1" applyBorder="1" applyAlignment="1">
      <alignment vertical="center" wrapText="1"/>
    </xf>
    <xf numFmtId="0" fontId="13" fillId="9" borderId="11" xfId="0" applyFont="1" applyFill="1" applyBorder="1" applyAlignment="1">
      <alignment horizontal="left" vertical="center" wrapText="1"/>
    </xf>
    <xf numFmtId="0" fontId="12" fillId="8" borderId="3" xfId="0" applyFont="1" applyFill="1" applyBorder="1" applyAlignment="1">
      <alignment vertical="center"/>
    </xf>
    <xf numFmtId="0" fontId="11" fillId="8" borderId="31" xfId="0" applyFont="1" applyFill="1" applyBorder="1" applyAlignment="1">
      <alignment vertical="center" wrapText="1"/>
    </xf>
    <xf numFmtId="164" fontId="13" fillId="0" borderId="11" xfId="0" applyNumberFormat="1" applyFont="1" applyFill="1" applyBorder="1" applyAlignment="1" applyProtection="1">
      <alignment horizontal="left" vertical="center" wrapText="1"/>
      <protection locked="0" hidden="1"/>
    </xf>
    <xf numFmtId="0" fontId="29" fillId="4" borderId="52" xfId="0" applyFont="1" applyFill="1" applyBorder="1" applyAlignment="1">
      <alignment vertical="center" wrapText="1"/>
    </xf>
    <xf numFmtId="0" fontId="27" fillId="2" borderId="16" xfId="0" applyFont="1" applyFill="1" applyBorder="1" applyAlignment="1">
      <alignment vertical="center" wrapText="1"/>
    </xf>
    <xf numFmtId="0" fontId="13" fillId="9" borderId="5" xfId="0" applyNumberFormat="1" applyFont="1" applyFill="1" applyBorder="1" applyAlignment="1">
      <alignment vertical="center" wrapText="1"/>
    </xf>
    <xf numFmtId="0" fontId="28" fillId="4" borderId="52" xfId="0" applyFont="1" applyFill="1" applyBorder="1" applyAlignment="1">
      <alignment vertical="center" wrapText="1"/>
    </xf>
    <xf numFmtId="164" fontId="13" fillId="8" borderId="155" xfId="0" applyNumberFormat="1" applyFont="1" applyFill="1" applyBorder="1" applyAlignment="1">
      <alignment horizontal="left" vertical="center" wrapText="1"/>
    </xf>
    <xf numFmtId="0" fontId="14" fillId="4" borderId="11" xfId="0" applyFont="1" applyFill="1" applyBorder="1" applyAlignment="1">
      <alignment vertical="center" wrapText="1"/>
    </xf>
    <xf numFmtId="0" fontId="9" fillId="0" borderId="16" xfId="0" applyFont="1" applyBorder="1" applyAlignment="1">
      <alignment vertical="center"/>
    </xf>
    <xf numFmtId="164" fontId="13" fillId="0" borderId="5" xfId="0" applyNumberFormat="1" applyFont="1" applyFill="1" applyBorder="1" applyAlignment="1" applyProtection="1">
      <alignment horizontal="left" vertical="center" wrapText="1"/>
      <protection locked="0" hidden="1"/>
    </xf>
    <xf numFmtId="0" fontId="9" fillId="0" borderId="16" xfId="0" applyFont="1" applyFill="1" applyBorder="1" applyAlignment="1">
      <alignment vertical="center"/>
    </xf>
    <xf numFmtId="164" fontId="13" fillId="0" borderId="52" xfId="0" applyNumberFormat="1" applyFont="1" applyFill="1" applyBorder="1" applyAlignment="1" applyProtection="1">
      <alignment horizontal="left" vertical="center" wrapText="1"/>
      <protection locked="0" hidden="1"/>
    </xf>
    <xf numFmtId="0" fontId="9" fillId="0" borderId="154" xfId="0" applyFont="1" applyFill="1" applyBorder="1" applyAlignment="1">
      <alignment vertical="center"/>
    </xf>
    <xf numFmtId="0" fontId="14" fillId="2" borderId="52" xfId="0" applyFont="1" applyFill="1" applyBorder="1" applyAlignment="1">
      <alignment vertical="center" wrapText="1"/>
    </xf>
    <xf numFmtId="0" fontId="11" fillId="8" borderId="2" xfId="0" applyFont="1" applyFill="1" applyBorder="1" applyAlignment="1">
      <alignment vertical="center"/>
    </xf>
    <xf numFmtId="0" fontId="0" fillId="8" borderId="2" xfId="0" applyFill="1" applyBorder="1" applyAlignment="1">
      <alignment vertical="center"/>
    </xf>
    <xf numFmtId="0" fontId="30" fillId="0" borderId="0" xfId="0" applyFont="1" applyFill="1" applyBorder="1" applyAlignment="1" applyProtection="1">
      <alignment vertical="center" wrapText="1"/>
      <protection locked="0"/>
    </xf>
    <xf numFmtId="0" fontId="24" fillId="0" borderId="0" xfId="0" applyFont="1" applyAlignment="1">
      <alignment vertical="center"/>
    </xf>
    <xf numFmtId="0" fontId="13" fillId="0" borderId="0" xfId="0" applyFont="1" applyAlignment="1">
      <alignment horizontal="center" vertical="center"/>
    </xf>
    <xf numFmtId="0" fontId="10" fillId="0" borderId="66" xfId="0" applyFont="1" applyBorder="1" applyAlignment="1">
      <alignment vertical="center"/>
    </xf>
    <xf numFmtId="0" fontId="33" fillId="0" borderId="80" xfId="0" applyFont="1" applyBorder="1" applyAlignment="1" applyProtection="1">
      <alignment horizontal="center" vertical="center"/>
      <protection locked="0"/>
    </xf>
    <xf numFmtId="0" fontId="0" fillId="0" borderId="0" xfId="0" applyFill="1" applyAlignment="1">
      <alignment vertical="center"/>
    </xf>
    <xf numFmtId="0" fontId="20" fillId="0" borderId="79" xfId="0" applyFont="1" applyBorder="1" applyAlignment="1" applyProtection="1">
      <alignment horizontal="center" vertical="center"/>
    </xf>
    <xf numFmtId="0" fontId="20" fillId="0" borderId="5" xfId="0" applyFont="1" applyBorder="1" applyAlignment="1" applyProtection="1">
      <alignment horizontal="center" vertical="center"/>
    </xf>
    <xf numFmtId="169" fontId="43" fillId="0" borderId="80" xfId="0" applyNumberFormat="1" applyFont="1" applyBorder="1" applyAlignment="1" applyProtection="1">
      <alignment horizontal="center" vertical="center"/>
      <protection locked="0"/>
    </xf>
    <xf numFmtId="0" fontId="0" fillId="11" borderId="0" xfId="0" applyFill="1" applyAlignment="1">
      <alignment vertical="center"/>
    </xf>
    <xf numFmtId="0" fontId="43" fillId="0" borderId="70" xfId="0" applyFont="1" applyBorder="1" applyAlignment="1">
      <alignment horizontal="center" vertical="center"/>
    </xf>
    <xf numFmtId="0" fontId="43" fillId="0" borderId="72" xfId="0" applyFont="1" applyBorder="1" applyAlignment="1">
      <alignment horizontal="center" vertical="center"/>
    </xf>
    <xf numFmtId="0" fontId="43" fillId="0" borderId="24" xfId="0" applyFont="1" applyBorder="1" applyAlignment="1">
      <alignment horizontal="center" vertical="center"/>
    </xf>
    <xf numFmtId="0" fontId="43" fillId="0" borderId="80" xfId="0" applyFont="1" applyBorder="1" applyAlignment="1">
      <alignment horizontal="center" vertical="center"/>
    </xf>
    <xf numFmtId="0" fontId="43" fillId="0" borderId="74" xfId="0" applyFont="1" applyBorder="1" applyAlignment="1">
      <alignment horizontal="center" vertical="center"/>
    </xf>
    <xf numFmtId="0" fontId="43" fillId="0" borderId="77" xfId="0" applyFont="1" applyBorder="1" applyAlignment="1">
      <alignment horizontal="center" vertical="center"/>
    </xf>
    <xf numFmtId="0" fontId="2" fillId="0" borderId="0" xfId="0" applyFont="1" applyFill="1"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horizontal="left" vertical="center"/>
    </xf>
    <xf numFmtId="0" fontId="2" fillId="0" borderId="0" xfId="0" applyFont="1" applyFill="1" applyBorder="1" applyAlignment="1">
      <alignment horizontal="left" vertical="center"/>
    </xf>
    <xf numFmtId="0" fontId="79" fillId="0" borderId="0" xfId="0" applyFont="1" applyBorder="1" applyAlignment="1">
      <alignment vertical="center" wrapText="1"/>
    </xf>
    <xf numFmtId="10" fontId="46" fillId="6" borderId="79" xfId="0" applyNumberFormat="1" applyFont="1" applyFill="1" applyBorder="1" applyAlignment="1">
      <alignment horizontal="center" vertical="center"/>
    </xf>
    <xf numFmtId="10" fontId="46" fillId="6" borderId="5" xfId="0" applyNumberFormat="1" applyFont="1" applyFill="1" applyBorder="1" applyAlignment="1">
      <alignment horizontal="center" vertical="center"/>
    </xf>
    <xf numFmtId="10" fontId="46" fillId="6" borderId="80" xfId="0" applyNumberFormat="1" applyFont="1" applyFill="1" applyBorder="1" applyAlignment="1">
      <alignment horizontal="center" vertical="center"/>
    </xf>
    <xf numFmtId="0" fontId="4" fillId="0" borderId="81" xfId="0" applyFont="1" applyBorder="1" applyAlignment="1">
      <alignment horizontal="center" vertical="center"/>
    </xf>
    <xf numFmtId="0" fontId="4" fillId="0" borderId="76" xfId="0" applyFont="1" applyBorder="1" applyAlignment="1">
      <alignment horizontal="center" vertical="center"/>
    </xf>
    <xf numFmtId="0" fontId="0" fillId="0" borderId="77" xfId="0" applyBorder="1" applyAlignment="1">
      <alignment horizontal="center" vertical="center"/>
    </xf>
    <xf numFmtId="0" fontId="33" fillId="18" borderId="78" xfId="0" applyFont="1" applyFill="1" applyBorder="1" applyAlignment="1">
      <alignment horizontal="center" vertical="center"/>
    </xf>
    <xf numFmtId="0" fontId="33" fillId="18" borderId="69" xfId="0" applyFont="1" applyFill="1" applyBorder="1" applyAlignment="1">
      <alignment horizontal="center" vertical="center"/>
    </xf>
    <xf numFmtId="0" fontId="33" fillId="18" borderId="72" xfId="0" applyFont="1" applyFill="1" applyBorder="1" applyAlignment="1">
      <alignment horizontal="center" vertical="center"/>
    </xf>
    <xf numFmtId="0" fontId="6" fillId="6" borderId="106" xfId="0" applyFont="1" applyFill="1" applyBorder="1" applyAlignment="1">
      <alignment vertical="center"/>
    </xf>
    <xf numFmtId="0" fontId="6" fillId="25" borderId="104" xfId="0" applyFont="1" applyFill="1" applyBorder="1" applyAlignment="1">
      <alignment vertical="center"/>
    </xf>
    <xf numFmtId="0" fontId="28" fillId="0" borderId="5" xfId="0" applyFont="1" applyFill="1" applyBorder="1" applyAlignment="1">
      <alignment vertical="center" wrapText="1"/>
    </xf>
    <xf numFmtId="0" fontId="4" fillId="0" borderId="97" xfId="0" applyFont="1" applyBorder="1" applyAlignment="1">
      <alignment horizontal="center" vertical="center"/>
    </xf>
    <xf numFmtId="0" fontId="6" fillId="0" borderId="97" xfId="0" applyFont="1" applyBorder="1" applyAlignment="1">
      <alignment horizontal="center" vertical="center" wrapText="1"/>
    </xf>
    <xf numFmtId="0" fontId="4" fillId="0" borderId="97" xfId="0" applyFont="1" applyBorder="1" applyAlignment="1" applyProtection="1">
      <alignment horizontal="center" vertical="center"/>
    </xf>
    <xf numFmtId="0" fontId="6" fillId="0" borderId="97" xfId="0" applyFont="1" applyBorder="1" applyAlignment="1" applyProtection="1">
      <alignment horizontal="center" vertical="center" wrapText="1"/>
    </xf>
    <xf numFmtId="0" fontId="0" fillId="0" borderId="0" xfId="0" applyAlignment="1" applyProtection="1">
      <alignment vertical="center"/>
    </xf>
    <xf numFmtId="0" fontId="38" fillId="8" borderId="66" xfId="0" applyFont="1" applyFill="1" applyBorder="1" applyAlignment="1" applyProtection="1">
      <alignment horizontal="center" vertical="center" wrapText="1"/>
    </xf>
    <xf numFmtId="0" fontId="26" fillId="0" borderId="78" xfId="0" quotePrefix="1" applyFont="1" applyBorder="1" applyAlignment="1" applyProtection="1">
      <alignment horizontal="center" vertical="center"/>
    </xf>
    <xf numFmtId="0" fontId="26" fillId="0" borderId="79" xfId="0" quotePrefix="1" applyFont="1" applyBorder="1" applyAlignment="1" applyProtection="1">
      <alignment horizontal="center" vertical="center"/>
    </xf>
    <xf numFmtId="0" fontId="26" fillId="0" borderId="81" xfId="0" quotePrefix="1" applyFont="1" applyBorder="1" applyAlignment="1" applyProtection="1">
      <alignment horizontal="center" vertical="center"/>
    </xf>
    <xf numFmtId="0" fontId="26" fillId="0" borderId="0" xfId="0" quotePrefix="1" applyFont="1" applyBorder="1" applyAlignment="1" applyProtection="1">
      <alignment horizontal="center" vertical="center"/>
    </xf>
    <xf numFmtId="0" fontId="26" fillId="0" borderId="0" xfId="0" applyFont="1" applyBorder="1" applyAlignment="1" applyProtection="1">
      <alignment horizontal="left" vertical="center"/>
    </xf>
    <xf numFmtId="0" fontId="2" fillId="0" borderId="43" xfId="0" applyFont="1" applyBorder="1" applyAlignment="1" applyProtection="1">
      <alignment vertical="center"/>
    </xf>
    <xf numFmtId="0" fontId="0" fillId="0" borderId="0" xfId="0" applyBorder="1" applyAlignment="1" applyProtection="1">
      <alignment vertical="center"/>
    </xf>
    <xf numFmtId="0" fontId="34" fillId="0" borderId="90" xfId="0" applyFont="1" applyBorder="1" applyAlignment="1" applyProtection="1">
      <alignment horizontal="center" vertical="center"/>
    </xf>
    <xf numFmtId="0" fontId="26" fillId="0" borderId="72" xfId="0" applyFont="1" applyFill="1" applyBorder="1" applyAlignment="1" applyProtection="1">
      <alignment vertical="center" wrapText="1"/>
    </xf>
    <xf numFmtId="9" fontId="0" fillId="0" borderId="0" xfId="0" applyNumberFormat="1" applyAlignment="1" applyProtection="1">
      <alignment vertical="center"/>
    </xf>
    <xf numFmtId="0" fontId="34" fillId="0" borderId="86" xfId="0" applyFont="1" applyBorder="1" applyAlignment="1" applyProtection="1">
      <alignment horizontal="center" vertical="center"/>
    </xf>
    <xf numFmtId="0" fontId="50" fillId="0" borderId="80" xfId="0" applyFont="1" applyFill="1" applyBorder="1" applyAlignment="1" applyProtection="1">
      <alignment vertical="center" wrapText="1"/>
    </xf>
    <xf numFmtId="0" fontId="34" fillId="0" borderId="80" xfId="0" applyFont="1" applyFill="1" applyBorder="1" applyAlignment="1" applyProtection="1">
      <alignment vertical="center" wrapText="1"/>
    </xf>
    <xf numFmtId="0" fontId="8" fillId="0" borderId="0" xfId="0" applyFont="1" applyAlignment="1" applyProtection="1">
      <alignment vertical="center"/>
    </xf>
    <xf numFmtId="0" fontId="9" fillId="0" borderId="0" xfId="0" applyFont="1" applyAlignment="1" applyProtection="1">
      <alignment vertical="center"/>
    </xf>
    <xf numFmtId="0" fontId="26" fillId="0" borderId="80" xfId="0" applyFont="1" applyFill="1" applyBorder="1" applyAlignment="1" applyProtection="1">
      <alignment vertical="center" wrapText="1"/>
    </xf>
    <xf numFmtId="0" fontId="9" fillId="0" borderId="0" xfId="0" applyFont="1" applyAlignment="1" applyProtection="1">
      <alignment vertical="center" wrapText="1"/>
    </xf>
    <xf numFmtId="0" fontId="26" fillId="0" borderId="5" xfId="0" applyFont="1" applyFill="1" applyBorder="1" applyAlignment="1" applyProtection="1">
      <alignment vertical="center" wrapText="1"/>
    </xf>
    <xf numFmtId="0" fontId="50" fillId="0" borderId="5" xfId="0" applyFont="1" applyFill="1" applyBorder="1" applyAlignment="1" applyProtection="1">
      <alignment vertical="center" wrapText="1"/>
    </xf>
    <xf numFmtId="0" fontId="34" fillId="0" borderId="82" xfId="0" applyFont="1" applyBorder="1" applyAlignment="1" applyProtection="1">
      <alignment horizontal="center" vertical="center"/>
    </xf>
    <xf numFmtId="0" fontId="50" fillId="0" borderId="76" xfId="0" applyFont="1" applyFill="1" applyBorder="1" applyAlignment="1" applyProtection="1">
      <alignment vertical="center" wrapText="1"/>
    </xf>
    <xf numFmtId="0" fontId="34" fillId="0" borderId="0" xfId="0" applyFont="1" applyAlignment="1" applyProtection="1">
      <alignment horizontal="center" vertical="center"/>
    </xf>
    <xf numFmtId="0" fontId="44" fillId="0" borderId="0" xfId="0" applyFont="1" applyAlignment="1" applyProtection="1">
      <alignment vertical="center" wrapText="1"/>
    </xf>
    <xf numFmtId="10" fontId="44" fillId="0" borderId="0" xfId="0" applyNumberFormat="1" applyFont="1" applyAlignment="1" applyProtection="1">
      <alignment vertical="center" wrapText="1"/>
    </xf>
    <xf numFmtId="0" fontId="9" fillId="0" borderId="0" xfId="0" applyFont="1" applyFill="1" applyBorder="1" applyAlignment="1" applyProtection="1">
      <alignment horizontal="center" vertical="center"/>
    </xf>
    <xf numFmtId="0" fontId="9" fillId="0" borderId="22" xfId="0" applyFont="1" applyBorder="1" applyAlignment="1" applyProtection="1">
      <alignment horizontal="left" vertical="center" wrapText="1"/>
    </xf>
    <xf numFmtId="0" fontId="6" fillId="0" borderId="0" xfId="0" applyFont="1" applyAlignment="1" applyProtection="1">
      <alignment horizontal="right" vertical="center"/>
    </xf>
    <xf numFmtId="0" fontId="6" fillId="0" borderId="0" xfId="0" applyFont="1" applyAlignment="1" applyProtection="1">
      <alignment vertical="center"/>
    </xf>
    <xf numFmtId="0" fontId="0" fillId="0" borderId="0" xfId="0" applyAlignment="1" applyProtection="1">
      <alignment horizontal="center"/>
    </xf>
    <xf numFmtId="0" fontId="0" fillId="0" borderId="0" xfId="0" applyProtection="1"/>
    <xf numFmtId="0" fontId="0" fillId="0" borderId="79" xfId="0" applyBorder="1" applyAlignment="1" applyProtection="1">
      <alignment horizontal="center"/>
    </xf>
    <xf numFmtId="9" fontId="6" fillId="18" borderId="5" xfId="0" applyNumberFormat="1" applyFont="1" applyFill="1" applyBorder="1" applyAlignment="1" applyProtection="1">
      <alignment horizontal="center"/>
    </xf>
    <xf numFmtId="10" fontId="6" fillId="18" borderId="80" xfId="0" applyNumberFormat="1" applyFont="1" applyFill="1" applyBorder="1" applyAlignment="1" applyProtection="1">
      <alignment horizontal="center"/>
    </xf>
    <xf numFmtId="0" fontId="6" fillId="0" borderId="79" xfId="0" applyFont="1" applyBorder="1" applyAlignment="1" applyProtection="1">
      <alignment horizontal="center"/>
    </xf>
    <xf numFmtId="9" fontId="0" fillId="0" borderId="5" xfId="0" applyNumberFormat="1" applyBorder="1" applyAlignment="1" applyProtection="1">
      <alignment horizontal="center"/>
    </xf>
    <xf numFmtId="9" fontId="0" fillId="0" borderId="80" xfId="0" applyNumberFormat="1" applyBorder="1" applyAlignment="1" applyProtection="1">
      <alignment horizontal="center"/>
    </xf>
    <xf numFmtId="9" fontId="0" fillId="0" borderId="0" xfId="0" applyNumberFormat="1" applyAlignment="1" applyProtection="1">
      <alignment horizontal="center"/>
    </xf>
    <xf numFmtId="0" fontId="6" fillId="0" borderId="81" xfId="0" applyFont="1" applyBorder="1" applyAlignment="1" applyProtection="1">
      <alignment horizontal="center"/>
    </xf>
    <xf numFmtId="9" fontId="0" fillId="0" borderId="76" xfId="0" applyNumberFormat="1" applyBorder="1" applyAlignment="1" applyProtection="1">
      <alignment horizontal="center"/>
    </xf>
    <xf numFmtId="9" fontId="0" fillId="0" borderId="77" xfId="0" applyNumberFormat="1" applyBorder="1" applyAlignment="1" applyProtection="1">
      <alignment horizontal="center"/>
    </xf>
    <xf numFmtId="0" fontId="6" fillId="0" borderId="98" xfId="0" applyFont="1" applyBorder="1" applyAlignment="1" applyProtection="1">
      <alignment horizontal="center"/>
    </xf>
    <xf numFmtId="9" fontId="0" fillId="0" borderId="99" xfId="0" applyNumberFormat="1" applyBorder="1" applyAlignment="1" applyProtection="1">
      <alignment horizontal="center"/>
    </xf>
    <xf numFmtId="9" fontId="0" fillId="0" borderId="100" xfId="0" applyNumberFormat="1" applyBorder="1" applyAlignment="1" applyProtection="1">
      <alignment horizontal="center"/>
    </xf>
    <xf numFmtId="0" fontId="0" fillId="0" borderId="0" xfId="0" applyBorder="1" applyAlignment="1" applyProtection="1">
      <alignment horizontal="center"/>
    </xf>
    <xf numFmtId="0" fontId="2" fillId="0" borderId="0" xfId="0" applyFont="1" applyBorder="1" applyProtection="1"/>
    <xf numFmtId="0" fontId="6" fillId="0" borderId="0" xfId="0" applyFont="1" applyFill="1" applyAlignment="1" applyProtection="1">
      <alignment horizontal="center"/>
    </xf>
    <xf numFmtId="0" fontId="6" fillId="0" borderId="0" xfId="0" applyFont="1" applyFill="1" applyProtection="1"/>
    <xf numFmtId="0" fontId="0" fillId="11" borderId="79" xfId="0" applyFill="1" applyBorder="1" applyAlignment="1">
      <alignment vertical="center"/>
    </xf>
    <xf numFmtId="0" fontId="0" fillId="11" borderId="5" xfId="0" applyFill="1" applyBorder="1" applyAlignment="1">
      <alignment vertical="center"/>
    </xf>
    <xf numFmtId="0" fontId="0" fillId="11" borderId="80" xfId="0" applyFill="1" applyBorder="1" applyAlignment="1">
      <alignment vertical="center"/>
    </xf>
    <xf numFmtId="9" fontId="26" fillId="0" borderId="106" xfId="0" applyNumberFormat="1" applyFont="1" applyBorder="1" applyAlignment="1">
      <alignment horizontal="center" vertical="center"/>
    </xf>
    <xf numFmtId="9" fontId="26" fillId="0" borderId="105" xfId="0" applyNumberFormat="1" applyFont="1" applyBorder="1" applyAlignment="1">
      <alignment horizontal="center" vertical="center"/>
    </xf>
    <xf numFmtId="9" fontId="26" fillId="0" borderId="104" xfId="0" applyNumberFormat="1" applyFont="1" applyBorder="1" applyAlignment="1">
      <alignment horizontal="center" vertical="center"/>
    </xf>
    <xf numFmtId="9" fontId="26" fillId="0" borderId="97" xfId="0" applyNumberFormat="1" applyFont="1" applyBorder="1" applyAlignment="1">
      <alignment horizontal="center" vertical="center"/>
    </xf>
    <xf numFmtId="0" fontId="36" fillId="8" borderId="67" xfId="0" applyFont="1" applyFill="1" applyBorder="1" applyAlignment="1">
      <alignment vertical="center"/>
    </xf>
    <xf numFmtId="0" fontId="36" fillId="16" borderId="67" xfId="0" applyFont="1" applyFill="1" applyBorder="1" applyAlignment="1">
      <alignment horizontal="center" vertical="center"/>
    </xf>
    <xf numFmtId="0" fontId="36" fillId="16" borderId="68" xfId="0" applyFont="1" applyFill="1" applyBorder="1" applyAlignment="1">
      <alignment horizontal="center" vertical="center"/>
    </xf>
    <xf numFmtId="0" fontId="2" fillId="0" borderId="5" xfId="0" applyFont="1" applyBorder="1" applyAlignment="1">
      <alignment horizontal="center" vertical="center"/>
    </xf>
    <xf numFmtId="0" fontId="36" fillId="0" borderId="0" xfId="0" applyFont="1" applyBorder="1" applyAlignment="1">
      <alignment horizontal="left" vertical="center"/>
    </xf>
    <xf numFmtId="0" fontId="33" fillId="28" borderId="78" xfId="0" applyFont="1" applyFill="1" applyBorder="1" applyAlignment="1">
      <alignment horizontal="center" vertical="center"/>
    </xf>
    <xf numFmtId="0" fontId="0" fillId="0" borderId="69" xfId="0" applyBorder="1" applyAlignment="1">
      <alignment vertical="center"/>
    </xf>
    <xf numFmtId="9" fontId="0" fillId="18" borderId="69" xfId="0" applyNumberFormat="1" applyFill="1" applyBorder="1" applyAlignment="1">
      <alignment horizontal="center" vertical="center"/>
    </xf>
    <xf numFmtId="10" fontId="0" fillId="18" borderId="72" xfId="0" applyNumberFormat="1" applyFill="1" applyBorder="1" applyAlignment="1">
      <alignment horizontal="center" vertical="center"/>
    </xf>
    <xf numFmtId="0" fontId="0" fillId="0" borderId="79" xfId="0" applyBorder="1" applyAlignment="1">
      <alignment vertical="center"/>
    </xf>
    <xf numFmtId="0" fontId="0" fillId="0" borderId="5" xfId="0" applyBorder="1" applyAlignment="1">
      <alignment horizontal="center" vertical="center"/>
    </xf>
    <xf numFmtId="0" fontId="0" fillId="0" borderId="80" xfId="0" applyBorder="1" applyAlignment="1">
      <alignment vertical="center"/>
    </xf>
    <xf numFmtId="0" fontId="33" fillId="0" borderId="79" xfId="0" applyFont="1" applyBorder="1" applyAlignment="1">
      <alignment vertical="center"/>
    </xf>
    <xf numFmtId="0" fontId="53" fillId="19" borderId="5" xfId="0" applyFont="1" applyFill="1" applyBorder="1" applyAlignment="1">
      <alignment horizontal="center" vertical="center"/>
    </xf>
    <xf numFmtId="10" fontId="53" fillId="0" borderId="5" xfId="0" applyNumberFormat="1" applyFont="1" applyBorder="1" applyAlignment="1">
      <alignment vertical="center"/>
    </xf>
    <xf numFmtId="10" fontId="53" fillId="0" borderId="80" xfId="0" applyNumberFormat="1" applyFont="1" applyBorder="1" applyAlignment="1">
      <alignment vertical="center"/>
    </xf>
    <xf numFmtId="0" fontId="2" fillId="0" borderId="79" xfId="0" applyFont="1" applyBorder="1" applyAlignment="1">
      <alignment vertical="center"/>
    </xf>
    <xf numFmtId="0" fontId="48" fillId="0" borderId="101" xfId="0" applyFont="1" applyFill="1" applyBorder="1" applyAlignment="1">
      <alignment horizontal="center" vertical="center"/>
    </xf>
    <xf numFmtId="0" fontId="2" fillId="0" borderId="5" xfId="0" applyFont="1" applyBorder="1" applyAlignment="1">
      <alignment vertical="center"/>
    </xf>
    <xf numFmtId="0" fontId="33" fillId="0" borderId="81" xfId="0" applyFont="1" applyBorder="1" applyAlignment="1">
      <alignment vertical="center"/>
    </xf>
    <xf numFmtId="0" fontId="53" fillId="19" borderId="76" xfId="0" applyFont="1" applyFill="1" applyBorder="1" applyAlignment="1">
      <alignment horizontal="center" vertical="center"/>
    </xf>
    <xf numFmtId="10" fontId="53" fillId="0" borderId="76" xfId="0" applyNumberFormat="1" applyFont="1" applyBorder="1" applyAlignment="1">
      <alignment vertical="center"/>
    </xf>
    <xf numFmtId="10" fontId="53" fillId="0" borderId="77" xfId="0" applyNumberFormat="1" applyFont="1" applyBorder="1" applyAlignment="1">
      <alignment vertical="center"/>
    </xf>
    <xf numFmtId="10" fontId="53" fillId="0" borderId="0" xfId="0" applyNumberFormat="1" applyFont="1" applyBorder="1" applyAlignment="1">
      <alignment vertical="center"/>
    </xf>
    <xf numFmtId="0" fontId="0" fillId="0" borderId="81" xfId="0" applyBorder="1" applyAlignment="1">
      <alignment vertical="center"/>
    </xf>
    <xf numFmtId="0" fontId="0" fillId="0" borderId="76" xfId="0" applyBorder="1" applyAlignment="1">
      <alignment horizontal="center" vertical="center"/>
    </xf>
    <xf numFmtId="0" fontId="0" fillId="0" borderId="77" xfId="0" applyBorder="1" applyAlignment="1">
      <alignment vertical="center"/>
    </xf>
    <xf numFmtId="0" fontId="48" fillId="0" borderId="103" xfId="0" applyFont="1" applyFill="1" applyBorder="1" applyAlignment="1">
      <alignment horizontal="center" vertical="center"/>
    </xf>
    <xf numFmtId="0" fontId="2" fillId="0" borderId="105" xfId="0" applyFont="1" applyBorder="1" applyAlignment="1">
      <alignment vertical="center"/>
    </xf>
    <xf numFmtId="0" fontId="2" fillId="0" borderId="105" xfId="0" applyFont="1" applyFill="1" applyBorder="1" applyAlignment="1">
      <alignment vertical="center"/>
    </xf>
    <xf numFmtId="0" fontId="2" fillId="0" borderId="104" xfId="0" applyFont="1" applyFill="1" applyBorder="1" applyAlignment="1">
      <alignment vertical="center"/>
    </xf>
    <xf numFmtId="0" fontId="48" fillId="0" borderId="102" xfId="0" applyFont="1" applyFill="1" applyBorder="1" applyAlignment="1">
      <alignment horizontal="center" vertical="center"/>
    </xf>
    <xf numFmtId="164" fontId="13" fillId="9" borderId="69" xfId="0" applyNumberFormat="1" applyFont="1" applyFill="1" applyBorder="1" applyAlignment="1" applyProtection="1">
      <alignment horizontal="center" vertical="center" wrapText="1"/>
    </xf>
    <xf numFmtId="0" fontId="0" fillId="0" borderId="0" xfId="0" applyFont="1" applyFill="1" applyBorder="1" applyAlignment="1">
      <alignment horizontal="center" vertical="center"/>
    </xf>
    <xf numFmtId="0" fontId="0" fillId="0" borderId="0" xfId="0" applyFont="1" applyFill="1" applyBorder="1" applyAlignment="1">
      <alignment horizontal="center" vertical="center" wrapText="1"/>
    </xf>
    <xf numFmtId="170" fontId="0" fillId="0" borderId="0" xfId="0" applyNumberFormat="1" applyFont="1" applyFill="1" applyBorder="1" applyAlignment="1">
      <alignment horizontal="center" vertical="center"/>
    </xf>
    <xf numFmtId="14" fontId="0" fillId="0" borderId="0" xfId="0" applyNumberFormat="1" applyFill="1" applyBorder="1" applyAlignment="1">
      <alignment horizontal="center" vertical="center"/>
    </xf>
    <xf numFmtId="14" fontId="2" fillId="0" borderId="0" xfId="0" applyNumberFormat="1" applyFont="1" applyFill="1" applyBorder="1" applyAlignment="1">
      <alignment horizontal="center" vertical="center"/>
    </xf>
    <xf numFmtId="164" fontId="10" fillId="0" borderId="0" xfId="0" applyNumberFormat="1" applyFont="1" applyFill="1" applyBorder="1" applyAlignment="1" applyProtection="1">
      <alignment horizontal="center" vertical="center" wrapText="1"/>
    </xf>
    <xf numFmtId="0" fontId="13" fillId="0" borderId="0" xfId="0" applyFont="1" applyFill="1" applyBorder="1" applyAlignment="1" applyProtection="1">
      <alignment horizontal="center" vertical="center" wrapText="1"/>
    </xf>
    <xf numFmtId="0" fontId="10" fillId="0" borderId="0" xfId="0" applyFont="1" applyFill="1" applyBorder="1" applyAlignment="1" applyProtection="1">
      <alignment horizontal="center" vertical="center" wrapText="1"/>
    </xf>
    <xf numFmtId="164" fontId="14" fillId="0" borderId="0" xfId="0" applyNumberFormat="1" applyFont="1" applyFill="1" applyBorder="1" applyAlignment="1" applyProtection="1">
      <alignment horizontal="center" vertical="center" wrapText="1"/>
    </xf>
    <xf numFmtId="164" fontId="40" fillId="0" borderId="0" xfId="0" applyNumberFormat="1" applyFont="1" applyFill="1" applyBorder="1" applyAlignment="1" applyProtection="1">
      <alignment horizontal="center" vertical="center" wrapText="1"/>
    </xf>
    <xf numFmtId="10" fontId="2" fillId="0" borderId="0" xfId="0" applyNumberFormat="1" applyFont="1" applyFill="1" applyBorder="1" applyAlignment="1">
      <alignment horizontal="center" vertical="center"/>
    </xf>
    <xf numFmtId="0" fontId="0" fillId="0" borderId="25" xfId="0" applyBorder="1" applyAlignment="1">
      <alignment horizontal="center" vertical="center"/>
    </xf>
    <xf numFmtId="0" fontId="0" fillId="0" borderId="75" xfId="0" applyBorder="1" applyAlignment="1">
      <alignment horizontal="center" vertical="center"/>
    </xf>
    <xf numFmtId="0" fontId="41" fillId="0" borderId="5" xfId="0" applyFont="1" applyBorder="1" applyAlignment="1">
      <alignment vertical="center"/>
    </xf>
    <xf numFmtId="0" fontId="41" fillId="0" borderId="105" xfId="0" applyFont="1" applyBorder="1" applyAlignment="1">
      <alignment vertical="center"/>
    </xf>
    <xf numFmtId="0" fontId="41" fillId="0" borderId="104" xfId="0" applyFont="1" applyBorder="1" applyAlignment="1">
      <alignment vertical="center"/>
    </xf>
    <xf numFmtId="0" fontId="2" fillId="0" borderId="53" xfId="2" applyBorder="1"/>
    <xf numFmtId="0" fontId="2" fillId="0" borderId="30" xfId="2" applyBorder="1"/>
    <xf numFmtId="0" fontId="55" fillId="20" borderId="23" xfId="2" applyFont="1" applyFill="1" applyBorder="1" applyAlignment="1">
      <alignment horizontal="center" vertical="center"/>
    </xf>
    <xf numFmtId="0" fontId="55" fillId="20" borderId="38" xfId="2" applyFont="1" applyFill="1" applyBorder="1" applyAlignment="1">
      <alignment horizontal="center" vertical="center"/>
    </xf>
    <xf numFmtId="0" fontId="41" fillId="0" borderId="183" xfId="2" applyFont="1" applyBorder="1" applyAlignment="1">
      <alignment horizontal="center" vertical="center"/>
    </xf>
    <xf numFmtId="0" fontId="59" fillId="0" borderId="113" xfId="2" applyFont="1" applyBorder="1" applyAlignment="1">
      <alignment vertical="center" wrapText="1"/>
    </xf>
    <xf numFmtId="0" fontId="41" fillId="0" borderId="184" xfId="2" applyFont="1" applyBorder="1" applyAlignment="1">
      <alignment horizontal="center" vertical="center"/>
    </xf>
    <xf numFmtId="0" fontId="59" fillId="0" borderId="116" xfId="2" applyFont="1" applyBorder="1" applyAlignment="1">
      <alignment vertical="center" wrapText="1"/>
    </xf>
    <xf numFmtId="0" fontId="41" fillId="0" borderId="185" xfId="2" applyFont="1" applyBorder="1" applyAlignment="1">
      <alignment horizontal="center" vertical="center"/>
    </xf>
    <xf numFmtId="0" fontId="59" fillId="0" borderId="119" xfId="2" applyFont="1" applyBorder="1" applyAlignment="1">
      <alignment vertical="center" wrapText="1"/>
    </xf>
    <xf numFmtId="0" fontId="41" fillId="0" borderId="186" xfId="2" applyFont="1" applyBorder="1" applyAlignment="1">
      <alignment horizontal="center" vertical="center"/>
    </xf>
    <xf numFmtId="0" fontId="59" fillId="0" borderId="122" xfId="2" applyFont="1" applyBorder="1" applyAlignment="1">
      <alignment vertical="center" wrapText="1"/>
    </xf>
    <xf numFmtId="0" fontId="61" fillId="0" borderId="186" xfId="2" applyFont="1" applyBorder="1" applyAlignment="1">
      <alignment horizontal="center" vertical="center"/>
    </xf>
    <xf numFmtId="0" fontId="62" fillId="0" borderId="122" xfId="2" applyFont="1" applyBorder="1" applyAlignment="1">
      <alignment vertical="center" wrapText="1"/>
    </xf>
    <xf numFmtId="0" fontId="61" fillId="0" borderId="184" xfId="2" applyFont="1" applyBorder="1" applyAlignment="1">
      <alignment horizontal="center" vertical="center"/>
    </xf>
    <xf numFmtId="0" fontId="62" fillId="0" borderId="116" xfId="2" applyFont="1" applyBorder="1" applyAlignment="1">
      <alignment vertical="center" wrapText="1"/>
    </xf>
    <xf numFmtId="0" fontId="61" fillId="0" borderId="185" xfId="2" applyFont="1" applyBorder="1" applyAlignment="1">
      <alignment horizontal="center" vertical="center"/>
    </xf>
    <xf numFmtId="0" fontId="62" fillId="0" borderId="119" xfId="2" applyFont="1" applyBorder="1" applyAlignment="1">
      <alignment vertical="center" wrapText="1"/>
    </xf>
    <xf numFmtId="0" fontId="2" fillId="0" borderId="0" xfId="2" applyFill="1"/>
    <xf numFmtId="0" fontId="61" fillId="0" borderId="184" xfId="2" applyFont="1" applyFill="1" applyBorder="1" applyAlignment="1">
      <alignment horizontal="center" vertical="center"/>
    </xf>
    <xf numFmtId="0" fontId="59" fillId="0" borderId="126" xfId="2" applyFont="1" applyFill="1" applyBorder="1" applyAlignment="1">
      <alignment vertical="center" wrapText="1"/>
    </xf>
    <xf numFmtId="0" fontId="41" fillId="0" borderId="15" xfId="2" applyFont="1" applyFill="1" applyBorder="1" applyAlignment="1"/>
    <xf numFmtId="0" fontId="2" fillId="0" borderId="5" xfId="2" applyFill="1" applyBorder="1" applyAlignment="1">
      <alignment wrapText="1"/>
    </xf>
    <xf numFmtId="0" fontId="41" fillId="0" borderId="5" xfId="2" applyFont="1" applyFill="1" applyBorder="1" applyAlignment="1">
      <alignment horizontal="center" vertical="center" textRotation="135" wrapText="1"/>
    </xf>
    <xf numFmtId="0" fontId="41" fillId="0" borderId="5" xfId="2" applyFont="1" applyFill="1" applyBorder="1" applyAlignment="1">
      <alignment horizontal="center" vertical="center" wrapText="1"/>
    </xf>
    <xf numFmtId="0" fontId="41" fillId="0" borderId="16" xfId="2" applyFont="1" applyFill="1" applyBorder="1" applyAlignment="1">
      <alignment horizontal="center" vertical="center" wrapText="1"/>
    </xf>
    <xf numFmtId="0" fontId="41" fillId="0" borderId="0" xfId="2" applyFont="1" applyFill="1" applyBorder="1" applyAlignment="1">
      <alignment horizontal="center" vertical="center"/>
    </xf>
    <xf numFmtId="0" fontId="59" fillId="0" borderId="130" xfId="2" applyFont="1" applyFill="1" applyBorder="1" applyAlignment="1">
      <alignment vertical="center" wrapText="1"/>
    </xf>
    <xf numFmtId="0" fontId="61" fillId="0" borderId="192" xfId="2" applyFont="1" applyBorder="1" applyAlignment="1">
      <alignment horizontal="center" vertical="center"/>
    </xf>
    <xf numFmtId="0" fontId="62" fillId="0" borderId="124" xfId="2" applyFont="1" applyBorder="1" applyAlignment="1">
      <alignment vertical="center" wrapText="1"/>
    </xf>
    <xf numFmtId="0" fontId="41" fillId="0" borderId="192" xfId="2" applyFont="1" applyBorder="1" applyAlignment="1">
      <alignment horizontal="center" vertical="center"/>
    </xf>
    <xf numFmtId="0" fontId="59" fillId="0" borderId="124" xfId="2" applyFont="1" applyBorder="1" applyAlignment="1">
      <alignment vertical="center" wrapText="1"/>
    </xf>
    <xf numFmtId="0" fontId="61" fillId="0" borderId="193" xfId="2" applyFont="1" applyBorder="1" applyAlignment="1">
      <alignment horizontal="center" vertical="center"/>
    </xf>
    <xf numFmtId="0" fontId="41" fillId="0" borderId="194" xfId="2" applyFont="1" applyBorder="1" applyAlignment="1">
      <alignment horizontal="center" vertical="center"/>
    </xf>
    <xf numFmtId="0" fontId="59" fillId="0" borderId="140" xfId="2" applyFont="1" applyBorder="1" applyAlignment="1">
      <alignment vertical="center" wrapText="1"/>
    </xf>
    <xf numFmtId="0" fontId="41" fillId="0" borderId="193" xfId="2" applyFont="1" applyBorder="1" applyAlignment="1">
      <alignment horizontal="center" vertical="center"/>
    </xf>
    <xf numFmtId="0" fontId="59" fillId="0" borderId="126" xfId="2" applyFont="1" applyBorder="1" applyAlignment="1">
      <alignment vertical="center" wrapText="1"/>
    </xf>
    <xf numFmtId="0" fontId="41" fillId="0" borderId="193" xfId="2" applyFont="1" applyFill="1" applyBorder="1" applyAlignment="1">
      <alignment horizontal="center" vertical="center"/>
    </xf>
    <xf numFmtId="0" fontId="41" fillId="0" borderId="184" xfId="2" applyFont="1" applyFill="1" applyBorder="1" applyAlignment="1">
      <alignment horizontal="center" vertical="center"/>
    </xf>
    <xf numFmtId="0" fontId="59" fillId="0" borderId="116" xfId="2" applyFont="1" applyFill="1" applyBorder="1" applyAlignment="1">
      <alignment vertical="center" wrapText="1"/>
    </xf>
    <xf numFmtId="0" fontId="41" fillId="0" borderId="192" xfId="2" applyFont="1" applyFill="1" applyBorder="1" applyAlignment="1">
      <alignment horizontal="center" vertical="center"/>
    </xf>
    <xf numFmtId="0" fontId="59" fillId="0" borderId="124" xfId="2" applyFont="1" applyFill="1" applyBorder="1" applyAlignment="1">
      <alignment vertical="center" wrapText="1"/>
    </xf>
    <xf numFmtId="0" fontId="62" fillId="0" borderId="126" xfId="2" applyFont="1" applyBorder="1" applyAlignment="1">
      <alignment vertical="center" wrapText="1"/>
    </xf>
    <xf numFmtId="0" fontId="41" fillId="0" borderId="189" xfId="2" applyFont="1" applyBorder="1" applyAlignment="1">
      <alignment horizontal="center" vertical="center"/>
    </xf>
    <xf numFmtId="0" fontId="59" fillId="0" borderId="128" xfId="2" applyFont="1" applyBorder="1" applyAlignment="1">
      <alignment vertical="center" wrapText="1"/>
    </xf>
    <xf numFmtId="0" fontId="41" fillId="0" borderId="195" xfId="2" applyFont="1" applyBorder="1" applyAlignment="1">
      <alignment horizontal="center" vertical="center"/>
    </xf>
    <xf numFmtId="0" fontId="59" fillId="0" borderId="141" xfId="2" applyFont="1" applyBorder="1" applyAlignment="1">
      <alignment vertical="center" wrapText="1"/>
    </xf>
    <xf numFmtId="0" fontId="41" fillId="0" borderId="187" xfId="2" applyFont="1" applyBorder="1" applyAlignment="1">
      <alignment horizontal="center" vertical="center"/>
    </xf>
    <xf numFmtId="0" fontId="41" fillId="0" borderId="190" xfId="2" applyFont="1" applyBorder="1" applyAlignment="1">
      <alignment horizontal="center" vertical="center"/>
    </xf>
    <xf numFmtId="0" fontId="41" fillId="0" borderId="191" xfId="2" applyFont="1" applyBorder="1" applyAlignment="1">
      <alignment horizontal="center" vertical="center"/>
    </xf>
    <xf numFmtId="49" fontId="41" fillId="0" borderId="184" xfId="2" applyNumberFormat="1" applyFont="1" applyBorder="1" applyAlignment="1">
      <alignment horizontal="center" vertical="center"/>
    </xf>
    <xf numFmtId="0" fontId="59" fillId="0" borderId="134" xfId="2" applyFont="1" applyBorder="1" applyAlignment="1">
      <alignment vertical="center" wrapText="1"/>
    </xf>
    <xf numFmtId="0" fontId="41" fillId="0" borderId="138" xfId="2" applyFont="1" applyBorder="1" applyAlignment="1">
      <alignment horizontal="center" vertical="center"/>
    </xf>
    <xf numFmtId="0" fontId="41" fillId="0" borderId="115" xfId="2" applyNumberFormat="1" applyFont="1" applyBorder="1" applyAlignment="1">
      <alignment horizontal="center" vertical="center"/>
    </xf>
    <xf numFmtId="0" fontId="41" fillId="0" borderId="136" xfId="2" applyFont="1" applyBorder="1" applyAlignment="1">
      <alignment horizontal="center" vertical="center"/>
    </xf>
    <xf numFmtId="0" fontId="61" fillId="0" borderId="0" xfId="2" applyFont="1" applyFill="1" applyBorder="1" applyAlignment="1">
      <alignment horizontal="center" vertical="center"/>
    </xf>
    <xf numFmtId="0" fontId="62" fillId="0" borderId="130" xfId="2" applyFont="1" applyFill="1" applyBorder="1" applyAlignment="1">
      <alignment vertical="center" wrapText="1"/>
    </xf>
    <xf numFmtId="0" fontId="41" fillId="0" borderId="186" xfId="2" applyFont="1" applyFill="1" applyBorder="1" applyAlignment="1">
      <alignment horizontal="center" vertical="center"/>
    </xf>
    <xf numFmtId="0" fontId="59" fillId="0" borderId="122" xfId="2" applyFont="1" applyFill="1" applyBorder="1" applyAlignment="1">
      <alignment vertical="center" wrapText="1"/>
    </xf>
    <xf numFmtId="0" fontId="41" fillId="0" borderId="185" xfId="2" applyFont="1" applyFill="1" applyBorder="1" applyAlignment="1">
      <alignment horizontal="center" vertical="center"/>
    </xf>
    <xf numFmtId="0" fontId="59" fillId="0" borderId="119" xfId="2" applyFont="1" applyFill="1" applyBorder="1" applyAlignment="1">
      <alignment vertical="center" wrapText="1"/>
    </xf>
    <xf numFmtId="0" fontId="54" fillId="0" borderId="0" xfId="2" applyFont="1"/>
    <xf numFmtId="0" fontId="62" fillId="0" borderId="122" xfId="2" applyFont="1" applyFill="1" applyBorder="1" applyAlignment="1">
      <alignment vertical="center" wrapText="1"/>
    </xf>
    <xf numFmtId="0" fontId="41" fillId="0" borderId="190" xfId="2" applyFont="1" applyFill="1" applyBorder="1" applyAlignment="1">
      <alignment horizontal="center" vertical="center"/>
    </xf>
    <xf numFmtId="0" fontId="41" fillId="0" borderId="112" xfId="2" applyFont="1" applyBorder="1" applyAlignment="1">
      <alignment horizontal="center" vertical="center"/>
    </xf>
    <xf numFmtId="0" fontId="41" fillId="0" borderId="197" xfId="2" applyFont="1" applyBorder="1" applyAlignment="1">
      <alignment horizontal="center" vertical="center"/>
    </xf>
    <xf numFmtId="0" fontId="59" fillId="0" borderId="198" xfId="2" applyFont="1" applyBorder="1" applyAlignment="1">
      <alignment vertical="center" wrapText="1"/>
    </xf>
    <xf numFmtId="0" fontId="41" fillId="0" borderId="200" xfId="2" applyFont="1" applyFill="1" applyBorder="1" applyAlignment="1">
      <alignment horizontal="center" vertical="center"/>
    </xf>
    <xf numFmtId="0" fontId="59" fillId="0" borderId="201" xfId="2" applyFont="1" applyFill="1" applyBorder="1" applyAlignment="1">
      <alignment vertical="center" wrapText="1"/>
    </xf>
    <xf numFmtId="0" fontId="41" fillId="0" borderId="187" xfId="2" applyFont="1" applyFill="1" applyBorder="1" applyAlignment="1">
      <alignment horizontal="center" vertical="center"/>
    </xf>
    <xf numFmtId="0" fontId="41" fillId="0" borderId="121" xfId="2" applyFont="1" applyBorder="1" applyAlignment="1">
      <alignment horizontal="center" vertical="center"/>
    </xf>
    <xf numFmtId="0" fontId="41" fillId="0" borderId="118" xfId="2" applyFont="1" applyBorder="1" applyAlignment="1">
      <alignment horizontal="center" vertical="center"/>
    </xf>
    <xf numFmtId="0" fontId="41" fillId="0" borderId="127" xfId="2" applyFont="1" applyBorder="1" applyAlignment="1">
      <alignment horizontal="center" vertical="center"/>
    </xf>
    <xf numFmtId="0" fontId="41" fillId="0" borderId="125" xfId="2" applyFont="1" applyBorder="1" applyAlignment="1">
      <alignment horizontal="center" vertical="center"/>
    </xf>
    <xf numFmtId="0" fontId="41" fillId="0" borderId="115" xfId="2" applyFont="1" applyBorder="1" applyAlignment="1">
      <alignment horizontal="center" vertical="center"/>
    </xf>
    <xf numFmtId="0" fontId="41" fillId="0" borderId="123" xfId="2" applyFont="1" applyBorder="1" applyAlignment="1">
      <alignment horizontal="center" vertical="center"/>
    </xf>
    <xf numFmtId="0" fontId="41" fillId="0" borderId="133" xfId="2" applyFont="1" applyBorder="1" applyAlignment="1">
      <alignment horizontal="center" vertical="center"/>
    </xf>
    <xf numFmtId="0" fontId="36" fillId="0" borderId="0" xfId="2" applyFont="1"/>
    <xf numFmtId="0" fontId="63" fillId="0" borderId="122" xfId="2" applyFont="1" applyBorder="1" applyAlignment="1">
      <alignment vertical="center" wrapText="1"/>
    </xf>
    <xf numFmtId="0" fontId="56" fillId="0" borderId="38" xfId="2" applyFont="1" applyBorder="1" applyAlignment="1">
      <alignment horizontal="center" vertical="center" textRotation="90" wrapText="1"/>
    </xf>
    <xf numFmtId="0" fontId="61" fillId="0" borderId="146" xfId="2" applyFont="1" applyFill="1" applyBorder="1" applyAlignment="1">
      <alignment horizontal="center" vertical="center"/>
    </xf>
    <xf numFmtId="0" fontId="59" fillId="0" borderId="180" xfId="2" applyFont="1" applyBorder="1" applyAlignment="1">
      <alignment wrapText="1"/>
    </xf>
    <xf numFmtId="0" fontId="41" fillId="0" borderId="147" xfId="2" applyFont="1" applyBorder="1" applyAlignment="1">
      <alignment horizontal="center" vertical="center"/>
    </xf>
    <xf numFmtId="0" fontId="59" fillId="0" borderId="148" xfId="2" applyFont="1" applyBorder="1" applyAlignment="1">
      <alignment vertical="center" wrapText="1"/>
    </xf>
    <xf numFmtId="0" fontId="63" fillId="0" borderId="126" xfId="2" applyFont="1" applyBorder="1" applyAlignment="1">
      <alignment vertical="center" wrapText="1"/>
    </xf>
    <xf numFmtId="164" fontId="34" fillId="0" borderId="0" xfId="2" applyNumberFormat="1" applyFont="1" applyAlignment="1">
      <alignment horizontal="center" vertical="center"/>
    </xf>
    <xf numFmtId="0" fontId="41" fillId="0" borderId="0" xfId="2" applyFont="1"/>
    <xf numFmtId="0" fontId="41" fillId="0" borderId="0" xfId="2" applyFont="1" applyAlignment="1"/>
    <xf numFmtId="0" fontId="41" fillId="0" borderId="0" xfId="2" applyFont="1" applyBorder="1" applyAlignment="1">
      <alignment horizontal="center" vertical="center"/>
    </xf>
    <xf numFmtId="0" fontId="59" fillId="0" borderId="0" xfId="2" applyFont="1" applyBorder="1" applyAlignment="1">
      <alignment vertical="center" wrapText="1"/>
    </xf>
    <xf numFmtId="0" fontId="41" fillId="0" borderId="0" xfId="2" applyFont="1" applyBorder="1"/>
    <xf numFmtId="0" fontId="2" fillId="0" borderId="0" xfId="2" applyBorder="1"/>
    <xf numFmtId="0" fontId="16" fillId="0" borderId="30" xfId="0" applyFont="1" applyBorder="1" applyAlignment="1">
      <alignment horizontal="center" vertical="center" wrapText="1"/>
    </xf>
    <xf numFmtId="0" fontId="36" fillId="0" borderId="0" xfId="0" applyFont="1" applyBorder="1" applyAlignment="1">
      <alignment horizontal="center" vertical="center"/>
    </xf>
    <xf numFmtId="0" fontId="8" fillId="0" borderId="0" xfId="0" applyFont="1" applyBorder="1" applyAlignment="1">
      <alignment horizontal="left" vertical="center"/>
    </xf>
    <xf numFmtId="0" fontId="36" fillId="8" borderId="67" xfId="0" applyFont="1" applyFill="1" applyBorder="1" applyAlignment="1" applyProtection="1">
      <alignment vertical="center"/>
    </xf>
    <xf numFmtId="0" fontId="36" fillId="16" borderId="67" xfId="0" applyFont="1" applyFill="1" applyBorder="1" applyAlignment="1" applyProtection="1">
      <alignment horizontal="center" vertical="center"/>
    </xf>
    <xf numFmtId="0" fontId="36" fillId="16" borderId="68" xfId="0" applyFont="1" applyFill="1" applyBorder="1" applyAlignment="1" applyProtection="1">
      <alignment horizontal="center" vertical="center"/>
    </xf>
    <xf numFmtId="0" fontId="9" fillId="3" borderId="0" xfId="0" applyFont="1" applyFill="1" applyAlignment="1" applyProtection="1">
      <alignment vertical="center"/>
    </xf>
    <xf numFmtId="0" fontId="2" fillId="0" borderId="0" xfId="0" applyFont="1" applyAlignment="1">
      <alignment horizontal="center" vertical="center"/>
    </xf>
    <xf numFmtId="14" fontId="0" fillId="0" borderId="0" xfId="0" applyNumberFormat="1" applyAlignment="1">
      <alignment vertical="center"/>
    </xf>
    <xf numFmtId="49" fontId="0" fillId="0" borderId="0" xfId="0" applyNumberFormat="1" applyAlignment="1">
      <alignment vertical="center"/>
    </xf>
    <xf numFmtId="1" fontId="0" fillId="0" borderId="0" xfId="0" applyNumberFormat="1" applyAlignment="1">
      <alignment vertical="center"/>
    </xf>
    <xf numFmtId="0" fontId="0" fillId="0" borderId="0" xfId="0" applyNumberFormat="1" applyAlignment="1">
      <alignment vertical="center"/>
    </xf>
    <xf numFmtId="169" fontId="0" fillId="0" borderId="0" xfId="0" applyNumberFormat="1" applyAlignment="1">
      <alignment vertical="center"/>
    </xf>
    <xf numFmtId="0" fontId="0" fillId="0" borderId="0" xfId="0" applyNumberFormat="1" applyAlignment="1">
      <alignment horizontal="center" vertical="center"/>
    </xf>
    <xf numFmtId="3" fontId="0" fillId="0" borderId="0" xfId="0" applyNumberFormat="1" applyAlignment="1">
      <alignment vertical="center"/>
    </xf>
    <xf numFmtId="9" fontId="0" fillId="0" borderId="0" xfId="0" applyNumberFormat="1" applyFill="1" applyAlignment="1">
      <alignment vertical="center"/>
    </xf>
    <xf numFmtId="0" fontId="6" fillId="0" borderId="0" xfId="0" applyFont="1" applyAlignment="1">
      <alignment horizontal="center" vertical="center"/>
    </xf>
    <xf numFmtId="0" fontId="72" fillId="0" borderId="0" xfId="0" applyFont="1" applyAlignment="1">
      <alignment vertical="center"/>
    </xf>
    <xf numFmtId="0" fontId="6" fillId="25" borderId="0" xfId="0" applyFont="1" applyFill="1" applyAlignment="1">
      <alignment horizontal="center" vertical="center"/>
    </xf>
    <xf numFmtId="0" fontId="6" fillId="0" borderId="0" xfId="0" applyFont="1" applyFill="1" applyAlignment="1">
      <alignment horizontal="center" vertical="center"/>
    </xf>
    <xf numFmtId="0" fontId="88" fillId="0" borderId="0" xfId="0" applyFont="1" applyFill="1" applyBorder="1" applyAlignment="1">
      <alignment horizontal="center" vertical="center"/>
    </xf>
    <xf numFmtId="0" fontId="72" fillId="0" borderId="0" xfId="0" applyFont="1" applyFill="1" applyAlignment="1">
      <alignment vertical="center"/>
    </xf>
    <xf numFmtId="0" fontId="6" fillId="12" borderId="0" xfId="0" applyFont="1" applyFill="1" applyAlignment="1">
      <alignment horizontal="center" vertical="center"/>
    </xf>
    <xf numFmtId="0" fontId="9" fillId="3" borderId="0" xfId="0" applyFont="1" applyFill="1" applyAlignment="1">
      <alignment vertical="center"/>
    </xf>
    <xf numFmtId="0" fontId="2" fillId="0" borderId="0" xfId="2" applyAlignment="1">
      <alignment vertical="center"/>
    </xf>
    <xf numFmtId="0" fontId="6" fillId="0" borderId="0" xfId="2" applyFont="1" applyFill="1" applyAlignment="1" applyProtection="1">
      <alignment vertical="center" wrapText="1"/>
      <protection locked="0"/>
    </xf>
    <xf numFmtId="0" fontId="2" fillId="0" borderId="0" xfId="2" applyFont="1" applyFill="1" applyAlignment="1" applyProtection="1">
      <alignment vertical="center" wrapText="1"/>
      <protection locked="0"/>
    </xf>
    <xf numFmtId="0" fontId="2" fillId="0" borderId="0" xfId="2" applyFont="1" applyAlignment="1" applyProtection="1">
      <alignment vertical="center" wrapText="1"/>
      <protection locked="0"/>
    </xf>
    <xf numFmtId="0" fontId="2" fillId="0" borderId="5" xfId="2" applyBorder="1" applyAlignment="1">
      <alignment vertical="center" wrapText="1"/>
    </xf>
    <xf numFmtId="0" fontId="2" fillId="0" borderId="0" xfId="2" applyAlignment="1">
      <alignment vertical="center" wrapText="1"/>
    </xf>
    <xf numFmtId="0" fontId="20" fillId="13" borderId="72" xfId="0" applyFont="1" applyFill="1" applyBorder="1" applyAlignment="1" applyProtection="1">
      <alignment horizontal="center" vertical="center"/>
    </xf>
    <xf numFmtId="0" fontId="43" fillId="0" borderId="5" xfId="0" applyFont="1" applyBorder="1" applyAlignment="1" applyProtection="1">
      <alignment horizontal="center" vertical="center"/>
      <protection locked="0"/>
    </xf>
    <xf numFmtId="0" fontId="13" fillId="0" borderId="0" xfId="0" applyFont="1" applyFill="1" applyBorder="1" applyAlignment="1">
      <alignment vertical="center"/>
    </xf>
    <xf numFmtId="0" fontId="9" fillId="0" borderId="0" xfId="0" applyFont="1" applyFill="1" applyBorder="1" applyAlignment="1">
      <alignment vertical="center"/>
    </xf>
    <xf numFmtId="10" fontId="26" fillId="0" borderId="97" xfId="0" applyNumberFormat="1" applyFont="1" applyBorder="1" applyAlignment="1">
      <alignment horizontal="center" vertical="center"/>
    </xf>
    <xf numFmtId="0" fontId="102" fillId="26" borderId="88" xfId="0" applyFont="1" applyFill="1" applyBorder="1" applyAlignment="1">
      <alignment vertical="center" wrapText="1"/>
    </xf>
    <xf numFmtId="0" fontId="102" fillId="26" borderId="65" xfId="0" applyFont="1" applyFill="1" applyBorder="1" applyAlignment="1">
      <alignment vertical="center" wrapText="1"/>
    </xf>
    <xf numFmtId="0" fontId="9" fillId="26" borderId="135" xfId="0" applyFont="1" applyFill="1" applyBorder="1" applyAlignment="1">
      <alignment vertical="center" wrapText="1"/>
    </xf>
    <xf numFmtId="0" fontId="9" fillId="26" borderId="65" xfId="0" applyFont="1" applyFill="1" applyBorder="1" applyAlignment="1">
      <alignment horizontal="center" vertical="center" wrapText="1"/>
    </xf>
    <xf numFmtId="0" fontId="101" fillId="26" borderId="65" xfId="0" applyFont="1" applyFill="1" applyBorder="1" applyAlignment="1">
      <alignment vertical="center" wrapText="1"/>
    </xf>
    <xf numFmtId="0" fontId="9" fillId="0" borderId="135" xfId="0" applyFont="1" applyBorder="1" applyAlignment="1">
      <alignment vertical="center" wrapText="1"/>
    </xf>
    <xf numFmtId="0" fontId="9" fillId="0" borderId="65" xfId="0" applyFont="1" applyBorder="1" applyAlignment="1">
      <alignment horizontal="center" vertical="center" wrapText="1"/>
    </xf>
    <xf numFmtId="0" fontId="101" fillId="0" borderId="65" xfId="0" applyFont="1" applyBorder="1" applyAlignment="1">
      <alignment vertical="center" wrapText="1"/>
    </xf>
    <xf numFmtId="0" fontId="9" fillId="0" borderId="114" xfId="0" applyFont="1" applyBorder="1" applyAlignment="1">
      <alignment vertical="center" wrapText="1"/>
    </xf>
    <xf numFmtId="0" fontId="9" fillId="0" borderId="88" xfId="0" applyFont="1" applyBorder="1" applyAlignment="1">
      <alignment horizontal="center" vertical="center" wrapText="1"/>
    </xf>
    <xf numFmtId="0" fontId="101" fillId="0" borderId="88" xfId="0" applyFont="1" applyBorder="1" applyAlignment="1">
      <alignment vertical="center" wrapText="1"/>
    </xf>
    <xf numFmtId="0" fontId="9" fillId="0" borderId="88" xfId="0" applyFont="1" applyBorder="1" applyAlignment="1">
      <alignment vertical="center" wrapText="1"/>
    </xf>
    <xf numFmtId="0" fontId="0" fillId="0" borderId="88" xfId="0" applyBorder="1" applyAlignment="1">
      <alignment vertical="center" wrapText="1"/>
    </xf>
    <xf numFmtId="0" fontId="0" fillId="0" borderId="114" xfId="0" applyBorder="1" applyAlignment="1">
      <alignment vertical="center" wrapText="1"/>
    </xf>
    <xf numFmtId="0" fontId="0" fillId="0" borderId="135" xfId="0" applyBorder="1" applyAlignment="1">
      <alignment vertical="center" wrapText="1"/>
    </xf>
    <xf numFmtId="0" fontId="0" fillId="0" borderId="65" xfId="0" applyBorder="1" applyAlignment="1">
      <alignment vertical="center" wrapText="1"/>
    </xf>
    <xf numFmtId="0" fontId="2" fillId="6" borderId="0" xfId="0" applyFont="1" applyFill="1" applyAlignment="1">
      <alignment horizontal="center" vertical="center"/>
    </xf>
    <xf numFmtId="0" fontId="2" fillId="12" borderId="0" xfId="0" applyFont="1" applyFill="1" applyAlignment="1">
      <alignment horizontal="center" vertical="center"/>
    </xf>
    <xf numFmtId="0" fontId="2" fillId="0" borderId="0" xfId="0" applyFont="1" applyBorder="1" applyAlignment="1">
      <alignment vertical="center"/>
    </xf>
    <xf numFmtId="3" fontId="0" fillId="0" borderId="0" xfId="0" applyNumberFormat="1" applyAlignment="1">
      <alignment horizontal="center" vertical="center"/>
    </xf>
    <xf numFmtId="14" fontId="43" fillId="0" borderId="5" xfId="0" applyNumberFormat="1" applyFont="1" applyBorder="1" applyAlignment="1" applyProtection="1">
      <alignment horizontal="center" vertical="center"/>
      <protection locked="0"/>
    </xf>
    <xf numFmtId="0" fontId="20" fillId="25" borderId="5" xfId="0" applyFont="1" applyFill="1" applyBorder="1" applyAlignment="1" applyProtection="1">
      <alignment horizontal="center" vertical="center"/>
    </xf>
    <xf numFmtId="0" fontId="2" fillId="0" borderId="0" xfId="0" applyNumberFormat="1" applyFont="1" applyAlignment="1">
      <alignment horizontal="center" vertical="center"/>
    </xf>
    <xf numFmtId="1" fontId="2" fillId="0" borderId="0" xfId="0" applyNumberFormat="1" applyFont="1" applyAlignment="1">
      <alignment horizontal="center" vertical="center"/>
    </xf>
    <xf numFmtId="0" fontId="2" fillId="25" borderId="0" xfId="0" applyFont="1" applyFill="1" applyAlignment="1">
      <alignment horizontal="center" vertical="center"/>
    </xf>
    <xf numFmtId="0" fontId="2" fillId="0" borderId="0" xfId="0" applyFont="1" applyFill="1" applyAlignment="1">
      <alignment horizontal="center" vertical="center"/>
    </xf>
    <xf numFmtId="0" fontId="8" fillId="18" borderId="110" xfId="0" applyFont="1" applyFill="1" applyBorder="1" applyAlignment="1" applyProtection="1">
      <alignment horizontal="center" vertical="center" wrapText="1"/>
    </xf>
    <xf numFmtId="0" fontId="8" fillId="18" borderId="97" xfId="0" applyFont="1" applyFill="1" applyBorder="1" applyAlignment="1" applyProtection="1">
      <alignment horizontal="center" vertical="center" wrapText="1"/>
    </xf>
    <xf numFmtId="0" fontId="47" fillId="27" borderId="97" xfId="0" applyFont="1" applyFill="1" applyBorder="1" applyAlignment="1" applyProtection="1">
      <alignment horizontal="right" vertical="center" wrapText="1"/>
    </xf>
    <xf numFmtId="0" fontId="47" fillId="18" borderId="98" xfId="0" applyFont="1" applyFill="1" applyBorder="1" applyAlignment="1" applyProtection="1">
      <alignment horizontal="center" vertical="center"/>
    </xf>
    <xf numFmtId="0" fontId="8" fillId="18" borderId="100" xfId="0" applyFont="1" applyFill="1" applyBorder="1" applyAlignment="1" applyProtection="1">
      <alignment horizontal="center" vertical="center" wrapText="1"/>
    </xf>
    <xf numFmtId="0" fontId="10" fillId="5" borderId="78" xfId="0" applyFont="1" applyFill="1" applyBorder="1" applyAlignment="1">
      <alignment vertical="center"/>
    </xf>
    <xf numFmtId="0" fontId="9" fillId="5" borderId="69" xfId="0" applyFont="1" applyFill="1" applyBorder="1" applyAlignment="1">
      <alignment vertical="center"/>
    </xf>
    <xf numFmtId="0" fontId="9" fillId="5" borderId="72" xfId="0" applyFont="1" applyFill="1" applyBorder="1" applyAlignment="1">
      <alignment vertical="center"/>
    </xf>
    <xf numFmtId="0" fontId="11" fillId="0" borderId="79" xfId="0" applyFont="1" applyBorder="1" applyAlignment="1">
      <alignment horizontal="center" vertical="center" wrapText="1"/>
    </xf>
    <xf numFmtId="0" fontId="10" fillId="0" borderId="80" xfId="0" applyFont="1" applyBorder="1" applyAlignment="1">
      <alignment horizontal="center" vertical="center" wrapText="1"/>
    </xf>
    <xf numFmtId="0" fontId="10" fillId="3" borderId="79" xfId="0" applyFont="1" applyFill="1" applyBorder="1" applyAlignment="1">
      <alignment vertical="center"/>
    </xf>
    <xf numFmtId="0" fontId="10" fillId="3" borderId="5" xfId="0" applyFont="1" applyFill="1" applyBorder="1" applyAlignment="1">
      <alignment horizontal="center" vertical="center" wrapText="1"/>
    </xf>
    <xf numFmtId="0" fontId="9" fillId="3" borderId="80" xfId="0" applyFont="1" applyFill="1" applyBorder="1" applyAlignment="1">
      <alignment vertical="center"/>
    </xf>
    <xf numFmtId="0" fontId="9" fillId="0" borderId="79" xfId="0" applyFont="1" applyBorder="1" applyAlignment="1">
      <alignment vertical="center"/>
    </xf>
    <xf numFmtId="9" fontId="9" fillId="3" borderId="80" xfId="0" applyNumberFormat="1" applyFont="1" applyFill="1" applyBorder="1" applyAlignment="1">
      <alignment vertical="center"/>
    </xf>
    <xf numFmtId="166" fontId="9" fillId="0" borderId="5" xfId="0" applyNumberFormat="1" applyFont="1" applyBorder="1" applyAlignment="1">
      <alignment vertical="center"/>
    </xf>
    <xf numFmtId="9" fontId="9" fillId="2" borderId="80" xfId="0" applyNumberFormat="1" applyFont="1" applyFill="1" applyBorder="1" applyAlignment="1">
      <alignment horizontal="center" vertical="center" wrapText="1"/>
    </xf>
    <xf numFmtId="164" fontId="13" fillId="6" borderId="79" xfId="0" applyNumberFormat="1" applyFont="1" applyFill="1" applyBorder="1" applyAlignment="1">
      <alignment horizontal="center" vertical="center"/>
    </xf>
    <xf numFmtId="164" fontId="13" fillId="0" borderId="79" xfId="0" applyNumberFormat="1" applyFont="1" applyFill="1" applyBorder="1" applyAlignment="1">
      <alignment horizontal="center" vertical="center"/>
    </xf>
    <xf numFmtId="164" fontId="11" fillId="3" borderId="79" xfId="0" applyNumberFormat="1" applyFont="1" applyFill="1" applyBorder="1" applyAlignment="1">
      <alignment horizontal="center" vertical="center"/>
    </xf>
    <xf numFmtId="164" fontId="13" fillId="2" borderId="79" xfId="0" applyNumberFormat="1" applyFont="1" applyFill="1" applyBorder="1" applyAlignment="1">
      <alignment horizontal="center" vertical="center"/>
    </xf>
    <xf numFmtId="0" fontId="11" fillId="8" borderId="79" xfId="0" applyFont="1" applyFill="1" applyBorder="1" applyAlignment="1">
      <alignment horizontal="center" vertical="center"/>
    </xf>
    <xf numFmtId="0" fontId="13" fillId="2" borderId="79" xfId="0" applyFont="1" applyFill="1" applyBorder="1" applyAlignment="1">
      <alignment horizontal="center" vertical="center"/>
    </xf>
    <xf numFmtId="0" fontId="13" fillId="9" borderId="79" xfId="0" applyFont="1" applyFill="1" applyBorder="1" applyAlignment="1">
      <alignment horizontal="center" vertical="center"/>
    </xf>
    <xf numFmtId="9" fontId="9" fillId="3" borderId="80" xfId="0" applyNumberFormat="1" applyFont="1" applyFill="1" applyBorder="1" applyAlignment="1">
      <alignment vertical="center" wrapText="1"/>
    </xf>
    <xf numFmtId="0" fontId="12" fillId="3" borderId="79" xfId="0" applyFont="1" applyFill="1" applyBorder="1" applyAlignment="1">
      <alignment horizontal="center" vertical="center"/>
    </xf>
    <xf numFmtId="0" fontId="11" fillId="3" borderId="80" xfId="0" applyFont="1" applyFill="1" applyBorder="1" applyAlignment="1">
      <alignment vertical="center" wrapText="1"/>
    </xf>
    <xf numFmtId="164" fontId="13" fillId="10" borderId="79" xfId="0" applyNumberFormat="1" applyFont="1" applyFill="1" applyBorder="1" applyAlignment="1" applyProtection="1">
      <alignment horizontal="center" vertical="center" wrapText="1"/>
    </xf>
    <xf numFmtId="0" fontId="13" fillId="9" borderId="79" xfId="0" applyFont="1" applyFill="1" applyBorder="1" applyAlignment="1" applyProtection="1">
      <alignment horizontal="center" vertical="center" wrapText="1"/>
    </xf>
    <xf numFmtId="164" fontId="13" fillId="9" borderId="79" xfId="0" applyNumberFormat="1" applyFont="1" applyFill="1" applyBorder="1" applyAlignment="1" applyProtection="1">
      <alignment horizontal="center" vertical="center" wrapText="1"/>
    </xf>
    <xf numFmtId="164" fontId="13" fillId="6" borderId="79" xfId="0" applyNumberFormat="1" applyFont="1" applyFill="1" applyBorder="1" applyAlignment="1" applyProtection="1">
      <alignment horizontal="center" vertical="center" wrapText="1"/>
    </xf>
    <xf numFmtId="0" fontId="13" fillId="0" borderId="79" xfId="0" applyFont="1" applyFill="1" applyBorder="1" applyAlignment="1" applyProtection="1">
      <alignment horizontal="center" vertical="center" wrapText="1"/>
    </xf>
    <xf numFmtId="164" fontId="13" fillId="0" borderId="79" xfId="0" applyNumberFormat="1" applyFont="1" applyFill="1" applyBorder="1" applyAlignment="1" applyProtection="1">
      <alignment horizontal="center" vertical="center" wrapText="1"/>
    </xf>
    <xf numFmtId="0" fontId="13" fillId="10" borderId="79" xfId="0" applyFont="1" applyFill="1" applyBorder="1" applyAlignment="1" applyProtection="1">
      <alignment horizontal="center" vertical="center" wrapText="1"/>
    </xf>
    <xf numFmtId="164" fontId="14" fillId="0" borderId="79" xfId="0" applyNumberFormat="1" applyFont="1" applyFill="1" applyBorder="1" applyAlignment="1">
      <alignment horizontal="center" vertical="center"/>
    </xf>
    <xf numFmtId="164" fontId="13" fillId="5" borderId="79" xfId="0" applyNumberFormat="1" applyFont="1" applyFill="1" applyBorder="1" applyAlignment="1">
      <alignment horizontal="center" vertical="center"/>
    </xf>
    <xf numFmtId="164" fontId="13" fillId="8" borderId="79" xfId="0" applyNumberFormat="1" applyFont="1" applyFill="1" applyBorder="1" applyAlignment="1">
      <alignment horizontal="center" vertical="center"/>
    </xf>
    <xf numFmtId="9" fontId="9" fillId="8" borderId="80" xfId="0" applyNumberFormat="1" applyFont="1" applyFill="1" applyBorder="1" applyAlignment="1">
      <alignment horizontal="center" vertical="center" wrapText="1"/>
    </xf>
    <xf numFmtId="164" fontId="13" fillId="31" borderId="79" xfId="0" applyNumberFormat="1" applyFont="1" applyFill="1" applyBorder="1" applyAlignment="1">
      <alignment horizontal="center" vertical="center"/>
    </xf>
    <xf numFmtId="164" fontId="14" fillId="2" borderId="79" xfId="0" applyNumberFormat="1" applyFont="1" applyFill="1" applyBorder="1" applyAlignment="1">
      <alignment horizontal="center" vertical="center"/>
    </xf>
    <xf numFmtId="164" fontId="13" fillId="2" borderId="81" xfId="0" applyNumberFormat="1" applyFont="1" applyFill="1" applyBorder="1" applyAlignment="1">
      <alignment horizontal="center" vertical="center"/>
    </xf>
    <xf numFmtId="166" fontId="9" fillId="0" borderId="76" xfId="0" applyNumberFormat="1" applyFont="1" applyBorder="1" applyAlignment="1">
      <alignment horizontal="center" vertical="center"/>
    </xf>
    <xf numFmtId="9" fontId="9" fillId="2" borderId="77" xfId="0" applyNumberFormat="1" applyFont="1" applyFill="1" applyBorder="1" applyAlignment="1">
      <alignment horizontal="center" vertical="center" wrapText="1"/>
    </xf>
    <xf numFmtId="10" fontId="9" fillId="3" borderId="14" xfId="0" applyNumberFormat="1" applyFont="1" applyFill="1" applyBorder="1" applyAlignment="1">
      <alignment horizontal="center" vertical="center"/>
    </xf>
    <xf numFmtId="10" fontId="10" fillId="0" borderId="10" xfId="0" applyNumberFormat="1" applyFont="1" applyBorder="1" applyAlignment="1">
      <alignment horizontal="center" vertical="center" wrapText="1"/>
    </xf>
    <xf numFmtId="10" fontId="9" fillId="3" borderId="14" xfId="0" applyNumberFormat="1" applyFont="1" applyFill="1" applyBorder="1" applyAlignment="1">
      <alignment vertical="center"/>
    </xf>
    <xf numFmtId="10" fontId="9" fillId="3" borderId="80" xfId="0" applyNumberFormat="1" applyFont="1" applyFill="1" applyBorder="1" applyAlignment="1">
      <alignment vertical="center"/>
    </xf>
    <xf numFmtId="10" fontId="10" fillId="0" borderId="5" xfId="0" applyNumberFormat="1" applyFont="1" applyBorder="1" applyAlignment="1">
      <alignment horizontal="center" vertical="center" wrapText="1"/>
    </xf>
    <xf numFmtId="0" fontId="0" fillId="0" borderId="0" xfId="0" applyFill="1" applyAlignment="1" applyProtection="1">
      <alignment vertical="center"/>
    </xf>
    <xf numFmtId="10" fontId="0" fillId="0" borderId="0" xfId="0" applyNumberFormat="1" applyAlignment="1">
      <alignment vertical="center"/>
    </xf>
    <xf numFmtId="10" fontId="8" fillId="0" borderId="97" xfId="0" applyNumberFormat="1" applyFont="1" applyFill="1" applyBorder="1" applyAlignment="1" applyProtection="1">
      <alignment horizontal="center" vertical="center" wrapText="1"/>
    </xf>
    <xf numFmtId="0" fontId="8" fillId="18" borderId="97" xfId="0" applyFont="1" applyFill="1" applyBorder="1" applyAlignment="1" applyProtection="1">
      <alignment horizontal="center" vertical="center"/>
    </xf>
    <xf numFmtId="0" fontId="26" fillId="0" borderId="0" xfId="0" applyFont="1" applyBorder="1" applyAlignment="1" applyProtection="1">
      <alignment horizontal="left" vertical="center" wrapText="1"/>
    </xf>
    <xf numFmtId="0" fontId="26" fillId="0" borderId="72" xfId="0" applyFont="1" applyBorder="1" applyAlignment="1" applyProtection="1">
      <alignment horizontal="left" vertical="center" wrapText="1"/>
    </xf>
    <xf numFmtId="0" fontId="26" fillId="0" borderId="80" xfId="0" applyFont="1" applyBorder="1" applyAlignment="1" applyProtection="1">
      <alignment horizontal="left" vertical="center" wrapText="1"/>
    </xf>
    <xf numFmtId="0" fontId="26" fillId="0" borderId="77" xfId="0" applyFont="1" applyBorder="1" applyAlignment="1" applyProtection="1">
      <alignment horizontal="left" vertical="center" wrapText="1"/>
    </xf>
    <xf numFmtId="0" fontId="0" fillId="0" borderId="206" xfId="0" applyFont="1" applyBorder="1" applyAlignment="1" applyProtection="1">
      <alignment vertical="center"/>
      <protection locked="0"/>
    </xf>
    <xf numFmtId="0" fontId="0" fillId="0" borderId="207" xfId="0" applyFont="1" applyBorder="1" applyAlignment="1" applyProtection="1">
      <alignment vertical="center"/>
      <protection locked="0"/>
    </xf>
    <xf numFmtId="0" fontId="0" fillId="0" borderId="208" xfId="0" applyFont="1" applyBorder="1" applyAlignment="1" applyProtection="1">
      <alignment vertical="center"/>
      <protection locked="0"/>
    </xf>
    <xf numFmtId="0" fontId="0" fillId="0" borderId="209" xfId="0" applyFont="1" applyBorder="1" applyAlignment="1" applyProtection="1">
      <alignment vertical="center"/>
      <protection locked="0"/>
    </xf>
    <xf numFmtId="0" fontId="0" fillId="0" borderId="210" xfId="0" applyFont="1" applyBorder="1" applyAlignment="1" applyProtection="1">
      <alignment vertical="center"/>
      <protection locked="0"/>
    </xf>
    <xf numFmtId="0" fontId="0" fillId="0" borderId="211" xfId="0" applyFont="1" applyBorder="1" applyAlignment="1" applyProtection="1">
      <alignment vertical="center"/>
      <protection locked="0"/>
    </xf>
    <xf numFmtId="0" fontId="0" fillId="0" borderId="209" xfId="0" applyBorder="1" applyAlignment="1">
      <alignment vertical="center"/>
    </xf>
    <xf numFmtId="0" fontId="0" fillId="0" borderId="210" xfId="0" applyBorder="1" applyAlignment="1">
      <alignment vertical="center"/>
    </xf>
    <xf numFmtId="0" fontId="0" fillId="0" borderId="211" xfId="0" applyBorder="1" applyAlignment="1">
      <alignment vertical="center"/>
    </xf>
    <xf numFmtId="0" fontId="0" fillId="0" borderId="209" xfId="0" applyFill="1" applyBorder="1" applyAlignment="1">
      <alignment vertical="center"/>
    </xf>
    <xf numFmtId="0" fontId="0" fillId="0" borderId="210" xfId="0" applyFill="1" applyBorder="1" applyAlignment="1">
      <alignment vertical="center"/>
    </xf>
    <xf numFmtId="0" fontId="0" fillId="0" borderId="211" xfId="0" applyFill="1" applyBorder="1" applyAlignment="1">
      <alignment vertical="center"/>
    </xf>
    <xf numFmtId="0" fontId="0" fillId="0" borderId="212" xfId="0" applyFill="1" applyBorder="1" applyAlignment="1">
      <alignment vertical="center"/>
    </xf>
    <xf numFmtId="0" fontId="0" fillId="0" borderId="213" xfId="0" applyFill="1" applyBorder="1" applyAlignment="1">
      <alignment vertical="center"/>
    </xf>
    <xf numFmtId="0" fontId="0" fillId="0" borderId="214" xfId="0" applyFill="1" applyBorder="1" applyAlignment="1">
      <alignment vertical="center"/>
    </xf>
    <xf numFmtId="0" fontId="10" fillId="5" borderId="33" xfId="0" applyFont="1" applyFill="1" applyBorder="1" applyAlignment="1">
      <alignment vertical="center"/>
    </xf>
    <xf numFmtId="0" fontId="9" fillId="5" borderId="33" xfId="0" applyFont="1" applyFill="1" applyBorder="1" applyAlignment="1">
      <alignment vertical="center"/>
    </xf>
    <xf numFmtId="0" fontId="8" fillId="6" borderId="98" xfId="0" applyFont="1" applyFill="1" applyBorder="1" applyAlignment="1">
      <alignment horizontal="center" vertical="center"/>
    </xf>
    <xf numFmtId="167" fontId="8" fillId="6" borderId="99" xfId="0" applyNumberFormat="1" applyFont="1" applyFill="1" applyBorder="1" applyAlignment="1">
      <alignment horizontal="center" vertical="center"/>
    </xf>
    <xf numFmtId="10" fontId="8" fillId="6" borderId="100" xfId="0" applyNumberFormat="1" applyFont="1" applyFill="1" applyBorder="1" applyAlignment="1">
      <alignment horizontal="center" vertical="center"/>
    </xf>
    <xf numFmtId="0" fontId="16" fillId="32" borderId="110" xfId="0" applyFont="1" applyFill="1" applyBorder="1" applyAlignment="1">
      <alignment horizontal="center" vertical="center" wrapText="1"/>
    </xf>
    <xf numFmtId="0" fontId="59" fillId="0" borderId="124" xfId="2" applyFont="1" applyBorder="1" applyAlignment="1">
      <alignment vertical="center" wrapText="1"/>
    </xf>
    <xf numFmtId="0" fontId="59" fillId="0" borderId="130" xfId="2" applyFont="1" applyBorder="1" applyAlignment="1">
      <alignment vertical="center" wrapText="1"/>
    </xf>
    <xf numFmtId="0" fontId="59" fillId="0" borderId="134" xfId="2" applyFont="1" applyBorder="1" applyAlignment="1">
      <alignment vertical="center" wrapText="1"/>
    </xf>
    <xf numFmtId="164" fontId="34" fillId="0" borderId="5" xfId="2" applyNumberFormat="1" applyFont="1" applyBorder="1" applyAlignment="1">
      <alignment horizontal="center" vertical="center" wrapText="1"/>
    </xf>
    <xf numFmtId="0" fontId="90" fillId="2" borderId="5" xfId="2" applyFont="1" applyFill="1" applyBorder="1" applyAlignment="1">
      <alignment horizontal="center" vertical="center" wrapText="1"/>
    </xf>
    <xf numFmtId="0" fontId="41" fillId="0" borderId="5" xfId="2" applyFont="1" applyBorder="1" applyAlignment="1">
      <alignment horizontal="center" vertical="center" textRotation="135" wrapText="1"/>
    </xf>
    <xf numFmtId="0" fontId="41" fillId="25" borderId="5" xfId="2" applyFont="1" applyFill="1" applyBorder="1" applyAlignment="1">
      <alignment horizontal="center" vertical="center" wrapText="1"/>
    </xf>
    <xf numFmtId="0" fontId="41" fillId="0" borderId="5" xfId="2" applyFont="1" applyBorder="1" applyAlignment="1">
      <alignment horizontal="center" vertical="center" wrapText="1"/>
    </xf>
    <xf numFmtId="0" fontId="41" fillId="0" borderId="189" xfId="2" applyFont="1" applyBorder="1" applyAlignment="1">
      <alignment horizontal="center" vertical="center"/>
    </xf>
    <xf numFmtId="0" fontId="41" fillId="0" borderId="188" xfId="2" applyFont="1" applyBorder="1" applyAlignment="1">
      <alignment horizontal="center" vertical="center"/>
    </xf>
    <xf numFmtId="0" fontId="59" fillId="0" borderId="128" xfId="2" applyFont="1" applyBorder="1" applyAlignment="1">
      <alignment vertical="center" wrapText="1"/>
    </xf>
    <xf numFmtId="0" fontId="59" fillId="0" borderId="126" xfId="2" applyFont="1" applyBorder="1" applyAlignment="1">
      <alignment vertical="center" wrapText="1"/>
    </xf>
    <xf numFmtId="0" fontId="41" fillId="0" borderId="187" xfId="2" applyFont="1" applyBorder="1" applyAlignment="1">
      <alignment horizontal="center" vertical="center"/>
    </xf>
    <xf numFmtId="0" fontId="41" fillId="0" borderId="190" xfId="2" applyFont="1" applyBorder="1" applyAlignment="1">
      <alignment horizontal="center" vertical="center"/>
    </xf>
    <xf numFmtId="0" fontId="41" fillId="0" borderId="199" xfId="2" applyFont="1" applyBorder="1" applyAlignment="1">
      <alignment horizontal="center" vertical="center"/>
    </xf>
    <xf numFmtId="0" fontId="59" fillId="0" borderId="144" xfId="2" applyFont="1" applyBorder="1" applyAlignment="1">
      <alignment vertical="center" wrapText="1"/>
    </xf>
    <xf numFmtId="0" fontId="41" fillId="0" borderId="191" xfId="2" applyFont="1" applyBorder="1" applyAlignment="1">
      <alignment horizontal="center" vertical="center"/>
    </xf>
    <xf numFmtId="0" fontId="90" fillId="0" borderId="5" xfId="2" applyFont="1" applyFill="1" applyBorder="1" applyAlignment="1">
      <alignment horizontal="center" vertical="center" wrapText="1"/>
    </xf>
    <xf numFmtId="0" fontId="41" fillId="0" borderId="5" xfId="2" applyFont="1" applyFill="1" applyBorder="1" applyAlignment="1">
      <alignment horizontal="center" vertical="center" wrapText="1"/>
    </xf>
    <xf numFmtId="164" fontId="34" fillId="10" borderId="5" xfId="2" applyNumberFormat="1" applyFont="1" applyFill="1" applyBorder="1" applyAlignment="1">
      <alignment horizontal="center" vertical="center" wrapText="1"/>
    </xf>
    <xf numFmtId="0" fontId="59" fillId="0" borderId="139" xfId="2" applyFont="1" applyBorder="1" applyAlignment="1">
      <alignment vertical="center" wrapText="1"/>
    </xf>
    <xf numFmtId="0" fontId="56" fillId="0" borderId="53" xfId="2" applyFont="1" applyBorder="1" applyAlignment="1">
      <alignment horizontal="center" vertical="center" textRotation="90" wrapText="1"/>
    </xf>
    <xf numFmtId="0" fontId="56" fillId="0" borderId="30" xfId="2" applyFont="1" applyBorder="1" applyAlignment="1">
      <alignment horizontal="center" vertical="center" textRotation="90" wrapText="1"/>
    </xf>
    <xf numFmtId="0" fontId="56" fillId="0" borderId="54" xfId="2" applyFont="1" applyBorder="1" applyAlignment="1">
      <alignment horizontal="center" vertical="center" textRotation="90" wrapText="1"/>
    </xf>
    <xf numFmtId="0" fontId="57" fillId="21" borderId="53" xfId="2" applyFont="1" applyFill="1" applyBorder="1" applyAlignment="1" applyProtection="1">
      <alignment horizontal="center" vertical="center" wrapText="1"/>
    </xf>
    <xf numFmtId="0" fontId="57" fillId="21" borderId="19" xfId="2" applyFont="1" applyFill="1" applyBorder="1" applyAlignment="1" applyProtection="1">
      <alignment horizontal="center" vertical="center" wrapText="1"/>
    </xf>
    <xf numFmtId="0" fontId="57" fillId="21" borderId="2" xfId="2" applyFont="1" applyFill="1" applyBorder="1" applyAlignment="1" applyProtection="1">
      <alignment horizontal="center" vertical="center" wrapText="1"/>
    </xf>
    <xf numFmtId="0" fontId="57" fillId="21" borderId="39" xfId="2" applyFont="1" applyFill="1" applyBorder="1" applyAlignment="1" applyProtection="1">
      <alignment horizontal="center" vertical="center" wrapText="1"/>
    </xf>
    <xf numFmtId="164" fontId="34" fillId="0" borderId="37" xfId="2" applyNumberFormat="1" applyFont="1" applyBorder="1" applyAlignment="1">
      <alignment horizontal="center" vertical="center" wrapText="1"/>
    </xf>
    <xf numFmtId="164" fontId="34" fillId="0" borderId="88" xfId="2" applyNumberFormat="1" applyFont="1" applyBorder="1" applyAlignment="1">
      <alignment horizontal="center" vertical="center" wrapText="1"/>
    </xf>
    <xf numFmtId="164" fontId="34" fillId="0" borderId="65" xfId="2" applyNumberFormat="1" applyFont="1" applyBorder="1" applyAlignment="1">
      <alignment horizontal="center" vertical="center" wrapText="1"/>
    </xf>
    <xf numFmtId="0" fontId="91" fillId="2" borderId="20" xfId="2" applyFont="1" applyFill="1" applyBorder="1" applyAlignment="1">
      <alignment horizontal="center" vertical="center" wrapText="1"/>
    </xf>
    <xf numFmtId="0" fontId="91" fillId="2" borderId="0" xfId="2" applyFont="1" applyFill="1" applyBorder="1" applyAlignment="1">
      <alignment horizontal="center" vertical="center" wrapText="1"/>
    </xf>
    <xf numFmtId="0" fontId="76" fillId="0" borderId="120" xfId="2" applyFont="1" applyBorder="1" applyAlignment="1">
      <alignment horizontal="center" vertical="center" textRotation="135" wrapText="1"/>
    </xf>
    <xf numFmtId="0" fontId="76" fillId="0" borderId="114" xfId="2" applyFont="1" applyBorder="1" applyAlignment="1">
      <alignment horizontal="center" vertical="center" textRotation="135" wrapText="1"/>
    </xf>
    <xf numFmtId="0" fontId="76" fillId="0" borderId="135" xfId="2" applyFont="1" applyBorder="1" applyAlignment="1">
      <alignment horizontal="center" vertical="center" textRotation="135" wrapText="1"/>
    </xf>
    <xf numFmtId="0" fontId="41" fillId="0" borderId="120" xfId="2" applyFont="1" applyBorder="1" applyAlignment="1">
      <alignment horizontal="center" vertical="center" wrapText="1"/>
    </xf>
    <xf numFmtId="0" fontId="41" fillId="0" borderId="114" xfId="2" applyFont="1" applyBorder="1" applyAlignment="1">
      <alignment horizontal="center" vertical="center" wrapText="1"/>
    </xf>
    <xf numFmtId="0" fontId="41" fillId="0" borderId="135" xfId="2" applyFont="1" applyBorder="1" applyAlignment="1">
      <alignment horizontal="center" vertical="center" wrapText="1"/>
    </xf>
    <xf numFmtId="0" fontId="41" fillId="0" borderId="132" xfId="2" applyFont="1" applyBorder="1" applyAlignment="1">
      <alignment horizontal="center" vertical="center"/>
    </xf>
    <xf numFmtId="0" fontId="41" fillId="0" borderId="129" xfId="2" applyFont="1" applyBorder="1" applyAlignment="1">
      <alignment horizontal="center" vertical="center"/>
    </xf>
    <xf numFmtId="0" fontId="41" fillId="0" borderId="131" xfId="2" applyFont="1" applyBorder="1" applyAlignment="1">
      <alignment horizontal="center" vertical="center"/>
    </xf>
    <xf numFmtId="164" fontId="34" fillId="0" borderId="150" xfId="2" applyNumberFormat="1" applyFont="1" applyBorder="1" applyAlignment="1">
      <alignment horizontal="center" vertical="center" wrapText="1"/>
    </xf>
    <xf numFmtId="0" fontId="91" fillId="2" borderId="59" xfId="2" applyFont="1" applyFill="1" applyBorder="1" applyAlignment="1">
      <alignment horizontal="center" vertical="center" wrapText="1"/>
    </xf>
    <xf numFmtId="0" fontId="76" fillId="0" borderId="117" xfId="2" applyFont="1" applyBorder="1" applyAlignment="1">
      <alignment horizontal="center" vertical="center" textRotation="135" wrapText="1"/>
    </xf>
    <xf numFmtId="0" fontId="41" fillId="0" borderId="117" xfId="2" applyFont="1" applyBorder="1" applyAlignment="1">
      <alignment horizontal="center" vertical="center" wrapText="1"/>
    </xf>
    <xf numFmtId="0" fontId="91" fillId="0" borderId="20" xfId="2" applyFont="1" applyFill="1" applyBorder="1" applyAlignment="1">
      <alignment horizontal="center" vertical="center" wrapText="1"/>
    </xf>
    <xf numFmtId="0" fontId="91" fillId="0" borderId="0" xfId="2" applyFont="1" applyFill="1" applyBorder="1" applyAlignment="1">
      <alignment horizontal="center" vertical="center" wrapText="1"/>
    </xf>
    <xf numFmtId="0" fontId="41" fillId="0" borderId="120" xfId="2" applyFont="1" applyBorder="1" applyAlignment="1">
      <alignment horizontal="center" vertical="center" textRotation="135" wrapText="1"/>
    </xf>
    <xf numFmtId="0" fontId="41" fillId="0" borderId="114" xfId="2" applyFont="1" applyBorder="1" applyAlignment="1">
      <alignment horizontal="center" vertical="center" textRotation="135" wrapText="1"/>
    </xf>
    <xf numFmtId="0" fontId="41" fillId="0" borderId="117" xfId="2" applyFont="1" applyBorder="1" applyAlignment="1">
      <alignment horizontal="center" vertical="center" textRotation="135" wrapText="1"/>
    </xf>
    <xf numFmtId="0" fontId="57" fillId="21" borderId="38" xfId="2" applyFont="1" applyFill="1" applyBorder="1" applyAlignment="1" applyProtection="1">
      <alignment horizontal="center" vertical="center" wrapText="1"/>
    </xf>
    <xf numFmtId="164" fontId="34" fillId="10" borderId="87" xfId="2" applyNumberFormat="1" applyFont="1" applyFill="1" applyBorder="1" applyAlignment="1">
      <alignment horizontal="center" vertical="center" wrapText="1"/>
    </xf>
    <xf numFmtId="164" fontId="34" fillId="10" borderId="88" xfId="2" applyNumberFormat="1" applyFont="1" applyFill="1" applyBorder="1" applyAlignment="1">
      <alignment horizontal="center" vertical="center" wrapText="1"/>
    </xf>
    <xf numFmtId="164" fontId="34" fillId="10" borderId="150" xfId="2" applyNumberFormat="1" applyFont="1" applyFill="1" applyBorder="1" applyAlignment="1">
      <alignment horizontal="center" vertical="center" wrapText="1"/>
    </xf>
    <xf numFmtId="0" fontId="90" fillId="0" borderId="19" xfId="2" applyFont="1" applyFill="1" applyBorder="1" applyAlignment="1">
      <alignment horizontal="center" vertical="center" wrapText="1"/>
    </xf>
    <xf numFmtId="0" fontId="90" fillId="0" borderId="0" xfId="2" applyFont="1" applyFill="1" applyBorder="1" applyAlignment="1">
      <alignment horizontal="center" vertical="center" wrapText="1"/>
    </xf>
    <xf numFmtId="0" fontId="90" fillId="0" borderId="59" xfId="2" applyFont="1" applyFill="1" applyBorder="1" applyAlignment="1">
      <alignment horizontal="center" vertical="center" wrapText="1"/>
    </xf>
    <xf numFmtId="0" fontId="41" fillId="0" borderId="111" xfId="2" applyFont="1" applyBorder="1" applyAlignment="1">
      <alignment horizontal="center" vertical="center" textRotation="135" wrapText="1"/>
    </xf>
    <xf numFmtId="0" fontId="41" fillId="0" borderId="111" xfId="2" applyFont="1" applyBorder="1" applyAlignment="1">
      <alignment horizontal="center" vertical="center" wrapText="1"/>
    </xf>
    <xf numFmtId="164" fontId="34" fillId="10" borderId="37" xfId="2" applyNumberFormat="1" applyFont="1" applyFill="1" applyBorder="1" applyAlignment="1">
      <alignment horizontal="center" vertical="center" wrapText="1"/>
    </xf>
    <xf numFmtId="0" fontId="41" fillId="0" borderId="133" xfId="2" applyFont="1" applyBorder="1" applyAlignment="1">
      <alignment horizontal="center" vertical="center"/>
    </xf>
    <xf numFmtId="0" fontId="41" fillId="0" borderId="135" xfId="2" applyFont="1" applyBorder="1" applyAlignment="1">
      <alignment horizontal="center" vertical="center" textRotation="135" wrapText="1"/>
    </xf>
    <xf numFmtId="0" fontId="90" fillId="2" borderId="20" xfId="2" applyFont="1" applyFill="1" applyBorder="1" applyAlignment="1">
      <alignment horizontal="center" vertical="center" wrapText="1"/>
    </xf>
    <xf numFmtId="0" fontId="90" fillId="2" borderId="0" xfId="2" applyFont="1" applyFill="1" applyBorder="1" applyAlignment="1">
      <alignment horizontal="center" vertical="center" wrapText="1"/>
    </xf>
    <xf numFmtId="0" fontId="90" fillId="2" borderId="59" xfId="2" applyFont="1" applyFill="1" applyBorder="1" applyAlignment="1">
      <alignment horizontal="center" vertical="center" wrapText="1"/>
    </xf>
    <xf numFmtId="0" fontId="41" fillId="0" borderId="127" xfId="2" applyFont="1" applyBorder="1" applyAlignment="1">
      <alignment horizontal="center" vertical="center"/>
    </xf>
    <xf numFmtId="0" fontId="90" fillId="4" borderId="19" xfId="2" applyFont="1" applyFill="1" applyBorder="1" applyAlignment="1">
      <alignment horizontal="center" vertical="center" wrapText="1"/>
    </xf>
    <xf numFmtId="0" fontId="90" fillId="4" borderId="0" xfId="2" applyFont="1" applyFill="1" applyBorder="1" applyAlignment="1">
      <alignment horizontal="center" vertical="center" wrapText="1"/>
    </xf>
    <xf numFmtId="0" fontId="90" fillId="4" borderId="59" xfId="2" applyFont="1" applyFill="1" applyBorder="1" applyAlignment="1">
      <alignment horizontal="center" vertical="center" wrapText="1"/>
    </xf>
    <xf numFmtId="0" fontId="91" fillId="4" borderId="20" xfId="2" applyFont="1" applyFill="1" applyBorder="1" applyAlignment="1">
      <alignment horizontal="center" vertical="center" wrapText="1"/>
    </xf>
    <xf numFmtId="0" fontId="91" fillId="4" borderId="0" xfId="2" applyFont="1" applyFill="1" applyBorder="1" applyAlignment="1">
      <alignment horizontal="center" vertical="center" wrapText="1"/>
    </xf>
    <xf numFmtId="0" fontId="91" fillId="4" borderId="59" xfId="2" applyFont="1" applyFill="1" applyBorder="1" applyAlignment="1">
      <alignment horizontal="center" vertical="center" wrapText="1"/>
    </xf>
    <xf numFmtId="0" fontId="73" fillId="24" borderId="54" xfId="2" applyFont="1" applyFill="1" applyBorder="1" applyAlignment="1">
      <alignment horizontal="center" wrapText="1"/>
    </xf>
    <xf numFmtId="0" fontId="73" fillId="24" borderId="31" xfId="2" applyFont="1" applyFill="1" applyBorder="1" applyAlignment="1">
      <alignment horizontal="center" wrapText="1"/>
    </xf>
    <xf numFmtId="0" fontId="73" fillId="24" borderId="2" xfId="2" applyFont="1" applyFill="1" applyBorder="1" applyAlignment="1">
      <alignment horizontal="center" wrapText="1"/>
    </xf>
    <xf numFmtId="0" fontId="73" fillId="24" borderId="39" xfId="2" applyFont="1" applyFill="1" applyBorder="1" applyAlignment="1">
      <alignment horizontal="center" wrapText="1"/>
    </xf>
    <xf numFmtId="0" fontId="61" fillId="0" borderId="145" xfId="2" applyFont="1" applyFill="1" applyBorder="1" applyAlignment="1">
      <alignment horizontal="center" vertical="center"/>
    </xf>
    <xf numFmtId="0" fontId="61" fillId="0" borderId="129" xfId="2" applyFont="1" applyFill="1" applyBorder="1" applyAlignment="1">
      <alignment horizontal="center" vertical="center"/>
    </xf>
    <xf numFmtId="0" fontId="61" fillId="0" borderId="142" xfId="2" applyFont="1" applyFill="1" applyBorder="1" applyAlignment="1">
      <alignment horizontal="center" vertical="center"/>
    </xf>
    <xf numFmtId="0" fontId="59" fillId="0" borderId="179" xfId="2" applyFont="1" applyBorder="1" applyAlignment="1">
      <alignment horizontal="left" vertical="center"/>
    </xf>
    <xf numFmtId="0" fontId="59" fillId="0" borderId="130" xfId="2" applyFont="1" applyBorder="1" applyAlignment="1">
      <alignment horizontal="left" vertical="center"/>
    </xf>
    <xf numFmtId="0" fontId="59" fillId="0" borderId="126" xfId="2" applyFont="1" applyBorder="1" applyAlignment="1">
      <alignment horizontal="left" vertical="center"/>
    </xf>
    <xf numFmtId="0" fontId="62" fillId="0" borderId="124" xfId="2" applyFont="1" applyBorder="1" applyAlignment="1">
      <alignment vertical="center" wrapText="1"/>
    </xf>
    <xf numFmtId="0" fontId="62" fillId="0" borderId="130" xfId="2" applyFont="1" applyBorder="1" applyAlignment="1">
      <alignment vertical="center" wrapText="1"/>
    </xf>
    <xf numFmtId="0" fontId="62" fillId="0" borderId="126" xfId="2" applyFont="1" applyBorder="1" applyAlignment="1">
      <alignment vertical="center" wrapText="1"/>
    </xf>
    <xf numFmtId="164" fontId="34" fillId="9" borderId="5" xfId="2" applyNumberFormat="1" applyFont="1" applyFill="1" applyBorder="1" applyAlignment="1">
      <alignment horizontal="center" vertical="center" wrapText="1"/>
    </xf>
    <xf numFmtId="0" fontId="61" fillId="0" borderId="5" xfId="2" applyFont="1" applyBorder="1" applyAlignment="1">
      <alignment horizontal="center" vertical="center" textRotation="135" wrapText="1"/>
    </xf>
    <xf numFmtId="0" fontId="61" fillId="0" borderId="5" xfId="2" applyFont="1" applyFill="1" applyBorder="1" applyAlignment="1">
      <alignment horizontal="center" vertical="center" wrapText="1"/>
    </xf>
    <xf numFmtId="0" fontId="61" fillId="0" borderId="5" xfId="2" applyFont="1" applyBorder="1" applyAlignment="1">
      <alignment horizontal="center" vertical="center" wrapText="1"/>
    </xf>
    <xf numFmtId="0" fontId="61" fillId="0" borderId="187" xfId="2" applyFont="1" applyBorder="1" applyAlignment="1">
      <alignment horizontal="center" vertical="center"/>
    </xf>
    <xf numFmtId="0" fontId="61" fillId="0" borderId="190" xfId="2" applyFont="1" applyBorder="1" applyAlignment="1">
      <alignment horizontal="center" vertical="center"/>
    </xf>
    <xf numFmtId="0" fontId="61" fillId="0" borderId="188" xfId="2" applyFont="1" applyBorder="1" applyAlignment="1">
      <alignment horizontal="center" vertical="center"/>
    </xf>
    <xf numFmtId="164" fontId="26" fillId="0" borderId="5" xfId="2" applyNumberFormat="1" applyFont="1" applyBorder="1" applyAlignment="1">
      <alignment horizontal="center" vertical="center" wrapText="1"/>
    </xf>
    <xf numFmtId="0" fontId="90" fillId="9" borderId="5" xfId="2" applyFont="1" applyFill="1" applyBorder="1" applyAlignment="1">
      <alignment horizontal="center" vertical="center" wrapText="1"/>
    </xf>
    <xf numFmtId="0" fontId="61" fillId="0" borderId="189" xfId="2" applyFont="1" applyBorder="1" applyAlignment="1">
      <alignment horizontal="center" vertical="center"/>
    </xf>
    <xf numFmtId="0" fontId="62" fillId="0" borderId="128" xfId="2" applyFont="1" applyBorder="1" applyAlignment="1">
      <alignment vertical="center" wrapText="1"/>
    </xf>
    <xf numFmtId="0" fontId="61" fillId="0" borderId="191" xfId="2" applyFont="1" applyBorder="1" applyAlignment="1">
      <alignment horizontal="center" vertical="center"/>
    </xf>
    <xf numFmtId="0" fontId="62" fillId="0" borderId="134" xfId="2" applyFont="1" applyBorder="1" applyAlignment="1">
      <alignment vertical="center" wrapText="1"/>
    </xf>
    <xf numFmtId="0" fontId="90" fillId="4" borderId="5" xfId="2" applyFont="1" applyFill="1" applyBorder="1" applyAlignment="1">
      <alignment horizontal="center" vertical="center" wrapText="1"/>
    </xf>
    <xf numFmtId="0" fontId="91" fillId="4" borderId="5" xfId="2" applyFont="1" applyFill="1" applyBorder="1" applyAlignment="1">
      <alignment horizontal="center" vertical="center" wrapText="1"/>
    </xf>
    <xf numFmtId="0" fontId="59" fillId="0" borderId="179" xfId="2" applyFont="1" applyBorder="1" applyAlignment="1">
      <alignment vertical="center" wrapText="1"/>
    </xf>
    <xf numFmtId="0" fontId="91" fillId="2" borderId="5" xfId="2" applyFont="1" applyFill="1" applyBorder="1" applyAlignment="1">
      <alignment horizontal="center" vertical="center" wrapText="1"/>
    </xf>
    <xf numFmtId="0" fontId="57" fillId="21" borderId="30" xfId="2" applyFont="1" applyFill="1" applyBorder="1" applyAlignment="1" applyProtection="1">
      <alignment horizontal="center" vertical="center" wrapText="1"/>
    </xf>
    <xf numFmtId="0" fontId="57" fillId="21" borderId="0" xfId="2" applyFont="1" applyFill="1" applyBorder="1" applyAlignment="1" applyProtection="1">
      <alignment horizontal="center" vertical="center" wrapText="1"/>
    </xf>
    <xf numFmtId="0" fontId="93" fillId="4" borderId="5" xfId="2" applyFont="1" applyFill="1" applyBorder="1" applyAlignment="1">
      <alignment horizontal="center" vertical="center" wrapText="1"/>
    </xf>
    <xf numFmtId="0" fontId="90" fillId="9" borderId="5" xfId="2" applyNumberFormat="1" applyFont="1" applyFill="1" applyBorder="1" applyAlignment="1">
      <alignment horizontal="center" vertical="center" wrapText="1"/>
    </xf>
    <xf numFmtId="0" fontId="90" fillId="4" borderId="5" xfId="2" applyNumberFormat="1" applyFont="1" applyFill="1" applyBorder="1" applyAlignment="1">
      <alignment horizontal="center" vertical="center" wrapText="1"/>
    </xf>
    <xf numFmtId="0" fontId="91" fillId="0" borderId="5" xfId="2" applyFont="1" applyFill="1" applyBorder="1" applyAlignment="1">
      <alignment horizontal="center" vertical="center" wrapText="1"/>
    </xf>
    <xf numFmtId="0" fontId="41" fillId="0" borderId="143" xfId="2" applyFont="1" applyBorder="1" applyAlignment="1">
      <alignment horizontal="center" vertical="center"/>
    </xf>
    <xf numFmtId="0" fontId="92" fillId="0" borderId="20" xfId="2" applyFont="1" applyBorder="1" applyAlignment="1">
      <alignment horizontal="center" vertical="center" wrapText="1"/>
    </xf>
    <xf numFmtId="0" fontId="92" fillId="0" borderId="0" xfId="2" applyFont="1" applyBorder="1" applyAlignment="1">
      <alignment horizontal="center" vertical="center" wrapText="1"/>
    </xf>
    <xf numFmtId="0" fontId="92" fillId="0" borderId="59" xfId="2" applyFont="1" applyBorder="1" applyAlignment="1">
      <alignment horizontal="center" vertical="center" wrapText="1"/>
    </xf>
    <xf numFmtId="0" fontId="57" fillId="21" borderId="54" xfId="2" applyFont="1" applyFill="1" applyBorder="1" applyAlignment="1" applyProtection="1">
      <alignment horizontal="center" vertical="center" wrapText="1"/>
    </xf>
    <xf numFmtId="0" fontId="57" fillId="21" borderId="31" xfId="2" applyFont="1" applyFill="1" applyBorder="1" applyAlignment="1" applyProtection="1">
      <alignment horizontal="center" vertical="center" wrapText="1"/>
    </xf>
    <xf numFmtId="0" fontId="92" fillId="0" borderId="19" xfId="2" applyFont="1" applyBorder="1" applyAlignment="1">
      <alignment horizontal="center" vertical="center" wrapText="1"/>
    </xf>
    <xf numFmtId="0" fontId="26" fillId="10" borderId="5" xfId="2" applyFont="1" applyFill="1" applyBorder="1" applyAlignment="1" applyProtection="1">
      <alignment horizontal="center" vertical="center" wrapText="1"/>
    </xf>
    <xf numFmtId="0" fontId="92" fillId="4" borderId="5" xfId="2" applyFont="1" applyFill="1" applyBorder="1" applyAlignment="1">
      <alignment horizontal="center" vertical="center" wrapText="1"/>
    </xf>
    <xf numFmtId="0" fontId="26" fillId="9" borderId="5" xfId="2" applyFont="1" applyFill="1" applyBorder="1" applyAlignment="1" applyProtection="1">
      <alignment horizontal="center" vertical="center" wrapText="1"/>
    </xf>
    <xf numFmtId="0" fontId="92" fillId="9" borderId="5" xfId="2" applyFont="1" applyFill="1" applyBorder="1" applyAlignment="1">
      <alignment horizontal="center" vertical="center" wrapText="1"/>
    </xf>
    <xf numFmtId="0" fontId="63" fillId="0" borderId="128" xfId="2" applyFont="1" applyBorder="1" applyAlignment="1">
      <alignment vertical="center" wrapText="1"/>
    </xf>
    <xf numFmtId="0" fontId="63" fillId="0" borderId="126" xfId="2" applyFont="1" applyBorder="1" applyAlignment="1">
      <alignment vertical="center" wrapText="1"/>
    </xf>
    <xf numFmtId="0" fontId="41" fillId="0" borderId="187" xfId="2" applyFont="1" applyFill="1" applyBorder="1" applyAlignment="1">
      <alignment horizontal="center" vertical="center"/>
    </xf>
    <xf numFmtId="0" fontId="41" fillId="0" borderId="188" xfId="2" applyFont="1" applyFill="1" applyBorder="1" applyAlignment="1">
      <alignment horizontal="center" vertical="center"/>
    </xf>
    <xf numFmtId="0" fontId="59" fillId="0" borderId="124" xfId="2" applyFont="1" applyFill="1" applyBorder="1" applyAlignment="1">
      <alignment horizontal="left" vertical="center" wrapText="1"/>
    </xf>
    <xf numFmtId="0" fontId="59" fillId="0" borderId="126" xfId="2" applyFont="1" applyFill="1" applyBorder="1" applyAlignment="1">
      <alignment horizontal="left" vertical="center" wrapText="1"/>
    </xf>
    <xf numFmtId="0" fontId="26" fillId="0" borderId="5" xfId="2" applyFont="1" applyFill="1" applyBorder="1" applyAlignment="1" applyProtection="1">
      <alignment horizontal="center" vertical="center" wrapText="1"/>
    </xf>
    <xf numFmtId="0" fontId="93" fillId="0" borderId="5" xfId="2" applyFont="1" applyFill="1" applyBorder="1" applyAlignment="1">
      <alignment horizontal="center" vertical="center" wrapText="1"/>
    </xf>
    <xf numFmtId="0" fontId="41" fillId="0" borderId="5" xfId="2" applyFont="1" applyFill="1" applyBorder="1" applyAlignment="1">
      <alignment horizontal="center" vertical="center" textRotation="135" wrapText="1"/>
    </xf>
    <xf numFmtId="0" fontId="41" fillId="0" borderId="189" xfId="2" applyFont="1" applyFill="1" applyBorder="1" applyAlignment="1">
      <alignment horizontal="center" vertical="center"/>
    </xf>
    <xf numFmtId="0" fontId="59" fillId="0" borderId="128" xfId="2" applyFont="1" applyFill="1" applyBorder="1" applyAlignment="1">
      <alignment vertical="center" wrapText="1"/>
    </xf>
    <xf numFmtId="0" fontId="59" fillId="0" borderId="126" xfId="2" applyFont="1" applyFill="1" applyBorder="1" applyAlignment="1">
      <alignment vertical="center" wrapText="1"/>
    </xf>
    <xf numFmtId="0" fontId="93" fillId="0" borderId="5" xfId="2" applyFont="1" applyBorder="1" applyAlignment="1">
      <alignment horizontal="center" vertical="center" wrapText="1"/>
    </xf>
    <xf numFmtId="0" fontId="92" fillId="0" borderId="5" xfId="2" applyFont="1" applyBorder="1" applyAlignment="1">
      <alignment horizontal="center" vertical="center" wrapText="1"/>
    </xf>
    <xf numFmtId="164" fontId="26" fillId="0" borderId="5" xfId="2" applyNumberFormat="1" applyFont="1" applyFill="1" applyBorder="1" applyAlignment="1" applyProtection="1">
      <alignment horizontal="center" vertical="center" wrapText="1"/>
    </xf>
    <xf numFmtId="0" fontId="41" fillId="0" borderId="202" xfId="2" applyFont="1" applyFill="1" applyBorder="1" applyAlignment="1">
      <alignment horizontal="center" vertical="center"/>
    </xf>
    <xf numFmtId="0" fontId="41" fillId="0" borderId="196" xfId="2" applyFont="1" applyBorder="1" applyAlignment="1">
      <alignment horizontal="center" vertical="center"/>
    </xf>
    <xf numFmtId="0" fontId="41" fillId="0" borderId="205" xfId="2" applyFont="1" applyBorder="1" applyAlignment="1">
      <alignment horizontal="center" vertical="center"/>
    </xf>
    <xf numFmtId="164" fontId="26" fillId="2" borderId="5" xfId="2" applyNumberFormat="1" applyFont="1" applyFill="1" applyBorder="1" applyAlignment="1" applyProtection="1">
      <alignment horizontal="center" vertical="center" wrapText="1"/>
    </xf>
    <xf numFmtId="0" fontId="59" fillId="0" borderId="203" xfId="2" applyFont="1" applyFill="1" applyBorder="1" applyAlignment="1">
      <alignment horizontal="left" vertical="center" wrapText="1"/>
    </xf>
    <xf numFmtId="0" fontId="59" fillId="0" borderId="204" xfId="2" applyFont="1" applyFill="1" applyBorder="1" applyAlignment="1">
      <alignment horizontal="left" vertical="center" wrapText="1"/>
    </xf>
    <xf numFmtId="0" fontId="41" fillId="0" borderId="190" xfId="2" applyFont="1" applyFill="1" applyBorder="1" applyAlignment="1">
      <alignment horizontal="center" vertical="center"/>
    </xf>
    <xf numFmtId="0" fontId="41" fillId="0" borderId="191" xfId="2" applyFont="1" applyFill="1" applyBorder="1" applyAlignment="1">
      <alignment horizontal="center" vertical="center"/>
    </xf>
    <xf numFmtId="0" fontId="59" fillId="0" borderId="130" xfId="2" applyFont="1" applyFill="1" applyBorder="1" applyAlignment="1">
      <alignment horizontal="left" vertical="center" wrapText="1"/>
    </xf>
    <xf numFmtId="0" fontId="59" fillId="0" borderId="134" xfId="2" applyFont="1" applyFill="1" applyBorder="1" applyAlignment="1">
      <alignment horizontal="left" vertical="center" wrapText="1"/>
    </xf>
    <xf numFmtId="164" fontId="26" fillId="10" borderId="5" xfId="2" applyNumberFormat="1" applyFont="1" applyFill="1" applyBorder="1" applyAlignment="1" applyProtection="1">
      <alignment horizontal="center" vertical="center" wrapText="1"/>
    </xf>
    <xf numFmtId="0" fontId="41" fillId="0" borderId="16" xfId="2" applyFont="1" applyBorder="1" applyAlignment="1">
      <alignment horizontal="center" vertical="center" wrapText="1"/>
    </xf>
    <xf numFmtId="164" fontId="34" fillId="0" borderId="15" xfId="2" applyNumberFormat="1" applyFont="1" applyBorder="1" applyAlignment="1">
      <alignment horizontal="center" vertical="center" wrapText="1"/>
    </xf>
    <xf numFmtId="164" fontId="34" fillId="0" borderId="153" xfId="2" applyNumberFormat="1" applyFont="1" applyBorder="1" applyAlignment="1">
      <alignment horizontal="center" vertical="center" wrapText="1"/>
    </xf>
    <xf numFmtId="0" fontId="92" fillId="0" borderId="52" xfId="2" applyFont="1" applyBorder="1" applyAlignment="1">
      <alignment horizontal="center" vertical="center" wrapText="1"/>
    </xf>
    <xf numFmtId="0" fontId="41" fillId="0" borderId="52" xfId="2" applyFont="1" applyBorder="1" applyAlignment="1">
      <alignment horizontal="center" vertical="center" textRotation="135" wrapText="1"/>
    </xf>
    <xf numFmtId="0" fontId="41" fillId="0" borderId="52" xfId="2" applyFont="1" applyBorder="1" applyAlignment="1">
      <alignment horizontal="center" vertical="center" wrapText="1"/>
    </xf>
    <xf numFmtId="0" fontId="41" fillId="0" borderId="154" xfId="2" applyFont="1" applyBorder="1" applyAlignment="1">
      <alignment horizontal="center" vertical="center" wrapText="1"/>
    </xf>
    <xf numFmtId="164" fontId="34" fillId="10" borderId="15" xfId="2" applyNumberFormat="1" applyFont="1" applyFill="1" applyBorder="1" applyAlignment="1">
      <alignment horizontal="center" vertical="center" wrapText="1"/>
    </xf>
    <xf numFmtId="0" fontId="76" fillId="0" borderId="5" xfId="2" applyFont="1" applyBorder="1" applyAlignment="1">
      <alignment horizontal="center" vertical="center" textRotation="135" wrapText="1"/>
    </xf>
    <xf numFmtId="0" fontId="91" fillId="9" borderId="5" xfId="2" applyFont="1" applyFill="1" applyBorder="1" applyAlignment="1">
      <alignment horizontal="center" vertical="center" wrapText="1"/>
    </xf>
    <xf numFmtId="164" fontId="34" fillId="10" borderId="26" xfId="2" applyNumberFormat="1" applyFont="1" applyFill="1" applyBorder="1" applyAlignment="1">
      <alignment horizontal="center" vertical="center" wrapText="1"/>
    </xf>
    <xf numFmtId="0" fontId="91" fillId="0" borderId="11" xfId="2" applyFont="1" applyFill="1" applyBorder="1" applyAlignment="1">
      <alignment horizontal="center" vertical="center" wrapText="1"/>
    </xf>
    <xf numFmtId="0" fontId="41" fillId="0" borderId="11" xfId="2" applyFont="1" applyBorder="1" applyAlignment="1">
      <alignment horizontal="center" vertical="center" textRotation="135" wrapText="1"/>
    </xf>
    <xf numFmtId="0" fontId="41" fillId="0" borderId="11" xfId="2" applyFont="1" applyBorder="1" applyAlignment="1">
      <alignment horizontal="center" vertical="center" wrapText="1"/>
    </xf>
    <xf numFmtId="0" fontId="41" fillId="0" borderId="149" xfId="2" applyFont="1" applyBorder="1" applyAlignment="1">
      <alignment horizontal="center" vertical="center" wrapText="1"/>
    </xf>
    <xf numFmtId="164" fontId="34" fillId="0" borderId="15" xfId="2" applyNumberFormat="1" applyFont="1" applyBorder="1" applyAlignment="1">
      <alignment horizontal="center" vertical="center"/>
    </xf>
    <xf numFmtId="164" fontId="34" fillId="0" borderId="153" xfId="2" applyNumberFormat="1" applyFont="1" applyBorder="1" applyAlignment="1">
      <alignment horizontal="center" vertical="center"/>
    </xf>
    <xf numFmtId="0" fontId="90" fillId="2" borderId="52" xfId="2" applyFont="1" applyFill="1" applyBorder="1" applyAlignment="1">
      <alignment horizontal="center" vertical="center" wrapText="1"/>
    </xf>
    <xf numFmtId="0" fontId="63" fillId="0" borderId="124" xfId="2" applyFont="1" applyBorder="1" applyAlignment="1">
      <alignment vertical="center" wrapText="1"/>
    </xf>
    <xf numFmtId="0" fontId="56" fillId="0" borderId="53" xfId="2" applyFont="1" applyBorder="1" applyAlignment="1">
      <alignment horizontal="center" vertical="center" textRotation="90"/>
    </xf>
    <xf numFmtId="0" fontId="56" fillId="0" borderId="30" xfId="2" applyFont="1" applyBorder="1" applyAlignment="1">
      <alignment horizontal="center" vertical="center" textRotation="90"/>
    </xf>
    <xf numFmtId="0" fontId="56" fillId="0" borderId="54" xfId="2" applyFont="1" applyBorder="1" applyAlignment="1">
      <alignment horizontal="center" vertical="center" textRotation="90"/>
    </xf>
    <xf numFmtId="164" fontId="34" fillId="10" borderId="26" xfId="2" applyNumberFormat="1" applyFont="1" applyFill="1" applyBorder="1" applyAlignment="1">
      <alignment horizontal="center" vertical="center"/>
    </xf>
    <xf numFmtId="164" fontId="34" fillId="10" borderId="15" xfId="2" applyNumberFormat="1" applyFont="1" applyFill="1" applyBorder="1" applyAlignment="1">
      <alignment horizontal="center" vertical="center"/>
    </xf>
    <xf numFmtId="0" fontId="93" fillId="0" borderId="11" xfId="2" applyFont="1" applyBorder="1" applyAlignment="1">
      <alignment horizontal="center" vertical="center" wrapText="1"/>
    </xf>
    <xf numFmtId="0" fontId="26" fillId="10" borderId="15" xfId="2" applyFont="1" applyFill="1" applyBorder="1" applyAlignment="1" applyProtection="1">
      <alignment horizontal="center" vertical="center" wrapText="1"/>
    </xf>
    <xf numFmtId="0" fontId="26" fillId="10" borderId="153" xfId="2" applyFont="1" applyFill="1" applyBorder="1" applyAlignment="1" applyProtection="1">
      <alignment horizontal="center" vertical="center" wrapText="1"/>
    </xf>
    <xf numFmtId="0" fontId="91" fillId="4" borderId="52" xfId="2" applyFont="1" applyFill="1" applyBorder="1" applyAlignment="1">
      <alignment horizontal="center" vertical="center" wrapText="1"/>
    </xf>
    <xf numFmtId="0" fontId="59" fillId="0" borderId="128" xfId="2" applyFont="1" applyFill="1" applyBorder="1" applyAlignment="1">
      <alignment horizontal="left" vertical="center" wrapText="1"/>
    </xf>
    <xf numFmtId="0" fontId="26" fillId="0" borderId="15" xfId="2" applyFont="1" applyFill="1" applyBorder="1" applyAlignment="1" applyProtection="1">
      <alignment horizontal="center" vertical="center" wrapText="1"/>
    </xf>
    <xf numFmtId="0" fontId="41" fillId="0" borderId="24" xfId="2" applyFont="1" applyBorder="1" applyAlignment="1">
      <alignment horizontal="center" vertical="center" wrapText="1"/>
    </xf>
    <xf numFmtId="164" fontId="26" fillId="0" borderId="15" xfId="2" applyNumberFormat="1" applyFont="1" applyFill="1" applyBorder="1" applyAlignment="1" applyProtection="1">
      <alignment horizontal="center" vertical="center" wrapText="1"/>
    </xf>
    <xf numFmtId="0" fontId="41" fillId="0" borderId="16" xfId="2" applyFont="1" applyFill="1" applyBorder="1" applyAlignment="1">
      <alignment horizontal="center" vertical="center" wrapText="1"/>
    </xf>
    <xf numFmtId="164" fontId="26" fillId="10" borderId="15" xfId="2" applyNumberFormat="1" applyFont="1" applyFill="1" applyBorder="1" applyAlignment="1" applyProtection="1">
      <alignment horizontal="center" vertical="center" wrapText="1"/>
    </xf>
    <xf numFmtId="0" fontId="61" fillId="0" borderId="16" xfId="2" applyFont="1" applyBorder="1" applyAlignment="1">
      <alignment horizontal="center" vertical="center" wrapText="1"/>
    </xf>
    <xf numFmtId="0" fontId="90" fillId="11" borderId="5" xfId="2" applyFont="1" applyFill="1" applyBorder="1" applyAlignment="1">
      <alignment horizontal="center" vertical="center" wrapText="1"/>
    </xf>
    <xf numFmtId="0" fontId="91" fillId="4" borderId="5" xfId="2" applyNumberFormat="1" applyFont="1" applyFill="1" applyBorder="1" applyAlignment="1">
      <alignment horizontal="center" vertical="center" wrapText="1"/>
    </xf>
    <xf numFmtId="0" fontId="91" fillId="11" borderId="5" xfId="2" applyFont="1" applyFill="1" applyBorder="1" applyAlignment="1">
      <alignment horizontal="center" vertical="center" wrapText="1"/>
    </xf>
    <xf numFmtId="0" fontId="62" fillId="0" borderId="130" xfId="2" applyFont="1" applyFill="1" applyBorder="1" applyAlignment="1">
      <alignment horizontal="left" vertical="center" wrapText="1"/>
    </xf>
    <xf numFmtId="0" fontId="61" fillId="0" borderId="16" xfId="2" applyFont="1" applyFill="1" applyBorder="1" applyAlignment="1">
      <alignment horizontal="center" vertical="center" wrapText="1"/>
    </xf>
    <xf numFmtId="0" fontId="59" fillId="0" borderId="124" xfId="2" applyFont="1" applyFill="1" applyBorder="1" applyAlignment="1">
      <alignment vertical="center" wrapText="1"/>
    </xf>
    <xf numFmtId="0" fontId="59" fillId="0" borderId="130" xfId="2" applyFont="1" applyFill="1" applyBorder="1" applyAlignment="1">
      <alignment vertical="center" wrapText="1"/>
    </xf>
    <xf numFmtId="0" fontId="61" fillId="0" borderId="5" xfId="2" applyFont="1" applyFill="1" applyBorder="1" applyAlignment="1">
      <alignment horizontal="center" vertical="center" textRotation="135" wrapText="1"/>
    </xf>
    <xf numFmtId="0" fontId="61" fillId="0" borderId="190" xfId="2" applyFont="1" applyFill="1" applyBorder="1" applyAlignment="1">
      <alignment horizontal="center" vertical="center"/>
    </xf>
    <xf numFmtId="164" fontId="26" fillId="0" borderId="15" xfId="2" applyNumberFormat="1" applyFont="1" applyBorder="1" applyAlignment="1">
      <alignment horizontal="center" vertical="center"/>
    </xf>
    <xf numFmtId="164" fontId="34" fillId="10" borderId="88" xfId="2" applyNumberFormat="1" applyFont="1" applyFill="1" applyBorder="1" applyAlignment="1">
      <alignment horizontal="center" vertical="center"/>
    </xf>
    <xf numFmtId="164" fontId="34" fillId="10" borderId="65" xfId="2" applyNumberFormat="1" applyFont="1" applyFill="1" applyBorder="1" applyAlignment="1">
      <alignment horizontal="center" vertical="center"/>
    </xf>
    <xf numFmtId="0" fontId="50" fillId="0" borderId="114" xfId="2" applyFont="1" applyFill="1" applyBorder="1" applyAlignment="1" applyProtection="1">
      <alignment horizontal="center" vertical="center" wrapText="1"/>
    </xf>
    <xf numFmtId="0" fontId="50" fillId="0" borderId="135" xfId="2" applyFont="1" applyFill="1" applyBorder="1" applyAlignment="1" applyProtection="1">
      <alignment horizontal="center" vertical="center" wrapText="1"/>
    </xf>
    <xf numFmtId="0" fontId="90" fillId="4" borderId="11" xfId="2" applyFont="1" applyFill="1" applyBorder="1" applyAlignment="1">
      <alignment horizontal="center" vertical="center" wrapText="1"/>
    </xf>
    <xf numFmtId="164" fontId="34" fillId="10" borderId="153" xfId="2" applyNumberFormat="1" applyFont="1" applyFill="1" applyBorder="1" applyAlignment="1">
      <alignment horizontal="center" vertical="center" wrapText="1"/>
    </xf>
    <xf numFmtId="0" fontId="90" fillId="4" borderId="52" xfId="2" applyFont="1" applyFill="1" applyBorder="1" applyAlignment="1">
      <alignment horizontal="center" vertical="center" wrapText="1"/>
    </xf>
    <xf numFmtId="164" fontId="26" fillId="10" borderId="15" xfId="2" applyNumberFormat="1" applyFont="1" applyFill="1" applyBorder="1" applyAlignment="1">
      <alignment horizontal="center" vertical="center"/>
    </xf>
    <xf numFmtId="0" fontId="62" fillId="0" borderId="128" xfId="2" applyFont="1" applyFill="1" applyBorder="1" applyAlignment="1">
      <alignment vertical="center" wrapText="1"/>
    </xf>
    <xf numFmtId="0" fontId="62" fillId="0" borderId="126" xfId="2" applyFont="1" applyFill="1" applyBorder="1" applyAlignment="1">
      <alignment vertical="center" wrapText="1"/>
    </xf>
    <xf numFmtId="164" fontId="34" fillId="10" borderId="153" xfId="2" applyNumberFormat="1" applyFont="1" applyFill="1" applyBorder="1" applyAlignment="1">
      <alignment horizontal="center" vertical="center"/>
    </xf>
    <xf numFmtId="0" fontId="61" fillId="0" borderId="52" xfId="2" applyFont="1" applyBorder="1" applyAlignment="1">
      <alignment horizontal="center" vertical="center" textRotation="135" wrapText="1"/>
    </xf>
    <xf numFmtId="164" fontId="34" fillId="0" borderId="26" xfId="2" applyNumberFormat="1" applyFont="1" applyBorder="1" applyAlignment="1">
      <alignment horizontal="center" vertical="center"/>
    </xf>
    <xf numFmtId="164" fontId="26" fillId="10" borderId="26" xfId="2" applyNumberFormat="1" applyFont="1" applyFill="1" applyBorder="1" applyAlignment="1">
      <alignment horizontal="center" vertical="center"/>
    </xf>
    <xf numFmtId="0" fontId="92" fillId="0" borderId="11" xfId="2" applyFont="1" applyBorder="1" applyAlignment="1">
      <alignment horizontal="center" vertical="center" wrapText="1"/>
    </xf>
    <xf numFmtId="0" fontId="61" fillId="0" borderId="11" xfId="2" applyFont="1" applyBorder="1" applyAlignment="1">
      <alignment horizontal="center" vertical="center" textRotation="135" wrapText="1"/>
    </xf>
    <xf numFmtId="0" fontId="61" fillId="0" borderId="11" xfId="2" applyFont="1" applyFill="1" applyBorder="1" applyAlignment="1">
      <alignment horizontal="center" vertical="center" wrapText="1"/>
    </xf>
    <xf numFmtId="0" fontId="61" fillId="0" borderId="149" xfId="2" applyFont="1" applyBorder="1" applyAlignment="1">
      <alignment horizontal="center" vertical="center" wrapText="1"/>
    </xf>
    <xf numFmtId="0" fontId="57" fillId="22" borderId="30" xfId="2" applyFont="1" applyFill="1" applyBorder="1" applyAlignment="1" applyProtection="1">
      <alignment horizontal="center" vertical="center" wrapText="1"/>
    </xf>
    <xf numFmtId="0" fontId="57" fillId="22" borderId="0" xfId="2" applyFont="1" applyFill="1" applyBorder="1" applyAlignment="1" applyProtection="1">
      <alignment horizontal="center" vertical="center" wrapText="1"/>
    </xf>
    <xf numFmtId="0" fontId="57" fillId="22" borderId="2" xfId="2" applyFont="1" applyFill="1" applyBorder="1" applyAlignment="1" applyProtection="1">
      <alignment horizontal="center" vertical="center" wrapText="1"/>
    </xf>
    <xf numFmtId="0" fontId="57" fillId="22" borderId="39" xfId="2" applyFont="1" applyFill="1" applyBorder="1" applyAlignment="1" applyProtection="1">
      <alignment horizontal="center" vertical="center" wrapText="1"/>
    </xf>
    <xf numFmtId="164" fontId="34" fillId="0" borderId="15" xfId="2" applyNumberFormat="1" applyFont="1" applyFill="1" applyBorder="1" applyAlignment="1">
      <alignment horizontal="center" vertical="center" wrapText="1"/>
    </xf>
    <xf numFmtId="0" fontId="57" fillId="22" borderId="53" xfId="2" applyFont="1" applyFill="1" applyBorder="1" applyAlignment="1" applyProtection="1">
      <alignment horizontal="center" vertical="center" wrapText="1"/>
    </xf>
    <xf numFmtId="0" fontId="57" fillId="22" borderId="19" xfId="2" applyFont="1" applyFill="1" applyBorder="1" applyAlignment="1" applyProtection="1">
      <alignment horizontal="center" vertical="center" wrapText="1"/>
    </xf>
    <xf numFmtId="164" fontId="26" fillId="10" borderId="153" xfId="2" applyNumberFormat="1" applyFont="1" applyFill="1" applyBorder="1" applyAlignment="1">
      <alignment horizontal="center" vertical="center"/>
    </xf>
    <xf numFmtId="0" fontId="61" fillId="0" borderId="52" xfId="2" applyFont="1" applyBorder="1" applyAlignment="1">
      <alignment horizontal="center" vertical="center" wrapText="1"/>
    </xf>
    <xf numFmtId="0" fontId="61" fillId="0" borderId="154" xfId="2" applyFont="1" applyFill="1" applyBorder="1" applyAlignment="1">
      <alignment horizontal="center" vertical="center" wrapText="1"/>
    </xf>
    <xf numFmtId="0" fontId="60" fillId="0" borderId="5" xfId="2" applyFont="1" applyFill="1" applyBorder="1" applyAlignment="1">
      <alignment horizontal="center" vertical="center" wrapText="1"/>
    </xf>
    <xf numFmtId="0" fontId="57" fillId="23" borderId="30" xfId="2" applyFont="1" applyFill="1" applyBorder="1" applyAlignment="1" applyProtection="1">
      <alignment horizontal="center" vertical="center" wrapText="1"/>
    </xf>
    <xf numFmtId="0" fontId="57" fillId="23" borderId="0" xfId="2" applyFont="1" applyFill="1" applyBorder="1" applyAlignment="1" applyProtection="1">
      <alignment horizontal="center" vertical="center" wrapText="1"/>
    </xf>
    <xf numFmtId="0" fontId="57" fillId="23" borderId="2" xfId="2" applyFont="1" applyFill="1" applyBorder="1" applyAlignment="1" applyProtection="1">
      <alignment horizontal="center" vertical="center" wrapText="1"/>
    </xf>
    <xf numFmtId="0" fontId="57" fillId="23" borderId="39" xfId="2" applyFont="1" applyFill="1" applyBorder="1" applyAlignment="1" applyProtection="1">
      <alignment horizontal="center" vertical="center" wrapText="1"/>
    </xf>
    <xf numFmtId="0" fontId="90" fillId="0" borderId="11" xfId="2" applyFont="1" applyFill="1" applyBorder="1" applyAlignment="1">
      <alignment horizontal="center" vertical="center" wrapText="1"/>
    </xf>
    <xf numFmtId="164" fontId="26" fillId="0" borderId="153" xfId="2" applyNumberFormat="1" applyFont="1" applyFill="1" applyBorder="1" applyAlignment="1" applyProtection="1">
      <alignment horizontal="center" vertical="center" wrapText="1"/>
    </xf>
    <xf numFmtId="0" fontId="90" fillId="0" borderId="52" xfId="2" applyFont="1" applyFill="1" applyBorder="1" applyAlignment="1">
      <alignment horizontal="center" vertical="center" wrapText="1"/>
    </xf>
    <xf numFmtId="0" fontId="61" fillId="25" borderId="5" xfId="2" applyFont="1" applyFill="1" applyBorder="1" applyAlignment="1">
      <alignment horizontal="center" vertical="center" wrapText="1"/>
    </xf>
    <xf numFmtId="0" fontId="61" fillId="25" borderId="52" xfId="2" applyFont="1" applyFill="1" applyBorder="1" applyAlignment="1">
      <alignment horizontal="center" vertical="center" wrapText="1"/>
    </xf>
    <xf numFmtId="0" fontId="61" fillId="0" borderId="189" xfId="2" applyFont="1" applyFill="1" applyBorder="1" applyAlignment="1">
      <alignment horizontal="center" vertical="center"/>
    </xf>
    <xf numFmtId="0" fontId="61" fillId="0" borderId="188" xfId="2" applyFont="1" applyFill="1" applyBorder="1" applyAlignment="1">
      <alignment horizontal="center" vertical="center"/>
    </xf>
    <xf numFmtId="0" fontId="61" fillId="0" borderId="187" xfId="2" applyFont="1" applyFill="1" applyBorder="1" applyAlignment="1">
      <alignment horizontal="center" vertical="center"/>
    </xf>
    <xf numFmtId="0" fontId="61" fillId="0" borderId="191" xfId="2" applyFont="1" applyFill="1" applyBorder="1" applyAlignment="1">
      <alignment horizontal="center" vertical="center"/>
    </xf>
    <xf numFmtId="164" fontId="34" fillId="0" borderId="15" xfId="2" applyNumberFormat="1" applyFont="1" applyFill="1" applyBorder="1" applyAlignment="1">
      <alignment horizontal="center" vertical="center"/>
    </xf>
    <xf numFmtId="0" fontId="41" fillId="0" borderId="187" xfId="2" applyNumberFormat="1" applyFont="1" applyBorder="1" applyAlignment="1">
      <alignment horizontal="center" vertical="center"/>
    </xf>
    <xf numFmtId="0" fontId="41" fillId="0" borderId="190" xfId="2" applyNumberFormat="1" applyFont="1" applyBorder="1" applyAlignment="1">
      <alignment horizontal="center" vertical="center"/>
    </xf>
    <xf numFmtId="0" fontId="41" fillId="0" borderId="188" xfId="2" applyNumberFormat="1" applyFont="1" applyBorder="1" applyAlignment="1">
      <alignment horizontal="center" vertical="center"/>
    </xf>
    <xf numFmtId="0" fontId="41" fillId="0" borderId="187" xfId="2" applyNumberFormat="1" applyFont="1" applyBorder="1" applyAlignment="1">
      <alignment horizontal="center" vertical="center" wrapText="1"/>
    </xf>
    <xf numFmtId="0" fontId="41" fillId="0" borderId="188" xfId="2" applyNumberFormat="1" applyFont="1" applyBorder="1" applyAlignment="1">
      <alignment horizontal="center" vertical="center" wrapText="1"/>
    </xf>
    <xf numFmtId="164" fontId="74" fillId="8" borderId="2" xfId="2" applyNumberFormat="1" applyFont="1" applyFill="1" applyBorder="1" applyAlignment="1">
      <alignment horizontal="center" vertical="center"/>
    </xf>
    <xf numFmtId="164" fontId="74" fillId="8" borderId="39" xfId="2" applyNumberFormat="1" applyFont="1" applyFill="1" applyBorder="1" applyAlignment="1">
      <alignment horizontal="center" vertical="center"/>
    </xf>
    <xf numFmtId="164" fontId="77" fillId="0" borderId="2" xfId="2" applyNumberFormat="1" applyFont="1" applyFill="1" applyBorder="1" applyAlignment="1">
      <alignment horizontal="center" vertical="center" wrapText="1"/>
    </xf>
    <xf numFmtId="164" fontId="77" fillId="0" borderId="39" xfId="2" applyNumberFormat="1" applyFont="1" applyFill="1" applyBorder="1" applyAlignment="1">
      <alignment horizontal="center" vertical="center" wrapText="1"/>
    </xf>
    <xf numFmtId="0" fontId="55" fillId="20" borderId="38" xfId="2" applyFont="1" applyFill="1" applyBorder="1" applyAlignment="1">
      <alignment horizontal="center" vertical="center"/>
    </xf>
    <xf numFmtId="0" fontId="55" fillId="20" borderId="39" xfId="2" applyFont="1" applyFill="1" applyBorder="1" applyAlignment="1">
      <alignment horizontal="center" vertical="center"/>
    </xf>
    <xf numFmtId="0" fontId="57" fillId="21" borderId="38" xfId="2" applyFont="1" applyFill="1" applyBorder="1" applyAlignment="1">
      <alignment horizontal="center" vertical="center"/>
    </xf>
    <xf numFmtId="0" fontId="57" fillId="21" borderId="2" xfId="2" applyFont="1" applyFill="1" applyBorder="1" applyAlignment="1">
      <alignment horizontal="center" vertical="center"/>
    </xf>
    <xf numFmtId="0" fontId="57" fillId="21" borderId="39" xfId="2" applyFont="1" applyFill="1" applyBorder="1" applyAlignment="1">
      <alignment horizontal="center" vertical="center"/>
    </xf>
    <xf numFmtId="0" fontId="57" fillId="22" borderId="53" xfId="2" applyFont="1" applyFill="1" applyBorder="1" applyAlignment="1">
      <alignment horizontal="center"/>
    </xf>
    <xf numFmtId="0" fontId="57" fillId="22" borderId="19" xfId="2" applyFont="1" applyFill="1" applyBorder="1" applyAlignment="1">
      <alignment horizontal="center"/>
    </xf>
    <xf numFmtId="0" fontId="57" fillId="22" borderId="2" xfId="2" applyFont="1" applyFill="1" applyBorder="1" applyAlignment="1">
      <alignment horizontal="center"/>
    </xf>
    <xf numFmtId="0" fontId="57" fillId="22" borderId="39" xfId="2" applyFont="1" applyFill="1" applyBorder="1" applyAlignment="1">
      <alignment horizontal="center"/>
    </xf>
    <xf numFmtId="0" fontId="90" fillId="2" borderId="11" xfId="2" applyFont="1" applyFill="1" applyBorder="1" applyAlignment="1">
      <alignment horizontal="center" vertical="center" wrapText="1"/>
    </xf>
    <xf numFmtId="0" fontId="20" fillId="13" borderId="84" xfId="0" applyFont="1" applyFill="1" applyBorder="1" applyAlignment="1" applyProtection="1">
      <alignment horizontal="center" vertical="center"/>
      <protection locked="0"/>
    </xf>
    <xf numFmtId="0" fontId="20" fillId="13" borderId="3" xfId="0" applyFont="1" applyFill="1" applyBorder="1" applyAlignment="1" applyProtection="1">
      <alignment horizontal="center" vertical="center"/>
      <protection locked="0"/>
    </xf>
    <xf numFmtId="0" fontId="20" fillId="13" borderId="85" xfId="0" applyFont="1" applyFill="1" applyBorder="1" applyAlignment="1" applyProtection="1">
      <alignment horizontal="center" vertical="center"/>
      <protection locked="0"/>
    </xf>
    <xf numFmtId="0" fontId="2" fillId="0" borderId="76" xfId="0" applyFont="1" applyBorder="1" applyAlignment="1">
      <alignment horizontal="left" vertical="center"/>
    </xf>
    <xf numFmtId="0" fontId="2" fillId="0" borderId="77" xfId="0" applyFont="1" applyBorder="1" applyAlignment="1">
      <alignment horizontal="left" vertical="center"/>
    </xf>
    <xf numFmtId="0" fontId="2" fillId="0" borderId="81" xfId="0" applyFont="1" applyBorder="1" applyAlignment="1">
      <alignment horizontal="left" vertical="center"/>
    </xf>
    <xf numFmtId="0" fontId="2" fillId="0" borderId="76" xfId="0" applyFont="1" applyBorder="1" applyAlignment="1">
      <alignment horizontal="center" vertical="center"/>
    </xf>
    <xf numFmtId="0" fontId="2" fillId="0" borderId="79" xfId="0" applyFont="1" applyBorder="1" applyAlignment="1">
      <alignment horizontal="left" vertical="center"/>
    </xf>
    <xf numFmtId="0" fontId="2" fillId="0" borderId="5" xfId="0" applyFont="1" applyBorder="1" applyAlignment="1">
      <alignment horizontal="left" vertical="center"/>
    </xf>
    <xf numFmtId="0" fontId="2" fillId="0" borderId="5" xfId="0" applyFont="1" applyBorder="1" applyAlignment="1">
      <alignment horizontal="center" vertical="center"/>
    </xf>
    <xf numFmtId="0" fontId="2" fillId="0" borderId="80" xfId="0" applyFont="1" applyBorder="1" applyAlignment="1">
      <alignment horizontal="left" vertical="center"/>
    </xf>
    <xf numFmtId="0" fontId="10" fillId="18" borderId="78" xfId="0" applyFont="1" applyFill="1" applyBorder="1" applyAlignment="1">
      <alignment horizontal="center" vertical="center"/>
    </xf>
    <xf numFmtId="0" fontId="10" fillId="18" borderId="69" xfId="0" applyFont="1" applyFill="1" applyBorder="1" applyAlignment="1">
      <alignment horizontal="center" vertical="center"/>
    </xf>
    <xf numFmtId="0" fontId="10" fillId="18" borderId="72" xfId="0" applyFont="1" applyFill="1" applyBorder="1" applyAlignment="1">
      <alignment horizontal="center" vertical="center"/>
    </xf>
    <xf numFmtId="0" fontId="20" fillId="13" borderId="94" xfId="0" applyFont="1" applyFill="1" applyBorder="1" applyAlignment="1" applyProtection="1">
      <alignment horizontal="center" vertical="center"/>
      <protection locked="0"/>
    </xf>
    <xf numFmtId="0" fontId="20" fillId="13" borderId="95" xfId="0" applyFont="1" applyFill="1" applyBorder="1" applyAlignment="1" applyProtection="1">
      <alignment horizontal="center" vertical="center"/>
      <protection locked="0"/>
    </xf>
    <xf numFmtId="0" fontId="20" fillId="13" borderId="96" xfId="0" applyFont="1" applyFill="1" applyBorder="1" applyAlignment="1" applyProtection="1">
      <alignment horizontal="center" vertical="center"/>
      <protection locked="0"/>
    </xf>
    <xf numFmtId="0" fontId="47" fillId="7" borderId="40" xfId="0" applyFont="1" applyFill="1" applyBorder="1" applyAlignment="1" applyProtection="1">
      <alignment horizontal="center" vertical="center"/>
    </xf>
    <xf numFmtId="0" fontId="47" fillId="7" borderId="41" xfId="0" applyFont="1" applyFill="1" applyBorder="1" applyAlignment="1" applyProtection="1">
      <alignment horizontal="center" vertical="center"/>
    </xf>
    <xf numFmtId="0" fontId="47" fillId="7" borderId="42" xfId="0" applyFont="1" applyFill="1" applyBorder="1" applyAlignment="1" applyProtection="1">
      <alignment horizontal="center" vertical="center"/>
    </xf>
    <xf numFmtId="0" fontId="47" fillId="7" borderId="45" xfId="0" applyFont="1" applyFill="1" applyBorder="1" applyAlignment="1" applyProtection="1">
      <alignment horizontal="center" vertical="center"/>
    </xf>
    <xf numFmtId="0" fontId="47" fillId="7" borderId="46" xfId="0" applyFont="1" applyFill="1" applyBorder="1" applyAlignment="1" applyProtection="1">
      <alignment horizontal="center" vertical="center"/>
    </xf>
    <xf numFmtId="0" fontId="47" fillId="7" borderId="47" xfId="0" applyFont="1" applyFill="1" applyBorder="1" applyAlignment="1" applyProtection="1">
      <alignment horizontal="center" vertical="center"/>
    </xf>
    <xf numFmtId="0" fontId="20" fillId="13" borderId="78" xfId="0" applyFont="1" applyFill="1" applyBorder="1" applyAlignment="1" applyProtection="1">
      <alignment horizontal="center" vertical="center"/>
    </xf>
    <xf numFmtId="0" fontId="20" fillId="13" borderId="69" xfId="0" applyFont="1" applyFill="1" applyBorder="1" applyAlignment="1" applyProtection="1">
      <alignment horizontal="center" vertical="center"/>
    </xf>
    <xf numFmtId="14" fontId="33" fillId="9" borderId="79" xfId="0" applyNumberFormat="1" applyFont="1" applyFill="1" applyBorder="1" applyAlignment="1" applyProtection="1">
      <alignment horizontal="center" vertical="center"/>
      <protection locked="0"/>
    </xf>
    <xf numFmtId="14" fontId="33" fillId="9" borderId="5" xfId="0" applyNumberFormat="1" applyFont="1" applyFill="1" applyBorder="1" applyAlignment="1" applyProtection="1">
      <alignment horizontal="center" vertical="center"/>
      <protection locked="0"/>
    </xf>
    <xf numFmtId="0" fontId="33" fillId="0" borderId="5" xfId="0" applyFont="1" applyBorder="1" applyAlignment="1" applyProtection="1">
      <alignment horizontal="center" vertical="center"/>
      <protection locked="0"/>
    </xf>
    <xf numFmtId="0" fontId="10" fillId="0" borderId="78" xfId="0" applyFont="1" applyBorder="1" applyAlignment="1">
      <alignment horizontal="center" vertical="center"/>
    </xf>
    <xf numFmtId="0" fontId="10" fillId="0" borderId="69" xfId="0" applyFont="1" applyBorder="1" applyAlignment="1">
      <alignment horizontal="center" vertical="center"/>
    </xf>
    <xf numFmtId="0" fontId="10" fillId="0" borderId="79" xfId="0" applyFont="1" applyBorder="1" applyAlignment="1">
      <alignment horizontal="center" vertical="center"/>
    </xf>
    <xf numFmtId="0" fontId="10" fillId="0" borderId="5" xfId="0" applyFont="1" applyBorder="1" applyAlignment="1">
      <alignment horizontal="center" vertical="center"/>
    </xf>
    <xf numFmtId="0" fontId="97" fillId="18" borderId="97" xfId="0" applyFont="1" applyFill="1" applyBorder="1" applyAlignment="1" applyProtection="1">
      <alignment horizontal="center" vertical="center"/>
    </xf>
    <xf numFmtId="0" fontId="89" fillId="32" borderId="97" xfId="0" applyFont="1" applyFill="1" applyBorder="1" applyAlignment="1" applyProtection="1">
      <alignment horizontal="center" vertical="center" wrapText="1"/>
    </xf>
    <xf numFmtId="0" fontId="20" fillId="0" borderId="81" xfId="0" applyFont="1" applyBorder="1" applyAlignment="1" applyProtection="1">
      <alignment horizontal="center" vertical="center"/>
    </xf>
    <xf numFmtId="0" fontId="20" fillId="0" borderId="76" xfId="0" applyFont="1" applyBorder="1" applyAlignment="1" applyProtection="1">
      <alignment horizontal="center" vertical="center"/>
    </xf>
    <xf numFmtId="0" fontId="6" fillId="0" borderId="78" xfId="0" applyFont="1" applyFill="1" applyBorder="1" applyAlignment="1" applyProtection="1">
      <alignment horizontal="center" vertical="center"/>
      <protection locked="0"/>
    </xf>
    <xf numFmtId="0" fontId="6" fillId="0" borderId="69" xfId="0" applyFont="1" applyFill="1" applyBorder="1" applyAlignment="1" applyProtection="1">
      <alignment horizontal="center" vertical="center"/>
      <protection locked="0"/>
    </xf>
    <xf numFmtId="0" fontId="6" fillId="0" borderId="5" xfId="0" applyFont="1" applyBorder="1" applyAlignment="1">
      <alignment horizontal="center" vertical="center"/>
    </xf>
    <xf numFmtId="0" fontId="6" fillId="0" borderId="80" xfId="0" applyFont="1" applyBorder="1" applyAlignment="1">
      <alignment horizontal="center" vertical="center"/>
    </xf>
    <xf numFmtId="0" fontId="20" fillId="0" borderId="78" xfId="0" applyFont="1" applyBorder="1" applyAlignment="1">
      <alignment horizontal="center" vertical="center"/>
    </xf>
    <xf numFmtId="0" fontId="20" fillId="0" borderId="69" xfId="0" applyFont="1" applyBorder="1" applyAlignment="1">
      <alignment horizontal="center" vertical="center"/>
    </xf>
    <xf numFmtId="0" fontId="2" fillId="0" borderId="69" xfId="0" applyFont="1" applyBorder="1" applyAlignment="1">
      <alignment horizontal="center" vertical="center"/>
    </xf>
    <xf numFmtId="0" fontId="2" fillId="0" borderId="72" xfId="0" applyFont="1" applyBorder="1" applyAlignment="1">
      <alignment horizontal="center" vertical="center"/>
    </xf>
    <xf numFmtId="0" fontId="20" fillId="0" borderId="79" xfId="0" applyFont="1" applyBorder="1" applyAlignment="1">
      <alignment horizontal="center" vertical="center"/>
    </xf>
    <xf numFmtId="0" fontId="20" fillId="0" borderId="5" xfId="0" applyFont="1" applyBorder="1" applyAlignment="1">
      <alignment horizontal="center" vertical="center"/>
    </xf>
    <xf numFmtId="0" fontId="10" fillId="0" borderId="81" xfId="0" applyFont="1" applyBorder="1" applyAlignment="1">
      <alignment horizontal="center" vertical="center"/>
    </xf>
    <xf numFmtId="0" fontId="10" fillId="0" borderId="76" xfId="0" applyFont="1" applyBorder="1" applyAlignment="1">
      <alignment horizontal="center" vertical="center"/>
    </xf>
    <xf numFmtId="0" fontId="10" fillId="14" borderId="81" xfId="0" applyFont="1" applyFill="1" applyBorder="1" applyAlignment="1">
      <alignment horizontal="center" vertical="center"/>
    </xf>
    <xf numFmtId="0" fontId="10" fillId="14" borderId="76" xfId="0" applyFont="1" applyFill="1" applyBorder="1" applyAlignment="1">
      <alignment horizontal="center" vertical="center"/>
    </xf>
    <xf numFmtId="0" fontId="10" fillId="0" borderId="76" xfId="0" applyFont="1" applyFill="1" applyBorder="1" applyAlignment="1">
      <alignment horizontal="center" vertical="center"/>
    </xf>
    <xf numFmtId="0" fontId="10" fillId="0" borderId="77" xfId="0" applyFont="1" applyFill="1" applyBorder="1" applyAlignment="1">
      <alignment horizontal="center" vertical="center"/>
    </xf>
    <xf numFmtId="14" fontId="43" fillId="0" borderId="69" xfId="0" applyNumberFormat="1" applyFont="1" applyBorder="1" applyAlignment="1">
      <alignment horizontal="center" vertical="center"/>
    </xf>
    <xf numFmtId="14" fontId="43" fillId="0" borderId="72" xfId="0" applyNumberFormat="1" applyFont="1" applyBorder="1" applyAlignment="1">
      <alignment horizontal="center" vertical="center"/>
    </xf>
    <xf numFmtId="14" fontId="43" fillId="0" borderId="5" xfId="0" applyNumberFormat="1" applyFont="1" applyBorder="1" applyAlignment="1">
      <alignment horizontal="center" vertical="center"/>
    </xf>
    <xf numFmtId="14" fontId="43" fillId="0" borderId="80" xfId="0" applyNumberFormat="1" applyFont="1" applyBorder="1" applyAlignment="1">
      <alignment horizontal="center" vertical="center"/>
    </xf>
    <xf numFmtId="14" fontId="43" fillId="0" borderId="76" xfId="0" applyNumberFormat="1" applyFont="1" applyBorder="1" applyAlignment="1">
      <alignment horizontal="center" vertical="center"/>
    </xf>
    <xf numFmtId="14" fontId="43" fillId="0" borderId="77" xfId="0" applyNumberFormat="1" applyFont="1" applyBorder="1" applyAlignment="1">
      <alignment horizontal="center" vertical="center"/>
    </xf>
    <xf numFmtId="0" fontId="20" fillId="13" borderId="72" xfId="0" applyFont="1" applyFill="1" applyBorder="1" applyAlignment="1" applyProtection="1">
      <alignment horizontal="center" vertical="center"/>
    </xf>
    <xf numFmtId="0" fontId="4" fillId="0" borderId="79" xfId="0" applyFont="1" applyBorder="1" applyAlignment="1" applyProtection="1">
      <alignment horizontal="center" vertical="center"/>
      <protection locked="0"/>
    </xf>
    <xf numFmtId="0" fontId="4" fillId="0" borderId="5" xfId="0" applyFont="1" applyBorder="1" applyAlignment="1" applyProtection="1">
      <alignment horizontal="center" vertical="center"/>
      <protection locked="0"/>
    </xf>
    <xf numFmtId="0" fontId="4" fillId="0" borderId="80" xfId="0" applyFont="1" applyBorder="1" applyAlignment="1" applyProtection="1">
      <alignment horizontal="center" vertical="center"/>
      <protection locked="0"/>
    </xf>
    <xf numFmtId="0" fontId="46" fillId="0" borderId="79" xfId="0" applyFont="1" applyBorder="1" applyAlignment="1" applyProtection="1">
      <alignment horizontal="center" vertical="center"/>
    </xf>
    <xf numFmtId="0" fontId="46" fillId="0" borderId="5" xfId="0" applyFont="1" applyBorder="1" applyAlignment="1" applyProtection="1">
      <alignment horizontal="center" vertical="center"/>
    </xf>
    <xf numFmtId="0" fontId="46" fillId="0" borderId="80" xfId="0" applyFont="1" applyBorder="1" applyAlignment="1" applyProtection="1">
      <alignment horizontal="center" vertical="center"/>
    </xf>
    <xf numFmtId="0" fontId="20" fillId="13" borderId="79" xfId="0" applyFont="1" applyFill="1" applyBorder="1" applyAlignment="1" applyProtection="1">
      <alignment horizontal="center" vertical="center"/>
    </xf>
    <xf numFmtId="0" fontId="20" fillId="13" borderId="5" xfId="0" applyFont="1" applyFill="1" applyBorder="1" applyAlignment="1" applyProtection="1">
      <alignment horizontal="center" vertical="center"/>
    </xf>
    <xf numFmtId="0" fontId="43" fillId="0" borderId="5" xfId="0" applyFont="1" applyBorder="1" applyAlignment="1" applyProtection="1">
      <alignment horizontal="center" vertical="center"/>
      <protection locked="0"/>
    </xf>
    <xf numFmtId="0" fontId="43" fillId="0" borderId="80" xfId="0" applyFont="1" applyBorder="1" applyAlignment="1" applyProtection="1">
      <alignment horizontal="center" vertical="center"/>
      <protection locked="0"/>
    </xf>
    <xf numFmtId="0" fontId="2" fillId="0" borderId="79" xfId="0" applyFont="1" applyBorder="1" applyAlignment="1" applyProtection="1">
      <alignment horizontal="center" vertical="center"/>
      <protection locked="0"/>
    </xf>
    <xf numFmtId="0" fontId="2" fillId="0" borderId="5" xfId="0" applyFont="1" applyBorder="1" applyAlignment="1" applyProtection="1">
      <alignment horizontal="center" vertical="center"/>
      <protection locked="0"/>
    </xf>
    <xf numFmtId="0" fontId="51" fillId="0" borderId="76" xfId="1" applyFont="1" applyBorder="1" applyAlignment="1" applyProtection="1">
      <alignment horizontal="center" vertical="center"/>
      <protection locked="0"/>
    </xf>
    <xf numFmtId="0" fontId="51" fillId="0" borderId="77" xfId="1" applyFont="1" applyBorder="1" applyAlignment="1" applyProtection="1">
      <alignment horizontal="center" vertical="center"/>
      <protection locked="0"/>
    </xf>
    <xf numFmtId="0" fontId="2" fillId="0" borderId="69" xfId="0" applyFont="1" applyBorder="1" applyAlignment="1" applyProtection="1">
      <alignment horizontal="center" vertical="center"/>
      <protection locked="0"/>
    </xf>
    <xf numFmtId="0" fontId="2" fillId="0" borderId="72" xfId="0" applyFont="1" applyBorder="1" applyAlignment="1" applyProtection="1">
      <alignment horizontal="center" vertical="center"/>
      <protection locked="0"/>
    </xf>
    <xf numFmtId="14" fontId="43" fillId="0" borderId="74" xfId="0" applyNumberFormat="1" applyFont="1" applyBorder="1" applyAlignment="1" applyProtection="1">
      <alignment horizontal="center" vertical="center"/>
      <protection locked="0"/>
    </xf>
    <xf numFmtId="14" fontId="43" fillId="0" borderId="83" xfId="0" applyNumberFormat="1" applyFont="1" applyBorder="1" applyAlignment="1" applyProtection="1">
      <alignment horizontal="center" vertical="center"/>
      <protection locked="0"/>
    </xf>
    <xf numFmtId="14" fontId="43" fillId="0" borderId="93" xfId="0" applyNumberFormat="1" applyFont="1" applyBorder="1" applyAlignment="1" applyProtection="1">
      <alignment horizontal="center" vertical="center"/>
      <protection locked="0"/>
    </xf>
    <xf numFmtId="0" fontId="10" fillId="13" borderId="24" xfId="0" applyFont="1" applyFill="1" applyBorder="1" applyAlignment="1" applyProtection="1">
      <alignment horizontal="center" vertical="center"/>
    </xf>
    <xf numFmtId="0" fontId="10" fillId="13" borderId="13" xfId="0" applyFont="1" applyFill="1" applyBorder="1" applyAlignment="1" applyProtection="1">
      <alignment horizontal="center" vertical="center"/>
    </xf>
    <xf numFmtId="0" fontId="10" fillId="13" borderId="73" xfId="0" applyFont="1" applyFill="1" applyBorder="1" applyAlignment="1" applyProtection="1">
      <alignment horizontal="center" vertical="center"/>
    </xf>
    <xf numFmtId="0" fontId="35" fillId="0" borderId="86" xfId="0" applyFont="1" applyBorder="1" applyAlignment="1">
      <alignment horizontal="left" vertical="center"/>
    </xf>
    <xf numFmtId="0" fontId="35" fillId="0" borderId="25" xfId="0" applyFont="1" applyBorder="1" applyAlignment="1">
      <alignment horizontal="left" vertical="center"/>
    </xf>
    <xf numFmtId="0" fontId="35" fillId="0" borderId="78" xfId="0" applyFont="1" applyBorder="1" applyAlignment="1">
      <alignment horizontal="left" vertical="center"/>
    </xf>
    <xf numFmtId="0" fontId="35" fillId="0" borderId="69" xfId="0" applyFont="1" applyBorder="1" applyAlignment="1">
      <alignment horizontal="left" vertical="center"/>
    </xf>
    <xf numFmtId="0" fontId="35" fillId="0" borderId="79" xfId="0" applyFont="1" applyBorder="1" applyAlignment="1">
      <alignment horizontal="left" vertical="center"/>
    </xf>
    <xf numFmtId="0" fontId="35" fillId="0" borderId="5" xfId="0" applyFont="1" applyBorder="1" applyAlignment="1">
      <alignment horizontal="left" vertical="center"/>
    </xf>
    <xf numFmtId="0" fontId="8" fillId="27" borderId="79" xfId="0" applyFont="1" applyFill="1" applyBorder="1" applyAlignment="1">
      <alignment horizontal="center" vertical="center"/>
    </xf>
    <xf numFmtId="0" fontId="8" fillId="27" borderId="5" xfId="0" applyFont="1" applyFill="1" applyBorder="1" applyAlignment="1">
      <alignment horizontal="center" vertical="center"/>
    </xf>
    <xf numFmtId="0" fontId="8" fillId="27" borderId="80" xfId="0" applyFont="1" applyFill="1" applyBorder="1" applyAlignment="1">
      <alignment horizontal="center" vertical="center"/>
    </xf>
    <xf numFmtId="0" fontId="2" fillId="0" borderId="24" xfId="0" applyFont="1" applyBorder="1" applyAlignment="1">
      <alignment horizontal="left" vertical="center"/>
    </xf>
    <xf numFmtId="0" fontId="2" fillId="0" borderId="25" xfId="0" applyFont="1" applyBorder="1" applyAlignment="1">
      <alignment horizontal="left" vertical="center"/>
    </xf>
    <xf numFmtId="0" fontId="2" fillId="0" borderId="13" xfId="0" applyFont="1" applyBorder="1" applyAlignment="1">
      <alignment horizontal="left" vertical="center"/>
    </xf>
    <xf numFmtId="0" fontId="2" fillId="0" borderId="73" xfId="0" applyFont="1" applyBorder="1" applyAlignment="1">
      <alignment horizontal="left" vertical="center"/>
    </xf>
    <xf numFmtId="0" fontId="35" fillId="9" borderId="81" xfId="0" applyFont="1" applyFill="1" applyBorder="1" applyAlignment="1">
      <alignment horizontal="center" vertical="center"/>
    </xf>
    <xf numFmtId="0" fontId="35" fillId="9" borderId="76" xfId="0" applyFont="1" applyFill="1" applyBorder="1" applyAlignment="1">
      <alignment horizontal="center" vertical="center"/>
    </xf>
    <xf numFmtId="0" fontId="35" fillId="9" borderId="77" xfId="0" applyFont="1" applyFill="1" applyBorder="1" applyAlignment="1">
      <alignment horizontal="center" vertical="center"/>
    </xf>
    <xf numFmtId="0" fontId="35" fillId="0" borderId="81" xfId="0" applyFont="1" applyBorder="1" applyAlignment="1">
      <alignment horizontal="left" vertical="center"/>
    </xf>
    <xf numFmtId="0" fontId="35" fillId="0" borderId="76" xfId="0" applyFont="1" applyBorder="1" applyAlignment="1">
      <alignment horizontal="left" vertical="center"/>
    </xf>
    <xf numFmtId="0" fontId="20" fillId="13" borderId="45" xfId="0" applyFont="1" applyFill="1" applyBorder="1" applyAlignment="1" applyProtection="1">
      <alignment horizontal="center" vertical="center"/>
      <protection locked="0"/>
    </xf>
    <xf numFmtId="0" fontId="20" fillId="13" borderId="46" xfId="0" applyFont="1" applyFill="1" applyBorder="1" applyAlignment="1" applyProtection="1">
      <alignment horizontal="center" vertical="center"/>
      <protection locked="0"/>
    </xf>
    <xf numFmtId="0" fontId="20" fillId="13" borderId="47" xfId="0" applyFont="1" applyFill="1" applyBorder="1" applyAlignment="1" applyProtection="1">
      <alignment horizontal="center" vertical="center"/>
      <protection locked="0"/>
    </xf>
    <xf numFmtId="0" fontId="10" fillId="18" borderId="90" xfId="0" applyFont="1" applyFill="1" applyBorder="1" applyAlignment="1">
      <alignment horizontal="center" vertical="center"/>
    </xf>
    <xf numFmtId="0" fontId="10" fillId="18" borderId="89" xfId="0" applyFont="1" applyFill="1" applyBorder="1" applyAlignment="1">
      <alignment horizontal="center" vertical="center"/>
    </xf>
    <xf numFmtId="0" fontId="10" fillId="18" borderId="71" xfId="0" applyFont="1" applyFill="1" applyBorder="1" applyAlignment="1">
      <alignment horizontal="center" vertical="center"/>
    </xf>
    <xf numFmtId="0" fontId="10" fillId="18" borderId="70" xfId="0" applyFont="1" applyFill="1" applyBorder="1" applyAlignment="1">
      <alignment horizontal="center" vertical="center"/>
    </xf>
    <xf numFmtId="0" fontId="10" fillId="18" borderId="92" xfId="0" applyFont="1" applyFill="1" applyBorder="1" applyAlignment="1">
      <alignment horizontal="center" vertical="center"/>
    </xf>
    <xf numFmtId="0" fontId="13" fillId="0" borderId="0" xfId="0" applyFont="1" applyFill="1" applyBorder="1" applyAlignment="1">
      <alignment vertical="center"/>
    </xf>
    <xf numFmtId="0" fontId="9" fillId="0" borderId="0" xfId="0" applyFont="1" applyFill="1" applyBorder="1" applyAlignment="1">
      <alignment vertical="center"/>
    </xf>
    <xf numFmtId="0" fontId="10" fillId="12" borderId="98" xfId="0" applyFont="1" applyFill="1" applyBorder="1" applyAlignment="1">
      <alignment horizontal="center" vertical="center"/>
    </xf>
    <xf numFmtId="0" fontId="10" fillId="12" borderId="99" xfId="0" applyFont="1" applyFill="1" applyBorder="1" applyAlignment="1">
      <alignment horizontal="center" vertical="center"/>
    </xf>
    <xf numFmtId="0" fontId="45" fillId="0" borderId="99" xfId="0" applyFont="1" applyBorder="1" applyAlignment="1">
      <alignment horizontal="center" vertical="center"/>
    </xf>
    <xf numFmtId="0" fontId="10" fillId="12" borderId="99" xfId="0" applyFont="1" applyFill="1" applyBorder="1" applyAlignment="1" applyProtection="1">
      <alignment horizontal="center" vertical="center"/>
      <protection locked="0"/>
    </xf>
    <xf numFmtId="0" fontId="45" fillId="0" borderId="99" xfId="0" applyFont="1" applyBorder="1" applyAlignment="1" applyProtection="1">
      <alignment horizontal="center" vertical="center"/>
      <protection locked="0"/>
    </xf>
    <xf numFmtId="0" fontId="45" fillId="0" borderId="100" xfId="0" applyFont="1" applyBorder="1" applyAlignment="1" applyProtection="1">
      <alignment horizontal="center" vertical="center"/>
      <protection locked="0"/>
    </xf>
    <xf numFmtId="3" fontId="0" fillId="0" borderId="76" xfId="0" applyNumberFormat="1" applyBorder="1" applyAlignment="1">
      <alignment horizontal="center" vertical="center"/>
    </xf>
    <xf numFmtId="3" fontId="0" fillId="0" borderId="77" xfId="0" applyNumberFormat="1" applyBorder="1" applyAlignment="1">
      <alignment horizontal="center" vertical="center"/>
    </xf>
    <xf numFmtId="0" fontId="2" fillId="0" borderId="74" xfId="0" applyFont="1" applyBorder="1" applyAlignment="1">
      <alignment horizontal="left" vertical="center"/>
    </xf>
    <xf numFmtId="0" fontId="2" fillId="0" borderId="75" xfId="0" applyFont="1" applyBorder="1" applyAlignment="1">
      <alignment horizontal="left" vertical="center"/>
    </xf>
    <xf numFmtId="0" fontId="2" fillId="0" borderId="83" xfId="0" applyFont="1" applyBorder="1" applyAlignment="1">
      <alignment horizontal="left" vertical="center"/>
    </xf>
    <xf numFmtId="0" fontId="2" fillId="0" borderId="93" xfId="0" applyFont="1" applyBorder="1" applyAlignment="1">
      <alignment horizontal="left" vertical="center"/>
    </xf>
    <xf numFmtId="0" fontId="2" fillId="0" borderId="86" xfId="0" applyFont="1" applyBorder="1" applyAlignment="1">
      <alignment horizontal="left" vertical="center"/>
    </xf>
    <xf numFmtId="0" fontId="20" fillId="0" borderId="81" xfId="0" applyFont="1" applyFill="1" applyBorder="1" applyAlignment="1" applyProtection="1">
      <alignment horizontal="center" vertical="center"/>
    </xf>
    <xf numFmtId="0" fontId="20" fillId="0" borderId="76" xfId="0" applyFont="1" applyFill="1" applyBorder="1" applyAlignment="1" applyProtection="1">
      <alignment horizontal="center" vertical="center"/>
    </xf>
    <xf numFmtId="0" fontId="2" fillId="0" borderId="76" xfId="0" applyFont="1" applyBorder="1" applyAlignment="1" applyProtection="1">
      <alignment horizontal="center" vertical="center"/>
      <protection locked="0"/>
    </xf>
    <xf numFmtId="0" fontId="2" fillId="0" borderId="77" xfId="0" applyFont="1" applyBorder="1" applyAlignment="1" applyProtection="1">
      <alignment horizontal="center" vertical="center"/>
      <protection locked="0"/>
    </xf>
    <xf numFmtId="0" fontId="8" fillId="27" borderId="78" xfId="0" applyFont="1" applyFill="1" applyBorder="1" applyAlignment="1">
      <alignment horizontal="center" vertical="center"/>
    </xf>
    <xf numFmtId="0" fontId="8" fillId="27" borderId="69" xfId="0" applyFont="1" applyFill="1" applyBorder="1" applyAlignment="1">
      <alignment horizontal="center" vertical="center"/>
    </xf>
    <xf numFmtId="0" fontId="8" fillId="27" borderId="72" xfId="0" applyFont="1" applyFill="1" applyBorder="1" applyAlignment="1">
      <alignment horizontal="center" vertical="center"/>
    </xf>
    <xf numFmtId="0" fontId="0" fillId="9" borderId="79" xfId="0" applyFill="1" applyBorder="1" applyAlignment="1">
      <alignment horizontal="center" vertical="center"/>
    </xf>
    <xf numFmtId="0" fontId="0" fillId="9" borderId="5" xfId="0" applyFill="1" applyBorder="1" applyAlignment="1">
      <alignment horizontal="center" vertical="center"/>
    </xf>
    <xf numFmtId="0" fontId="0" fillId="9" borderId="80" xfId="0" applyFill="1" applyBorder="1" applyAlignment="1">
      <alignment horizontal="center" vertical="center"/>
    </xf>
    <xf numFmtId="0" fontId="35" fillId="0" borderId="82" xfId="0" applyFont="1" applyBorder="1" applyAlignment="1">
      <alignment horizontal="left" vertical="center"/>
    </xf>
    <xf numFmtId="0" fontId="35" fillId="0" borderId="75" xfId="0" applyFont="1" applyBorder="1" applyAlignment="1">
      <alignment horizontal="left" vertical="center"/>
    </xf>
    <xf numFmtId="0" fontId="35" fillId="0" borderId="90" xfId="0" applyFont="1" applyBorder="1" applyAlignment="1">
      <alignment horizontal="left" vertical="center"/>
    </xf>
    <xf numFmtId="0" fontId="35" fillId="0" borderId="71" xfId="0" applyFont="1" applyBorder="1" applyAlignment="1">
      <alignment horizontal="left" vertical="center"/>
    </xf>
    <xf numFmtId="0" fontId="8" fillId="13" borderId="66" xfId="0" applyFont="1" applyFill="1" applyBorder="1" applyAlignment="1">
      <alignment horizontal="center" vertical="center"/>
    </xf>
    <xf numFmtId="0" fontId="8" fillId="13" borderId="67" xfId="0" applyFont="1" applyFill="1" applyBorder="1" applyAlignment="1">
      <alignment horizontal="center" vertical="center"/>
    </xf>
    <xf numFmtId="0" fontId="8" fillId="13" borderId="68" xfId="0" applyFont="1" applyFill="1" applyBorder="1" applyAlignment="1">
      <alignment horizontal="center" vertical="center"/>
    </xf>
    <xf numFmtId="0" fontId="2" fillId="0" borderId="82" xfId="0" applyFont="1" applyBorder="1" applyAlignment="1">
      <alignment horizontal="left" vertical="center"/>
    </xf>
    <xf numFmtId="0" fontId="9" fillId="7" borderId="40" xfId="0" applyFont="1" applyFill="1" applyBorder="1" applyAlignment="1">
      <alignment horizontal="center" vertical="center"/>
    </xf>
    <xf numFmtId="0" fontId="9" fillId="7" borderId="41" xfId="0" applyFont="1" applyFill="1" applyBorder="1" applyAlignment="1">
      <alignment horizontal="center" vertical="center"/>
    </xf>
    <xf numFmtId="0" fontId="9" fillId="7" borderId="42" xfId="0" applyFont="1" applyFill="1" applyBorder="1" applyAlignment="1">
      <alignment horizontal="center" vertical="center"/>
    </xf>
    <xf numFmtId="0" fontId="26" fillId="7" borderId="45" xfId="0" applyFont="1" applyFill="1" applyBorder="1" applyAlignment="1">
      <alignment horizontal="center" vertical="center"/>
    </xf>
    <xf numFmtId="0" fontId="26" fillId="7" borderId="46" xfId="0" applyFont="1" applyFill="1" applyBorder="1" applyAlignment="1">
      <alignment horizontal="center" vertical="center"/>
    </xf>
    <xf numFmtId="0" fontId="26" fillId="7" borderId="47" xfId="0" applyFont="1" applyFill="1" applyBorder="1" applyAlignment="1">
      <alignment horizontal="center" vertical="center"/>
    </xf>
    <xf numFmtId="0" fontId="42" fillId="0" borderId="66" xfId="0" applyFont="1" applyFill="1" applyBorder="1" applyAlignment="1">
      <alignment horizontal="center" vertical="center"/>
    </xf>
    <xf numFmtId="0" fontId="42" fillId="0" borderId="67" xfId="0" applyFont="1" applyFill="1" applyBorder="1" applyAlignment="1">
      <alignment horizontal="center" vertical="center"/>
    </xf>
    <xf numFmtId="0" fontId="42" fillId="0" borderId="68" xfId="0" applyFont="1" applyFill="1" applyBorder="1" applyAlignment="1">
      <alignment horizontal="center" vertical="center"/>
    </xf>
    <xf numFmtId="0" fontId="11" fillId="0" borderId="24" xfId="0" applyFont="1" applyBorder="1" applyAlignment="1">
      <alignment horizontal="center" vertical="center" wrapText="1"/>
    </xf>
    <xf numFmtId="0" fontId="11" fillId="0" borderId="13" xfId="0" applyFont="1" applyBorder="1" applyAlignment="1">
      <alignment horizontal="center" vertical="center" wrapText="1"/>
    </xf>
    <xf numFmtId="0" fontId="16" fillId="18" borderId="66" xfId="0" applyFont="1" applyFill="1" applyBorder="1" applyAlignment="1">
      <alignment horizontal="center" vertical="center"/>
    </xf>
    <xf numFmtId="0" fontId="16" fillId="18" borderId="67" xfId="0" applyFont="1" applyFill="1" applyBorder="1" applyAlignment="1">
      <alignment horizontal="center" vertical="center"/>
    </xf>
    <xf numFmtId="0" fontId="16" fillId="18" borderId="68" xfId="0" applyFont="1" applyFill="1" applyBorder="1" applyAlignment="1">
      <alignment horizontal="center" vertical="center"/>
    </xf>
    <xf numFmtId="0" fontId="8" fillId="8" borderId="26" xfId="0" applyFont="1" applyFill="1" applyBorder="1" applyAlignment="1">
      <alignment horizontal="center"/>
    </xf>
    <xf numFmtId="0" fontId="8" fillId="8" borderId="11" xfId="0" applyFont="1" applyFill="1" applyBorder="1" applyAlignment="1">
      <alignment horizontal="center"/>
    </xf>
    <xf numFmtId="0" fontId="8" fillId="8" borderId="149" xfId="0" applyFont="1" applyFill="1" applyBorder="1" applyAlignment="1">
      <alignment horizontal="center"/>
    </xf>
    <xf numFmtId="14" fontId="8" fillId="9" borderId="15" xfId="0" applyNumberFormat="1" applyFont="1" applyFill="1" applyBorder="1" applyAlignment="1">
      <alignment horizontal="center"/>
    </xf>
    <xf numFmtId="14" fontId="8" fillId="9" borderId="5" xfId="0" applyNumberFormat="1" applyFont="1" applyFill="1" applyBorder="1" applyAlignment="1">
      <alignment horizontal="center"/>
    </xf>
    <xf numFmtId="0" fontId="8" fillId="9" borderId="5" xfId="0" applyNumberFormat="1" applyFont="1" applyFill="1" applyBorder="1" applyAlignment="1">
      <alignment horizontal="center"/>
    </xf>
    <xf numFmtId="0" fontId="8" fillId="0" borderId="5" xfId="0" applyFont="1" applyBorder="1" applyAlignment="1">
      <alignment horizontal="center"/>
    </xf>
    <xf numFmtId="0" fontId="8" fillId="0" borderId="16" xfId="0" applyFont="1" applyBorder="1" applyAlignment="1">
      <alignment horizontal="center"/>
    </xf>
    <xf numFmtId="0" fontId="26" fillId="0" borderId="36" xfId="0" applyFont="1" applyFill="1" applyBorder="1" applyAlignment="1" applyProtection="1">
      <alignment horizontal="center" wrapText="1"/>
      <protection locked="0"/>
    </xf>
    <xf numFmtId="0" fontId="26" fillId="0" borderId="20" xfId="0" applyFont="1" applyFill="1" applyBorder="1" applyAlignment="1" applyProtection="1">
      <alignment horizontal="center" wrapText="1"/>
      <protection locked="0"/>
    </xf>
    <xf numFmtId="0" fontId="26" fillId="0" borderId="37" xfId="0" applyFont="1" applyFill="1" applyBorder="1" applyAlignment="1" applyProtection="1">
      <alignment horizontal="center" wrapText="1"/>
      <protection locked="0"/>
    </xf>
    <xf numFmtId="0" fontId="26" fillId="0" borderId="30" xfId="0" applyFont="1" applyFill="1" applyBorder="1" applyAlignment="1" applyProtection="1">
      <alignment horizontal="center" wrapText="1"/>
      <protection locked="0"/>
    </xf>
    <xf numFmtId="0" fontId="26" fillId="0" borderId="0" xfId="0" applyFont="1" applyFill="1" applyBorder="1" applyAlignment="1" applyProtection="1">
      <alignment horizontal="center" wrapText="1"/>
      <protection locked="0"/>
    </xf>
    <xf numFmtId="0" fontId="26" fillId="0" borderId="88" xfId="0" applyFont="1" applyFill="1" applyBorder="1" applyAlignment="1" applyProtection="1">
      <alignment horizontal="center" wrapText="1"/>
      <protection locked="0"/>
    </xf>
    <xf numFmtId="0" fontId="26" fillId="0" borderId="137" xfId="0" applyFont="1" applyFill="1" applyBorder="1" applyAlignment="1" applyProtection="1">
      <alignment horizontal="center" wrapText="1"/>
      <protection locked="0"/>
    </xf>
    <xf numFmtId="0" fontId="26" fillId="0" borderId="59" xfId="0" applyFont="1" applyFill="1" applyBorder="1" applyAlignment="1" applyProtection="1">
      <alignment horizontal="center" wrapText="1"/>
      <protection locked="0"/>
    </xf>
    <xf numFmtId="0" fontId="26" fillId="0" borderId="150" xfId="0" applyFont="1" applyFill="1" applyBorder="1" applyAlignment="1" applyProtection="1">
      <alignment horizontal="center" wrapText="1"/>
      <protection locked="0"/>
    </xf>
    <xf numFmtId="0" fontId="8" fillId="8" borderId="15" xfId="0" applyFont="1" applyFill="1" applyBorder="1" applyAlignment="1">
      <alignment horizontal="center"/>
    </xf>
    <xf numFmtId="0" fontId="8" fillId="8" borderId="5" xfId="0" applyFont="1" applyFill="1" applyBorder="1" applyAlignment="1">
      <alignment horizontal="center"/>
    </xf>
    <xf numFmtId="0" fontId="8" fillId="8" borderId="16" xfId="0" applyFont="1" applyFill="1" applyBorder="1" applyAlignment="1">
      <alignment horizontal="center"/>
    </xf>
    <xf numFmtId="0" fontId="25" fillId="0" borderId="15" xfId="0" applyNumberFormat="1" applyFont="1" applyBorder="1" applyAlignment="1">
      <alignment horizontal="center"/>
    </xf>
    <xf numFmtId="0" fontId="25" fillId="0" borderId="5" xfId="0" applyNumberFormat="1" applyFont="1" applyBorder="1" applyAlignment="1">
      <alignment horizontal="center"/>
    </xf>
    <xf numFmtId="0" fontId="25" fillId="0" borderId="16" xfId="0" applyNumberFormat="1" applyFont="1" applyBorder="1" applyAlignment="1">
      <alignment horizontal="center"/>
    </xf>
    <xf numFmtId="0" fontId="26" fillId="0" borderId="12" xfId="0" applyFont="1" applyBorder="1" applyAlignment="1">
      <alignment horizontal="center"/>
    </xf>
    <xf numFmtId="0" fontId="26" fillId="0" borderId="13" xfId="0" applyFont="1" applyBorder="1" applyAlignment="1">
      <alignment horizontal="center"/>
    </xf>
    <xf numFmtId="0" fontId="26" fillId="0" borderId="14" xfId="0" applyFont="1" applyBorder="1" applyAlignment="1">
      <alignment horizontal="center"/>
    </xf>
    <xf numFmtId="0" fontId="26" fillId="8" borderId="12" xfId="0" applyFont="1" applyFill="1" applyBorder="1" applyAlignment="1" applyProtection="1">
      <alignment wrapText="1"/>
      <protection locked="0"/>
    </xf>
    <xf numFmtId="0" fontId="26" fillId="8" borderId="13" xfId="0" applyFont="1" applyFill="1" applyBorder="1" applyAlignment="1" applyProtection="1">
      <alignment wrapText="1"/>
      <protection locked="0"/>
    </xf>
    <xf numFmtId="0" fontId="26" fillId="8" borderId="14" xfId="0" applyFont="1" applyFill="1" applyBorder="1" applyAlignment="1" applyProtection="1">
      <alignment wrapText="1"/>
      <protection locked="0"/>
    </xf>
    <xf numFmtId="0" fontId="26" fillId="0" borderId="12" xfId="0" applyFont="1" applyFill="1" applyBorder="1" applyAlignment="1" applyProtection="1">
      <alignment wrapText="1"/>
      <protection locked="0"/>
    </xf>
    <xf numFmtId="0" fontId="26" fillId="0" borderId="13" xfId="0" applyFont="1" applyFill="1" applyBorder="1" applyAlignment="1" applyProtection="1">
      <alignment wrapText="1"/>
      <protection locked="0"/>
    </xf>
    <xf numFmtId="0" fontId="26" fillId="0" borderId="14" xfId="0" applyFont="1" applyFill="1" applyBorder="1" applyAlignment="1" applyProtection="1">
      <alignment wrapText="1"/>
      <protection locked="0"/>
    </xf>
    <xf numFmtId="0" fontId="26" fillId="0" borderId="36" xfId="0" applyFont="1" applyFill="1" applyBorder="1" applyAlignment="1" applyProtection="1">
      <alignment horizontal="left" wrapText="1"/>
      <protection locked="0"/>
    </xf>
    <xf numFmtId="0" fontId="26" fillId="0" borderId="20" xfId="0" applyFont="1" applyFill="1" applyBorder="1" applyAlignment="1" applyProtection="1">
      <alignment horizontal="left" wrapText="1"/>
      <protection locked="0"/>
    </xf>
    <xf numFmtId="0" fontId="26" fillId="0" borderId="37" xfId="0" applyFont="1" applyFill="1" applyBorder="1" applyAlignment="1" applyProtection="1">
      <alignment horizontal="left" wrapText="1"/>
      <protection locked="0"/>
    </xf>
    <xf numFmtId="0" fontId="26" fillId="0" borderId="30" xfId="0" applyFont="1" applyFill="1" applyBorder="1" applyAlignment="1" applyProtection="1">
      <alignment horizontal="left" wrapText="1"/>
      <protection locked="0"/>
    </xf>
    <xf numFmtId="0" fontId="26" fillId="0" borderId="0" xfId="0" applyFont="1" applyFill="1" applyBorder="1" applyAlignment="1" applyProtection="1">
      <alignment horizontal="left" wrapText="1"/>
      <protection locked="0"/>
    </xf>
    <xf numFmtId="0" fontId="26" fillId="0" borderId="88" xfId="0" applyFont="1" applyFill="1" applyBorder="1" applyAlignment="1" applyProtection="1">
      <alignment horizontal="left" wrapText="1"/>
      <protection locked="0"/>
    </xf>
    <xf numFmtId="0" fontId="26" fillId="0" borderId="137" xfId="0" applyFont="1" applyFill="1" applyBorder="1" applyAlignment="1" applyProtection="1">
      <alignment horizontal="left" wrapText="1"/>
      <protection locked="0"/>
    </xf>
    <xf numFmtId="0" fontId="26" fillId="0" borderId="59" xfId="0" applyFont="1" applyFill="1" applyBorder="1" applyAlignment="1" applyProtection="1">
      <alignment horizontal="left" wrapText="1"/>
      <protection locked="0"/>
    </xf>
    <xf numFmtId="0" fontId="26" fillId="0" borderId="150" xfId="0" applyFont="1" applyFill="1" applyBorder="1" applyAlignment="1" applyProtection="1">
      <alignment horizontal="left" wrapText="1"/>
      <protection locked="0"/>
    </xf>
    <xf numFmtId="0" fontId="26" fillId="8" borderId="15" xfId="0" applyFont="1" applyFill="1" applyBorder="1" applyAlignment="1">
      <alignment horizontal="left" wrapText="1"/>
    </xf>
    <xf numFmtId="0" fontId="26" fillId="8" borderId="5" xfId="0" applyFont="1" applyFill="1" applyBorder="1" applyAlignment="1">
      <alignment horizontal="left" wrapText="1"/>
    </xf>
    <xf numFmtId="0" fontId="26" fillId="8" borderId="16" xfId="0" applyFont="1" applyFill="1" applyBorder="1" applyAlignment="1">
      <alignment horizontal="left" wrapText="1"/>
    </xf>
    <xf numFmtId="0" fontId="26" fillId="8" borderId="12" xfId="0" applyFont="1" applyFill="1" applyBorder="1" applyAlignment="1" applyProtection="1">
      <alignment horizontal="left" wrapText="1"/>
      <protection locked="0"/>
    </xf>
    <xf numFmtId="0" fontId="26" fillId="8" borderId="13" xfId="0" applyFont="1" applyFill="1" applyBorder="1" applyAlignment="1" applyProtection="1">
      <alignment horizontal="left" wrapText="1"/>
      <protection locked="0"/>
    </xf>
    <xf numFmtId="0" fontId="26" fillId="8" borderId="14" xfId="0" applyFont="1" applyFill="1" applyBorder="1" applyAlignment="1" applyProtection="1">
      <alignment horizontal="left" wrapText="1"/>
      <protection locked="0"/>
    </xf>
    <xf numFmtId="0" fontId="26" fillId="0" borderId="12" xfId="0" applyFont="1" applyFill="1" applyBorder="1" applyAlignment="1" applyProtection="1">
      <alignment horizontal="left" wrapText="1"/>
      <protection locked="0"/>
    </xf>
    <xf numFmtId="0" fontId="26" fillId="0" borderId="13" xfId="0" applyFont="1" applyFill="1" applyBorder="1" applyAlignment="1" applyProtection="1">
      <alignment horizontal="left" wrapText="1"/>
      <protection locked="0"/>
    </xf>
    <xf numFmtId="0" fontId="26" fillId="0" borderId="14" xfId="0" applyFont="1" applyFill="1" applyBorder="1" applyAlignment="1" applyProtection="1">
      <alignment horizontal="left" wrapText="1"/>
      <protection locked="0"/>
    </xf>
    <xf numFmtId="0" fontId="26" fillId="0" borderId="12" xfId="0" applyFont="1" applyBorder="1" applyAlignment="1" applyProtection="1">
      <alignment horizontal="left" wrapText="1"/>
      <protection locked="0"/>
    </xf>
    <xf numFmtId="0" fontId="26" fillId="0" borderId="13" xfId="0" applyFont="1" applyBorder="1" applyAlignment="1" applyProtection="1">
      <alignment horizontal="left" wrapText="1"/>
      <protection locked="0"/>
    </xf>
    <xf numFmtId="0" fontId="26" fillId="0" borderId="14" xfId="0" applyFont="1" applyBorder="1" applyAlignment="1" applyProtection="1">
      <alignment horizontal="left" wrapText="1"/>
      <protection locked="0"/>
    </xf>
    <xf numFmtId="0" fontId="26" fillId="0" borderId="15" xfId="0" applyFont="1" applyFill="1" applyBorder="1" applyAlignment="1">
      <alignment horizontal="left" wrapText="1"/>
    </xf>
    <xf numFmtId="0" fontId="26" fillId="0" borderId="5" xfId="0" applyFont="1" applyFill="1" applyBorder="1" applyAlignment="1">
      <alignment horizontal="left" wrapText="1"/>
    </xf>
    <xf numFmtId="0" fontId="26" fillId="0" borderId="16" xfId="0" applyFont="1" applyFill="1" applyBorder="1" applyAlignment="1">
      <alignment horizontal="left" wrapText="1"/>
    </xf>
    <xf numFmtId="0" fontId="26" fillId="0" borderId="15" xfId="0" applyFont="1" applyBorder="1" applyAlignment="1" applyProtection="1">
      <alignment horizontal="left" wrapText="1"/>
      <protection locked="0"/>
    </xf>
    <xf numFmtId="0" fontId="26" fillId="0" borderId="5" xfId="0" applyFont="1" applyBorder="1" applyAlignment="1" applyProtection="1">
      <alignment horizontal="left" wrapText="1"/>
      <protection locked="0"/>
    </xf>
    <xf numFmtId="0" fontId="26" fillId="0" borderId="16" xfId="0" applyFont="1" applyBorder="1" applyAlignment="1" applyProtection="1">
      <alignment horizontal="left" wrapText="1"/>
      <protection locked="0"/>
    </xf>
    <xf numFmtId="0" fontId="26" fillId="0" borderId="151" xfId="0" applyFont="1" applyBorder="1" applyAlignment="1" applyProtection="1">
      <alignment horizontal="left" wrapText="1"/>
      <protection locked="0"/>
    </xf>
    <xf numFmtId="0" fontId="26" fillId="0" borderId="76" xfId="0" applyFont="1" applyBorder="1" applyAlignment="1" applyProtection="1">
      <alignment horizontal="left" wrapText="1"/>
      <protection locked="0"/>
    </xf>
    <xf numFmtId="0" fontId="26" fillId="0" borderId="152" xfId="0" applyFont="1" applyBorder="1" applyAlignment="1" applyProtection="1">
      <alignment horizontal="left" wrapText="1"/>
      <protection locked="0"/>
    </xf>
    <xf numFmtId="0" fontId="79" fillId="0" borderId="40" xfId="0" applyFont="1" applyBorder="1" applyAlignment="1">
      <alignment horizontal="left" vertical="center" wrapText="1"/>
    </xf>
    <xf numFmtId="0" fontId="79" fillId="0" borderId="41" xfId="0" applyFont="1" applyBorder="1" applyAlignment="1">
      <alignment horizontal="left" vertical="center" wrapText="1"/>
    </xf>
    <xf numFmtId="0" fontId="79" fillId="0" borderId="42" xfId="0" applyFont="1" applyBorder="1" applyAlignment="1">
      <alignment horizontal="left" vertical="center" wrapText="1"/>
    </xf>
    <xf numFmtId="0" fontId="79" fillId="0" borderId="43" xfId="0" applyFont="1" applyBorder="1" applyAlignment="1">
      <alignment horizontal="left" vertical="center" wrapText="1"/>
    </xf>
    <xf numFmtId="0" fontId="79" fillId="0" borderId="0" xfId="0" applyFont="1" applyBorder="1" applyAlignment="1">
      <alignment horizontal="left" vertical="center" wrapText="1"/>
    </xf>
    <xf numFmtId="0" fontId="79" fillId="0" borderId="44" xfId="0" applyFont="1" applyBorder="1" applyAlignment="1">
      <alignment horizontal="left" vertical="center" wrapText="1"/>
    </xf>
    <xf numFmtId="0" fontId="79" fillId="0" borderId="45" xfId="0" applyFont="1" applyBorder="1" applyAlignment="1">
      <alignment horizontal="left" vertical="center" wrapText="1"/>
    </xf>
    <xf numFmtId="0" fontId="79" fillId="0" borderId="46" xfId="0" applyFont="1" applyBorder="1" applyAlignment="1">
      <alignment horizontal="left" vertical="center" wrapText="1"/>
    </xf>
    <xf numFmtId="0" fontId="79" fillId="0" borderId="47" xfId="0" applyFont="1" applyBorder="1" applyAlignment="1">
      <alignment horizontal="left" vertical="center" wrapText="1"/>
    </xf>
    <xf numFmtId="0" fontId="46" fillId="0" borderId="40" xfId="0" applyFont="1" applyBorder="1" applyAlignment="1">
      <alignment horizontal="center" vertical="center" wrapText="1"/>
    </xf>
    <xf numFmtId="0" fontId="46" fillId="0" borderId="41" xfId="0" applyFont="1" applyBorder="1" applyAlignment="1">
      <alignment horizontal="center" vertical="center" wrapText="1"/>
    </xf>
    <xf numFmtId="0" fontId="46" fillId="0" borderId="42" xfId="0" applyFont="1" applyBorder="1" applyAlignment="1">
      <alignment horizontal="center" vertical="center" wrapText="1"/>
    </xf>
    <xf numFmtId="0" fontId="46" fillId="0" borderId="43" xfId="0" applyFont="1" applyBorder="1" applyAlignment="1">
      <alignment horizontal="center" vertical="center" wrapText="1"/>
    </xf>
    <xf numFmtId="0" fontId="46" fillId="0" borderId="0" xfId="0" applyFont="1" applyBorder="1" applyAlignment="1">
      <alignment horizontal="center" vertical="center" wrapText="1"/>
    </xf>
    <xf numFmtId="0" fontId="46" fillId="0" borderId="44" xfId="0" applyFont="1" applyBorder="1" applyAlignment="1">
      <alignment horizontal="center" vertical="center" wrapText="1"/>
    </xf>
    <xf numFmtId="0" fontId="46" fillId="0" borderId="45" xfId="0" applyFont="1" applyBorder="1" applyAlignment="1">
      <alignment horizontal="center" vertical="center" wrapText="1"/>
    </xf>
    <xf numFmtId="0" fontId="46" fillId="0" borderId="46" xfId="0" applyFont="1" applyBorder="1" applyAlignment="1">
      <alignment horizontal="center" vertical="center" wrapText="1"/>
    </xf>
    <xf numFmtId="0" fontId="46" fillId="0" borderId="47" xfId="0" applyFont="1" applyBorder="1" applyAlignment="1">
      <alignment horizontal="center" vertical="center" wrapText="1"/>
    </xf>
    <xf numFmtId="0" fontId="80" fillId="6" borderId="40" xfId="0" applyFont="1" applyFill="1" applyBorder="1" applyAlignment="1">
      <alignment horizontal="center" vertical="center"/>
    </xf>
    <xf numFmtId="0" fontId="80" fillId="6" borderId="42" xfId="0" applyFont="1" applyFill="1" applyBorder="1" applyAlignment="1">
      <alignment horizontal="center" vertical="center"/>
    </xf>
    <xf numFmtId="0" fontId="80" fillId="6" borderId="43" xfId="0" applyFont="1" applyFill="1" applyBorder="1" applyAlignment="1">
      <alignment horizontal="center" vertical="center"/>
    </xf>
    <xf numFmtId="0" fontId="80" fillId="6" borderId="44" xfId="0" applyFont="1" applyFill="1" applyBorder="1" applyAlignment="1">
      <alignment horizontal="center" vertical="center"/>
    </xf>
    <xf numFmtId="0" fontId="80" fillId="6" borderId="45" xfId="0" applyFont="1" applyFill="1" applyBorder="1" applyAlignment="1">
      <alignment horizontal="center" vertical="center"/>
    </xf>
    <xf numFmtId="0" fontId="80" fillId="6" borderId="47" xfId="0" applyFont="1" applyFill="1" applyBorder="1" applyAlignment="1">
      <alignment horizontal="center" vertical="center"/>
    </xf>
    <xf numFmtId="0" fontId="4" fillId="0" borderId="0" xfId="0" applyFont="1" applyAlignment="1" applyProtection="1">
      <alignment horizontal="center" vertical="center"/>
    </xf>
    <xf numFmtId="14" fontId="26" fillId="0" borderId="76" xfId="0" applyNumberFormat="1" applyFont="1" applyBorder="1" applyAlignment="1" applyProtection="1">
      <alignment horizontal="center" vertical="center"/>
    </xf>
    <xf numFmtId="0" fontId="26" fillId="0" borderId="77" xfId="0" applyFont="1" applyBorder="1" applyAlignment="1" applyProtection="1">
      <alignment horizontal="center" vertical="center"/>
    </xf>
    <xf numFmtId="0" fontId="18" fillId="0" borderId="0" xfId="0" applyFont="1" applyBorder="1" applyAlignment="1" applyProtection="1">
      <alignment horizontal="center" vertical="center"/>
    </xf>
    <xf numFmtId="0" fontId="8" fillId="0" borderId="69" xfId="0" applyFont="1" applyBorder="1" applyAlignment="1" applyProtection="1">
      <alignment horizontal="right" vertical="center"/>
    </xf>
    <xf numFmtId="0" fontId="8" fillId="0" borderId="76" xfId="0" applyFont="1" applyBorder="1" applyAlignment="1" applyProtection="1">
      <alignment horizontal="right" vertical="center"/>
    </xf>
    <xf numFmtId="0" fontId="26" fillId="0" borderId="78" xfId="0" applyFont="1" applyBorder="1" applyAlignment="1" applyProtection="1">
      <alignment horizontal="center" vertical="center"/>
    </xf>
    <xf numFmtId="0" fontId="26" fillId="0" borderId="69" xfId="0" applyFont="1" applyBorder="1" applyAlignment="1" applyProtection="1">
      <alignment horizontal="center" vertical="center"/>
    </xf>
    <xf numFmtId="0" fontId="39" fillId="0" borderId="81" xfId="0" applyFont="1" applyBorder="1" applyAlignment="1" applyProtection="1">
      <alignment horizontal="center" vertical="center"/>
    </xf>
    <xf numFmtId="0" fontId="39" fillId="0" borderId="76" xfId="0" applyFont="1" applyBorder="1" applyAlignment="1" applyProtection="1">
      <alignment horizontal="center" vertical="center"/>
    </xf>
    <xf numFmtId="0" fontId="17" fillId="7" borderId="90" xfId="0" applyFont="1" applyFill="1" applyBorder="1" applyAlignment="1" applyProtection="1">
      <alignment horizontal="center" vertical="center"/>
    </xf>
    <xf numFmtId="0" fontId="17" fillId="7" borderId="89" xfId="0" applyFont="1" applyFill="1" applyBorder="1" applyAlignment="1" applyProtection="1">
      <alignment horizontal="center" vertical="center"/>
    </xf>
    <xf numFmtId="0" fontId="17" fillId="7" borderId="92" xfId="0" applyFont="1" applyFill="1" applyBorder="1" applyAlignment="1" applyProtection="1">
      <alignment horizontal="center" vertical="center"/>
    </xf>
    <xf numFmtId="0" fontId="17" fillId="7" borderId="108" xfId="0" applyFont="1" applyFill="1" applyBorder="1" applyAlignment="1" applyProtection="1">
      <alignment horizontal="center" vertical="center"/>
    </xf>
    <xf numFmtId="0" fontId="17" fillId="7" borderId="20" xfId="0" applyFont="1" applyFill="1" applyBorder="1" applyAlignment="1" applyProtection="1">
      <alignment horizontal="center" vertical="center"/>
    </xf>
    <xf numFmtId="0" fontId="17" fillId="7" borderId="109" xfId="0" applyFont="1" applyFill="1" applyBorder="1" applyAlignment="1" applyProtection="1">
      <alignment horizontal="center" vertical="center"/>
    </xf>
    <xf numFmtId="0" fontId="26" fillId="0" borderId="72" xfId="0" applyFont="1" applyBorder="1" applyAlignment="1" applyProtection="1">
      <alignment horizontal="center" vertical="center"/>
    </xf>
    <xf numFmtId="0" fontId="39" fillId="18" borderId="97" xfId="0" applyFont="1" applyFill="1" applyBorder="1" applyAlignment="1" applyProtection="1">
      <alignment horizontal="center" vertical="center"/>
    </xf>
    <xf numFmtId="0" fontId="10" fillId="32" borderId="97" xfId="0" applyFont="1" applyFill="1" applyBorder="1" applyAlignment="1" applyProtection="1">
      <alignment horizontal="center" vertical="center" wrapText="1"/>
    </xf>
    <xf numFmtId="0" fontId="87" fillId="7" borderId="78" xfId="0" applyFont="1" applyFill="1" applyBorder="1" applyAlignment="1" applyProtection="1">
      <alignment horizontal="center"/>
    </xf>
    <xf numFmtId="0" fontId="87" fillId="7" borderId="69" xfId="0" applyFont="1" applyFill="1" applyBorder="1" applyAlignment="1" applyProtection="1">
      <alignment horizontal="center"/>
    </xf>
    <xf numFmtId="0" fontId="87" fillId="7" borderId="72" xfId="0" applyFont="1" applyFill="1" applyBorder="1" applyAlignment="1" applyProtection="1">
      <alignment horizontal="center"/>
    </xf>
    <xf numFmtId="0" fontId="52" fillId="0" borderId="0" xfId="0" applyFont="1" applyAlignment="1">
      <alignment horizontal="center"/>
    </xf>
    <xf numFmtId="0" fontId="19" fillId="3" borderId="38" xfId="0" applyFont="1" applyFill="1" applyBorder="1" applyAlignment="1">
      <alignment horizontal="center" vertical="center"/>
    </xf>
    <xf numFmtId="0" fontId="19" fillId="3" borderId="2" xfId="0" applyFont="1" applyFill="1" applyBorder="1" applyAlignment="1">
      <alignment horizontal="center" vertical="center"/>
    </xf>
    <xf numFmtId="0" fontId="19" fillId="3" borderId="39" xfId="0" applyFont="1" applyFill="1" applyBorder="1" applyAlignment="1">
      <alignment horizontal="center" vertical="center"/>
    </xf>
    <xf numFmtId="0" fontId="16" fillId="0" borderId="0" xfId="0" applyFont="1" applyAlignment="1">
      <alignment horizontal="center" vertical="center"/>
    </xf>
    <xf numFmtId="0" fontId="4" fillId="17" borderId="59" xfId="2" applyFont="1" applyFill="1" applyBorder="1" applyAlignment="1">
      <alignment horizontal="center" vertical="center"/>
    </xf>
    <xf numFmtId="0" fontId="6" fillId="17" borderId="59" xfId="2" applyFont="1" applyFill="1" applyBorder="1" applyAlignment="1">
      <alignment horizontal="center" vertical="center"/>
    </xf>
    <xf numFmtId="0" fontId="10" fillId="0" borderId="5" xfId="0" applyFont="1" applyFill="1" applyBorder="1" applyAlignment="1">
      <alignment horizontal="center" vertical="center" wrapText="1"/>
    </xf>
    <xf numFmtId="0" fontId="10" fillId="0" borderId="48" xfId="0" applyFont="1" applyFill="1" applyBorder="1" applyAlignment="1">
      <alignment horizontal="center" vertical="center" wrapText="1"/>
    </xf>
    <xf numFmtId="0" fontId="10" fillId="0" borderId="49" xfId="0" applyFont="1" applyFill="1" applyBorder="1" applyAlignment="1">
      <alignment horizontal="center" vertical="center" wrapText="1"/>
    </xf>
    <xf numFmtId="0" fontId="96" fillId="32" borderId="66" xfId="0" applyFont="1" applyFill="1" applyBorder="1" applyAlignment="1">
      <alignment horizontal="center" vertical="center" wrapText="1"/>
    </xf>
    <xf numFmtId="0" fontId="96" fillId="32" borderId="68" xfId="0" applyFont="1" applyFill="1" applyBorder="1" applyAlignment="1">
      <alignment horizontal="center" vertical="center" wrapText="1"/>
    </xf>
    <xf numFmtId="0" fontId="6" fillId="18" borderId="78" xfId="0" applyFont="1" applyFill="1" applyBorder="1" applyAlignment="1">
      <alignment horizontal="center" vertical="center"/>
    </xf>
    <xf numFmtId="0" fontId="6" fillId="18" borderId="69" xfId="0" applyFont="1" applyFill="1" applyBorder="1" applyAlignment="1">
      <alignment horizontal="center" vertical="center"/>
    </xf>
    <xf numFmtId="0" fontId="6" fillId="18" borderId="72" xfId="0" applyFont="1" applyFill="1" applyBorder="1" applyAlignment="1">
      <alignment horizontal="center" vertical="center"/>
    </xf>
    <xf numFmtId="0" fontId="6" fillId="0" borderId="40" xfId="0" applyFont="1" applyBorder="1" applyAlignment="1">
      <alignment horizontal="center" vertical="center" wrapText="1"/>
    </xf>
    <xf numFmtId="0" fontId="6" fillId="0" borderId="41" xfId="0" applyFont="1" applyBorder="1" applyAlignment="1">
      <alignment horizontal="center" vertical="center" wrapText="1"/>
    </xf>
    <xf numFmtId="0" fontId="6" fillId="0" borderId="42" xfId="0" applyFont="1" applyBorder="1" applyAlignment="1">
      <alignment horizontal="center" vertical="center" wrapText="1"/>
    </xf>
    <xf numFmtId="0" fontId="6" fillId="0" borderId="43" xfId="0" applyFont="1" applyBorder="1" applyAlignment="1">
      <alignment horizontal="center" vertical="center" wrapText="1"/>
    </xf>
    <xf numFmtId="0" fontId="6" fillId="0" borderId="0" xfId="0" applyFont="1" applyBorder="1" applyAlignment="1">
      <alignment horizontal="center" vertical="center" wrapText="1"/>
    </xf>
    <xf numFmtId="0" fontId="6" fillId="0" borderId="44" xfId="0" applyFont="1" applyBorder="1" applyAlignment="1">
      <alignment horizontal="center" vertical="center" wrapText="1"/>
    </xf>
    <xf numFmtId="0" fontId="6" fillId="0" borderId="45" xfId="0" applyFont="1" applyBorder="1" applyAlignment="1">
      <alignment horizontal="center" vertical="center" wrapText="1"/>
    </xf>
    <xf numFmtId="0" fontId="6" fillId="0" borderId="46" xfId="0" applyFont="1" applyBorder="1" applyAlignment="1">
      <alignment horizontal="center" vertical="center" wrapText="1"/>
    </xf>
    <xf numFmtId="0" fontId="6" fillId="0" borderId="47" xfId="0" applyFont="1" applyBorder="1" applyAlignment="1">
      <alignment horizontal="center" vertical="center" wrapText="1"/>
    </xf>
    <xf numFmtId="0" fontId="39" fillId="0" borderId="81" xfId="0" applyFont="1" applyBorder="1" applyAlignment="1">
      <alignment horizontal="center" vertical="center"/>
    </xf>
    <xf numFmtId="0" fontId="39" fillId="0" borderId="76" xfId="0" applyFont="1" applyBorder="1" applyAlignment="1">
      <alignment horizontal="center" vertical="center"/>
    </xf>
    <xf numFmtId="0" fontId="8" fillId="0" borderId="76" xfId="0" applyFont="1" applyBorder="1" applyAlignment="1">
      <alignment horizontal="right" vertical="center"/>
    </xf>
    <xf numFmtId="14" fontId="26" fillId="0" borderId="76" xfId="0" applyNumberFormat="1" applyFont="1" applyBorder="1" applyAlignment="1">
      <alignment horizontal="center" vertical="center"/>
    </xf>
    <xf numFmtId="0" fontId="26" fillId="0" borderId="77" xfId="0" applyFont="1" applyBorder="1" applyAlignment="1">
      <alignment horizontal="center" vertical="center"/>
    </xf>
    <xf numFmtId="0" fontId="18" fillId="0" borderId="0" xfId="0" applyFont="1" applyBorder="1" applyAlignment="1" applyProtection="1">
      <alignment horizontal="center" vertical="center"/>
      <protection locked="0"/>
    </xf>
    <xf numFmtId="0" fontId="17" fillId="7" borderId="90" xfId="0" applyFont="1" applyFill="1" applyBorder="1" applyAlignment="1">
      <alignment horizontal="center" vertical="center"/>
    </xf>
    <xf numFmtId="0" fontId="17" fillId="7" borderId="89" xfId="0" applyFont="1" applyFill="1" applyBorder="1" applyAlignment="1">
      <alignment horizontal="center" vertical="center"/>
    </xf>
    <xf numFmtId="0" fontId="17" fillId="7" borderId="92" xfId="0" applyFont="1" applyFill="1" applyBorder="1" applyAlignment="1">
      <alignment horizontal="center" vertical="center"/>
    </xf>
    <xf numFmtId="0" fontId="17" fillId="7" borderId="108" xfId="0" applyFont="1" applyFill="1" applyBorder="1" applyAlignment="1">
      <alignment horizontal="center" vertical="center"/>
    </xf>
    <xf numFmtId="0" fontId="17" fillId="7" borderId="20" xfId="0" applyFont="1" applyFill="1" applyBorder="1" applyAlignment="1">
      <alignment horizontal="center" vertical="center"/>
    </xf>
    <xf numFmtId="0" fontId="17" fillId="7" borderId="109" xfId="0" applyFont="1" applyFill="1" applyBorder="1" applyAlignment="1">
      <alignment horizontal="center" vertical="center"/>
    </xf>
    <xf numFmtId="0" fontId="25" fillId="18" borderId="97" xfId="0" applyFont="1" applyFill="1" applyBorder="1" applyAlignment="1">
      <alignment horizontal="center" vertical="center"/>
    </xf>
    <xf numFmtId="0" fontId="8" fillId="32" borderId="97" xfId="0" applyFont="1" applyFill="1" applyBorder="1" applyAlignment="1">
      <alignment horizontal="center" vertical="center" wrapText="1"/>
    </xf>
    <xf numFmtId="0" fontId="26" fillId="0" borderId="78" xfId="0" applyFont="1" applyBorder="1" applyAlignment="1">
      <alignment horizontal="center" vertical="center"/>
    </xf>
    <xf numFmtId="0" fontId="26" fillId="0" borderId="69" xfId="0" applyFont="1" applyBorder="1" applyAlignment="1">
      <alignment horizontal="center" vertical="center"/>
    </xf>
    <xf numFmtId="0" fontId="8" fillId="0" borderId="69" xfId="0" applyFont="1" applyBorder="1" applyAlignment="1">
      <alignment horizontal="right" vertical="center"/>
    </xf>
    <xf numFmtId="0" fontId="26" fillId="0" borderId="72" xfId="0" applyFont="1" applyBorder="1" applyAlignment="1">
      <alignment horizontal="center" vertical="center"/>
    </xf>
    <xf numFmtId="0" fontId="9" fillId="0" borderId="111" xfId="0" applyFont="1" applyBorder="1" applyAlignment="1">
      <alignment horizontal="center" vertical="center" wrapText="1"/>
    </xf>
    <xf numFmtId="0" fontId="9" fillId="0" borderId="114" xfId="0" applyFont="1" applyBorder="1" applyAlignment="1">
      <alignment horizontal="center" vertical="center" wrapText="1"/>
    </xf>
    <xf numFmtId="0" fontId="9" fillId="0" borderId="135" xfId="0" applyFont="1" applyBorder="1" applyAlignment="1">
      <alignment horizontal="center" vertical="center" wrapText="1"/>
    </xf>
    <xf numFmtId="0" fontId="99" fillId="29" borderId="111" xfId="0" applyFont="1" applyFill="1" applyBorder="1" applyAlignment="1">
      <alignment horizontal="center" vertical="center" wrapText="1"/>
    </xf>
    <xf numFmtId="0" fontId="99" fillId="29" borderId="135" xfId="0" applyFont="1" applyFill="1" applyBorder="1" applyAlignment="1">
      <alignment horizontal="center" vertical="center" wrapText="1"/>
    </xf>
    <xf numFmtId="0" fontId="100" fillId="30" borderId="111" xfId="0" applyFont="1" applyFill="1" applyBorder="1" applyAlignment="1">
      <alignment horizontal="right" vertical="center" wrapText="1"/>
    </xf>
    <xf numFmtId="0" fontId="100" fillId="30" borderId="135" xfId="0" applyFont="1" applyFill="1" applyBorder="1" applyAlignment="1">
      <alignment horizontal="right" vertical="center" wrapText="1"/>
    </xf>
    <xf numFmtId="0" fontId="101" fillId="30" borderId="111" xfId="0" applyFont="1" applyFill="1" applyBorder="1" applyAlignment="1">
      <alignment horizontal="center" vertical="center" wrapText="1"/>
    </xf>
    <xf numFmtId="0" fontId="101" fillId="30" borderId="135" xfId="0" applyFont="1" applyFill="1" applyBorder="1" applyAlignment="1">
      <alignment horizontal="center" vertical="center" wrapText="1"/>
    </xf>
    <xf numFmtId="0" fontId="98" fillId="29" borderId="111" xfId="0" applyFont="1" applyFill="1" applyBorder="1" applyAlignment="1">
      <alignment horizontal="center" vertical="center" wrapText="1"/>
    </xf>
    <xf numFmtId="0" fontId="98" fillId="29" borderId="135" xfId="0" applyFont="1" applyFill="1" applyBorder="1" applyAlignment="1">
      <alignment horizontal="center" vertical="center" wrapText="1"/>
    </xf>
    <xf numFmtId="0" fontId="4" fillId="0" borderId="0" xfId="0" applyFont="1" applyAlignment="1">
      <alignment horizontal="center" vertical="center"/>
    </xf>
    <xf numFmtId="0" fontId="10" fillId="32" borderId="97" xfId="0" applyFont="1" applyFill="1" applyBorder="1" applyAlignment="1">
      <alignment horizontal="center" vertical="center" wrapText="1"/>
    </xf>
    <xf numFmtId="0" fontId="87" fillId="7" borderId="78" xfId="0" applyFont="1" applyFill="1" applyBorder="1" applyAlignment="1">
      <alignment horizontal="center"/>
    </xf>
    <xf numFmtId="0" fontId="87" fillId="7" borderId="69" xfId="0" applyFont="1" applyFill="1" applyBorder="1" applyAlignment="1">
      <alignment horizontal="center"/>
    </xf>
    <xf numFmtId="0" fontId="87" fillId="7" borderId="72" xfId="0" applyFont="1" applyFill="1" applyBorder="1" applyAlignment="1">
      <alignment horizontal="center"/>
    </xf>
    <xf numFmtId="0" fontId="71" fillId="19" borderId="78" xfId="0" applyFont="1" applyFill="1" applyBorder="1" applyAlignment="1">
      <alignment horizontal="center" vertical="center" wrapText="1"/>
    </xf>
    <xf numFmtId="0" fontId="71" fillId="19" borderId="69" xfId="0" applyFont="1" applyFill="1" applyBorder="1" applyAlignment="1">
      <alignment horizontal="center" vertical="center" wrapText="1"/>
    </xf>
    <xf numFmtId="0" fontId="71" fillId="19" borderId="72" xfId="0" applyFont="1" applyFill="1" applyBorder="1" applyAlignment="1">
      <alignment horizontal="center" vertical="center" wrapText="1"/>
    </xf>
    <xf numFmtId="0" fontId="2" fillId="0" borderId="0" xfId="0" applyFont="1" applyAlignment="1">
      <alignment wrapText="1"/>
    </xf>
  </cellXfs>
  <cellStyles count="9">
    <cellStyle name="Hyperlink" xfId="1" builtinId="8"/>
    <cellStyle name="Normal" xfId="0" builtinId="0"/>
    <cellStyle name="Normal 2" xfId="2"/>
    <cellStyle name="Normal 3" xfId="3"/>
    <cellStyle name="Normal 3 2" xfId="4"/>
    <cellStyle name="Normal 3 3" xfId="7"/>
    <cellStyle name="Normal 4" xfId="5"/>
    <cellStyle name="Normal 4 2" xfId="8"/>
    <cellStyle name="Normal 5" xfId="6"/>
  </cellStyles>
  <dxfs count="331">
    <dxf>
      <font>
        <b/>
        <i val="0"/>
      </font>
      <fill>
        <patternFill>
          <bgColor rgb="FFFF0000"/>
        </patternFill>
      </fill>
    </dxf>
    <dxf>
      <font>
        <strike val="0"/>
      </font>
      <fill>
        <patternFill>
          <bgColor rgb="FFFFFF00"/>
        </patternFill>
      </fill>
    </dxf>
    <dxf>
      <fill>
        <patternFill>
          <bgColor theme="0" tint="-0.34998626667073579"/>
        </patternFill>
      </fill>
    </dxf>
    <dxf>
      <fill>
        <patternFill>
          <bgColor rgb="FF00B050"/>
        </patternFill>
      </fill>
    </dxf>
    <dxf>
      <fill>
        <patternFill>
          <bgColor rgb="FFCCFFFF"/>
        </patternFill>
      </fill>
    </dxf>
    <dxf>
      <font>
        <strike val="0"/>
      </font>
      <fill>
        <patternFill>
          <bgColor rgb="FFFFC000"/>
        </patternFill>
      </fill>
    </dxf>
    <dxf>
      <border>
        <left style="thick">
          <color indexed="64"/>
        </left>
        <right style="thick">
          <color indexed="64"/>
        </right>
        <horizontal style="thin">
          <color indexed="64"/>
        </horizontal>
      </border>
    </dxf>
    <dxf>
      <fill>
        <patternFill patternType="solid">
          <bgColor rgb="FFFFFF99"/>
        </patternFill>
      </fill>
    </dxf>
    <dxf>
      <font>
        <sz val="20"/>
      </font>
    </dxf>
    <dxf>
      <alignment horizontal="center" readingOrder="0"/>
    </dxf>
    <dxf>
      <alignment wrapText="1" indent="0" readingOrder="0"/>
    </dxf>
    <dxf>
      <fill>
        <patternFill>
          <bgColor rgb="FFFF0000"/>
        </patternFill>
      </fill>
    </dxf>
    <dxf>
      <fill>
        <patternFill>
          <bgColor rgb="FFFFFF00"/>
        </patternFill>
      </fill>
    </dxf>
    <dxf>
      <fill>
        <patternFill>
          <bgColor rgb="FFCCFFFF"/>
        </patternFill>
      </fill>
    </dxf>
    <dxf>
      <fill>
        <patternFill>
          <bgColor theme="1"/>
        </patternFill>
      </fill>
    </dxf>
    <dxf>
      <fill>
        <patternFill>
          <bgColor rgb="FFFFCCFF"/>
        </patternFill>
      </fill>
    </dxf>
    <dxf>
      <fill>
        <patternFill>
          <bgColor theme="1"/>
        </patternFill>
      </fill>
    </dxf>
    <dxf>
      <fill>
        <patternFill>
          <bgColor rgb="FF00B050"/>
        </patternFill>
      </fill>
    </dxf>
    <dxf>
      <fill>
        <patternFill>
          <bgColor rgb="FFFF0000"/>
        </patternFill>
      </fill>
    </dxf>
    <dxf>
      <fill>
        <patternFill>
          <bgColor rgb="FFCCFFFF"/>
        </patternFill>
      </fill>
    </dxf>
    <dxf>
      <font>
        <b/>
        <i val="0"/>
      </font>
      <fill>
        <patternFill patternType="none">
          <bgColor auto="1"/>
        </patternFill>
      </fill>
    </dxf>
    <dxf>
      <fill>
        <patternFill>
          <bgColor rgb="FFFF0000"/>
        </patternFill>
      </fill>
    </dxf>
    <dxf>
      <fill>
        <patternFill>
          <bgColor rgb="FFFFFF00"/>
        </patternFill>
      </fill>
    </dxf>
    <dxf>
      <fill>
        <patternFill>
          <bgColor rgb="FF00B050"/>
        </patternFill>
      </fill>
    </dxf>
    <dxf>
      <font>
        <b/>
        <i val="0"/>
      </font>
      <fill>
        <patternFill patternType="none">
          <bgColor auto="1"/>
        </patternFill>
      </fill>
    </dxf>
    <dxf>
      <font>
        <b/>
        <i val="0"/>
      </font>
      <fill>
        <patternFill patternType="none">
          <bgColor auto="1"/>
        </patternFill>
      </fill>
    </dxf>
    <dxf>
      <fill>
        <patternFill>
          <bgColor rgb="FFFF0000"/>
        </patternFill>
      </fill>
    </dxf>
    <dxf>
      <fill>
        <patternFill>
          <bgColor rgb="FFFFFF00"/>
        </patternFill>
      </fill>
    </dxf>
    <dxf>
      <fill>
        <patternFill>
          <bgColor rgb="FF00B050"/>
        </patternFill>
      </fill>
    </dxf>
    <dxf>
      <font>
        <b/>
        <i val="0"/>
      </font>
      <fill>
        <patternFill patternType="none">
          <bgColor auto="1"/>
        </patternFill>
      </fill>
    </dxf>
    <dxf>
      <fill>
        <patternFill>
          <bgColor rgb="FFFF0000"/>
        </patternFill>
      </fill>
    </dxf>
    <dxf>
      <fill>
        <patternFill>
          <bgColor rgb="FFFFFF00"/>
        </patternFill>
      </fill>
    </dxf>
    <dxf>
      <fill>
        <patternFill>
          <bgColor rgb="FF00B05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0000"/>
        </patternFill>
      </fill>
    </dxf>
    <dxf>
      <fill>
        <patternFill>
          <bgColor rgb="FFFFFF00"/>
        </patternFill>
      </fill>
    </dxf>
    <dxf>
      <font>
        <b/>
        <i val="0"/>
      </font>
      <fill>
        <patternFill patternType="none">
          <bgColor auto="1"/>
        </patternFill>
      </fill>
    </dxf>
    <dxf>
      <fill>
        <patternFill>
          <bgColor rgb="FFFF0000"/>
        </patternFill>
      </fill>
    </dxf>
    <dxf>
      <fill>
        <patternFill>
          <bgColor rgb="FFFFFF00"/>
        </patternFill>
      </fill>
    </dxf>
    <dxf>
      <fill>
        <patternFill>
          <bgColor rgb="FF00B050"/>
        </patternFill>
      </fill>
    </dxf>
    <dxf>
      <fill>
        <patternFill>
          <bgColor rgb="FF00B050"/>
        </patternFill>
      </fill>
    </dxf>
    <dxf>
      <fill>
        <patternFill>
          <bgColor rgb="FFFF0000"/>
        </patternFill>
      </fill>
    </dxf>
    <dxf>
      <fill>
        <patternFill>
          <bgColor rgb="FFCCFFFF"/>
        </patternFill>
      </fill>
    </dxf>
    <dxf>
      <font>
        <b/>
        <i val="0"/>
      </font>
      <fill>
        <patternFill patternType="none">
          <bgColor auto="1"/>
        </patternFill>
      </fill>
    </dxf>
    <dxf>
      <fill>
        <patternFill>
          <bgColor rgb="FFFF0000"/>
        </patternFill>
      </fill>
    </dxf>
    <dxf>
      <fill>
        <patternFill>
          <bgColor rgb="FFFFFF00"/>
        </patternFill>
      </fill>
    </dxf>
    <dxf>
      <fill>
        <patternFill>
          <bgColor rgb="FF00B050"/>
        </patternFill>
      </fill>
    </dxf>
    <dxf>
      <font>
        <b/>
        <i val="0"/>
      </font>
      <fill>
        <patternFill patternType="none">
          <bgColor auto="1"/>
        </patternFill>
      </fill>
    </dxf>
    <dxf>
      <font>
        <b/>
        <i val="0"/>
      </font>
      <fill>
        <patternFill patternType="none">
          <bgColor auto="1"/>
        </patternFill>
      </fill>
    </dxf>
    <dxf>
      <fill>
        <patternFill>
          <bgColor rgb="FFFF0000"/>
        </patternFill>
      </fill>
    </dxf>
    <dxf>
      <fill>
        <patternFill>
          <bgColor rgb="FFFFFF00"/>
        </patternFill>
      </fill>
    </dxf>
    <dxf>
      <fill>
        <patternFill>
          <bgColor rgb="FF00B050"/>
        </patternFill>
      </fill>
    </dxf>
    <dxf>
      <font>
        <b/>
        <i val="0"/>
      </font>
      <fill>
        <patternFill patternType="none">
          <bgColor auto="1"/>
        </patternFill>
      </fill>
    </dxf>
    <dxf>
      <fill>
        <patternFill>
          <bgColor rgb="FFFF0000"/>
        </patternFill>
      </fill>
    </dxf>
    <dxf>
      <fill>
        <patternFill>
          <bgColor rgb="FFFFFF00"/>
        </patternFill>
      </fill>
    </dxf>
    <dxf>
      <fill>
        <patternFill>
          <bgColor rgb="FF00B05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ont>
        <b/>
        <i val="0"/>
      </font>
      <fill>
        <patternFill patternType="lightUp"/>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ont>
        <b/>
        <i val="0"/>
      </font>
      <fill>
        <patternFill patternType="lightUp"/>
      </fill>
    </dxf>
    <dxf>
      <font>
        <b/>
        <i val="0"/>
        <color auto="1"/>
      </font>
      <fill>
        <patternFill>
          <bgColor theme="9"/>
        </patternFill>
      </fill>
    </dxf>
    <dxf>
      <font>
        <b/>
        <i val="0"/>
        <color auto="1"/>
      </font>
      <fill>
        <patternFill>
          <bgColor theme="9"/>
        </patternFill>
      </fill>
    </dxf>
    <dxf>
      <font>
        <b/>
        <i val="0"/>
        <color auto="1"/>
      </font>
      <fill>
        <patternFill>
          <bgColor theme="9"/>
        </patternFill>
      </fill>
    </dxf>
    <dxf>
      <font>
        <b/>
        <i val="0"/>
        <color auto="1"/>
      </font>
      <fill>
        <patternFill>
          <bgColor theme="9"/>
        </patternFill>
      </fill>
    </dxf>
    <dxf>
      <font>
        <b/>
        <i val="0"/>
        <color auto="1"/>
      </font>
      <fill>
        <patternFill>
          <bgColor theme="9"/>
        </patternFill>
      </fill>
    </dxf>
    <dxf>
      <font>
        <b/>
        <i val="0"/>
        <color auto="1"/>
      </font>
      <fill>
        <patternFill>
          <bgColor theme="9"/>
        </patternFill>
      </fill>
    </dxf>
    <dxf>
      <font>
        <b/>
        <i val="0"/>
      </font>
      <fill>
        <patternFill>
          <bgColor theme="9"/>
        </patternFill>
      </fill>
    </dxf>
    <dxf>
      <fill>
        <patternFill>
          <bgColor theme="3" tint="0.59996337778862885"/>
        </patternFill>
      </fill>
    </dxf>
    <dxf>
      <font>
        <b/>
        <i val="0"/>
      </font>
      <fill>
        <patternFill>
          <bgColor theme="9"/>
        </patternFill>
      </fill>
    </dxf>
    <dxf>
      <fill>
        <patternFill>
          <bgColor theme="3" tint="0.59996337778862885"/>
        </patternFill>
      </fill>
    </dxf>
    <dxf>
      <font>
        <b/>
        <i val="0"/>
      </font>
      <fill>
        <patternFill>
          <bgColor theme="9"/>
        </patternFill>
      </fill>
    </dxf>
    <dxf>
      <fill>
        <patternFill>
          <bgColor theme="3" tint="0.59996337778862885"/>
        </patternFill>
      </fill>
    </dxf>
    <dxf>
      <font>
        <b/>
        <i val="0"/>
      </font>
      <fill>
        <patternFill>
          <bgColor theme="9"/>
        </patternFill>
      </fill>
    </dxf>
    <dxf>
      <fill>
        <patternFill>
          <bgColor theme="3" tint="0.59996337778862885"/>
        </patternFill>
      </fill>
    </dxf>
    <dxf>
      <font>
        <b/>
        <i val="0"/>
      </font>
      <fill>
        <patternFill>
          <bgColor theme="9"/>
        </patternFill>
      </fill>
    </dxf>
    <dxf>
      <fill>
        <patternFill>
          <bgColor theme="3" tint="0.59996337778862885"/>
        </patternFill>
      </fill>
    </dxf>
    <dxf>
      <font>
        <b/>
        <i val="0"/>
      </font>
      <fill>
        <patternFill>
          <bgColor theme="9"/>
        </patternFill>
      </fill>
    </dxf>
    <dxf>
      <fill>
        <patternFill>
          <bgColor theme="3" tint="0.59996337778862885"/>
        </patternFill>
      </fill>
    </dxf>
    <dxf>
      <font>
        <b/>
        <i val="0"/>
      </font>
      <fill>
        <patternFill>
          <bgColor theme="9"/>
        </patternFill>
      </fill>
    </dxf>
    <dxf>
      <fill>
        <patternFill>
          <bgColor theme="3" tint="0.59996337778862885"/>
        </patternFill>
      </fill>
    </dxf>
    <dxf>
      <font>
        <b/>
        <i val="0"/>
      </font>
      <fill>
        <patternFill>
          <bgColor theme="9"/>
        </patternFill>
      </fill>
    </dxf>
    <dxf>
      <fill>
        <patternFill>
          <bgColor theme="3" tint="0.59996337778862885"/>
        </patternFill>
      </fill>
    </dxf>
    <dxf>
      <font>
        <b/>
        <i val="0"/>
        <color auto="1"/>
      </font>
      <fill>
        <patternFill>
          <bgColor theme="9"/>
        </patternFill>
      </fill>
    </dxf>
    <dxf>
      <font>
        <b/>
        <i val="0"/>
      </font>
      <fill>
        <patternFill>
          <bgColor theme="9"/>
        </patternFill>
      </fill>
    </dxf>
    <dxf>
      <font>
        <b/>
        <i val="0"/>
        <color auto="1"/>
      </font>
      <fill>
        <patternFill>
          <bgColor theme="9"/>
        </patternFill>
      </fill>
    </dxf>
    <dxf>
      <fill>
        <patternFill>
          <bgColor theme="3" tint="0.59996337778862885"/>
        </patternFill>
      </fill>
    </dxf>
    <dxf>
      <fill>
        <patternFill>
          <bgColor rgb="FFFF0000"/>
        </patternFill>
      </fill>
    </dxf>
    <dxf>
      <fill>
        <patternFill>
          <bgColor rgb="FFFF0000"/>
        </patternFill>
      </fill>
    </dxf>
    <dxf>
      <fill>
        <patternFill>
          <bgColor rgb="FFFF0000"/>
        </patternFill>
      </fill>
    </dxf>
    <dxf>
      <font>
        <b/>
        <i val="0"/>
      </font>
      <fill>
        <patternFill>
          <bgColor theme="9"/>
        </patternFill>
      </fill>
    </dxf>
    <dxf>
      <fill>
        <patternFill>
          <bgColor theme="3" tint="0.59996337778862885"/>
        </patternFill>
      </fill>
    </dxf>
    <dxf>
      <font>
        <b/>
        <i val="0"/>
        <color auto="1"/>
      </font>
      <fill>
        <patternFill>
          <bgColor theme="9"/>
        </patternFill>
      </fill>
    </dxf>
    <dxf>
      <font>
        <b/>
        <i val="0"/>
        <color auto="1"/>
      </font>
      <fill>
        <patternFill>
          <bgColor theme="9"/>
        </patternFill>
      </fill>
    </dxf>
    <dxf>
      <fill>
        <patternFill>
          <bgColor rgb="FFFF0000"/>
        </patternFill>
      </fill>
    </dxf>
    <dxf>
      <fill>
        <patternFill>
          <bgColor rgb="FFFF0000"/>
        </patternFill>
      </fill>
    </dxf>
    <dxf>
      <fill>
        <patternFill>
          <bgColor rgb="FFFF0000"/>
        </patternFill>
      </fill>
    </dxf>
    <dxf>
      <font>
        <b/>
        <i val="0"/>
        <color auto="1"/>
      </font>
      <fill>
        <patternFill>
          <bgColor theme="9"/>
        </patternFill>
      </fill>
    </dxf>
    <dxf>
      <font>
        <b/>
        <i val="0"/>
      </font>
      <fill>
        <patternFill>
          <bgColor theme="9"/>
        </patternFill>
      </fill>
    </dxf>
    <dxf>
      <font>
        <b/>
        <i val="0"/>
        <color auto="1"/>
      </font>
      <fill>
        <patternFill>
          <bgColor theme="9"/>
        </patternFill>
      </fill>
    </dxf>
    <dxf>
      <fill>
        <patternFill>
          <bgColor theme="3" tint="0.59996337778862885"/>
        </patternFill>
      </fill>
    </dxf>
    <dxf>
      <fill>
        <patternFill>
          <bgColor rgb="FFFF0000"/>
        </patternFill>
      </fill>
    </dxf>
    <dxf>
      <fill>
        <patternFill>
          <bgColor rgb="FFFF0000"/>
        </patternFill>
      </fill>
    </dxf>
    <dxf>
      <fill>
        <patternFill>
          <bgColor rgb="FFFF0000"/>
        </patternFill>
      </fill>
    </dxf>
    <dxf>
      <font>
        <b/>
        <i val="0"/>
        <color auto="1"/>
      </font>
      <fill>
        <patternFill>
          <bgColor theme="9"/>
        </patternFill>
      </fill>
    </dxf>
    <dxf>
      <font>
        <b/>
        <i val="0"/>
      </font>
      <fill>
        <patternFill>
          <bgColor theme="9"/>
        </patternFill>
      </fill>
    </dxf>
    <dxf>
      <font>
        <b/>
        <i val="0"/>
        <color auto="1"/>
      </font>
      <fill>
        <patternFill>
          <bgColor theme="9"/>
        </patternFill>
      </fill>
    </dxf>
    <dxf>
      <fill>
        <patternFill>
          <bgColor theme="3" tint="0.59996337778862885"/>
        </patternFill>
      </fill>
    </dxf>
    <dxf>
      <fill>
        <patternFill>
          <bgColor rgb="FFFF0000"/>
        </patternFill>
      </fill>
    </dxf>
    <dxf>
      <fill>
        <patternFill>
          <bgColor rgb="FFFF0000"/>
        </patternFill>
      </fill>
    </dxf>
    <dxf>
      <fill>
        <patternFill>
          <bgColor rgb="FFFF0000"/>
        </patternFill>
      </fill>
    </dxf>
    <dxf>
      <font>
        <b/>
        <i val="0"/>
      </font>
      <fill>
        <patternFill>
          <bgColor theme="9"/>
        </patternFill>
      </fill>
    </dxf>
    <dxf>
      <font>
        <b/>
        <i val="0"/>
        <color auto="1"/>
      </font>
      <fill>
        <patternFill>
          <bgColor theme="9"/>
        </patternFill>
      </fill>
    </dxf>
    <dxf>
      <fill>
        <patternFill>
          <bgColor theme="3" tint="0.59996337778862885"/>
        </patternFill>
      </fill>
    </dxf>
    <dxf>
      <fill>
        <patternFill>
          <bgColor rgb="FFFF0000"/>
        </patternFill>
      </fill>
    </dxf>
    <dxf>
      <fill>
        <patternFill>
          <bgColor rgb="FFFF0000"/>
        </patternFill>
      </fill>
    </dxf>
    <dxf>
      <fill>
        <patternFill>
          <bgColor rgb="FFFF0000"/>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ont>
        <b/>
        <i val="0"/>
        <color auto="1"/>
      </font>
      <fill>
        <patternFill>
          <bgColor theme="9"/>
        </patternFill>
      </fill>
    </dxf>
    <dxf>
      <fill>
        <patternFill>
          <bgColor rgb="FFFF0000"/>
        </patternFill>
      </fill>
    </dxf>
    <dxf>
      <fill>
        <patternFill>
          <bgColor rgb="FFFF0000"/>
        </patternFill>
      </fill>
    </dxf>
    <dxf>
      <fill>
        <patternFill>
          <bgColor rgb="FFFF0000"/>
        </patternFill>
      </fill>
    </dxf>
    <dxf>
      <font>
        <b/>
        <i val="0"/>
        <color auto="1"/>
      </font>
      <fill>
        <patternFill>
          <bgColor theme="9"/>
        </patternFill>
      </fill>
    </dxf>
    <dxf>
      <font>
        <b/>
        <i val="0"/>
      </font>
      <fill>
        <patternFill>
          <bgColor theme="9"/>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3" tint="0.59996337778862885"/>
        </patternFill>
      </fill>
    </dxf>
    <dxf>
      <font>
        <b/>
        <i val="0"/>
        <color auto="1"/>
      </font>
      <fill>
        <patternFill>
          <bgColor theme="9"/>
        </patternFill>
      </fill>
    </dxf>
    <dxf>
      <font>
        <b/>
        <i val="0"/>
      </font>
      <fill>
        <patternFill>
          <bgColor theme="9"/>
        </patternFill>
      </fill>
    </dxf>
    <dxf>
      <font>
        <b/>
        <i val="0"/>
        <color auto="1"/>
      </font>
      <fill>
        <patternFill>
          <bgColor theme="9"/>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3" tint="0.59996337778862885"/>
        </patternFill>
      </fill>
    </dxf>
    <dxf>
      <fill>
        <patternFill>
          <bgColor rgb="FFFF0000"/>
        </patternFill>
      </fill>
    </dxf>
    <dxf>
      <fill>
        <patternFill>
          <bgColor rgb="FFFF0000"/>
        </patternFill>
      </fill>
    </dxf>
    <dxf>
      <fill>
        <patternFill>
          <bgColor rgb="FFFF0000"/>
        </patternFill>
      </fill>
    </dxf>
    <dxf>
      <font>
        <b/>
        <i val="0"/>
        <color auto="1"/>
      </font>
      <fill>
        <patternFill>
          <bgColor theme="9"/>
        </patternFill>
      </fill>
    </dxf>
    <dxf>
      <font>
        <b/>
        <i val="0"/>
        <color auto="1"/>
      </font>
      <fill>
        <patternFill>
          <bgColor theme="9"/>
        </patternFill>
      </fill>
    </dxf>
    <dxf>
      <font>
        <b/>
        <i val="0"/>
        <color auto="1"/>
      </font>
      <fill>
        <patternFill>
          <bgColor theme="9"/>
        </patternFill>
      </fill>
    </dxf>
    <dxf>
      <font>
        <b/>
        <i val="0"/>
        <color auto="1"/>
      </font>
      <fill>
        <patternFill>
          <bgColor theme="9"/>
        </patternFill>
      </fill>
    </dxf>
    <dxf>
      <font>
        <b/>
        <i val="0"/>
        <color auto="1"/>
      </font>
      <fill>
        <patternFill>
          <bgColor theme="9"/>
        </patternFill>
      </fill>
    </dxf>
    <dxf>
      <font>
        <b/>
        <i val="0"/>
        <color auto="1"/>
      </font>
      <fill>
        <patternFill>
          <bgColor theme="9"/>
        </patternFill>
      </fill>
    </dxf>
    <dxf>
      <font>
        <b/>
        <i val="0"/>
        <color auto="1"/>
      </font>
      <fill>
        <patternFill>
          <bgColor theme="9"/>
        </patternFill>
      </fill>
    </dxf>
    <dxf>
      <font>
        <b/>
        <i val="0"/>
        <color auto="1"/>
      </font>
      <fill>
        <patternFill>
          <bgColor theme="9"/>
        </patternFill>
      </fill>
    </dxf>
    <dxf>
      <font>
        <b/>
        <i val="0"/>
        <color auto="1"/>
      </font>
      <fill>
        <patternFill>
          <bgColor theme="9"/>
        </patternFill>
      </fill>
    </dxf>
    <dxf>
      <font>
        <b/>
        <i val="0"/>
        <color auto="1"/>
      </font>
      <fill>
        <patternFill>
          <bgColor theme="9"/>
        </patternFill>
      </fill>
    </dxf>
    <dxf>
      <font>
        <b/>
        <i val="0"/>
        <color auto="1"/>
      </font>
      <fill>
        <patternFill>
          <bgColor theme="9"/>
        </patternFill>
      </fill>
    </dxf>
    <dxf>
      <font>
        <b/>
        <i val="0"/>
        <color auto="1"/>
      </font>
      <fill>
        <patternFill>
          <bgColor theme="9"/>
        </patternFill>
      </fill>
    </dxf>
    <dxf>
      <font>
        <b/>
        <i val="0"/>
        <color auto="1"/>
      </font>
      <fill>
        <patternFill>
          <bgColor theme="9"/>
        </patternFill>
      </fill>
    </dxf>
    <dxf>
      <font>
        <b/>
        <i val="0"/>
        <color auto="1"/>
      </font>
      <fill>
        <patternFill>
          <bgColor theme="9"/>
        </patternFill>
      </fill>
    </dxf>
    <dxf>
      <font>
        <b/>
        <i val="0"/>
        <color auto="1"/>
      </font>
      <fill>
        <patternFill>
          <bgColor theme="9"/>
        </patternFill>
      </fill>
    </dxf>
    <dxf>
      <font>
        <b/>
        <i val="0"/>
        <color auto="1"/>
      </font>
      <fill>
        <patternFill>
          <bgColor theme="9"/>
        </patternFill>
      </fill>
    </dxf>
    <dxf>
      <font>
        <b/>
        <i val="0"/>
        <color auto="1"/>
      </font>
      <fill>
        <patternFill>
          <bgColor theme="9"/>
        </patternFill>
      </fill>
    </dxf>
    <dxf>
      <font>
        <b/>
        <i val="0"/>
        <color auto="1"/>
      </font>
      <fill>
        <patternFill>
          <bgColor theme="9"/>
        </patternFill>
      </fill>
    </dxf>
    <dxf>
      <font>
        <b/>
        <i val="0"/>
        <color auto="1"/>
      </font>
      <fill>
        <patternFill>
          <bgColor theme="9"/>
        </patternFill>
      </fill>
    </dxf>
    <dxf>
      <font>
        <b/>
        <i val="0"/>
      </font>
      <fill>
        <patternFill patternType="lightUp"/>
      </fill>
    </dxf>
    <dxf>
      <font>
        <b/>
        <i val="0"/>
      </font>
      <fill>
        <patternFill>
          <bgColor theme="9"/>
        </patternFill>
      </fill>
    </dxf>
    <dxf>
      <font>
        <b/>
        <i val="0"/>
        <color auto="1"/>
      </font>
      <fill>
        <patternFill>
          <bgColor theme="9"/>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ont>
        <b/>
        <i val="0"/>
      </font>
      <fill>
        <patternFill patternType="lightUp"/>
      </fill>
    </dxf>
    <dxf>
      <fill>
        <patternFill>
          <bgColor theme="3" tint="0.59996337778862885"/>
        </patternFill>
      </fill>
    </dxf>
    <dxf>
      <fill>
        <patternFill>
          <bgColor rgb="FF00FF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b/>
        <i val="0"/>
      </font>
      <fill>
        <patternFill>
          <bgColor theme="9"/>
        </patternFill>
      </fill>
    </dxf>
    <dxf>
      <fill>
        <patternFill>
          <bgColor rgb="FFFF0000"/>
        </patternFill>
      </fill>
    </dxf>
    <dxf>
      <fill>
        <patternFill>
          <bgColor rgb="FFFFFF0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00B050"/>
        </patternFill>
      </fill>
    </dxf>
    <dxf>
      <font>
        <b/>
        <i val="0"/>
      </font>
      <fill>
        <patternFill patternType="none">
          <bgColor auto="1"/>
        </patternFill>
      </fill>
    </dxf>
    <dxf>
      <fill>
        <patternFill>
          <bgColor rgb="FFFF0000"/>
        </patternFill>
      </fill>
    </dxf>
    <dxf>
      <fill>
        <patternFill>
          <bgColor rgb="FFFFFF00"/>
        </patternFill>
      </fill>
    </dxf>
    <dxf>
      <fill>
        <patternFill>
          <bgColor rgb="FF00B050"/>
        </patternFill>
      </fill>
    </dxf>
    <dxf>
      <font>
        <b/>
        <i val="0"/>
      </font>
      <fill>
        <patternFill patternType="none">
          <bgColor auto="1"/>
        </patternFill>
      </fill>
    </dxf>
    <dxf>
      <fill>
        <patternFill>
          <bgColor rgb="FFFF0000"/>
        </patternFill>
      </fill>
    </dxf>
    <dxf>
      <fill>
        <patternFill>
          <bgColor rgb="FFFFFF00"/>
        </patternFill>
      </fill>
    </dxf>
    <dxf>
      <fill>
        <patternFill>
          <bgColor rgb="FF00B050"/>
        </patternFill>
      </fill>
    </dxf>
    <dxf>
      <fill>
        <patternFill>
          <bgColor rgb="FFFF0000"/>
        </patternFill>
      </fill>
    </dxf>
    <dxf>
      <font>
        <b/>
        <i val="0"/>
      </font>
      <fill>
        <patternFill patternType="lightUp"/>
      </fill>
    </dxf>
    <dxf>
      <fill>
        <patternFill>
          <bgColor rgb="FFFF0000"/>
        </patternFill>
      </fill>
    </dxf>
    <dxf>
      <fill>
        <patternFill>
          <bgColor theme="0"/>
        </patternFill>
      </fill>
    </dxf>
    <dxf>
      <fill>
        <patternFill patternType="lightUp"/>
      </fill>
    </dxf>
    <dxf>
      <fill>
        <patternFill patternType="lightUp"/>
      </fill>
    </dxf>
    <dxf>
      <fill>
        <patternFill patternType="lightUp"/>
      </fill>
    </dxf>
    <dxf>
      <font>
        <b/>
        <i val="0"/>
      </font>
      <fill>
        <patternFill patternType="lightUp"/>
      </fill>
    </dxf>
    <dxf>
      <fill>
        <patternFill patternType="lightUp"/>
      </fill>
    </dxf>
    <dxf>
      <font>
        <b/>
        <i val="0"/>
      </font>
      <fill>
        <patternFill patternType="lightUp"/>
      </fill>
    </dxf>
    <dxf>
      <fill>
        <patternFill patternType="lightUp"/>
      </fill>
    </dxf>
    <dxf>
      <font>
        <b/>
        <i val="0"/>
      </font>
      <fill>
        <patternFill patternType="lightUp"/>
      </fill>
    </dxf>
    <dxf>
      <fill>
        <patternFill patternType="lightUp"/>
      </fill>
    </dxf>
    <dxf>
      <fill>
        <patternFill patternType="lightUp"/>
      </fill>
    </dxf>
    <dxf>
      <font>
        <b/>
        <i val="0"/>
      </font>
      <fill>
        <patternFill patternType="lightUp"/>
      </fill>
    </dxf>
    <dxf>
      <fill>
        <patternFill patternType="lightUp"/>
      </fill>
    </dxf>
    <dxf>
      <fill>
        <patternFill patternType="lightUp"/>
      </fill>
    </dxf>
    <dxf>
      <fill>
        <patternFill patternType="lightUp"/>
      </fill>
    </dxf>
    <dxf>
      <fill>
        <patternFill>
          <bgColor theme="6" tint="0.39994506668294322"/>
        </patternFill>
      </fill>
    </dxf>
    <dxf>
      <font>
        <b/>
        <i val="0"/>
      </font>
      <fill>
        <patternFill patternType="lightUp"/>
      </fill>
    </dxf>
    <dxf>
      <fill>
        <patternFill patternType="lightUp"/>
      </fill>
    </dxf>
    <dxf>
      <fill>
        <patternFill>
          <bgColor theme="6" tint="0.39994506668294322"/>
        </patternFill>
      </fill>
    </dxf>
    <dxf>
      <fill>
        <patternFill>
          <bgColor rgb="FFFF0000"/>
        </patternFill>
      </fill>
    </dxf>
    <dxf>
      <fill>
        <patternFill>
          <bgColor rgb="FFFF0000"/>
        </patternFill>
      </fill>
    </dxf>
    <dxf>
      <fill>
        <patternFill>
          <bgColor rgb="FFFF0000"/>
        </patternFill>
      </fill>
    </dxf>
    <dxf>
      <font>
        <b/>
        <i/>
      </font>
      <fill>
        <patternFill>
          <bgColor rgb="FFFF0000"/>
        </patternFill>
      </fill>
    </dxf>
    <dxf>
      <font>
        <b/>
        <i val="0"/>
      </font>
      <fill>
        <patternFill patternType="lightUp"/>
      </fill>
    </dxf>
    <dxf>
      <fill>
        <patternFill patternType="lightUp"/>
      </fill>
    </dxf>
    <dxf>
      <font>
        <b/>
        <i val="0"/>
      </font>
      <fill>
        <patternFill patternType="lightUp"/>
      </fill>
    </dxf>
    <dxf>
      <font>
        <b/>
        <i val="0"/>
      </font>
      <fill>
        <patternFill patternType="lightUp"/>
      </fill>
    </dxf>
    <dxf>
      <fill>
        <patternFill>
          <bgColor theme="6" tint="0.39994506668294322"/>
        </patternFill>
      </fill>
    </dxf>
    <dxf>
      <font>
        <b/>
        <i val="0"/>
      </font>
      <fill>
        <patternFill patternType="lightUp"/>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CCFF"/>
      <color rgb="FFCCFFFF"/>
      <color rgb="FF99FFCC"/>
      <color rgb="FFFFFF99"/>
      <color rgb="FFCC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pivotCacheDefinition" Target="pivotCache/pivotCacheDefinition1.xml"/><Relationship Id="rId32" Type="http://schemas.openxmlformats.org/officeDocument/2006/relationships/customXml" Target="../customXml/item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 Id="rId30" Type="http://schemas.openxmlformats.org/officeDocument/2006/relationships/customXml" Target="../customXml/item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000"/>
            </a:pPr>
            <a:r>
              <a:rPr lang="en-US" sz="2000"/>
              <a:t>Average Implementation by Category</a:t>
            </a:r>
          </a:p>
          <a:p>
            <a:pPr>
              <a:defRPr sz="2000"/>
            </a:pPr>
            <a:r>
              <a:rPr lang="en-US" sz="2000"/>
              <a:t>Current</a:t>
            </a:r>
            <a:r>
              <a:rPr lang="en-US" sz="2000" baseline="0"/>
              <a:t> Agency Implementation vs. BASE Participant Average Implementation</a:t>
            </a:r>
            <a:endParaRPr lang="en-US" sz="2000"/>
          </a:p>
        </c:rich>
      </c:tx>
      <c:layout>
        <c:manualLayout>
          <c:xMode val="edge"/>
          <c:yMode val="edge"/>
          <c:x val="0.24179840464104424"/>
          <c:y val="9.5408467501490752E-3"/>
        </c:manualLayout>
      </c:layout>
      <c:overlay val="0"/>
    </c:title>
    <c:autoTitleDeleted val="0"/>
    <c:plotArea>
      <c:layout>
        <c:manualLayout>
          <c:layoutTarget val="inner"/>
          <c:xMode val="edge"/>
          <c:yMode val="edge"/>
          <c:x val="6.2506887369005878E-2"/>
          <c:y val="0.16441865160414876"/>
          <c:w val="0.78041236086365118"/>
          <c:h val="0.70194582564478192"/>
        </c:manualLayout>
      </c:layout>
      <c:barChart>
        <c:barDir val="col"/>
        <c:grouping val="clustered"/>
        <c:varyColors val="0"/>
        <c:ser>
          <c:idx val="0"/>
          <c:order val="0"/>
          <c:tx>
            <c:v>Current Agency Implementation</c:v>
          </c:tx>
          <c:invertIfNegative val="0"/>
          <c:cat>
            <c:strRef>
              <c:f>'Comprehensive Charting'!$B$2:$S$2</c:f>
              <c:strCache>
                <c:ptCount val="18"/>
                <c:pt idx="0">
                  <c:v>SAI 1</c:v>
                </c:pt>
                <c:pt idx="1">
                  <c:v>SAI 2</c:v>
                </c:pt>
                <c:pt idx="2">
                  <c:v>SAI 3</c:v>
                </c:pt>
                <c:pt idx="3">
                  <c:v>SAI 4</c:v>
                </c:pt>
                <c:pt idx="4">
                  <c:v>SAI 5</c:v>
                </c:pt>
                <c:pt idx="5">
                  <c:v>SAI 6</c:v>
                </c:pt>
                <c:pt idx="6">
                  <c:v>SAI 7</c:v>
                </c:pt>
                <c:pt idx="7">
                  <c:v>SAI 8</c:v>
                </c:pt>
                <c:pt idx="8">
                  <c:v>SAI 9</c:v>
                </c:pt>
                <c:pt idx="9">
                  <c:v>SAI 10</c:v>
                </c:pt>
                <c:pt idx="10">
                  <c:v>SAI 11</c:v>
                </c:pt>
                <c:pt idx="11">
                  <c:v>SAI 12</c:v>
                </c:pt>
                <c:pt idx="12">
                  <c:v>SAI 13</c:v>
                </c:pt>
                <c:pt idx="13">
                  <c:v>SAI 14</c:v>
                </c:pt>
                <c:pt idx="14">
                  <c:v>SAI 15</c:v>
                </c:pt>
                <c:pt idx="15">
                  <c:v>SAI 16</c:v>
                </c:pt>
                <c:pt idx="16">
                  <c:v>SAI 17</c:v>
                </c:pt>
                <c:pt idx="17">
                  <c:v>Average</c:v>
                </c:pt>
              </c:strCache>
            </c:strRef>
          </c:cat>
          <c:val>
            <c:numRef>
              <c:f>'Comprehensive Charting'!$B$3:$S$3</c:f>
              <c:numCache>
                <c:formatCode>0%</c:formatCode>
                <c:ptCount val="1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numCache>
            </c:numRef>
          </c:val>
          <c:extLst>
            <c:ext xmlns:c16="http://schemas.microsoft.com/office/drawing/2014/chart" uri="{C3380CC4-5D6E-409C-BE32-E72D297353CC}">
              <c16:uniqueId val="{00000000-F063-43DB-ACFB-4D9B29BBCBA3}"/>
            </c:ext>
          </c:extLst>
        </c:ser>
        <c:ser>
          <c:idx val="1"/>
          <c:order val="1"/>
          <c:tx>
            <c:v>FY16-FY20 BASE Participant Average Implementation</c:v>
          </c:tx>
          <c:invertIfNegative val="0"/>
          <c:cat>
            <c:strRef>
              <c:f>'Comprehensive Charting'!$B$2:$S$2</c:f>
              <c:strCache>
                <c:ptCount val="18"/>
                <c:pt idx="0">
                  <c:v>SAI 1</c:v>
                </c:pt>
                <c:pt idx="1">
                  <c:v>SAI 2</c:v>
                </c:pt>
                <c:pt idx="2">
                  <c:v>SAI 3</c:v>
                </c:pt>
                <c:pt idx="3">
                  <c:v>SAI 4</c:v>
                </c:pt>
                <c:pt idx="4">
                  <c:v>SAI 5</c:v>
                </c:pt>
                <c:pt idx="5">
                  <c:v>SAI 6</c:v>
                </c:pt>
                <c:pt idx="6">
                  <c:v>SAI 7</c:v>
                </c:pt>
                <c:pt idx="7">
                  <c:v>SAI 8</c:v>
                </c:pt>
                <c:pt idx="8">
                  <c:v>SAI 9</c:v>
                </c:pt>
                <c:pt idx="9">
                  <c:v>SAI 10</c:v>
                </c:pt>
                <c:pt idx="10">
                  <c:v>SAI 11</c:v>
                </c:pt>
                <c:pt idx="11">
                  <c:v>SAI 12</c:v>
                </c:pt>
                <c:pt idx="12">
                  <c:v>SAI 13</c:v>
                </c:pt>
                <c:pt idx="13">
                  <c:v>SAI 14</c:v>
                </c:pt>
                <c:pt idx="14">
                  <c:v>SAI 15</c:v>
                </c:pt>
                <c:pt idx="15">
                  <c:v>SAI 16</c:v>
                </c:pt>
                <c:pt idx="16">
                  <c:v>SAI 17</c:v>
                </c:pt>
                <c:pt idx="17">
                  <c:v>Average</c:v>
                </c:pt>
              </c:strCache>
            </c:strRef>
          </c:cat>
          <c:val>
            <c:numRef>
              <c:f>'Comprehensive Charting'!$B$4:$S$4</c:f>
              <c:numCache>
                <c:formatCode>0%</c:formatCode>
                <c:ptCount val="1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numCache>
            </c:numRef>
          </c:val>
          <c:extLst>
            <c:ext xmlns:c16="http://schemas.microsoft.com/office/drawing/2014/chart" uri="{C3380CC4-5D6E-409C-BE32-E72D297353CC}">
              <c16:uniqueId val="{00000001-F063-43DB-ACFB-4D9B29BBCBA3}"/>
            </c:ext>
          </c:extLst>
        </c:ser>
        <c:dLbls>
          <c:showLegendKey val="0"/>
          <c:showVal val="0"/>
          <c:showCatName val="0"/>
          <c:showSerName val="0"/>
          <c:showPercent val="0"/>
          <c:showBubbleSize val="0"/>
        </c:dLbls>
        <c:gapWidth val="150"/>
        <c:axId val="86616320"/>
        <c:axId val="86618496"/>
      </c:barChart>
      <c:catAx>
        <c:axId val="86616320"/>
        <c:scaling>
          <c:orientation val="minMax"/>
        </c:scaling>
        <c:delete val="0"/>
        <c:axPos val="b"/>
        <c:title>
          <c:tx>
            <c:rich>
              <a:bodyPr/>
              <a:lstStyle/>
              <a:p>
                <a:pPr>
                  <a:defRPr sz="1400"/>
                </a:pPr>
                <a:r>
                  <a:rPr lang="en-US" sz="1400" b="1" i="0" baseline="0">
                    <a:effectLst/>
                  </a:rPr>
                  <a:t>Security and Emergency Management Action Items</a:t>
                </a:r>
                <a:endParaRPr lang="en-US" sz="1400">
                  <a:effectLst/>
                </a:endParaRPr>
              </a:p>
            </c:rich>
          </c:tx>
          <c:overlay val="0"/>
        </c:title>
        <c:numFmt formatCode="General" sourceLinked="0"/>
        <c:majorTickMark val="out"/>
        <c:minorTickMark val="none"/>
        <c:tickLblPos val="nextTo"/>
        <c:crossAx val="86618496"/>
        <c:crosses val="autoZero"/>
        <c:auto val="1"/>
        <c:lblAlgn val="ctr"/>
        <c:lblOffset val="100"/>
        <c:noMultiLvlLbl val="0"/>
      </c:catAx>
      <c:valAx>
        <c:axId val="86618496"/>
        <c:scaling>
          <c:orientation val="minMax"/>
          <c:max val="1"/>
          <c:min val="0"/>
        </c:scaling>
        <c:delete val="0"/>
        <c:axPos val="l"/>
        <c:majorGridlines/>
        <c:title>
          <c:tx>
            <c:rich>
              <a:bodyPr rot="-5400000" vert="horz"/>
              <a:lstStyle/>
              <a:p>
                <a:pPr>
                  <a:defRPr sz="1400"/>
                </a:pPr>
                <a:r>
                  <a:rPr lang="en-US" sz="1400"/>
                  <a:t>Average Implementation</a:t>
                </a:r>
              </a:p>
            </c:rich>
          </c:tx>
          <c:overlay val="0"/>
        </c:title>
        <c:numFmt formatCode="0%" sourceLinked="1"/>
        <c:majorTickMark val="out"/>
        <c:minorTickMark val="none"/>
        <c:tickLblPos val="nextTo"/>
        <c:crossAx val="86616320"/>
        <c:crosses val="autoZero"/>
        <c:crossBetween val="between"/>
      </c:valAx>
    </c:plotArea>
    <c:legend>
      <c:legendPos val="r"/>
      <c:layout>
        <c:manualLayout>
          <c:xMode val="edge"/>
          <c:yMode val="edge"/>
          <c:x val="0.86452355499358202"/>
          <c:y val="0.41850229365336489"/>
          <c:w val="0.13547644500641801"/>
          <c:h val="0.18405683189422431"/>
        </c:manualLayout>
      </c:layout>
      <c:overlay val="0"/>
    </c:legend>
    <c:plotVisOnly val="1"/>
    <c:dispBlanksAs val="gap"/>
    <c:showDLblsOverMax val="0"/>
  </c:chart>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000"/>
            </a:pPr>
            <a:r>
              <a:rPr lang="en-US" sz="2000"/>
              <a:t>Average Implementation by Category</a:t>
            </a:r>
          </a:p>
          <a:p>
            <a:pPr>
              <a:defRPr sz="2000"/>
            </a:pPr>
            <a:r>
              <a:rPr lang="en-US" sz="2000"/>
              <a:t>Current</a:t>
            </a:r>
            <a:r>
              <a:rPr lang="en-US" sz="2000" baseline="0"/>
              <a:t> Agency BASE Implementation vs. Previous Agency BASE Implementation</a:t>
            </a:r>
            <a:endParaRPr lang="en-US" sz="2000"/>
          </a:p>
        </c:rich>
      </c:tx>
      <c:layout>
        <c:manualLayout>
          <c:xMode val="edge"/>
          <c:yMode val="edge"/>
          <c:x val="0.24179840464104424"/>
          <c:y val="9.5408467501490752E-3"/>
        </c:manualLayout>
      </c:layout>
      <c:overlay val="0"/>
    </c:title>
    <c:autoTitleDeleted val="0"/>
    <c:plotArea>
      <c:layout/>
      <c:barChart>
        <c:barDir val="col"/>
        <c:grouping val="clustered"/>
        <c:varyColors val="0"/>
        <c:ser>
          <c:idx val="0"/>
          <c:order val="0"/>
          <c:tx>
            <c:v>Current BASE</c:v>
          </c:tx>
          <c:invertIfNegative val="0"/>
          <c:cat>
            <c:strRef>
              <c:f>'Comprehensive Charting'!$B$44:$S$44</c:f>
              <c:strCache>
                <c:ptCount val="18"/>
                <c:pt idx="0">
                  <c:v>SAI 1</c:v>
                </c:pt>
                <c:pt idx="1">
                  <c:v>SAI 2</c:v>
                </c:pt>
                <c:pt idx="2">
                  <c:v>SAI 3</c:v>
                </c:pt>
                <c:pt idx="3">
                  <c:v>SAI 4</c:v>
                </c:pt>
                <c:pt idx="4">
                  <c:v>SAI 5</c:v>
                </c:pt>
                <c:pt idx="5">
                  <c:v>SAI 6</c:v>
                </c:pt>
                <c:pt idx="6">
                  <c:v>SAI 7</c:v>
                </c:pt>
                <c:pt idx="7">
                  <c:v>SAI 8</c:v>
                </c:pt>
                <c:pt idx="8">
                  <c:v>SAI 9</c:v>
                </c:pt>
                <c:pt idx="9">
                  <c:v>SAI 10</c:v>
                </c:pt>
                <c:pt idx="10">
                  <c:v>SAI 11</c:v>
                </c:pt>
                <c:pt idx="11">
                  <c:v>SAI 12</c:v>
                </c:pt>
                <c:pt idx="12">
                  <c:v>SAI 13</c:v>
                </c:pt>
                <c:pt idx="13">
                  <c:v>SAI 14</c:v>
                </c:pt>
                <c:pt idx="14">
                  <c:v>SAI 15</c:v>
                </c:pt>
                <c:pt idx="15">
                  <c:v>SAI 16</c:v>
                </c:pt>
                <c:pt idx="16">
                  <c:v>SAI 17</c:v>
                </c:pt>
                <c:pt idx="17">
                  <c:v>Average</c:v>
                </c:pt>
              </c:strCache>
            </c:strRef>
          </c:cat>
          <c:val>
            <c:numRef>
              <c:f>'Comprehensive Charting'!$B$45:$S$45</c:f>
              <c:numCache>
                <c:formatCode>0%</c:formatCode>
                <c:ptCount val="1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numCache>
            </c:numRef>
          </c:val>
          <c:extLst>
            <c:ext xmlns:c16="http://schemas.microsoft.com/office/drawing/2014/chart" uri="{C3380CC4-5D6E-409C-BE32-E72D297353CC}">
              <c16:uniqueId val="{00000000-C261-4C54-A3E7-49C3D643F298}"/>
            </c:ext>
          </c:extLst>
        </c:ser>
        <c:ser>
          <c:idx val="1"/>
          <c:order val="1"/>
          <c:tx>
            <c:v>Previous BASE</c:v>
          </c:tx>
          <c:invertIfNegative val="0"/>
          <c:cat>
            <c:strRef>
              <c:f>'Comprehensive Charting'!$B$44:$S$44</c:f>
              <c:strCache>
                <c:ptCount val="18"/>
                <c:pt idx="0">
                  <c:v>SAI 1</c:v>
                </c:pt>
                <c:pt idx="1">
                  <c:v>SAI 2</c:v>
                </c:pt>
                <c:pt idx="2">
                  <c:v>SAI 3</c:v>
                </c:pt>
                <c:pt idx="3">
                  <c:v>SAI 4</c:v>
                </c:pt>
                <c:pt idx="4">
                  <c:v>SAI 5</c:v>
                </c:pt>
                <c:pt idx="5">
                  <c:v>SAI 6</c:v>
                </c:pt>
                <c:pt idx="6">
                  <c:v>SAI 7</c:v>
                </c:pt>
                <c:pt idx="7">
                  <c:v>SAI 8</c:v>
                </c:pt>
                <c:pt idx="8">
                  <c:v>SAI 9</c:v>
                </c:pt>
                <c:pt idx="9">
                  <c:v>SAI 10</c:v>
                </c:pt>
                <c:pt idx="10">
                  <c:v>SAI 11</c:v>
                </c:pt>
                <c:pt idx="11">
                  <c:v>SAI 12</c:v>
                </c:pt>
                <c:pt idx="12">
                  <c:v>SAI 13</c:v>
                </c:pt>
                <c:pt idx="13">
                  <c:v>SAI 14</c:v>
                </c:pt>
                <c:pt idx="14">
                  <c:v>SAI 15</c:v>
                </c:pt>
                <c:pt idx="15">
                  <c:v>SAI 16</c:v>
                </c:pt>
                <c:pt idx="16">
                  <c:v>SAI 17</c:v>
                </c:pt>
                <c:pt idx="17">
                  <c:v>Average</c:v>
                </c:pt>
              </c:strCache>
            </c:strRef>
          </c:cat>
          <c:val>
            <c:numRef>
              <c:f>'Comprehensive Charting'!$B$46:$S$46</c:f>
              <c:numCache>
                <c:formatCode>0%</c:formatCode>
                <c:ptCount val="1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numCache>
            </c:numRef>
          </c:val>
          <c:extLst>
            <c:ext xmlns:c16="http://schemas.microsoft.com/office/drawing/2014/chart" uri="{C3380CC4-5D6E-409C-BE32-E72D297353CC}">
              <c16:uniqueId val="{00000001-C261-4C54-A3E7-49C3D643F298}"/>
            </c:ext>
          </c:extLst>
        </c:ser>
        <c:dLbls>
          <c:showLegendKey val="0"/>
          <c:showVal val="0"/>
          <c:showCatName val="0"/>
          <c:showSerName val="0"/>
          <c:showPercent val="0"/>
          <c:showBubbleSize val="0"/>
        </c:dLbls>
        <c:gapWidth val="150"/>
        <c:axId val="58670080"/>
        <c:axId val="73958528"/>
      </c:barChart>
      <c:catAx>
        <c:axId val="58670080"/>
        <c:scaling>
          <c:orientation val="minMax"/>
        </c:scaling>
        <c:delete val="0"/>
        <c:axPos val="b"/>
        <c:title>
          <c:tx>
            <c:rich>
              <a:bodyPr/>
              <a:lstStyle/>
              <a:p>
                <a:pPr>
                  <a:defRPr sz="1400"/>
                </a:pPr>
                <a:r>
                  <a:rPr lang="en-US" sz="1400" b="1" i="0" baseline="0">
                    <a:effectLst/>
                  </a:rPr>
                  <a:t>Security and Emergency Management Action Items</a:t>
                </a:r>
                <a:endParaRPr lang="en-US" sz="1400">
                  <a:effectLst/>
                </a:endParaRPr>
              </a:p>
            </c:rich>
          </c:tx>
          <c:overlay val="0"/>
        </c:title>
        <c:numFmt formatCode="General" sourceLinked="0"/>
        <c:majorTickMark val="out"/>
        <c:minorTickMark val="none"/>
        <c:tickLblPos val="nextTo"/>
        <c:crossAx val="73958528"/>
        <c:crosses val="autoZero"/>
        <c:auto val="1"/>
        <c:lblAlgn val="ctr"/>
        <c:lblOffset val="100"/>
        <c:noMultiLvlLbl val="0"/>
      </c:catAx>
      <c:valAx>
        <c:axId val="73958528"/>
        <c:scaling>
          <c:orientation val="minMax"/>
          <c:max val="1"/>
          <c:min val="0"/>
        </c:scaling>
        <c:delete val="0"/>
        <c:axPos val="l"/>
        <c:majorGridlines/>
        <c:title>
          <c:tx>
            <c:rich>
              <a:bodyPr rot="-5400000" vert="horz"/>
              <a:lstStyle/>
              <a:p>
                <a:pPr>
                  <a:defRPr sz="1400"/>
                </a:pPr>
                <a:r>
                  <a:rPr lang="en-US" sz="1400"/>
                  <a:t>Average Implementation</a:t>
                </a:r>
              </a:p>
            </c:rich>
          </c:tx>
          <c:overlay val="0"/>
        </c:title>
        <c:numFmt formatCode="0%" sourceLinked="1"/>
        <c:majorTickMark val="out"/>
        <c:minorTickMark val="none"/>
        <c:tickLblPos val="nextTo"/>
        <c:crossAx val="58670080"/>
        <c:crosses val="autoZero"/>
        <c:crossBetween val="between"/>
      </c:valAx>
    </c:plotArea>
    <c:legend>
      <c:legendPos val="r"/>
      <c:overlay val="0"/>
    </c:legend>
    <c:plotVisOnly val="1"/>
    <c:dispBlanksAs val="gap"/>
    <c:showDLblsOverMax val="0"/>
  </c:chart>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000"/>
            </a:pPr>
            <a:r>
              <a:rPr lang="en-US" sz="2000"/>
              <a:t>Average Implementation by Category</a:t>
            </a:r>
          </a:p>
          <a:p>
            <a:pPr>
              <a:defRPr sz="2000"/>
            </a:pPr>
            <a:r>
              <a:rPr lang="en-US" sz="2000"/>
              <a:t>Current</a:t>
            </a:r>
            <a:r>
              <a:rPr lang="en-US" sz="2000" baseline="0"/>
              <a:t> Agency Targeted SAI Implementation vs. BASE Participant Average Implementation</a:t>
            </a:r>
            <a:endParaRPr lang="en-US" sz="2000"/>
          </a:p>
        </c:rich>
      </c:tx>
      <c:layout>
        <c:manualLayout>
          <c:xMode val="edge"/>
          <c:yMode val="edge"/>
          <c:x val="0.13697080278758259"/>
          <c:y val="1.4311270125223614E-2"/>
        </c:manualLayout>
      </c:layout>
      <c:overlay val="0"/>
    </c:title>
    <c:autoTitleDeleted val="0"/>
    <c:plotArea>
      <c:layout>
        <c:manualLayout>
          <c:layoutTarget val="inner"/>
          <c:xMode val="edge"/>
          <c:yMode val="edge"/>
          <c:x val="6.156321761002017E-2"/>
          <c:y val="0.16441865160414876"/>
          <c:w val="0.80959388343890515"/>
          <c:h val="0.70194582564478192"/>
        </c:manualLayout>
      </c:layout>
      <c:barChart>
        <c:barDir val="col"/>
        <c:grouping val="clustered"/>
        <c:varyColors val="0"/>
        <c:ser>
          <c:idx val="0"/>
          <c:order val="0"/>
          <c:tx>
            <c:v>Current Agency Targeted SAI Implementation</c:v>
          </c:tx>
          <c:invertIfNegative val="0"/>
          <c:cat>
            <c:strRef>
              <c:f>'Targeted SAI Charting'!$B$2:$S$2</c:f>
              <c:strCache>
                <c:ptCount val="18"/>
                <c:pt idx="0">
                  <c:v>SAI 1</c:v>
                </c:pt>
                <c:pt idx="1">
                  <c:v>SAI 2</c:v>
                </c:pt>
                <c:pt idx="2">
                  <c:v>SAI 3</c:v>
                </c:pt>
                <c:pt idx="3">
                  <c:v>SAI 4</c:v>
                </c:pt>
                <c:pt idx="4">
                  <c:v>SAI 5</c:v>
                </c:pt>
                <c:pt idx="5">
                  <c:v>SAI 6</c:v>
                </c:pt>
                <c:pt idx="6">
                  <c:v>SAI 7</c:v>
                </c:pt>
                <c:pt idx="7">
                  <c:v>SAI 8</c:v>
                </c:pt>
                <c:pt idx="8">
                  <c:v>SAI 9</c:v>
                </c:pt>
                <c:pt idx="9">
                  <c:v>SAI 10</c:v>
                </c:pt>
                <c:pt idx="10">
                  <c:v>SAI 11</c:v>
                </c:pt>
                <c:pt idx="11">
                  <c:v>SAI 12</c:v>
                </c:pt>
                <c:pt idx="12">
                  <c:v>SAI 13</c:v>
                </c:pt>
                <c:pt idx="13">
                  <c:v>SAI 14</c:v>
                </c:pt>
                <c:pt idx="14">
                  <c:v>SAI 15</c:v>
                </c:pt>
                <c:pt idx="15">
                  <c:v>SAI 16</c:v>
                </c:pt>
                <c:pt idx="16">
                  <c:v>SAI 17</c:v>
                </c:pt>
                <c:pt idx="17">
                  <c:v>Average</c:v>
                </c:pt>
              </c:strCache>
            </c:strRef>
          </c:cat>
          <c:val>
            <c:numRef>
              <c:f>'Targeted SAI Charting'!$B$3:$S$3</c:f>
              <c:numCache>
                <c:formatCode>0%</c:formatCode>
                <c:ptCount val="1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numCache>
            </c:numRef>
          </c:val>
          <c:extLst>
            <c:ext xmlns:c16="http://schemas.microsoft.com/office/drawing/2014/chart" uri="{C3380CC4-5D6E-409C-BE32-E72D297353CC}">
              <c16:uniqueId val="{00000000-E6FC-45B6-BF31-AD25DE82DB96}"/>
            </c:ext>
          </c:extLst>
        </c:ser>
        <c:ser>
          <c:idx val="1"/>
          <c:order val="1"/>
          <c:tx>
            <c:v>FY16-FY20 BASE Participant Average Implementation</c:v>
          </c:tx>
          <c:invertIfNegative val="0"/>
          <c:cat>
            <c:strRef>
              <c:f>'Targeted SAI Charting'!$B$2:$S$2</c:f>
              <c:strCache>
                <c:ptCount val="18"/>
                <c:pt idx="0">
                  <c:v>SAI 1</c:v>
                </c:pt>
                <c:pt idx="1">
                  <c:v>SAI 2</c:v>
                </c:pt>
                <c:pt idx="2">
                  <c:v>SAI 3</c:v>
                </c:pt>
                <c:pt idx="3">
                  <c:v>SAI 4</c:v>
                </c:pt>
                <c:pt idx="4">
                  <c:v>SAI 5</c:v>
                </c:pt>
                <c:pt idx="5">
                  <c:v>SAI 6</c:v>
                </c:pt>
                <c:pt idx="6">
                  <c:v>SAI 7</c:v>
                </c:pt>
                <c:pt idx="7">
                  <c:v>SAI 8</c:v>
                </c:pt>
                <c:pt idx="8">
                  <c:v>SAI 9</c:v>
                </c:pt>
                <c:pt idx="9">
                  <c:v>SAI 10</c:v>
                </c:pt>
                <c:pt idx="10">
                  <c:v>SAI 11</c:v>
                </c:pt>
                <c:pt idx="11">
                  <c:v>SAI 12</c:v>
                </c:pt>
                <c:pt idx="12">
                  <c:v>SAI 13</c:v>
                </c:pt>
                <c:pt idx="13">
                  <c:v>SAI 14</c:v>
                </c:pt>
                <c:pt idx="14">
                  <c:v>SAI 15</c:v>
                </c:pt>
                <c:pt idx="15">
                  <c:v>SAI 16</c:v>
                </c:pt>
                <c:pt idx="16">
                  <c:v>SAI 17</c:v>
                </c:pt>
                <c:pt idx="17">
                  <c:v>Average</c:v>
                </c:pt>
              </c:strCache>
            </c:strRef>
          </c:cat>
          <c:val>
            <c:numRef>
              <c:f>'Targeted SAI Charting'!$B$4:$S$4</c:f>
              <c:numCache>
                <c:formatCode>0%</c:formatCode>
                <c:ptCount val="1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numCache>
            </c:numRef>
          </c:val>
          <c:extLst>
            <c:ext xmlns:c16="http://schemas.microsoft.com/office/drawing/2014/chart" uri="{C3380CC4-5D6E-409C-BE32-E72D297353CC}">
              <c16:uniqueId val="{00000001-E6FC-45B6-BF31-AD25DE82DB96}"/>
            </c:ext>
          </c:extLst>
        </c:ser>
        <c:dLbls>
          <c:showLegendKey val="0"/>
          <c:showVal val="0"/>
          <c:showCatName val="0"/>
          <c:showSerName val="0"/>
          <c:showPercent val="0"/>
          <c:showBubbleSize val="0"/>
        </c:dLbls>
        <c:gapWidth val="150"/>
        <c:axId val="110780800"/>
        <c:axId val="110782720"/>
      </c:barChart>
      <c:catAx>
        <c:axId val="110780800"/>
        <c:scaling>
          <c:orientation val="minMax"/>
        </c:scaling>
        <c:delete val="0"/>
        <c:axPos val="b"/>
        <c:title>
          <c:tx>
            <c:rich>
              <a:bodyPr/>
              <a:lstStyle/>
              <a:p>
                <a:pPr>
                  <a:defRPr/>
                </a:pPr>
                <a:r>
                  <a:rPr lang="en-US" sz="1800" b="1" i="0" baseline="0">
                    <a:effectLst/>
                  </a:rPr>
                  <a:t>Security and Emergency Management Action Items</a:t>
                </a:r>
                <a:endParaRPr lang="en-US">
                  <a:effectLst/>
                </a:endParaRPr>
              </a:p>
            </c:rich>
          </c:tx>
          <c:overlay val="0"/>
        </c:title>
        <c:numFmt formatCode="General" sourceLinked="0"/>
        <c:majorTickMark val="out"/>
        <c:minorTickMark val="none"/>
        <c:tickLblPos val="nextTo"/>
        <c:crossAx val="110782720"/>
        <c:crosses val="autoZero"/>
        <c:auto val="1"/>
        <c:lblAlgn val="ctr"/>
        <c:lblOffset val="100"/>
        <c:noMultiLvlLbl val="0"/>
      </c:catAx>
      <c:valAx>
        <c:axId val="110782720"/>
        <c:scaling>
          <c:orientation val="minMax"/>
          <c:max val="1"/>
          <c:min val="0"/>
        </c:scaling>
        <c:delete val="0"/>
        <c:axPos val="l"/>
        <c:majorGridlines/>
        <c:title>
          <c:tx>
            <c:rich>
              <a:bodyPr rot="-5400000" vert="horz"/>
              <a:lstStyle/>
              <a:p>
                <a:pPr>
                  <a:defRPr sz="1400"/>
                </a:pPr>
                <a:r>
                  <a:rPr lang="en-US" sz="1400"/>
                  <a:t>Average Implementation</a:t>
                </a:r>
              </a:p>
            </c:rich>
          </c:tx>
          <c:overlay val="0"/>
        </c:title>
        <c:numFmt formatCode="0%" sourceLinked="1"/>
        <c:majorTickMark val="out"/>
        <c:minorTickMark val="none"/>
        <c:tickLblPos val="nextTo"/>
        <c:crossAx val="110780800"/>
        <c:crosses val="autoZero"/>
        <c:crossBetween val="between"/>
      </c:valAx>
    </c:plotArea>
    <c:legend>
      <c:legendPos val="r"/>
      <c:layout>
        <c:manualLayout>
          <c:xMode val="edge"/>
          <c:yMode val="edge"/>
          <c:x val="0.87646682554328448"/>
          <c:y val="0.36364242484000769"/>
          <c:w val="9.765251306203547E-2"/>
          <c:h val="0.24368712408265603"/>
        </c:manualLayout>
      </c:layout>
      <c:overlay val="0"/>
    </c:legend>
    <c:plotVisOnly val="1"/>
    <c:dispBlanksAs val="gap"/>
    <c:showDLblsOverMax val="0"/>
  </c:chart>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000"/>
            </a:pPr>
            <a:r>
              <a:rPr lang="en-US" sz="2000"/>
              <a:t>Average Implementation by Category</a:t>
            </a:r>
          </a:p>
          <a:p>
            <a:pPr>
              <a:defRPr sz="2000"/>
            </a:pPr>
            <a:r>
              <a:rPr lang="en-US" sz="2000"/>
              <a:t>Current</a:t>
            </a:r>
            <a:r>
              <a:rPr lang="en-US" sz="2000" baseline="0"/>
              <a:t> Agency Targeted SAI Implementation vs. Previous Agency BASE Implementation</a:t>
            </a:r>
            <a:endParaRPr lang="en-US" sz="2000"/>
          </a:p>
        </c:rich>
      </c:tx>
      <c:layout>
        <c:manualLayout>
          <c:xMode val="edge"/>
          <c:yMode val="edge"/>
          <c:x val="0.1498443660059734"/>
          <c:y val="1.4311270125223614E-2"/>
        </c:manualLayout>
      </c:layout>
      <c:overlay val="0"/>
    </c:title>
    <c:autoTitleDeleted val="0"/>
    <c:plotArea>
      <c:layout>
        <c:manualLayout>
          <c:layoutTarget val="inner"/>
          <c:xMode val="edge"/>
          <c:yMode val="edge"/>
          <c:x val="6.156321761002017E-2"/>
          <c:y val="0.16441865160414876"/>
          <c:w val="0.78195878642416283"/>
          <c:h val="0.70194582564478192"/>
        </c:manualLayout>
      </c:layout>
      <c:barChart>
        <c:barDir val="col"/>
        <c:grouping val="clustered"/>
        <c:varyColors val="0"/>
        <c:ser>
          <c:idx val="0"/>
          <c:order val="0"/>
          <c:tx>
            <c:v>Current Agency Targeted SAI Implementation</c:v>
          </c:tx>
          <c:invertIfNegative val="0"/>
          <c:cat>
            <c:strRef>
              <c:f>'Targeted SAI Charting'!$B$44:$S$44</c:f>
              <c:strCache>
                <c:ptCount val="18"/>
                <c:pt idx="0">
                  <c:v>SAI 1</c:v>
                </c:pt>
                <c:pt idx="1">
                  <c:v>SAI 2</c:v>
                </c:pt>
                <c:pt idx="2">
                  <c:v>SAI 3</c:v>
                </c:pt>
                <c:pt idx="3">
                  <c:v>SAI 4</c:v>
                </c:pt>
                <c:pt idx="4">
                  <c:v>SAI 5</c:v>
                </c:pt>
                <c:pt idx="5">
                  <c:v>SAI 6</c:v>
                </c:pt>
                <c:pt idx="6">
                  <c:v>SAI 7</c:v>
                </c:pt>
                <c:pt idx="7">
                  <c:v>SAI 8</c:v>
                </c:pt>
                <c:pt idx="8">
                  <c:v>SAI 9</c:v>
                </c:pt>
                <c:pt idx="9">
                  <c:v>SAI 10</c:v>
                </c:pt>
                <c:pt idx="10">
                  <c:v>SAI 11</c:v>
                </c:pt>
                <c:pt idx="11">
                  <c:v>SAI 12</c:v>
                </c:pt>
                <c:pt idx="12">
                  <c:v>SAI 13</c:v>
                </c:pt>
                <c:pt idx="13">
                  <c:v>SAI 14</c:v>
                </c:pt>
                <c:pt idx="14">
                  <c:v>SAI 15</c:v>
                </c:pt>
                <c:pt idx="15">
                  <c:v>SAI 16</c:v>
                </c:pt>
                <c:pt idx="16">
                  <c:v>SAI 17</c:v>
                </c:pt>
                <c:pt idx="17">
                  <c:v>Average</c:v>
                </c:pt>
              </c:strCache>
            </c:strRef>
          </c:cat>
          <c:val>
            <c:numRef>
              <c:f>'Targeted SAI Charting'!$B$45:$S$45</c:f>
              <c:numCache>
                <c:formatCode>0%</c:formatCode>
                <c:ptCount val="1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numCache>
            </c:numRef>
          </c:val>
          <c:extLst>
            <c:ext xmlns:c16="http://schemas.microsoft.com/office/drawing/2014/chart" uri="{C3380CC4-5D6E-409C-BE32-E72D297353CC}">
              <c16:uniqueId val="{00000000-AE59-4420-86E9-78C370BF45F6}"/>
            </c:ext>
          </c:extLst>
        </c:ser>
        <c:ser>
          <c:idx val="1"/>
          <c:order val="1"/>
          <c:tx>
            <c:v>Previous Agency BASE Implementation</c:v>
          </c:tx>
          <c:invertIfNegative val="0"/>
          <c:cat>
            <c:strRef>
              <c:f>'Targeted SAI Charting'!$B$44:$S$44</c:f>
              <c:strCache>
                <c:ptCount val="18"/>
                <c:pt idx="0">
                  <c:v>SAI 1</c:v>
                </c:pt>
                <c:pt idx="1">
                  <c:v>SAI 2</c:v>
                </c:pt>
                <c:pt idx="2">
                  <c:v>SAI 3</c:v>
                </c:pt>
                <c:pt idx="3">
                  <c:v>SAI 4</c:v>
                </c:pt>
                <c:pt idx="4">
                  <c:v>SAI 5</c:v>
                </c:pt>
                <c:pt idx="5">
                  <c:v>SAI 6</c:v>
                </c:pt>
                <c:pt idx="6">
                  <c:v>SAI 7</c:v>
                </c:pt>
                <c:pt idx="7">
                  <c:v>SAI 8</c:v>
                </c:pt>
                <c:pt idx="8">
                  <c:v>SAI 9</c:v>
                </c:pt>
                <c:pt idx="9">
                  <c:v>SAI 10</c:v>
                </c:pt>
                <c:pt idx="10">
                  <c:v>SAI 11</c:v>
                </c:pt>
                <c:pt idx="11">
                  <c:v>SAI 12</c:v>
                </c:pt>
                <c:pt idx="12">
                  <c:v>SAI 13</c:v>
                </c:pt>
                <c:pt idx="13">
                  <c:v>SAI 14</c:v>
                </c:pt>
                <c:pt idx="14">
                  <c:v>SAI 15</c:v>
                </c:pt>
                <c:pt idx="15">
                  <c:v>SAI 16</c:v>
                </c:pt>
                <c:pt idx="16">
                  <c:v>SAI 17</c:v>
                </c:pt>
                <c:pt idx="17">
                  <c:v>Average</c:v>
                </c:pt>
              </c:strCache>
            </c:strRef>
          </c:cat>
          <c:val>
            <c:numRef>
              <c:f>'Targeted SAI Charting'!$B$46:$S$46</c:f>
              <c:numCache>
                <c:formatCode>0%</c:formatCode>
                <c:ptCount val="1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numCache>
            </c:numRef>
          </c:val>
          <c:extLst>
            <c:ext xmlns:c16="http://schemas.microsoft.com/office/drawing/2014/chart" uri="{C3380CC4-5D6E-409C-BE32-E72D297353CC}">
              <c16:uniqueId val="{00000001-AE59-4420-86E9-78C370BF45F6}"/>
            </c:ext>
          </c:extLst>
        </c:ser>
        <c:dLbls>
          <c:showLegendKey val="0"/>
          <c:showVal val="0"/>
          <c:showCatName val="0"/>
          <c:showSerName val="0"/>
          <c:showPercent val="0"/>
          <c:showBubbleSize val="0"/>
        </c:dLbls>
        <c:gapWidth val="150"/>
        <c:axId val="110910848"/>
        <c:axId val="110913024"/>
      </c:barChart>
      <c:catAx>
        <c:axId val="110910848"/>
        <c:scaling>
          <c:orientation val="minMax"/>
        </c:scaling>
        <c:delete val="0"/>
        <c:axPos val="b"/>
        <c:title>
          <c:tx>
            <c:rich>
              <a:bodyPr/>
              <a:lstStyle/>
              <a:p>
                <a:pPr>
                  <a:defRPr/>
                </a:pPr>
                <a:r>
                  <a:rPr lang="en-US" sz="1800" b="1" i="0" baseline="0">
                    <a:effectLst/>
                  </a:rPr>
                  <a:t>Security and Emergency Management Action Items</a:t>
                </a:r>
                <a:endParaRPr lang="en-US">
                  <a:effectLst/>
                </a:endParaRPr>
              </a:p>
            </c:rich>
          </c:tx>
          <c:overlay val="0"/>
        </c:title>
        <c:numFmt formatCode="General" sourceLinked="0"/>
        <c:majorTickMark val="out"/>
        <c:minorTickMark val="none"/>
        <c:tickLblPos val="nextTo"/>
        <c:crossAx val="110913024"/>
        <c:crosses val="autoZero"/>
        <c:auto val="1"/>
        <c:lblAlgn val="ctr"/>
        <c:lblOffset val="100"/>
        <c:noMultiLvlLbl val="0"/>
      </c:catAx>
      <c:valAx>
        <c:axId val="110913024"/>
        <c:scaling>
          <c:orientation val="minMax"/>
          <c:max val="1"/>
          <c:min val="0"/>
        </c:scaling>
        <c:delete val="0"/>
        <c:axPos val="l"/>
        <c:majorGridlines/>
        <c:title>
          <c:tx>
            <c:rich>
              <a:bodyPr rot="-5400000" vert="horz"/>
              <a:lstStyle/>
              <a:p>
                <a:pPr>
                  <a:defRPr sz="1400"/>
                </a:pPr>
                <a:r>
                  <a:rPr lang="en-US" sz="1400"/>
                  <a:t>Average Implementation</a:t>
                </a:r>
              </a:p>
            </c:rich>
          </c:tx>
          <c:overlay val="0"/>
        </c:title>
        <c:numFmt formatCode="0%" sourceLinked="1"/>
        <c:majorTickMark val="out"/>
        <c:minorTickMark val="none"/>
        <c:tickLblPos val="nextTo"/>
        <c:crossAx val="110910848"/>
        <c:crosses val="autoZero"/>
        <c:crossBetween val="between"/>
      </c:valAx>
    </c:plotArea>
    <c:legend>
      <c:legendPos val="r"/>
      <c:layout>
        <c:manualLayout>
          <c:xMode val="edge"/>
          <c:yMode val="edge"/>
          <c:x val="0.84352200403418298"/>
          <c:y val="0.42565792871597669"/>
          <c:w val="0.15072673787811031"/>
          <c:h val="0.18644204358176159"/>
        </c:manualLayout>
      </c:layout>
      <c:overlay val="0"/>
    </c:legend>
    <c:plotVisOnly val="1"/>
    <c:dispBlanksAs val="gap"/>
    <c:showDLblsOverMax val="0"/>
  </c:chart>
  <c:printSettings>
    <c:headerFooter/>
    <c:pageMargins b="0.75" l="0.7" r="0.7" t="0.75" header="0.3" footer="0.3"/>
    <c:pageSetup/>
  </c:printSettings>
</c:chartSpace>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7.xml.rels><?xml version="1.0" encoding="UTF-8" standalone="yes"?>
<Relationships xmlns="http://schemas.openxmlformats.org/package/2006/relationships"><Relationship Id="rId2" Type="http://schemas.openxmlformats.org/officeDocument/2006/relationships/chart" Target="../charts/chart4.xml"/><Relationship Id="rId1" Type="http://schemas.openxmlformats.org/officeDocument/2006/relationships/chart" Target="../charts/chart3.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13.vml.rels><?xml version="1.0" encoding="UTF-8" standalone="yes"?>
<Relationships xmlns="http://schemas.openxmlformats.org/package/2006/relationships"><Relationship Id="rId1" Type="http://schemas.openxmlformats.org/officeDocument/2006/relationships/image" Target="../media/image3.jpeg"/></Relationships>
</file>

<file path=xl/drawings/_rels/vmlDrawing14.vml.rels><?xml version="1.0" encoding="UTF-8" standalone="yes"?>
<Relationships xmlns="http://schemas.openxmlformats.org/package/2006/relationships"><Relationship Id="rId1" Type="http://schemas.openxmlformats.org/officeDocument/2006/relationships/image" Target="../media/image3.jpeg"/></Relationships>
</file>

<file path=xl/drawings/_rels/vmlDrawing15.vml.rels><?xml version="1.0" encoding="UTF-8" standalone="yes"?>
<Relationships xmlns="http://schemas.openxmlformats.org/package/2006/relationships"><Relationship Id="rId1" Type="http://schemas.openxmlformats.org/officeDocument/2006/relationships/image" Target="../media/image3.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3.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3.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3.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3.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12700</xdr:colOff>
          <xdr:row>0</xdr:row>
          <xdr:rowOff>0</xdr:rowOff>
        </xdr:from>
        <xdr:to>
          <xdr:col>9</xdr:col>
          <xdr:colOff>584200</xdr:colOff>
          <xdr:row>48</xdr:row>
          <xdr:rowOff>69850</xdr:rowOff>
        </xdr:to>
        <xdr:sp macro="" textlink="">
          <xdr:nvSpPr>
            <xdr:cNvPr id="15361" name="Object 1" hidden="1">
              <a:extLst>
                <a:ext uri="{63B3BB69-23CF-44E3-9099-C40C66FF867C}">
                  <a14:compatExt spid="_x0000_s15361"/>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0</xdr:col>
      <xdr:colOff>142875</xdr:colOff>
      <xdr:row>3</xdr:row>
      <xdr:rowOff>114300</xdr:rowOff>
    </xdr:from>
    <xdr:to>
      <xdr:col>5</xdr:col>
      <xdr:colOff>361950</xdr:colOff>
      <xdr:row>8</xdr:row>
      <xdr:rowOff>101826</xdr:rowOff>
    </xdr:to>
    <xdr:grpSp>
      <xdr:nvGrpSpPr>
        <xdr:cNvPr id="3" name="Group 2"/>
        <xdr:cNvGrpSpPr/>
      </xdr:nvGrpSpPr>
      <xdr:grpSpPr>
        <a:xfrm>
          <a:off x="142875" y="933450"/>
          <a:ext cx="3425825" cy="940026"/>
          <a:chOff x="4437018" y="982965"/>
          <a:chExt cx="3542210" cy="1035276"/>
        </a:xfrm>
      </xdr:grpSpPr>
      <xdr:pic>
        <xdr:nvPicPr>
          <xdr:cNvPr id="4" name="Picture 3"/>
          <xdr:cNvPicPr>
            <a:picLocks noChangeAspect="1"/>
          </xdr:cNvPicPr>
        </xdr:nvPicPr>
        <xdr:blipFill>
          <a:blip xmlns:r="http://schemas.openxmlformats.org/officeDocument/2006/relationships" r:embed="rId1"/>
          <a:stretch>
            <a:fillRect/>
          </a:stretch>
        </xdr:blipFill>
        <xdr:spPr>
          <a:xfrm>
            <a:off x="4437018" y="982965"/>
            <a:ext cx="1036981" cy="1035276"/>
          </a:xfrm>
          <a:prstGeom prst="rect">
            <a:avLst/>
          </a:prstGeom>
        </xdr:spPr>
      </xdr:pic>
      <xdr:sp macro="" textlink="">
        <xdr:nvSpPr>
          <xdr:cNvPr id="5" name="TextBox 6"/>
          <xdr:cNvSpPr txBox="1"/>
        </xdr:nvSpPr>
        <xdr:spPr>
          <a:xfrm>
            <a:off x="5549538" y="996423"/>
            <a:ext cx="2429690" cy="1021818"/>
          </a:xfrm>
          <a:prstGeom prst="rect">
            <a:avLst/>
          </a:prstGeom>
          <a:noFill/>
        </xdr:spPr>
        <xdr:txBody>
          <a:bodyPr wrap="square" rtlCol="0">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nSpc>
                <a:spcPct val="70000"/>
              </a:lnSpc>
              <a:spcBef>
                <a:spcPts val="600"/>
              </a:spcBef>
            </a:pPr>
            <a:r>
              <a:rPr lang="en-US" sz="2400" b="1">
                <a:solidFill>
                  <a:srgbClr val="002060"/>
                </a:solidFill>
                <a:latin typeface="Times New Roman" panose="02020603050405020304" pitchFamily="18" charset="0"/>
                <a:cs typeface="Times New Roman" panose="02020603050405020304" pitchFamily="18" charset="0"/>
              </a:rPr>
              <a:t>Transportation</a:t>
            </a:r>
          </a:p>
          <a:p>
            <a:pPr>
              <a:lnSpc>
                <a:spcPct val="70000"/>
              </a:lnSpc>
              <a:spcBef>
                <a:spcPts val="600"/>
              </a:spcBef>
            </a:pPr>
            <a:r>
              <a:rPr lang="en-US" sz="2400" b="1">
                <a:solidFill>
                  <a:srgbClr val="002060"/>
                </a:solidFill>
                <a:latin typeface="Times New Roman" panose="02020603050405020304" pitchFamily="18" charset="0"/>
                <a:cs typeface="Times New Roman" panose="02020603050405020304" pitchFamily="18" charset="0"/>
              </a:rPr>
              <a:t> Security </a:t>
            </a:r>
          </a:p>
          <a:p>
            <a:pPr>
              <a:lnSpc>
                <a:spcPct val="70000"/>
              </a:lnSpc>
              <a:spcBef>
                <a:spcPts val="600"/>
              </a:spcBef>
            </a:pPr>
            <a:r>
              <a:rPr lang="en-US" sz="2400" b="1">
                <a:solidFill>
                  <a:srgbClr val="002060"/>
                </a:solidFill>
                <a:latin typeface="Times New Roman" panose="02020603050405020304" pitchFamily="18" charset="0"/>
                <a:cs typeface="Times New Roman" panose="02020603050405020304" pitchFamily="18" charset="0"/>
              </a:rPr>
              <a:t>Administration </a:t>
            </a: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209550</xdr:colOff>
      <xdr:row>38</xdr:row>
      <xdr:rowOff>28575</xdr:rowOff>
    </xdr:from>
    <xdr:to>
      <xdr:col>0</xdr:col>
      <xdr:colOff>447675</xdr:colOff>
      <xdr:row>38</xdr:row>
      <xdr:rowOff>285750</xdr:rowOff>
    </xdr:to>
    <xdr:sp macro="" textlink="">
      <xdr:nvSpPr>
        <xdr:cNvPr id="2" name="Oval 12"/>
        <xdr:cNvSpPr>
          <a:spLocks noChangeArrowheads="1"/>
        </xdr:cNvSpPr>
      </xdr:nvSpPr>
      <xdr:spPr bwMode="auto">
        <a:xfrm>
          <a:off x="819150" y="8143875"/>
          <a:ext cx="238125" cy="257175"/>
        </a:xfrm>
        <a:prstGeom prst="ellipse">
          <a:avLst/>
        </a:prstGeom>
        <a:solidFill>
          <a:srgbClr val="FCF305"/>
        </a:solidFill>
        <a:ln w="9525">
          <a:solidFill>
            <a:srgbClr val="000000"/>
          </a:solidFill>
          <a:round/>
          <a:headEnd/>
          <a:tailEnd/>
        </a:ln>
      </xdr:spPr>
    </xdr:sp>
    <xdr:clientData/>
  </xdr:twoCellAnchor>
  <xdr:twoCellAnchor>
    <xdr:from>
      <xdr:col>0</xdr:col>
      <xdr:colOff>209550</xdr:colOff>
      <xdr:row>37</xdr:row>
      <xdr:rowOff>28575</xdr:rowOff>
    </xdr:from>
    <xdr:to>
      <xdr:col>0</xdr:col>
      <xdr:colOff>447675</xdr:colOff>
      <xdr:row>37</xdr:row>
      <xdr:rowOff>285750</xdr:rowOff>
    </xdr:to>
    <xdr:sp macro="" textlink="">
      <xdr:nvSpPr>
        <xdr:cNvPr id="3" name="Oval 47"/>
        <xdr:cNvSpPr>
          <a:spLocks noChangeArrowheads="1"/>
        </xdr:cNvSpPr>
      </xdr:nvSpPr>
      <xdr:spPr bwMode="auto">
        <a:xfrm>
          <a:off x="819150" y="7505700"/>
          <a:ext cx="238125" cy="257175"/>
        </a:xfrm>
        <a:prstGeom prst="ellipse">
          <a:avLst/>
        </a:prstGeom>
        <a:solidFill>
          <a:srgbClr val="1FB714"/>
        </a:solidFill>
        <a:ln w="9525">
          <a:solidFill>
            <a:srgbClr val="000000"/>
          </a:solidFill>
          <a:round/>
          <a:headEnd/>
          <a:tailEnd/>
        </a:ln>
      </xdr:spPr>
    </xdr:sp>
    <xdr:clientData/>
  </xdr:twoCellAnchor>
  <xdr:twoCellAnchor>
    <xdr:from>
      <xdr:col>0</xdr:col>
      <xdr:colOff>209550</xdr:colOff>
      <xdr:row>39</xdr:row>
      <xdr:rowOff>28575</xdr:rowOff>
    </xdr:from>
    <xdr:to>
      <xdr:col>0</xdr:col>
      <xdr:colOff>447675</xdr:colOff>
      <xdr:row>39</xdr:row>
      <xdr:rowOff>285750</xdr:rowOff>
    </xdr:to>
    <xdr:sp macro="" textlink="">
      <xdr:nvSpPr>
        <xdr:cNvPr id="4" name="Oval 65"/>
        <xdr:cNvSpPr>
          <a:spLocks noChangeArrowheads="1"/>
        </xdr:cNvSpPr>
      </xdr:nvSpPr>
      <xdr:spPr bwMode="auto">
        <a:xfrm>
          <a:off x="819150" y="8620125"/>
          <a:ext cx="238125" cy="257175"/>
        </a:xfrm>
        <a:prstGeom prst="ellipse">
          <a:avLst/>
        </a:prstGeom>
        <a:solidFill>
          <a:srgbClr val="DD0806"/>
        </a:solidFill>
        <a:ln w="9525">
          <a:solidFill>
            <a:srgbClr val="000000"/>
          </a:solidFill>
          <a:round/>
          <a:headEnd/>
          <a:tailEnd/>
        </a:ln>
      </xdr:spPr>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19051</xdr:colOff>
      <xdr:row>6</xdr:row>
      <xdr:rowOff>161925</xdr:rowOff>
    </xdr:from>
    <xdr:to>
      <xdr:col>18</xdr:col>
      <xdr:colOff>571501</xdr:colOff>
      <xdr:row>39</xdr:row>
      <xdr:rowOff>133350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19051</xdr:colOff>
      <xdr:row>49</xdr:row>
      <xdr:rowOff>47625</xdr:rowOff>
    </xdr:from>
    <xdr:to>
      <xdr:col>18</xdr:col>
      <xdr:colOff>571501</xdr:colOff>
      <xdr:row>82</xdr:row>
      <xdr:rowOff>28575</xdr:rowOff>
    </xdr:to>
    <xdr:graphicFrame macro="">
      <xdr:nvGraphicFramePr>
        <xdr:cNvPr id="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0</xdr:col>
      <xdr:colOff>209550</xdr:colOff>
      <xdr:row>251</xdr:row>
      <xdr:rowOff>76200</xdr:rowOff>
    </xdr:from>
    <xdr:to>
      <xdr:col>0</xdr:col>
      <xdr:colOff>447675</xdr:colOff>
      <xdr:row>251</xdr:row>
      <xdr:rowOff>333375</xdr:rowOff>
    </xdr:to>
    <xdr:sp macro="" textlink="">
      <xdr:nvSpPr>
        <xdr:cNvPr id="2" name="Oval 47"/>
        <xdr:cNvSpPr>
          <a:spLocks noChangeArrowheads="1"/>
        </xdr:cNvSpPr>
      </xdr:nvSpPr>
      <xdr:spPr bwMode="auto">
        <a:xfrm>
          <a:off x="209550" y="108642150"/>
          <a:ext cx="238125" cy="257175"/>
        </a:xfrm>
        <a:prstGeom prst="ellipse">
          <a:avLst/>
        </a:prstGeom>
        <a:solidFill>
          <a:srgbClr val="C3D69B"/>
        </a:solidFill>
        <a:ln w="9525">
          <a:solidFill>
            <a:srgbClr val="000000"/>
          </a:solidFill>
          <a:round/>
          <a:headEnd/>
          <a:tailEnd/>
        </a:ln>
      </xdr:spPr>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209550</xdr:colOff>
      <xdr:row>33</xdr:row>
      <xdr:rowOff>28575</xdr:rowOff>
    </xdr:from>
    <xdr:to>
      <xdr:col>0</xdr:col>
      <xdr:colOff>447675</xdr:colOff>
      <xdr:row>33</xdr:row>
      <xdr:rowOff>285750</xdr:rowOff>
    </xdr:to>
    <xdr:sp macro="" textlink="">
      <xdr:nvSpPr>
        <xdr:cNvPr id="2" name="Oval 12"/>
        <xdr:cNvSpPr>
          <a:spLocks noChangeArrowheads="1"/>
        </xdr:cNvSpPr>
      </xdr:nvSpPr>
      <xdr:spPr bwMode="auto">
        <a:xfrm>
          <a:off x="209550" y="10391775"/>
          <a:ext cx="238125" cy="133350"/>
        </a:xfrm>
        <a:prstGeom prst="ellipse">
          <a:avLst/>
        </a:prstGeom>
        <a:solidFill>
          <a:srgbClr val="FCF305"/>
        </a:solidFill>
        <a:ln w="9525">
          <a:solidFill>
            <a:srgbClr val="000000"/>
          </a:solidFill>
          <a:round/>
          <a:headEnd/>
          <a:tailEnd/>
        </a:ln>
      </xdr:spPr>
    </xdr:sp>
    <xdr:clientData/>
  </xdr:twoCellAnchor>
  <xdr:twoCellAnchor>
    <xdr:from>
      <xdr:col>0</xdr:col>
      <xdr:colOff>209550</xdr:colOff>
      <xdr:row>32</xdr:row>
      <xdr:rowOff>28575</xdr:rowOff>
    </xdr:from>
    <xdr:to>
      <xdr:col>0</xdr:col>
      <xdr:colOff>447675</xdr:colOff>
      <xdr:row>32</xdr:row>
      <xdr:rowOff>285750</xdr:rowOff>
    </xdr:to>
    <xdr:sp macro="" textlink="">
      <xdr:nvSpPr>
        <xdr:cNvPr id="3" name="Oval 47"/>
        <xdr:cNvSpPr>
          <a:spLocks noChangeArrowheads="1"/>
        </xdr:cNvSpPr>
      </xdr:nvSpPr>
      <xdr:spPr bwMode="auto">
        <a:xfrm>
          <a:off x="209550" y="10229850"/>
          <a:ext cx="238125" cy="133350"/>
        </a:xfrm>
        <a:prstGeom prst="ellipse">
          <a:avLst/>
        </a:prstGeom>
        <a:solidFill>
          <a:srgbClr val="1FB714"/>
        </a:solidFill>
        <a:ln w="9525">
          <a:solidFill>
            <a:srgbClr val="000000"/>
          </a:solidFill>
          <a:round/>
          <a:headEnd/>
          <a:tailEnd/>
        </a:ln>
      </xdr:spPr>
    </xdr:sp>
    <xdr:clientData/>
  </xdr:twoCellAnchor>
  <xdr:twoCellAnchor>
    <xdr:from>
      <xdr:col>0</xdr:col>
      <xdr:colOff>209550</xdr:colOff>
      <xdr:row>34</xdr:row>
      <xdr:rowOff>28575</xdr:rowOff>
    </xdr:from>
    <xdr:to>
      <xdr:col>0</xdr:col>
      <xdr:colOff>447675</xdr:colOff>
      <xdr:row>34</xdr:row>
      <xdr:rowOff>285750</xdr:rowOff>
    </xdr:to>
    <xdr:sp macro="" textlink="">
      <xdr:nvSpPr>
        <xdr:cNvPr id="4" name="Oval 65"/>
        <xdr:cNvSpPr>
          <a:spLocks noChangeArrowheads="1"/>
        </xdr:cNvSpPr>
      </xdr:nvSpPr>
      <xdr:spPr bwMode="auto">
        <a:xfrm>
          <a:off x="209550" y="10553700"/>
          <a:ext cx="238125" cy="133350"/>
        </a:xfrm>
        <a:prstGeom prst="ellipse">
          <a:avLst/>
        </a:prstGeom>
        <a:solidFill>
          <a:srgbClr val="DD0806"/>
        </a:solidFill>
        <a:ln w="9525">
          <a:solidFill>
            <a:srgbClr val="000000"/>
          </a:solidFill>
          <a:round/>
          <a:headEnd/>
          <a:tailEnd/>
        </a:ln>
      </xdr:spPr>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28576</xdr:colOff>
      <xdr:row>7</xdr:row>
      <xdr:rowOff>66675</xdr:rowOff>
    </xdr:from>
    <xdr:to>
      <xdr:col>18</xdr:col>
      <xdr:colOff>581026</xdr:colOff>
      <xdr:row>40</xdr:row>
      <xdr:rowOff>47625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38101</xdr:colOff>
      <xdr:row>49</xdr:row>
      <xdr:rowOff>57150</xdr:rowOff>
    </xdr:from>
    <xdr:to>
      <xdr:col>18</xdr:col>
      <xdr:colOff>590551</xdr:colOff>
      <xdr:row>82</xdr:row>
      <xdr:rowOff>38100</xdr:rowOff>
    </xdr:to>
    <xdr:graphicFrame macro="">
      <xdr:nvGraphicFramePr>
        <xdr:cNvPr id="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8.xml><?xml version="1.0" encoding="utf-8"?>
<xdr:wsDr xmlns:xdr="http://schemas.openxmlformats.org/drawingml/2006/spreadsheetDrawing" xmlns:a="http://schemas.openxmlformats.org/drawingml/2006/main">
  <xdr:oneCellAnchor>
    <xdr:from>
      <xdr:col>1</xdr:col>
      <xdr:colOff>514350</xdr:colOff>
      <xdr:row>6</xdr:row>
      <xdr:rowOff>381000</xdr:rowOff>
    </xdr:from>
    <xdr:ext cx="3619500" cy="1476376"/>
    <xdr:sp macro="" textlink="">
      <xdr:nvSpPr>
        <xdr:cNvPr id="2" name="TextBox 1"/>
        <xdr:cNvSpPr txBox="1"/>
      </xdr:nvSpPr>
      <xdr:spPr>
        <a:xfrm>
          <a:off x="7515225" y="1809750"/>
          <a:ext cx="3619500" cy="1476376"/>
        </a:xfrm>
        <a:prstGeom prst="rect">
          <a:avLst/>
        </a:prstGeom>
        <a:solidFill>
          <a:schemeClr val="bg1"/>
        </a:solidFill>
        <a:ln w="254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US" sz="1100" b="1">
              <a:solidFill>
                <a:schemeClr val="tx1"/>
              </a:solidFill>
              <a:effectLst/>
              <a:latin typeface="+mn-lt"/>
              <a:ea typeface="+mn-ea"/>
              <a:cs typeface="+mn-cs"/>
            </a:rPr>
            <a:t>NOTE:  Before continuing,</a:t>
          </a:r>
          <a:r>
            <a:rPr lang="en-US" sz="1100" b="1" baseline="0">
              <a:solidFill>
                <a:schemeClr val="tx1"/>
              </a:solidFill>
              <a:effectLst/>
              <a:latin typeface="+mn-lt"/>
              <a:ea typeface="+mn-ea"/>
              <a:cs typeface="+mn-cs"/>
            </a:rPr>
            <a:t> be sure to complete the following:</a:t>
          </a:r>
          <a:endParaRPr lang="en-US">
            <a:effectLst/>
          </a:endParaRPr>
        </a:p>
        <a:p>
          <a:r>
            <a:rPr lang="en-US" sz="1100" b="1" baseline="0">
              <a:solidFill>
                <a:schemeClr val="tx1"/>
              </a:solidFill>
              <a:effectLst/>
              <a:latin typeface="+mn-lt"/>
              <a:ea typeface="+mn-ea"/>
              <a:cs typeface="+mn-cs"/>
            </a:rPr>
            <a:t>1.  Click on the Pivot Table "Mitigation Priorities" cell to right.</a:t>
          </a:r>
          <a:endParaRPr lang="en-US">
            <a:effectLst/>
          </a:endParaRPr>
        </a:p>
        <a:p>
          <a:r>
            <a:rPr lang="en-US" sz="1100" b="1" baseline="0">
              <a:solidFill>
                <a:schemeClr val="tx1"/>
              </a:solidFill>
              <a:effectLst/>
              <a:latin typeface="+mn-lt"/>
              <a:ea typeface="+mn-ea"/>
              <a:cs typeface="+mn-cs"/>
            </a:rPr>
            <a:t>2.  Select Options underneath PivotTable Tools at top.</a:t>
          </a:r>
          <a:endParaRPr lang="en-US">
            <a:effectLst/>
          </a:endParaRPr>
        </a:p>
        <a:p>
          <a:r>
            <a:rPr lang="en-US" sz="1100" b="1" baseline="0">
              <a:solidFill>
                <a:schemeClr val="tx1"/>
              </a:solidFill>
              <a:effectLst/>
              <a:latin typeface="+mn-lt"/>
              <a:ea typeface="+mn-ea"/>
              <a:cs typeface="+mn-cs"/>
            </a:rPr>
            <a:t>3.  Click on "Refresh All" (just below Options).</a:t>
          </a:r>
          <a:endParaRPr lang="en-US">
            <a:effectLst/>
          </a:endParaRPr>
        </a:p>
        <a:p>
          <a:r>
            <a:rPr lang="en-US" sz="1100" b="1" baseline="0">
              <a:solidFill>
                <a:schemeClr val="tx1"/>
              </a:solidFill>
              <a:effectLst/>
              <a:latin typeface="+mn-lt"/>
              <a:ea typeface="+mn-ea"/>
              <a:cs typeface="+mn-cs"/>
            </a:rPr>
            <a:t>This will update the Pivot Table with the most recent information.</a:t>
          </a:r>
          <a:endParaRPr lang="en-US">
            <a:effectLst/>
          </a:endParaRPr>
        </a:p>
        <a:p>
          <a:endParaRPr lang="en-US" sz="1100"/>
        </a:p>
      </xdr:txBody>
    </xdr:sp>
    <xdr:clientData/>
  </xdr:one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Dove, Joseph" refreshedDate="42639.609982638889" createdVersion="4" refreshedVersion="4" minRefreshableVersion="3" recordCount="17">
  <cacheSource type="worksheet">
    <worksheetSource ref="A1:H18" sheet="SAI Mitigation Worksheet"/>
  </cacheSource>
  <cacheFields count="8">
    <cacheField name="SAI" numFmtId="0">
      <sharedItems containsMixedTypes="1" containsNumber="1" containsInteger="1" minValue="1" maxValue="17" count="34">
        <s v="SAI #1"/>
        <s v="SAI #2"/>
        <s v="SAI #3"/>
        <s v="SAI #4"/>
        <s v="SAI #5"/>
        <s v="SAI #6"/>
        <s v="SAI #7"/>
        <s v="SAI #8"/>
        <s v="SAI #9"/>
        <s v="SAI #10"/>
        <s v="SAI #11"/>
        <s v="SAI #12"/>
        <s v="SAI #13"/>
        <s v="SAI #14"/>
        <s v="SAI #15"/>
        <s v="SAI #16"/>
        <s v="SAI #17"/>
        <n v="13" u="1"/>
        <n v="5" u="1"/>
        <n v="14" u="1"/>
        <n v="15" u="1"/>
        <n v="2" u="1"/>
        <n v="6" u="1"/>
        <n v="16" u="1"/>
        <n v="17" u="1"/>
        <n v="7" u="1"/>
        <n v="1" u="1"/>
        <n v="3" u="1"/>
        <n v="8" u="1"/>
        <n v="9" u="1"/>
        <n v="10" u="1"/>
        <n v="11" u="1"/>
        <n v="4" u="1"/>
        <n v="12" u="1"/>
      </sharedItems>
    </cacheField>
    <cacheField name="Description" numFmtId="0">
      <sharedItems count="17">
        <s v="Establish written Security Programs and Emergency Management Plans"/>
        <s v="Define roles and responsibilities for security and emergency management"/>
        <s v="Ensure that operations and maintenance supervisors, forepersons, and managers are held accountable for security issues under their control"/>
        <s v="Coordinate Security and Emergency Management Plan(s) with local and regional agencies"/>
        <s v="Establish and maintain a Security and Emergency Training Program"/>
        <s v="Establish plans and protocols to respond to the National Terrorism Advisory System (NTAS) alert system"/>
        <s v="Implement and reinforce a Public Security and Emergency Awareness program"/>
        <s v="Establish and use a risk management process"/>
        <s v="Establish and use an information sharing process for threat and intelligence information"/>
        <s v="Conduct Tabletop and Functional Drills"/>
        <s v="Developing a Comprehensive Cyber Security Strategy"/>
        <s v="Control access to security critical facilities with ID badges for all visitors, employees and contractors"/>
        <s v="Conduct physical security inspections"/>
        <s v="Conduct background investigations of employees and contractors"/>
        <s v="Control access to documents of security-critical systems and facilities"/>
        <s v="Ensure existence of a process for handling and access to Sensitive Security Information (SSI)"/>
        <s v="Conduct Security Program audits"/>
      </sharedItems>
    </cacheField>
    <cacheField name="Purpose" numFmtId="0">
      <sharedItems count="17" longText="1">
        <s v="The purpose of the SEPP is to ensure a planned, documented, organized response to actual and potential security threats to the system, and to address these threats with proactive measures and response techniques that manage and minimize the outcome of security breaches or related events."/>
        <s v="The purpose of this section is to ensure that agency management and employees are knowledgeable of and well-prepared to develop, disseminate and implement written Security and Emergency Management Plans."/>
        <s v="The purpose of this section is to ensure that agency front-line supervisors and employees are trained, informed and prepared to implement security and emergency response protocols and procedures appropriate to their function."/>
        <s v="The purpose of this section is to enhance and elevate security and emergency preparedness by coordinating, training, exercising and testing agency capabilities with local and regional emergency response agencies."/>
        <s v="The purpose of this section is to ensure that ALL agency personnel are trained, tested and monitored in the current security and emergency response protocols appropriate to their position."/>
        <s v="The purpose of establishing plans and protocols to respond to information received about imminent or elevated security threats is to ensure a pre-determined, organized response by the Agency, employees and individuals to prevent, mitigate or respond to the threat."/>
        <s v="The purpose of this section is to ensure that the agency develops and implements programs to engage all passengers, contractors and others who come into contact with the system in a program of security awareness activities so that they serve as “eyes and ears” for the system."/>
        <s v="The purpose of an Agency risk management process is to improve security through a structured, proactive program developed to identify, assess, manage and mitigate the security risks inherent to the system."/>
        <s v="The purpose of this section is to ensure enhanced agency security awareness through formalized information receipt processes and incident/information reporting exchanges to ensure that the agency has timely, controlled and predictable responses to various types of emergencies that may occur within the system or nearby locations that may impact the system."/>
        <s v="The purpose of this section is to develop and prepare a coordinated agency emergency response through the conduct of planning, training, exercising and evaluating of response protocols with local and regional first responders."/>
        <s v="The purpose of this section is to enhance agency security awareness and preparedness to identify and protect against cyber security threats to the system."/>
        <s v="The purpose of establishing controlled access to identified security critical facilities is to promote protective measures for critical infrastructure essential to uninterrupted / uncompromised system operation."/>
        <s v="The purpose of conducting frequent and consistent inspections of security critical facilities, equipment and other critical assets is to ensure prompt identification and resolution of security issues, gaps or conditions.\"/>
        <s v="The purpose of this element is to enhance system security through the conduct and documentation of employee and contractor background investigations based upon identified and verified critical system access requirement levels."/>
        <s v="The purpose of this element is to enhance system security through the identification and protection of employee and contractor document access to critical systems and facilities based upon verified need-to-know access requirements."/>
        <s v="The purpose of this element is to enhance system security through the identification and documentation of critical systems and facility access based upon employee and contractor verified access needs requirements."/>
        <s v="The purpose of this element is to assess the effectiveness of the agency’s Security Program as related to the inspection, monitoring, auditing and documentation processes and procedures established for all agency functions as well as all of its contractors."/>
      </sharedItems>
    </cacheField>
    <cacheField name="Standard" numFmtId="0">
      <sharedItems/>
    </cacheField>
    <cacheField name="Priority" numFmtId="0">
      <sharedItems/>
    </cacheField>
    <cacheField name="Status" numFmtId="0">
      <sharedItems count="4">
        <s v="1 High Priority - Immediate Corrective Actions Recommended"/>
        <s v="2 Medium Priority - Prompt Corrective Actions Recommended"/>
        <s v="3 Low Priority - Corrective Actions Recommended To Be Taken At Earliest Convenience."/>
        <s v="Component Met - Maintain Situational Awareness" u="1"/>
      </sharedItems>
    </cacheField>
    <cacheField name="Implementation" numFmtId="9">
      <sharedItems containsSemiMixedTypes="0" containsString="0" containsNumber="1" minValue="0" maxValue="1" count="46">
        <n v="0"/>
        <n v="0.82" u="1"/>
        <n v="0.8392857142857143" u="1"/>
        <n v="0.87" u="1"/>
        <n v="0.55000000000000004" u="1"/>
        <n v="0.6" u="1"/>
        <n v="0.625" u="1"/>
        <n v="0.65" u="1"/>
        <n v="0.76" u="1"/>
        <n v="0.93333333333333335" u="1"/>
        <n v="0.81" u="1"/>
        <n v="0.54" u="1"/>
        <n v="0.7" u="1"/>
        <n v="0.75" u="1"/>
        <n v="0.77884615384615385" u="1"/>
        <n v="0.8214285714285714" u="1"/>
        <n v="0.6071428571428571" u="1"/>
        <n v="0.64" u="1"/>
        <n v="0.69" u="1"/>
        <n v="0.8" u="1"/>
        <n v="0.82499999999999996" u="1"/>
        <n v="0.85" u="1"/>
        <n v="0.9" u="1"/>
        <n v="0.94444444444444442" u="1"/>
        <n v="0.66666666666666663" u="1"/>
        <n v="0.9375" u="1"/>
        <n v="0.66176470588235292" u="1"/>
        <n v="0.72916666666666663" u="1"/>
        <n v="1" u="1"/>
        <n v="0.9285714285714286" u="1"/>
        <n v="0.4" u="1"/>
        <n v="0.53703703703703709" u="1"/>
        <n v="0.78" u="1"/>
        <n v="0.88" u="1"/>
        <n v="0.99" u="1"/>
        <n v="0.91666666666666663" u="1"/>
        <n v="0.72" u="1"/>
        <n v="0.77" u="1"/>
        <n v="0.5" u="1"/>
        <n v="0.34" u="1"/>
        <n v="0.5714285714285714" u="1"/>
        <n v="0.98" u="1"/>
        <n v="0.97222222222222221" u="1"/>
        <n v="0.42" u="1"/>
        <n v="0.66" u="1"/>
        <n v="0.71" u="1"/>
      </sharedItems>
    </cacheField>
    <cacheField name="Spacer" numFmtId="0">
      <sharedItems containsNonDate="0" containsString="0" containsBlank="1" count="1">
        <m/>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17">
  <r>
    <x v="0"/>
    <x v="0"/>
    <x v="0"/>
    <s v="&lt;Standard Description Needed&gt;"/>
    <s v="High"/>
    <x v="0"/>
    <x v="0"/>
    <x v="0"/>
  </r>
  <r>
    <x v="1"/>
    <x v="1"/>
    <x v="1"/>
    <s v="&lt;Standard Description Needed&gt;"/>
    <s v="High"/>
    <x v="0"/>
    <x v="0"/>
    <x v="0"/>
  </r>
  <r>
    <x v="2"/>
    <x v="2"/>
    <x v="2"/>
    <s v="&lt;Standard Description Needed&gt;"/>
    <s v="High"/>
    <x v="0"/>
    <x v="0"/>
    <x v="0"/>
  </r>
  <r>
    <x v="3"/>
    <x v="3"/>
    <x v="3"/>
    <s v="&lt;Standard Description Needed&gt;"/>
    <s v="Medium"/>
    <x v="1"/>
    <x v="0"/>
    <x v="0"/>
  </r>
  <r>
    <x v="4"/>
    <x v="4"/>
    <x v="4"/>
    <s v="&lt;Standard Description Needed&gt;"/>
    <s v="High"/>
    <x v="0"/>
    <x v="0"/>
    <x v="0"/>
  </r>
  <r>
    <x v="5"/>
    <x v="5"/>
    <x v="5"/>
    <s v="&lt;Standard Description Needed&gt;"/>
    <s v="Low"/>
    <x v="2"/>
    <x v="0"/>
    <x v="0"/>
  </r>
  <r>
    <x v="6"/>
    <x v="6"/>
    <x v="6"/>
    <s v="&lt;Standard Description Needed&gt;"/>
    <s v="High"/>
    <x v="0"/>
    <x v="0"/>
    <x v="0"/>
  </r>
  <r>
    <x v="7"/>
    <x v="7"/>
    <x v="7"/>
    <s v="&lt;Standard Description Needed&gt;"/>
    <s v="Medium"/>
    <x v="1"/>
    <x v="0"/>
    <x v="0"/>
  </r>
  <r>
    <x v="8"/>
    <x v="8"/>
    <x v="8"/>
    <s v="&lt;Standard Description Needed&gt;"/>
    <s v="Medium"/>
    <x v="1"/>
    <x v="0"/>
    <x v="0"/>
  </r>
  <r>
    <x v="9"/>
    <x v="9"/>
    <x v="9"/>
    <s v="&lt;Standard Description Needed&gt;"/>
    <s v="High"/>
    <x v="0"/>
    <x v="0"/>
    <x v="0"/>
  </r>
  <r>
    <x v="10"/>
    <x v="10"/>
    <x v="10"/>
    <s v="&lt;Standard Description Needed&gt;"/>
    <s v="Low"/>
    <x v="2"/>
    <x v="0"/>
    <x v="0"/>
  </r>
  <r>
    <x v="11"/>
    <x v="11"/>
    <x v="11"/>
    <s v="&lt;Standard Description Needed&gt;"/>
    <s v="Medium"/>
    <x v="1"/>
    <x v="0"/>
    <x v="0"/>
  </r>
  <r>
    <x v="12"/>
    <x v="12"/>
    <x v="12"/>
    <s v="&lt;Standard Description Needed&gt;"/>
    <s v="High"/>
    <x v="0"/>
    <x v="0"/>
    <x v="0"/>
  </r>
  <r>
    <x v="13"/>
    <x v="13"/>
    <x v="13"/>
    <s v="&lt;Standard Description Needed&gt;"/>
    <s v="Medium"/>
    <x v="1"/>
    <x v="0"/>
    <x v="0"/>
  </r>
  <r>
    <x v="14"/>
    <x v="14"/>
    <x v="14"/>
    <s v="&lt;Standard Description Needed&gt;"/>
    <s v="Medium"/>
    <x v="1"/>
    <x v="0"/>
    <x v="0"/>
  </r>
  <r>
    <x v="15"/>
    <x v="15"/>
    <x v="15"/>
    <s v="&lt;Standard Description Needed&gt;"/>
    <s v="Low"/>
    <x v="2"/>
    <x v="0"/>
    <x v="0"/>
  </r>
  <r>
    <x v="16"/>
    <x v="16"/>
    <x v="16"/>
    <s v="&lt;Standard Description Needed&gt;"/>
    <s v="Medium"/>
    <x v="1"/>
    <x v="0"/>
    <x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1" cacheId="4" applyNumberFormats="0" applyBorderFormats="0" applyFontFormats="0" applyPatternFormats="0" applyAlignmentFormats="0" applyWidthHeightFormats="1" dataCaption="Values" updatedVersion="4" minRefreshableVersion="3" useAutoFormatting="1" itemPrintTitles="1" createdVersion="4" indent="0" outline="1" outlineData="1" multipleFieldFilters="0" rowHeaderCaption="SAI Priorities">
  <location ref="A3:A78" firstHeaderRow="1" firstDataRow="1" firstDataCol="1"/>
  <pivotFields count="8">
    <pivotField axis="axisRow" showAll="0">
      <items count="35">
        <item m="1" x="26"/>
        <item m="1" x="21"/>
        <item m="1" x="27"/>
        <item m="1" x="32"/>
        <item m="1" x="18"/>
        <item m="1" x="22"/>
        <item m="1" x="25"/>
        <item m="1" x="28"/>
        <item m="1" x="29"/>
        <item m="1" x="30"/>
        <item m="1" x="31"/>
        <item m="1" x="33"/>
        <item m="1" x="17"/>
        <item m="1" x="19"/>
        <item m="1" x="20"/>
        <item m="1" x="23"/>
        <item m="1" x="24"/>
        <item x="0"/>
        <item x="1"/>
        <item x="2"/>
        <item x="3"/>
        <item x="4"/>
        <item x="5"/>
        <item x="6"/>
        <item x="7"/>
        <item x="8"/>
        <item x="9"/>
        <item x="10"/>
        <item x="11"/>
        <item x="12"/>
        <item x="13"/>
        <item x="14"/>
        <item x="15"/>
        <item x="16"/>
        <item t="default"/>
      </items>
    </pivotField>
    <pivotField axis="axisRow" showAll="0">
      <items count="18">
        <item x="13"/>
        <item x="12"/>
        <item x="16"/>
        <item x="9"/>
        <item x="14"/>
        <item x="11"/>
        <item x="3"/>
        <item x="1"/>
        <item x="10"/>
        <item x="15"/>
        <item x="2"/>
        <item x="4"/>
        <item x="7"/>
        <item x="8"/>
        <item x="5"/>
        <item x="0"/>
        <item x="6"/>
        <item t="default"/>
      </items>
    </pivotField>
    <pivotField axis="axisRow" showAll="0">
      <items count="18">
        <item x="7"/>
        <item x="12"/>
        <item x="11"/>
        <item x="5"/>
        <item x="0"/>
        <item x="16"/>
        <item x="13"/>
        <item x="15"/>
        <item x="14"/>
        <item x="9"/>
        <item x="10"/>
        <item x="3"/>
        <item x="8"/>
        <item x="2"/>
        <item x="1"/>
        <item x="4"/>
        <item x="6"/>
        <item t="default"/>
      </items>
    </pivotField>
    <pivotField showAll="0"/>
    <pivotField showAll="0"/>
    <pivotField axis="axisRow" showAll="0">
      <items count="5">
        <item x="0"/>
        <item x="1"/>
        <item h="1" m="1" x="3"/>
        <item x="2"/>
        <item t="default"/>
      </items>
    </pivotField>
    <pivotField axis="axisRow" numFmtId="9" showAll="0" sortType="ascending" defaultSubtotal="0">
      <items count="46">
        <item x="0"/>
        <item m="1" x="39"/>
        <item m="1" x="30"/>
        <item m="1" x="43"/>
        <item m="1" x="38"/>
        <item m="1" x="31"/>
        <item m="1" x="11"/>
        <item m="1" x="4"/>
        <item m="1" x="40"/>
        <item m="1" x="5"/>
        <item m="1" x="16"/>
        <item m="1" x="6"/>
        <item m="1" x="17"/>
        <item m="1" x="7"/>
        <item m="1" x="44"/>
        <item m="1" x="26"/>
        <item m="1" x="24"/>
        <item m="1" x="18"/>
        <item m="1" x="12"/>
        <item m="1" x="45"/>
        <item m="1" x="36"/>
        <item m="1" x="27"/>
        <item m="1" x="13"/>
        <item m="1" x="8"/>
        <item m="1" x="37"/>
        <item m="1" x="14"/>
        <item m="1" x="32"/>
        <item m="1" x="19"/>
        <item m="1" x="10"/>
        <item m="1" x="1"/>
        <item m="1" x="15"/>
        <item m="1" x="20"/>
        <item m="1" x="2"/>
        <item m="1" x="21"/>
        <item m="1" x="3"/>
        <item m="1" x="33"/>
        <item m="1" x="22"/>
        <item m="1" x="35"/>
        <item m="1" x="29"/>
        <item m="1" x="9"/>
        <item m="1" x="25"/>
        <item m="1" x="23"/>
        <item m="1" x="42"/>
        <item m="1" x="41"/>
        <item m="1" x="34"/>
        <item m="1" x="28"/>
      </items>
    </pivotField>
    <pivotField axis="axisRow" showAll="0">
      <items count="2">
        <item x="0"/>
        <item t="default"/>
      </items>
    </pivotField>
  </pivotFields>
  <rowFields count="6">
    <field x="5"/>
    <field x="6"/>
    <field x="0"/>
    <field x="1"/>
    <field x="2"/>
    <field x="7"/>
  </rowFields>
  <rowItems count="75">
    <i>
      <x/>
    </i>
    <i r="1">
      <x/>
    </i>
    <i r="2">
      <x v="17"/>
    </i>
    <i r="3">
      <x v="15"/>
    </i>
    <i r="4">
      <x v="4"/>
    </i>
    <i r="5">
      <x/>
    </i>
    <i r="2">
      <x v="18"/>
    </i>
    <i r="3">
      <x v="7"/>
    </i>
    <i r="4">
      <x v="14"/>
    </i>
    <i r="5">
      <x/>
    </i>
    <i r="2">
      <x v="19"/>
    </i>
    <i r="3">
      <x v="10"/>
    </i>
    <i r="4">
      <x v="13"/>
    </i>
    <i r="5">
      <x/>
    </i>
    <i r="2">
      <x v="21"/>
    </i>
    <i r="3">
      <x v="11"/>
    </i>
    <i r="4">
      <x v="15"/>
    </i>
    <i r="5">
      <x/>
    </i>
    <i r="2">
      <x v="23"/>
    </i>
    <i r="3">
      <x v="16"/>
    </i>
    <i r="4">
      <x v="16"/>
    </i>
    <i r="5">
      <x/>
    </i>
    <i r="2">
      <x v="26"/>
    </i>
    <i r="3">
      <x v="3"/>
    </i>
    <i r="4">
      <x v="9"/>
    </i>
    <i r="5">
      <x/>
    </i>
    <i r="2">
      <x v="29"/>
    </i>
    <i r="3">
      <x v="1"/>
    </i>
    <i r="4">
      <x v="1"/>
    </i>
    <i r="5">
      <x/>
    </i>
    <i>
      <x v="1"/>
    </i>
    <i r="1">
      <x/>
    </i>
    <i r="2">
      <x v="20"/>
    </i>
    <i r="3">
      <x v="6"/>
    </i>
    <i r="4">
      <x v="11"/>
    </i>
    <i r="5">
      <x/>
    </i>
    <i r="2">
      <x v="24"/>
    </i>
    <i r="3">
      <x v="12"/>
    </i>
    <i r="4">
      <x/>
    </i>
    <i r="5">
      <x/>
    </i>
    <i r="2">
      <x v="25"/>
    </i>
    <i r="3">
      <x v="13"/>
    </i>
    <i r="4">
      <x v="12"/>
    </i>
    <i r="5">
      <x/>
    </i>
    <i r="2">
      <x v="28"/>
    </i>
    <i r="3">
      <x v="5"/>
    </i>
    <i r="4">
      <x v="2"/>
    </i>
    <i r="5">
      <x/>
    </i>
    <i r="2">
      <x v="30"/>
    </i>
    <i r="3">
      <x/>
    </i>
    <i r="4">
      <x v="6"/>
    </i>
    <i r="5">
      <x/>
    </i>
    <i r="2">
      <x v="31"/>
    </i>
    <i r="3">
      <x v="4"/>
    </i>
    <i r="4">
      <x v="8"/>
    </i>
    <i r="5">
      <x/>
    </i>
    <i r="2">
      <x v="33"/>
    </i>
    <i r="3">
      <x v="2"/>
    </i>
    <i r="4">
      <x v="5"/>
    </i>
    <i r="5">
      <x/>
    </i>
    <i>
      <x v="3"/>
    </i>
    <i r="1">
      <x/>
    </i>
    <i r="2">
      <x v="22"/>
    </i>
    <i r="3">
      <x v="14"/>
    </i>
    <i r="4">
      <x v="3"/>
    </i>
    <i r="5">
      <x/>
    </i>
    <i r="2">
      <x v="27"/>
    </i>
    <i r="3">
      <x v="8"/>
    </i>
    <i r="4">
      <x v="10"/>
    </i>
    <i r="5">
      <x/>
    </i>
    <i r="2">
      <x v="32"/>
    </i>
    <i r="3">
      <x v="9"/>
    </i>
    <i r="4">
      <x v="7"/>
    </i>
    <i r="5">
      <x/>
    </i>
    <i t="grand">
      <x/>
    </i>
  </rowItems>
  <colItems count="1">
    <i/>
  </colItems>
  <formats count="5">
    <format dxfId="10">
      <pivotArea type="all" dataOnly="0" outline="0" fieldPosition="0"/>
    </format>
    <format dxfId="9">
      <pivotArea field="5" type="button" dataOnly="0" labelOnly="1" outline="0" axis="axisRow" fieldPosition="0"/>
    </format>
    <format dxfId="8">
      <pivotArea field="5" type="button" dataOnly="0" labelOnly="1" outline="0" axis="axisRow" fieldPosition="0"/>
    </format>
    <format dxfId="7">
      <pivotArea field="5" type="button" dataOnly="0" labelOnly="1" outline="0" axis="axisRow" fieldPosition="0"/>
    </format>
    <format dxfId="6">
      <pivotArea type="all" dataOnly="0"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image" Target="../media/image1.emf"/><Relationship Id="rId4" Type="http://schemas.openxmlformats.org/officeDocument/2006/relationships/oleObject" Target="../embeddings/oleObject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10.v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11.vml"/><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5.xml"/><Relationship Id="rId1" Type="http://schemas.openxmlformats.org/officeDocument/2006/relationships/printerSettings" Target="../printerSettings/printerSettings11.bin"/><Relationship Id="rId4" Type="http://schemas.openxmlformats.org/officeDocument/2006/relationships/comments" Target="../comments6.xm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6.xml"/><Relationship Id="rId1" Type="http://schemas.openxmlformats.org/officeDocument/2006/relationships/printerSettings" Target="../printerSettings/printerSettings15.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7.xml"/><Relationship Id="rId1" Type="http://schemas.openxmlformats.org/officeDocument/2006/relationships/printerSettings" Target="../printerSettings/printerSettings16.bin"/></Relationships>
</file>

<file path=xl/worksheets/_rels/sheet21.xml.rels><?xml version="1.0" encoding="UTF-8" standalone="yes"?>
<Relationships xmlns="http://schemas.openxmlformats.org/package/2006/relationships"><Relationship Id="rId2" Type="http://schemas.openxmlformats.org/officeDocument/2006/relationships/vmlDrawing" Target="../drawings/vmlDrawing15.vml"/><Relationship Id="rId1" Type="http://schemas.openxmlformats.org/officeDocument/2006/relationships/printerSettings" Target="../printerSettings/printerSettings17.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ivotTable" Target="../pivotTables/pivotTable1.xml"/></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openxmlformats.org/officeDocument/2006/relationships/comments" Target="../comments1.xml"/><Relationship Id="rId4"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vmlDrawing" Target="../drawings/vmlDrawing4.v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vmlDrawing" Target="../drawings/vmlDrawing6.v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tabColor rgb="FF00B050"/>
  </sheetPr>
  <dimension ref="A1"/>
  <sheetViews>
    <sheetView view="pageBreakPreview" zoomScaleNormal="100" zoomScaleSheetLayoutView="100" workbookViewId="0">
      <selection activeCell="M26" sqref="M26"/>
    </sheetView>
  </sheetViews>
  <sheetFormatPr defaultRowHeight="12.5" x14ac:dyDescent="0.25"/>
  <sheetData/>
  <pageMargins left="0.7" right="0.7" top="0.75" bottom="0.75" header="0.3" footer="0.3"/>
  <pageSetup orientation="portrait" r:id="rId1"/>
  <drawing r:id="rId2"/>
  <legacyDrawing r:id="rId3"/>
  <oleObjects>
    <mc:AlternateContent xmlns:mc="http://schemas.openxmlformats.org/markup-compatibility/2006">
      <mc:Choice Requires="x14">
        <oleObject progId="AcroExch.Document.7" shapeId="15361" r:id="rId4">
          <objectPr defaultSize="0" autoPict="0" r:id="rId5">
            <anchor moveWithCells="1">
              <from>
                <xdr:col>0</xdr:col>
                <xdr:colOff>12700</xdr:colOff>
                <xdr:row>0</xdr:row>
                <xdr:rowOff>0</xdr:rowOff>
              </from>
              <to>
                <xdr:col>9</xdr:col>
                <xdr:colOff>584200</xdr:colOff>
                <xdr:row>48</xdr:row>
                <xdr:rowOff>69850</xdr:rowOff>
              </to>
            </anchor>
          </objectPr>
        </oleObject>
      </mc:Choice>
      <mc:Fallback>
        <oleObject progId="AcroExch.Document.7" shapeId="15361" r:id="rId4"/>
      </mc:Fallback>
    </mc:AlternateContent>
  </oleObjects>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9">
    <tabColor theme="4"/>
  </sheetPr>
  <dimension ref="A1:G147"/>
  <sheetViews>
    <sheetView workbookViewId="0">
      <selection activeCell="E1" sqref="E1"/>
    </sheetView>
  </sheetViews>
  <sheetFormatPr defaultColWidth="9.1796875" defaultRowHeight="13" x14ac:dyDescent="0.25"/>
  <cols>
    <col min="1" max="1" width="8.453125" style="108" customWidth="1"/>
    <col min="2" max="2" width="40.7265625" style="197" customWidth="1"/>
    <col min="3" max="3" width="13" style="108" customWidth="1"/>
    <col min="4" max="4" width="27.453125" style="197" customWidth="1"/>
    <col min="5" max="12" width="11.54296875" style="107"/>
    <col min="13" max="16384" width="9.1796875" style="107"/>
  </cols>
  <sheetData>
    <row r="1" spans="1:4" ht="17.5" x14ac:dyDescent="0.25">
      <c r="A1" s="1785" t="s">
        <v>189</v>
      </c>
      <c r="B1" s="1785"/>
      <c r="C1" s="1785"/>
      <c r="D1" s="1785"/>
    </row>
    <row r="2" spans="1:4" ht="13.5" thickBot="1" x14ac:dyDescent="0.3">
      <c r="A2" s="17"/>
      <c r="B2" s="55"/>
      <c r="C2" s="17"/>
      <c r="D2" s="55"/>
    </row>
    <row r="3" spans="1:4" ht="13.5" thickBot="1" x14ac:dyDescent="0.3">
      <c r="A3" s="1782">
        <f>Profile!G11</f>
        <v>0</v>
      </c>
      <c r="B3" s="1783"/>
      <c r="C3" s="1783"/>
      <c r="D3" s="1784"/>
    </row>
    <row r="4" spans="1:4" x14ac:dyDescent="0.25">
      <c r="A4" s="17"/>
      <c r="B4" s="55"/>
      <c r="C4" s="17"/>
      <c r="D4" s="55"/>
    </row>
    <row r="5" spans="1:4" s="469" customFormat="1" x14ac:dyDescent="0.25">
      <c r="A5" s="468"/>
      <c r="B5" s="122" t="s">
        <v>103</v>
      </c>
      <c r="C5" s="118" t="s">
        <v>104</v>
      </c>
      <c r="D5" s="122" t="s">
        <v>105</v>
      </c>
    </row>
    <row r="6" spans="1:4" ht="13.5" thickBot="1" x14ac:dyDescent="0.3">
      <c r="A6" s="4" t="s">
        <v>106</v>
      </c>
      <c r="B6" s="53"/>
      <c r="C6" s="53" t="s">
        <v>14</v>
      </c>
      <c r="D6" s="53" t="s">
        <v>118</v>
      </c>
    </row>
    <row r="7" spans="1:4" x14ac:dyDescent="0.25">
      <c r="A7" s="281"/>
      <c r="B7" s="281" t="s">
        <v>49</v>
      </c>
      <c r="C7" s="56"/>
      <c r="D7" s="176"/>
    </row>
    <row r="8" spans="1:4" x14ac:dyDescent="0.25">
      <c r="A8" s="288">
        <v>1</v>
      </c>
      <c r="B8" s="289" t="s">
        <v>38</v>
      </c>
      <c r="C8" s="57"/>
      <c r="D8" s="177"/>
    </row>
    <row r="9" spans="1:4" ht="13.5" thickBot="1" x14ac:dyDescent="0.3">
      <c r="A9" s="344">
        <v>1.1000000000000001</v>
      </c>
      <c r="B9" s="346" t="s">
        <v>37</v>
      </c>
      <c r="C9" s="58"/>
      <c r="D9" s="178"/>
    </row>
    <row r="10" spans="1:4" ht="31.5" x14ac:dyDescent="0.25">
      <c r="A10" s="406">
        <v>1.101</v>
      </c>
      <c r="B10" s="180" t="str">
        <f>Checklist!B13</f>
        <v>Does the transit agency have a System Security Plan (SSP) which addresses personnel security, facility security, vehicle security and Threat/Vulnerability Management?</v>
      </c>
      <c r="C10" s="59" t="str">
        <f>+IF(Checklist!D13="","",Checklist!D13)</f>
        <v/>
      </c>
      <c r="D10" s="179">
        <f>Checklist!F13</f>
        <v>0</v>
      </c>
    </row>
    <row r="11" spans="1:4" ht="31.5" x14ac:dyDescent="0.25">
      <c r="A11" s="337">
        <v>1.103</v>
      </c>
      <c r="B11" s="183" t="str">
        <f>Checklist!B15</f>
        <v xml:space="preserve">Does a written policy statement exist that endorses and adopts the policies and procedures of the SSP that is approved and signed by top management, such as the agency's chief executive? </v>
      </c>
      <c r="C11" s="60" t="str">
        <f>+IF(Checklist!D15="","",Checklist!D15)</f>
        <v/>
      </c>
      <c r="D11" s="179">
        <f>Checklist!F15</f>
        <v>0</v>
      </c>
    </row>
    <row r="12" spans="1:4" ht="21" x14ac:dyDescent="0.25">
      <c r="A12" s="337">
        <v>1.1040000000000001</v>
      </c>
      <c r="B12" s="183" t="str">
        <f>Checklist!B16</f>
        <v>Is the SSP separate from the agency’s System Safety Program Plan (SSPP)?</v>
      </c>
      <c r="C12" s="60" t="str">
        <f>+IF(Checklist!D16="","",Checklist!D16)</f>
        <v/>
      </c>
      <c r="D12" s="179">
        <f>Checklist!F16</f>
        <v>0</v>
      </c>
    </row>
    <row r="13" spans="1:4" ht="42" x14ac:dyDescent="0.25">
      <c r="A13" s="337">
        <v>1.105</v>
      </c>
      <c r="B13" s="320" t="str">
        <f>Checklist!B17</f>
        <v>Do the Security and Emergency Response Plans address protection and response for critical systems? (i.e., facilities, stations, terminals, offices building, underwater tunnels, underground stations/ tunnels and other critical systems)</v>
      </c>
      <c r="C13" s="60" t="str">
        <f>+IF(Checklist!D17="","",Checklist!D17)</f>
        <v/>
      </c>
      <c r="D13" s="179">
        <f>Checklist!F17</f>
        <v>0</v>
      </c>
    </row>
    <row r="14" spans="1:4" ht="32" thickBot="1" x14ac:dyDescent="0.3">
      <c r="A14" s="337">
        <v>1.107</v>
      </c>
      <c r="B14" s="183" t="str">
        <f>Checklist!B19</f>
        <v>Does the SSP contain or reference other documents establishing plans, procedures, or protocols for responding to security events with external agencies (such as law enforcement, local EMA, fire departments, etc.)?</v>
      </c>
      <c r="C14" s="60" t="str">
        <f>+IF(Checklist!D19="","",Checklist!D19)</f>
        <v/>
      </c>
      <c r="D14" s="179">
        <f>Checklist!F19</f>
        <v>0</v>
      </c>
    </row>
    <row r="15" spans="1:4" ht="13.5" thickBot="1" x14ac:dyDescent="0.3">
      <c r="A15" s="324">
        <v>1.2</v>
      </c>
      <c r="B15" s="369" t="s">
        <v>36</v>
      </c>
      <c r="C15" s="72"/>
      <c r="D15" s="184"/>
    </row>
    <row r="16" spans="1:4" ht="31.5" x14ac:dyDescent="0.25">
      <c r="A16" s="406">
        <v>1.2010000000000001</v>
      </c>
      <c r="B16" s="196" t="str">
        <f>Checklist!B32</f>
        <v>Does the transit agency have an Emergency Response Plan (ERP) which addresses specific policies and procedures related to emergency response.</v>
      </c>
      <c r="C16" s="59" t="str">
        <f>+IF(Checklist!D32="","",Checklist!D32)</f>
        <v/>
      </c>
      <c r="D16" s="179">
        <f>Checklist!F32</f>
        <v>0</v>
      </c>
    </row>
    <row r="17" spans="1:4" ht="31.5" x14ac:dyDescent="0.25">
      <c r="A17" s="337">
        <v>1.202</v>
      </c>
      <c r="B17" s="196" t="str">
        <f>Checklist!B33</f>
        <v xml:space="preserve">Does a written policy statement exist that endorses and adopts the policies and procedures of the ERP that is approved and signed by top management, such as the agency's chief executive? </v>
      </c>
      <c r="C17" s="60" t="str">
        <f>+IF(Checklist!D33="","",Checklist!D33)</f>
        <v/>
      </c>
      <c r="D17" s="179">
        <f>Checklist!F33</f>
        <v>0</v>
      </c>
    </row>
    <row r="18" spans="1:4" ht="21" x14ac:dyDescent="0.25">
      <c r="A18" s="337">
        <v>1.2030000000000001</v>
      </c>
      <c r="B18" s="196" t="str">
        <f>Checklist!B34</f>
        <v>Does the ERP require an annual review to determine if it needs to be updated?</v>
      </c>
      <c r="C18" s="60" t="str">
        <f>+IF(Checklist!D34="","",Checklist!D34)</f>
        <v/>
      </c>
      <c r="D18" s="179">
        <f>Checklist!F34</f>
        <v>0</v>
      </c>
    </row>
    <row r="19" spans="1:4" ht="21" x14ac:dyDescent="0.25">
      <c r="A19" s="337">
        <v>1.2050000000000001</v>
      </c>
      <c r="B19" s="196" t="str">
        <f>Checklist!B36</f>
        <v>Does the ERP include a process or review provision to ensure coordination with the transit agency’s SSPP and SSP?</v>
      </c>
      <c r="C19" s="60" t="str">
        <f>+IF(Checklist!D36="","",Checklist!D36)</f>
        <v/>
      </c>
      <c r="D19" s="179">
        <f>Checklist!F36</f>
        <v>0</v>
      </c>
    </row>
    <row r="20" spans="1:4" ht="42" x14ac:dyDescent="0.25">
      <c r="A20" s="337">
        <v>1.2070000000000001</v>
      </c>
      <c r="B20" s="196" t="str">
        <f>Checklist!B38</f>
        <v>Does the ERP contain or reference other documents establishing plans, procedures, or protocols for responding to emergency events with external agencies? (i.e. law enforcement, local EMA, fire departments, etc.)</v>
      </c>
      <c r="C20" s="60" t="str">
        <f>+IF(Checklist!D38="","",Checklist!D38)</f>
        <v/>
      </c>
      <c r="D20" s="179">
        <f>Checklist!F38</f>
        <v>0</v>
      </c>
    </row>
    <row r="21" spans="1:4" ht="31.5" x14ac:dyDescent="0.25">
      <c r="A21" s="337">
        <v>1.208</v>
      </c>
      <c r="B21" s="196" t="str">
        <f>Checklist!B39</f>
        <v>Does the ERP contain or reference other documents that establish procedures for the management of emergency events, including those to be employed by the operations control center (or dispatch center)?</v>
      </c>
      <c r="C21" s="60" t="str">
        <f>+IF(Checklist!D39="","",Checklist!D39)</f>
        <v/>
      </c>
      <c r="D21" s="179">
        <f>Checklist!F39</f>
        <v>0</v>
      </c>
    </row>
    <row r="22" spans="1:4" ht="13.5" thickBot="1" x14ac:dyDescent="0.3">
      <c r="A22" s="406">
        <v>1.212</v>
      </c>
      <c r="B22" s="180" t="str">
        <f>Checklist!B43</f>
        <v>Does the agency have a back-up operations control center capability?</v>
      </c>
      <c r="C22" s="18" t="str">
        <f>+IF(Checklist!D43="","",Checklist!D43)</f>
        <v/>
      </c>
      <c r="D22" s="180">
        <f>Checklist!F43</f>
        <v>0</v>
      </c>
    </row>
    <row r="23" spans="1:4" ht="21" x14ac:dyDescent="0.25">
      <c r="A23" s="338">
        <v>2</v>
      </c>
      <c r="B23" s="400" t="s">
        <v>39</v>
      </c>
      <c r="C23" s="94"/>
      <c r="D23" s="721"/>
    </row>
    <row r="24" spans="1:4" ht="13.5" thickBot="1" x14ac:dyDescent="0.3">
      <c r="A24" s="344">
        <v>2.1</v>
      </c>
      <c r="B24" s="388" t="s">
        <v>37</v>
      </c>
      <c r="C24" s="95"/>
      <c r="D24" s="187"/>
    </row>
    <row r="25" spans="1:4" ht="31.5" x14ac:dyDescent="0.25">
      <c r="A25" s="470">
        <v>2.1030000000000002</v>
      </c>
      <c r="B25" s="180" t="str">
        <f>Checklist!B48</f>
        <v xml:space="preserve">Does the SSP or other documents establish roles and responsibilities for security and/or law enforcement personnel based on title and/or position?  </v>
      </c>
      <c r="C25" s="59" t="str">
        <f>+IF(Checklist!D48="","",Checklist!D48)</f>
        <v/>
      </c>
      <c r="D25" s="181">
        <f>Checklist!F48</f>
        <v>0</v>
      </c>
    </row>
    <row r="26" spans="1:4" ht="42" x14ac:dyDescent="0.25">
      <c r="A26" s="372">
        <v>2.1040000000000001</v>
      </c>
      <c r="B26" s="180" t="str">
        <f>Checklist!B49</f>
        <v xml:space="preserve">Does the SSP or other documents establish security-related roles and responsibilities for non-security personnel based on title and/or position?  (i.e., operators, conductors, maintenance workers and station attendants) </v>
      </c>
      <c r="C26" s="60" t="str">
        <f>+IF(Checklist!D49="","",Checklist!D49)</f>
        <v/>
      </c>
      <c r="D26" s="181">
        <f>Checklist!F49</f>
        <v>0</v>
      </c>
    </row>
    <row r="27" spans="1:4" ht="31.5" x14ac:dyDescent="0.25">
      <c r="A27" s="372">
        <v>2.1070000000000002</v>
      </c>
      <c r="B27" s="180" t="str">
        <f>Checklist!B52</f>
        <v>Are informational briefings with appropriate personnel held whenever security protocols, threat levels, or protective measures  are updated or as security conditions warrant?</v>
      </c>
      <c r="C27" s="60" t="str">
        <f>+IF(Checklist!D52="","",Checklist!D52)</f>
        <v/>
      </c>
      <c r="D27" s="181">
        <f>Checklist!F52</f>
        <v>0</v>
      </c>
    </row>
    <row r="28" spans="1:4" ht="31.5" x14ac:dyDescent="0.25">
      <c r="A28" s="372">
        <v>2.1080000000000001</v>
      </c>
      <c r="B28" s="180" t="str">
        <f>Checklist!B53</f>
        <v>Have reference guides or other written instructions or procedures, appropriate to job function, been distributed to transit employees to implement the requirements of the SSP?</v>
      </c>
      <c r="C28" s="60" t="str">
        <f>+IF(Checklist!D53="","",Checklist!D53)</f>
        <v/>
      </c>
      <c r="D28" s="181">
        <f>Checklist!F53</f>
        <v>0</v>
      </c>
    </row>
    <row r="29" spans="1:4" ht="42.5" thickBot="1" x14ac:dyDescent="0.3">
      <c r="A29" s="472">
        <v>2.109</v>
      </c>
      <c r="B29" s="180" t="str">
        <f>Checklist!B54</f>
        <v>Has the agency appointed a Primary and Alternate Security Coordinator to serve as its primary and immediate 24-hr contact for intelligence and security-related contact with TSA and are the names of those Coordinators on file with TSA OSPIE office correct?</v>
      </c>
      <c r="C29" s="74" t="str">
        <f>+IF(Checklist!D54="","",Checklist!D54)</f>
        <v/>
      </c>
      <c r="D29" s="181">
        <f>Checklist!F54</f>
        <v>0</v>
      </c>
    </row>
    <row r="30" spans="1:4" ht="13.5" thickBot="1" x14ac:dyDescent="0.3">
      <c r="A30" s="325">
        <v>2.2000000000000002</v>
      </c>
      <c r="B30" s="722" t="s">
        <v>36</v>
      </c>
      <c r="C30" s="89"/>
      <c r="D30" s="182"/>
    </row>
    <row r="31" spans="1:4" ht="32" thickBot="1" x14ac:dyDescent="0.3">
      <c r="A31" s="450">
        <v>2.202</v>
      </c>
      <c r="B31" s="180" t="str">
        <f>Checklist!B58</f>
        <v>Are detailed, comprehensive emergency response roles and responsibilities for all departments identified in the ERP or other supporting documents?</v>
      </c>
      <c r="C31" s="74" t="str">
        <f>+IF(Checklist!D58="","",Checklist!D58)</f>
        <v/>
      </c>
      <c r="D31" s="183">
        <f>Checklist!F58</f>
        <v>0</v>
      </c>
    </row>
    <row r="32" spans="1:4" ht="42.5" thickBot="1" x14ac:dyDescent="0.3">
      <c r="A32" s="337">
        <v>2.2029999999999998</v>
      </c>
      <c r="B32" s="317" t="str">
        <f>Checklist!B59</f>
        <v>Does the ERP establish emergency response roles and responsibilities for all front-line personnel based on title and/or position?  (i.e. system law enforcement, system security officials, train or vehicle operators, conductors, station attendants, maintenance workers)</v>
      </c>
      <c r="C32" s="74" t="str">
        <f>+IF(Checklist!D59="","",Checklist!D59)</f>
        <v/>
      </c>
      <c r="D32" s="183">
        <f>Checklist!F59</f>
        <v>0</v>
      </c>
    </row>
    <row r="33" spans="1:4" ht="21.5" thickBot="1" x14ac:dyDescent="0.3">
      <c r="A33" s="337">
        <v>2.2040000000000002</v>
      </c>
      <c r="B33" s="315" t="str">
        <f>Checklist!B60</f>
        <v>Has the ERP been distributed to appropriate departments in the organization?</v>
      </c>
      <c r="C33" s="74" t="str">
        <f>+IF(Checklist!D60="","",Checklist!D60)</f>
        <v/>
      </c>
      <c r="D33" s="183">
        <f>Checklist!F60</f>
        <v>0</v>
      </c>
    </row>
    <row r="34" spans="1:4" ht="32" thickBot="1" x14ac:dyDescent="0.3">
      <c r="A34" s="337">
        <v>2.2050000000000001</v>
      </c>
      <c r="B34" s="315" t="str">
        <f>Checklist!B61</f>
        <v>Have appropriate reference guides or other written instructions or procedures been distributed to transit employees to implement the requirements of the ERP?</v>
      </c>
      <c r="C34" s="74" t="str">
        <f>+IF(Checklist!D61="","",Checklist!D61)</f>
        <v/>
      </c>
      <c r="D34" s="183">
        <f>Checklist!F61</f>
        <v>0</v>
      </c>
    </row>
    <row r="35" spans="1:4" ht="21.5" thickBot="1" x14ac:dyDescent="0.3">
      <c r="A35" s="448">
        <v>2.2069999999999999</v>
      </c>
      <c r="B35" s="474" t="str">
        <f>Checklist!B63</f>
        <v>Are informational briefings with appropriate personnel held whenever emergency response protocols are substantially changed or updated?</v>
      </c>
      <c r="C35" s="74" t="str">
        <f>+IF(Checklist!D63="","",Checklist!D63)</f>
        <v/>
      </c>
      <c r="D35" s="183">
        <f>Checklist!F63</f>
        <v>0</v>
      </c>
    </row>
    <row r="36" spans="1:4" ht="32" thickBot="1" x14ac:dyDescent="0.3">
      <c r="A36" s="71">
        <v>3</v>
      </c>
      <c r="B36" s="368" t="s">
        <v>17</v>
      </c>
      <c r="C36" s="67"/>
      <c r="D36" s="182"/>
    </row>
    <row r="37" spans="1:4" ht="31.5" x14ac:dyDescent="0.25">
      <c r="A37" s="374">
        <v>3.101</v>
      </c>
      <c r="B37" s="474" t="str">
        <f>Checklist!B65</f>
        <v>How frequently do managers and supervisors provide information to front-line personnel  where security and emergency response issues are the primary focus?</v>
      </c>
      <c r="C37" s="90" t="str">
        <f>+IF(Checklist!D65="","",Checklist!D65)</f>
        <v/>
      </c>
      <c r="D37" s="181">
        <f>Checklist!F66</f>
        <v>0</v>
      </c>
    </row>
    <row r="38" spans="1:4" ht="42" x14ac:dyDescent="0.25">
      <c r="A38" s="372">
        <v>3.1030000000000002</v>
      </c>
      <c r="B38" s="474" t="str">
        <f>Checklist!B67</f>
        <v>Does the agency have a program  that actively utilizes a formal  process for  confirming  personnel have a measurable working knowledge of security protocols? (i.e. internal audits, challenge procedures, qualification testing)</v>
      </c>
      <c r="C38" s="60" t="str">
        <f>+IF(Checklist!D67="","",Checklist!D67)</f>
        <v/>
      </c>
      <c r="D38" s="181">
        <f>Checklist!F66</f>
        <v>0</v>
      </c>
    </row>
    <row r="39" spans="1:4" ht="32" thickBot="1" x14ac:dyDescent="0.3">
      <c r="A39" s="475">
        <v>3.1040000000000001</v>
      </c>
      <c r="B39" s="474" t="str">
        <f>Checklist!B68</f>
        <v>Does the agency have a written policy requiring managers and/or supervisors  to debrief front-line employees regarding their involvement in or management of any security or emergency incidents?</v>
      </c>
      <c r="C39" s="74" t="str">
        <f>+IF(Checklist!D68="","",Checklist!D68)</f>
        <v/>
      </c>
      <c r="D39" s="181">
        <f>Checklist!F67</f>
        <v>0</v>
      </c>
    </row>
    <row r="40" spans="1:4" ht="21.5" thickBot="1" x14ac:dyDescent="0.3">
      <c r="A40" s="324">
        <v>4</v>
      </c>
      <c r="B40" s="368" t="s">
        <v>18</v>
      </c>
      <c r="C40" s="67"/>
      <c r="D40" s="184"/>
    </row>
    <row r="41" spans="1:4" ht="31.5" x14ac:dyDescent="0.25">
      <c r="A41" s="476">
        <v>4.1020000000000003</v>
      </c>
      <c r="B41" s="474" t="str">
        <f>Checklist!B71</f>
        <v>Does the agency participate in a regional Emergency Management Working Group or similar regional coordinating body for emergency preparedness and response?</v>
      </c>
      <c r="C41" s="92" t="str">
        <f>+IF(Checklist!D71="","",Checklist!D71)</f>
        <v/>
      </c>
      <c r="D41" s="185">
        <f>Checklist!F71</f>
        <v>0</v>
      </c>
    </row>
    <row r="42" spans="1:4" ht="21" x14ac:dyDescent="0.25">
      <c r="A42" s="337">
        <v>4.1029999999999998</v>
      </c>
      <c r="B42" s="474" t="str">
        <f>Checklist!B72</f>
        <v>Have regional incident management protocols been shared with the agency and incorporated into the agency's ERP/SSP/SEPP?</v>
      </c>
      <c r="C42" s="60" t="str">
        <f>+IF(Checklist!D72="","",Checklist!D72)</f>
        <v/>
      </c>
      <c r="D42" s="185">
        <f>Checklist!F72</f>
        <v>0</v>
      </c>
    </row>
    <row r="43" spans="1:4" ht="21" x14ac:dyDescent="0.25">
      <c r="A43" s="337">
        <v>4.1050000000000004</v>
      </c>
      <c r="B43" s="474" t="str">
        <f>Checklist!B74</f>
        <v>Does the agency have a designated point-of-contact or liaison from the local/regional Emergency Operations Center (EOC)?</v>
      </c>
      <c r="C43" s="60" t="str">
        <f>+IF(Checklist!D74="","",Checklist!D74)</f>
        <v/>
      </c>
      <c r="D43" s="185">
        <f>Checklist!F74</f>
        <v>0</v>
      </c>
    </row>
    <row r="44" spans="1:4" ht="31.5" x14ac:dyDescent="0.25">
      <c r="A44" s="337">
        <v>4.1079999999999997</v>
      </c>
      <c r="B44" s="474" t="str">
        <f>Checklist!B77</f>
        <v>Has the agency developed internal incident management protocols that comply with the National Response Plan and the National Incident Management System (NIMS)?</v>
      </c>
      <c r="C44" s="60" t="str">
        <f>+IF(Checklist!D77="","",Checklist!D77)</f>
        <v/>
      </c>
      <c r="D44" s="185">
        <f>Checklist!F77</f>
        <v>0</v>
      </c>
    </row>
    <row r="45" spans="1:4" ht="21" x14ac:dyDescent="0.25">
      <c r="A45" s="337">
        <v>4.1100000000000003</v>
      </c>
      <c r="B45" s="317" t="str">
        <f>Checklist!B79</f>
        <v>Has the transit system tested its communications systems for interoperability with appropriate emergency response agencies?</v>
      </c>
      <c r="C45" s="60" t="str">
        <f>+IF(Checklist!D79="","",Checklist!D79)</f>
        <v/>
      </c>
      <c r="D45" s="185">
        <f>Checklist!F79</f>
        <v>0</v>
      </c>
    </row>
    <row r="46" spans="1:4" ht="42.5" thickBot="1" x14ac:dyDescent="0.3">
      <c r="A46" s="478">
        <v>4.1109999999999998</v>
      </c>
      <c r="B46" s="479" t="str">
        <f>Checklist!B80</f>
        <v>If the agency's communications systems are NOT inter-operable with appropriate emergency response agencies, have alternate communication protocols been established?  Describe the alternate communication protocols in the justification.</v>
      </c>
      <c r="C46" s="74" t="str">
        <f>+IF(Checklist!D80="","",Checklist!D80)</f>
        <v/>
      </c>
      <c r="D46" s="185">
        <f>Checklist!F80</f>
        <v>0</v>
      </c>
    </row>
    <row r="47" spans="1:4" x14ac:dyDescent="0.25">
      <c r="A47" s="480"/>
      <c r="B47" s="723" t="s">
        <v>77</v>
      </c>
      <c r="C47" s="73"/>
      <c r="D47" s="186"/>
    </row>
    <row r="48" spans="1:4" ht="21.5" thickBot="1" x14ac:dyDescent="0.3">
      <c r="A48" s="344">
        <v>5</v>
      </c>
      <c r="B48" s="439" t="s">
        <v>19</v>
      </c>
      <c r="C48" s="70"/>
      <c r="D48" s="187"/>
    </row>
    <row r="49" spans="1:4" ht="21" x14ac:dyDescent="0.25">
      <c r="A49" s="448">
        <v>5.101</v>
      </c>
      <c r="B49" s="481" t="str">
        <f>Checklist!B83</f>
        <v>Is initial training provided to all new agency employees regarding security orientation/awareness?</v>
      </c>
      <c r="C49" s="90" t="str">
        <f>+IF(Checklist!D83="","",Checklist!D83)</f>
        <v/>
      </c>
      <c r="D49" s="188">
        <f>Checklist!F83</f>
        <v>0</v>
      </c>
    </row>
    <row r="50" spans="1:4" ht="21" x14ac:dyDescent="0.25">
      <c r="A50" s="458">
        <v>5.1029999999999998</v>
      </c>
      <c r="B50" s="481" t="str">
        <f>Checklist!B85</f>
        <v xml:space="preserve">Is annual refresher training provided regarding security orientation/awareness to managers and supervisors? </v>
      </c>
      <c r="C50" s="60" t="str">
        <f>+IF(Checklist!D85="","",Checklist!D85)</f>
        <v/>
      </c>
      <c r="D50" s="181">
        <f>Checklist!F85</f>
        <v>0</v>
      </c>
    </row>
    <row r="51" spans="1:4" ht="21" x14ac:dyDescent="0.25">
      <c r="A51" s="458">
        <v>5.1040000000000001</v>
      </c>
      <c r="B51" s="481" t="str">
        <f>Checklist!B86</f>
        <v xml:space="preserve">Is annual refresher training provided regarding security orientation/awareness  to front-line employees? </v>
      </c>
      <c r="C51" s="60" t="str">
        <f>+IF(Checklist!D86="","",Checklist!D86)</f>
        <v/>
      </c>
      <c r="D51" s="181">
        <f>Checklist!F86</f>
        <v>0</v>
      </c>
    </row>
    <row r="52" spans="1:4" ht="21" x14ac:dyDescent="0.25">
      <c r="A52" s="458">
        <v>5.1079999999999997</v>
      </c>
      <c r="B52" s="481" t="str">
        <f>Checklist!B90</f>
        <v>Is initial training provided to all new transit employees regarding emergency response?</v>
      </c>
      <c r="C52" s="60" t="str">
        <f>+IF(Checklist!D90="","",Checklist!D90)</f>
        <v/>
      </c>
      <c r="D52" s="181">
        <f>Checklist!F90</f>
        <v>0</v>
      </c>
    </row>
    <row r="53" spans="1:4" ht="21" x14ac:dyDescent="0.25">
      <c r="A53" s="458">
        <v>5.1100000000000003</v>
      </c>
      <c r="B53" s="481" t="str">
        <f>Checklist!B92</f>
        <v>Is annual refresher training provided regarding emergency response to Managers and Supervisors?</v>
      </c>
      <c r="C53" s="60" t="str">
        <f>+IF(Checklist!D92="","",Checklist!D92)</f>
        <v/>
      </c>
      <c r="D53" s="181">
        <f>Checklist!F92</f>
        <v>0</v>
      </c>
    </row>
    <row r="54" spans="1:4" ht="21" x14ac:dyDescent="0.25">
      <c r="A54" s="458">
        <v>5.1109999999999998</v>
      </c>
      <c r="B54" s="481" t="str">
        <f>Checklist!B93</f>
        <v>Is annual refresher training provided regarding emergency response to front-line Employees?</v>
      </c>
      <c r="C54" s="60" t="str">
        <f>+IF(Checklist!D93="","",Checklist!D93)</f>
        <v/>
      </c>
      <c r="D54" s="181">
        <f>Checklist!F93</f>
        <v>0</v>
      </c>
    </row>
    <row r="55" spans="1:4" ht="31.5" x14ac:dyDescent="0.25">
      <c r="A55" s="458">
        <v>5.1120000000000001</v>
      </c>
      <c r="B55" s="481" t="str">
        <f>Checklist!B94</f>
        <v xml:space="preserve">Have agency employees received general training on Incident Command System (ICS) procedures in accordance with National Incident Management System (NIMS)? </v>
      </c>
      <c r="C55" s="60" t="str">
        <f>+IF(Checklist!D94="","",Checklist!D94)</f>
        <v/>
      </c>
      <c r="D55" s="181">
        <f>Checklist!F94</f>
        <v>0</v>
      </c>
    </row>
    <row r="56" spans="1:4" ht="21" x14ac:dyDescent="0.25">
      <c r="A56" s="458">
        <v>5.1139999999999999</v>
      </c>
      <c r="B56" s="315" t="str">
        <f>Checklist!B96</f>
        <v>Has ICS and NIMS training appropriate to the position been provided to  frontline employees?  (Describe the frequency of training)</v>
      </c>
      <c r="C56" s="60" t="str">
        <f>+IF(Checklist!D96="","",Checklist!D96)</f>
        <v/>
      </c>
      <c r="D56" s="181">
        <f>Checklist!F96</f>
        <v>0</v>
      </c>
    </row>
    <row r="57" spans="1:4" ht="21" x14ac:dyDescent="0.25">
      <c r="A57" s="458">
        <v>5.1159999999999997</v>
      </c>
      <c r="B57" s="318" t="str">
        <f>Checklist!B98</f>
        <v>Has the agency developed a program and provided training on its own incident response protocols?</v>
      </c>
      <c r="C57" s="60" t="str">
        <f>+IF(Checklist!D98="","",Checklist!D98)</f>
        <v/>
      </c>
      <c r="D57" s="181">
        <f>Checklist!F98</f>
        <v>0</v>
      </c>
    </row>
    <row r="58" spans="1:4" ht="21" x14ac:dyDescent="0.25">
      <c r="A58" s="458">
        <v>5.1180000000000003</v>
      </c>
      <c r="B58" s="317" t="str">
        <f>Checklist!B100</f>
        <v xml:space="preserve">Has training on the agency's incident response protocols appropriate to the position been provided to managers and supervisors? </v>
      </c>
      <c r="C58" s="60" t="str">
        <f>+IF(Checklist!D100="","",Checklist!D100)</f>
        <v/>
      </c>
      <c r="D58" s="181">
        <f>Checklist!F100</f>
        <v>0</v>
      </c>
    </row>
    <row r="59" spans="1:4" ht="21" x14ac:dyDescent="0.25">
      <c r="A59" s="458">
        <v>5.1189999999999998</v>
      </c>
      <c r="B59" s="317" t="str">
        <f>Checklist!B101</f>
        <v xml:space="preserve"> Has training on the agency's incident response protocols appropriate to the position been provided to front-line employees at least annually?</v>
      </c>
      <c r="C59" s="60" t="str">
        <f>+IF(Checklist!D101="","",Checklist!D101)</f>
        <v/>
      </c>
      <c r="D59" s="181">
        <f>Checklist!F101</f>
        <v>0</v>
      </c>
    </row>
    <row r="60" spans="1:4" ht="21" x14ac:dyDescent="0.25">
      <c r="A60" s="458">
        <v>5.1260000000000003</v>
      </c>
      <c r="B60" s="305" t="str">
        <f>Checklist!B108</f>
        <v xml:space="preserve"> Does the agency have an established program to monitor and  schedule employee training/?</v>
      </c>
      <c r="C60" s="60" t="str">
        <f>+IF(Checklist!D108="","",Checklist!D108)</f>
        <v/>
      </c>
      <c r="D60" s="181">
        <f>Checklist!F108</f>
        <v>0</v>
      </c>
    </row>
    <row r="61" spans="1:4" ht="31.5" x14ac:dyDescent="0.25">
      <c r="A61" s="458">
        <v>5.13</v>
      </c>
      <c r="B61" s="317" t="str">
        <f>Checklist!B112</f>
        <v>Are all appropriate personnel notified via briefings, email, voicemail, or signage of changes in threat condition, protective measures or the employee watch programs?</v>
      </c>
      <c r="C61" s="60" t="str">
        <f>+IF(Checklist!D112="","",Checklist!D112)</f>
        <v/>
      </c>
      <c r="D61" s="181">
        <f>Checklist!F112</f>
        <v>0</v>
      </c>
    </row>
    <row r="62" spans="1:4" ht="42" x14ac:dyDescent="0.25">
      <c r="A62" s="458">
        <v>5.1310000000000002</v>
      </c>
      <c r="B62" s="317" t="str">
        <f>Checklist!B113</f>
        <v>Do the agency's security awareness and emergency response training programs cover response and recovery operations in critical facilities and infrastructure?  If so, summarize relevant provisions of program in the justification.</v>
      </c>
      <c r="C62" s="60" t="str">
        <f>+IF(Checklist!D113="","",Checklist!D113)</f>
        <v/>
      </c>
      <c r="D62" s="181">
        <f>Checklist!F113</f>
        <v>0</v>
      </c>
    </row>
    <row r="63" spans="1:4" ht="21" x14ac:dyDescent="0.25">
      <c r="A63" s="458">
        <v>5.1319999999999997</v>
      </c>
      <c r="B63" s="317" t="str">
        <f>Checklist!B114</f>
        <v xml:space="preserve">Has the agency provided training to regional first responders to enable them to operate in critical facilities and infrastructure?   </v>
      </c>
      <c r="C63" s="60" t="str">
        <f>+IF(Checklist!D114="","",Checklist!D114)</f>
        <v/>
      </c>
      <c r="D63" s="181">
        <f>Checklist!F114</f>
        <v>0</v>
      </c>
    </row>
    <row r="64" spans="1:4" ht="32" thickBot="1" x14ac:dyDescent="0.3">
      <c r="A64" s="483">
        <v>5.1349999999999998</v>
      </c>
      <c r="B64" s="317" t="str">
        <f>Checklist!B117</f>
        <v>Has the agency implemented a program to train or orient first responders and other potential supporting assets (e.g., TSA regional personnel for VIPR exercises) on their system vehicle familiarization?</v>
      </c>
      <c r="C64" s="91" t="str">
        <f>+IF(Checklist!D117="","",Checklist!D117)</f>
        <v/>
      </c>
      <c r="D64" s="179">
        <f>Checklist!F117</f>
        <v>0</v>
      </c>
    </row>
    <row r="65" spans="1:4" x14ac:dyDescent="0.25">
      <c r="A65" s="280"/>
      <c r="B65" s="724" t="s">
        <v>190</v>
      </c>
      <c r="C65" s="69"/>
      <c r="D65" s="186"/>
    </row>
    <row r="66" spans="1:4" ht="21.5" thickBot="1" x14ac:dyDescent="0.3">
      <c r="A66" s="344">
        <v>6</v>
      </c>
      <c r="B66" s="439" t="s">
        <v>191</v>
      </c>
      <c r="C66" s="70"/>
      <c r="D66" s="189"/>
    </row>
    <row r="67" spans="1:4" ht="31.5" x14ac:dyDescent="0.25">
      <c r="A67" s="476">
        <v>6.101</v>
      </c>
      <c r="B67" s="323" t="str">
        <f>Checklist!B120</f>
        <v>Does the SSP contain or reference other documents identifying incremental actions (imminent or elevated) to be implemented for a NTAS threat?</v>
      </c>
      <c r="C67" s="92" t="str">
        <f>+IF(Checklist!D120="","",Checklist!D120)</f>
        <v/>
      </c>
      <c r="D67" s="179">
        <f>Checklist!F120</f>
        <v>0</v>
      </c>
    </row>
    <row r="68" spans="1:4" ht="21.5" thickBot="1" x14ac:dyDescent="0.3">
      <c r="A68" s="478">
        <v>6.1020000000000003</v>
      </c>
      <c r="B68" s="484" t="str">
        <f>Checklist!B121</f>
        <v>Does the agency have actionable operational response protocols for the specific threat scenarios from NTAS?</v>
      </c>
      <c r="C68" s="74" t="str">
        <f>+IF(Checklist!D121="","",Checklist!D121)</f>
        <v/>
      </c>
      <c r="D68" s="179">
        <f>Checklist!F121</f>
        <v>0</v>
      </c>
    </row>
    <row r="69" spans="1:4" x14ac:dyDescent="0.25">
      <c r="A69" s="480"/>
      <c r="B69" s="723" t="s">
        <v>48</v>
      </c>
      <c r="C69" s="73"/>
      <c r="D69" s="186"/>
    </row>
    <row r="70" spans="1:4" ht="21.5" thickBot="1" x14ac:dyDescent="0.3">
      <c r="A70" s="344">
        <v>7</v>
      </c>
      <c r="B70" s="439" t="s">
        <v>113</v>
      </c>
      <c r="C70" s="70"/>
      <c r="D70" s="187"/>
    </row>
    <row r="71" spans="1:4" ht="21" x14ac:dyDescent="0.25">
      <c r="A71" s="406">
        <v>7.101</v>
      </c>
      <c r="B71" s="485" t="str">
        <f>Checklist!B125</f>
        <v>Has the transit agency developed and implemented a public security and emergency awareness program?</v>
      </c>
      <c r="C71" s="90" t="str">
        <f>+IF(Checklist!D125="","",Checklist!D125)</f>
        <v/>
      </c>
      <c r="D71" s="183">
        <f>Checklist!F125</f>
        <v>0</v>
      </c>
    </row>
    <row r="72" spans="1:4" ht="42" x14ac:dyDescent="0.25">
      <c r="A72" s="337">
        <v>7.1020000000000003</v>
      </c>
      <c r="B72" s="482" t="str">
        <f>Checklist!B126</f>
        <v>Does the agency provide active public outreach for security awareness and emergency preparedness (e.g., Transit Watch, “If You See Something, Say Something”, message boards, brochures, channel cards, posters, fliers)?</v>
      </c>
      <c r="C72" s="60" t="str">
        <f>+IF(Checklist!D126="","",Checklist!D126)</f>
        <v/>
      </c>
      <c r="D72" s="183">
        <f>Checklist!F126</f>
        <v>0</v>
      </c>
    </row>
    <row r="73" spans="1:4" ht="31.5" x14ac:dyDescent="0.25">
      <c r="A73" s="337">
        <v>7.1040000000000001</v>
      </c>
      <c r="B73" s="482" t="str">
        <f>Checklist!B128</f>
        <v>Are general security awareness and emergency preparedness messages included in public announcement messages at stations and on board vehicles?</v>
      </c>
      <c r="C73" s="60" t="str">
        <f>+IF(Checklist!D128="","",Checklist!D128)</f>
        <v/>
      </c>
      <c r="D73" s="183">
        <f>Checklist!F128</f>
        <v>0</v>
      </c>
    </row>
    <row r="74" spans="1:4" ht="52.5" x14ac:dyDescent="0.25">
      <c r="A74" s="337">
        <v>7.1050000000000004</v>
      </c>
      <c r="B74" s="482" t="str">
        <f>Checklist!B129</f>
        <v>Are passengers urged to report unattended property, suspicious behavior, and security concerns to uniformed crew members, law enforcement or security personnel, and/or a contact telephone number?  If so, summarize the type of materials used and content in the justification.</v>
      </c>
      <c r="C74" s="60" t="str">
        <f>+IF(Checklist!D129="","",Checklist!D129)</f>
        <v/>
      </c>
      <c r="D74" s="183">
        <f>Checklist!F129</f>
        <v>0</v>
      </c>
    </row>
    <row r="75" spans="1:4" ht="31.5" x14ac:dyDescent="0.25">
      <c r="A75" s="337">
        <v>7.1059999999999999</v>
      </c>
      <c r="B75" s="482" t="str">
        <f>Checklist!B130</f>
        <v xml:space="preserve">Does the agency have an appropriate mechanism in place for passengers to communicate a security concern? (e.g., 1-800 number, smart phone applications, social media, etc.)    </v>
      </c>
      <c r="C75" s="60" t="str">
        <f>+IF(Checklist!D130="","",Checklist!D130)</f>
        <v/>
      </c>
      <c r="D75" s="183">
        <f>Checklist!F131</f>
        <v>0</v>
      </c>
    </row>
    <row r="76" spans="1:4" ht="21.5" thickBot="1" x14ac:dyDescent="0.3">
      <c r="A76" s="454">
        <v>7.1109999999999998</v>
      </c>
      <c r="B76" s="482" t="str">
        <f>Checklist!B135</f>
        <v>Do public awareness materials and/or messages inform passengers on the means to evacuate safely from transit vehicles and facilities?</v>
      </c>
      <c r="C76" s="60" t="str">
        <f>+IF(Checklist!D135="","",Checklist!D135)</f>
        <v/>
      </c>
      <c r="D76" s="181">
        <f>Checklist!F136</f>
        <v>0</v>
      </c>
    </row>
    <row r="77" spans="1:4" ht="21" x14ac:dyDescent="0.25">
      <c r="A77" s="280"/>
      <c r="B77" s="724" t="s">
        <v>47</v>
      </c>
      <c r="C77" s="69"/>
      <c r="D77" s="186"/>
    </row>
    <row r="78" spans="1:4" ht="21.5" thickBot="1" x14ac:dyDescent="0.3">
      <c r="A78" s="344">
        <v>8</v>
      </c>
      <c r="B78" s="439" t="s">
        <v>21</v>
      </c>
      <c r="C78" s="70"/>
      <c r="D78" s="189"/>
    </row>
    <row r="79" spans="1:4" ht="31.5" x14ac:dyDescent="0.25">
      <c r="A79" s="476">
        <v>8.1010000000000009</v>
      </c>
      <c r="B79" s="482" t="str">
        <f>Checklist!B139</f>
        <v>Does the agency have its own risk assessment process, approved by its management, for managing threats and vulnerabilities?  If so, summarize the process in the justification.</v>
      </c>
      <c r="C79" s="92" t="str">
        <f>+IF(Checklist!D139="","",Checklist!D139)</f>
        <v/>
      </c>
      <c r="D79" s="179">
        <f>Checklist!F139</f>
        <v>0</v>
      </c>
    </row>
    <row r="80" spans="1:4" ht="21" x14ac:dyDescent="0.25">
      <c r="A80" s="337">
        <v>8.1020000000000003</v>
      </c>
      <c r="B80" s="318" t="str">
        <f>Checklist!B140</f>
        <v>Has the agency identified facilities and systems it considers to be its critical assets?</v>
      </c>
      <c r="C80" s="60" t="str">
        <f>+IF(Checklist!D140="","",Checklist!D140)</f>
        <v/>
      </c>
      <c r="D80" s="179">
        <f>Checklist!F140</f>
        <v>0</v>
      </c>
    </row>
    <row r="81" spans="1:4" ht="31.5" x14ac:dyDescent="0.25">
      <c r="A81" s="337">
        <v>8.1029999999999998</v>
      </c>
      <c r="B81" s="317" t="str">
        <f>Checklist!B141</f>
        <v xml:space="preserve">Has the agency had an internal or external vulnerability assessment on its critical assets within the past 3 years?  Specify the dates of the most recent assessments and the entity(ies) that conducted the assessment(s).  </v>
      </c>
      <c r="C81" s="60" t="str">
        <f>+IF(Checklist!D141="","",Checklist!D141)</f>
        <v/>
      </c>
      <c r="D81" s="179">
        <f>Checklist!F141</f>
        <v>0</v>
      </c>
    </row>
    <row r="82" spans="1:4" ht="52.5" x14ac:dyDescent="0.25">
      <c r="A82" s="337">
        <v>8.1039999999999992</v>
      </c>
      <c r="B82" s="317" t="str">
        <f>Checklist!B142</f>
        <v>Has the agency had an internal or external Risk Assessment, analyzing threat, vulnerability, &amp; consequence, for critical assets and infrastructure, and systems within the past 3 years?  Have management and staff responsible for the risk assessment process been properly trained to manage the process?</v>
      </c>
      <c r="C82" s="60" t="str">
        <f>+IF(Checklist!D142="","",Checklist!D142)</f>
        <v/>
      </c>
      <c r="D82" s="179">
        <f>Checklist!F142</f>
        <v>0</v>
      </c>
    </row>
    <row r="83" spans="1:4" ht="31.5" x14ac:dyDescent="0.25">
      <c r="A83" s="337">
        <v>8.1050000000000004</v>
      </c>
      <c r="B83" s="317" t="str">
        <f>Checklist!B143</f>
        <v>Has the system implemented procedures to limit and monitor access to underground and underwater tunnels?  If so, summarize procedures in the justification.</v>
      </c>
      <c r="C83" s="60" t="str">
        <f>+IF(Checklist!D143="","",Checklist!D143)</f>
        <v/>
      </c>
      <c r="D83" s="179">
        <f>Checklist!F143</f>
        <v>0</v>
      </c>
    </row>
    <row r="84" spans="1:4" ht="21.5" thickBot="1" x14ac:dyDescent="0.3">
      <c r="A84" s="337">
        <v>8.1069999999999993</v>
      </c>
      <c r="B84" s="488" t="str">
        <f>Checklist!B145</f>
        <v>Upon request, has TSA been provided access to the agency's vulnerability assessments, Security Plan and related documents?</v>
      </c>
      <c r="C84" s="60" t="str">
        <f>+IF(Checklist!D145="","",Checklist!D145)</f>
        <v/>
      </c>
      <c r="D84" s="179">
        <f>Checklist!F145</f>
        <v>0</v>
      </c>
    </row>
    <row r="85" spans="1:4" ht="21.5" thickBot="1" x14ac:dyDescent="0.3">
      <c r="A85" s="489">
        <v>9</v>
      </c>
      <c r="B85" s="368" t="s">
        <v>22</v>
      </c>
      <c r="C85" s="67"/>
      <c r="D85" s="190"/>
    </row>
    <row r="86" spans="1:4" ht="31.5" x14ac:dyDescent="0.25">
      <c r="A86" s="476">
        <v>9.1010000000000009</v>
      </c>
      <c r="B86" s="490" t="str">
        <f>Checklist!B148</f>
        <v xml:space="preserve">Does the agency have a formalized process and procedures for reporting and exchange of threat and intelligence information with Federal, State, and/or local law enforcement agencies? </v>
      </c>
      <c r="C86" s="92" t="str">
        <f>+IF(Checklist!D148="","",Checklist!D148)</f>
        <v/>
      </c>
      <c r="D86" s="179">
        <f>Checklist!F148</f>
        <v>0</v>
      </c>
    </row>
    <row r="87" spans="1:4" ht="31.5" x14ac:dyDescent="0.25">
      <c r="A87" s="337">
        <v>9.1020000000000003</v>
      </c>
      <c r="B87" s="482" t="str">
        <f>Checklist!B149</f>
        <v>Does the agency report threat and intelligence information directly to FBI Joint Terrorism Task Force (JTTF) or other regional anti-terrorism task force?</v>
      </c>
      <c r="C87" s="60" t="str">
        <f>+IF(Checklist!D149="","",Checklist!D149)</f>
        <v/>
      </c>
      <c r="D87" s="181">
        <f>Checklist!F149</f>
        <v>0</v>
      </c>
    </row>
    <row r="88" spans="1:4" ht="32" thickBot="1" x14ac:dyDescent="0.3">
      <c r="A88" s="487">
        <v>9.1039999999999992</v>
      </c>
      <c r="B88" s="488" t="str">
        <f>Checklist!B151</f>
        <v>Does the system have a protocol to report threats or significant security concerns to appropriate law enforcement authorities, and TSA's Transportation Security Operations Center (TSOC)?</v>
      </c>
      <c r="C88" s="90" t="str">
        <f>+IF(Checklist!D151="","",Checklist!D151)</f>
        <v/>
      </c>
      <c r="D88" s="188">
        <f>Checklist!F151</f>
        <v>0</v>
      </c>
    </row>
    <row r="89" spans="1:4" x14ac:dyDescent="0.25">
      <c r="A89" s="279"/>
      <c r="B89" s="724" t="s">
        <v>59</v>
      </c>
      <c r="C89" s="69"/>
      <c r="D89" s="191"/>
    </row>
    <row r="90" spans="1:4" ht="13.5" thickBot="1" x14ac:dyDescent="0.3">
      <c r="A90" s="491">
        <v>10</v>
      </c>
      <c r="B90" s="439" t="s">
        <v>20</v>
      </c>
      <c r="C90" s="70"/>
      <c r="D90" s="192"/>
    </row>
    <row r="91" spans="1:4" ht="42" x14ac:dyDescent="0.25">
      <c r="A91" s="492">
        <v>10.101000000000001</v>
      </c>
      <c r="B91" s="477" t="str">
        <f>Checklist!B156</f>
        <v>Does the agency have a documented process to develop an approved, coordinated schedule for all emergency management program activities, including local/regional emergency planning and participation in exercises and drills?</v>
      </c>
      <c r="C91" s="92" t="str">
        <f>+IF(Checklist!D156="","",Checklist!D156)</f>
        <v/>
      </c>
      <c r="D91" s="185">
        <f>Checklist!F156</f>
        <v>0</v>
      </c>
    </row>
    <row r="92" spans="1:4" ht="31.5" x14ac:dyDescent="0.25">
      <c r="A92" s="372">
        <v>10.102</v>
      </c>
      <c r="B92" s="315" t="str">
        <f>Checklist!B157</f>
        <v>Does the agency’s or SSP describe or reference how the agency performs its emergency planning responsibilities and requirements regarding emergency drills and exercises?</v>
      </c>
      <c r="C92" s="60" t="str">
        <f>+IF(Checklist!D157="","",Checklist!D157)</f>
        <v/>
      </c>
      <c r="D92" s="183">
        <f>Checklist!F157</f>
        <v>0</v>
      </c>
    </row>
    <row r="93" spans="1:4" ht="31.5" x14ac:dyDescent="0.25">
      <c r="A93" s="372">
        <v>10.103</v>
      </c>
      <c r="B93" s="317" t="str">
        <f>Checklist!B158</f>
        <v>Does the agency evaluate its emergency preparedness by using annual field exercises, tabletop exercises, and/or drills?  If so, please summarize the exercise events held in the past year.</v>
      </c>
      <c r="C93" s="60" t="str">
        <f>+IF(Checklist!D158="","",Checklist!D158)</f>
        <v/>
      </c>
      <c r="D93" s="183">
        <f>Checklist!F158</f>
        <v>0</v>
      </c>
    </row>
    <row r="94" spans="1:4" ht="21" x14ac:dyDescent="0.25">
      <c r="A94" s="372">
        <v>10.103999999999999</v>
      </c>
      <c r="B94" s="315" t="str">
        <f>Checklist!B159</f>
        <v>Does the agency's SPP or a related document include a requirement for annual field exercises, tabletops and drills?</v>
      </c>
      <c r="C94" s="60" t="str">
        <f>+IF(Checklist!D159="","",Checklist!D159)</f>
        <v/>
      </c>
      <c r="D94" s="183">
        <f>Checklist!F159</f>
        <v>0</v>
      </c>
    </row>
    <row r="95" spans="1:4" ht="31.5" x14ac:dyDescent="0.25">
      <c r="A95" s="372">
        <v>10.105</v>
      </c>
      <c r="B95" s="315" t="str">
        <f>Checklist!B160</f>
        <v>Does the agency’s SPP or SSP describe or reference how the agency documents the results of its emergency preparedness evaluations?  (i.e., briefings, after action reports and implementation of findings)</v>
      </c>
      <c r="C95" s="60" t="str">
        <f>+IF(Checklist!D160="","",Checklist!D160)</f>
        <v/>
      </c>
      <c r="D95" s="183">
        <f>Checklist!F160</f>
        <v>0</v>
      </c>
    </row>
    <row r="96" spans="1:4" ht="21" x14ac:dyDescent="0.25">
      <c r="A96" s="372">
        <v>10.106999999999999</v>
      </c>
      <c r="B96" s="318" t="str">
        <f>Checklist!B162</f>
        <v>Does the agency participate as an active player in full-scale, regional exercises,  held at least annually?</v>
      </c>
      <c r="C96" s="60" t="str">
        <f>+IF(Checklist!D162="","",Checklist!D162)</f>
        <v/>
      </c>
      <c r="D96" s="183">
        <f>Checklist!F162</f>
        <v>0</v>
      </c>
    </row>
    <row r="97" spans="1:4" ht="52.5" x14ac:dyDescent="0.25">
      <c r="A97" s="372">
        <v>10.113</v>
      </c>
      <c r="B97" s="317" t="str">
        <f>Checklist!B168</f>
        <v>Does the system conduct drills and exercises of its security and emergency response plans to test capabilities of i.) employees and ii.) first responders to operate effectively throughout the agencies system? (i.e., facilities, stations, office buildings, terminals,  underwater/ underground infrastructure and other critical systems)</v>
      </c>
      <c r="C97" s="60" t="str">
        <f>+IF(Checklist!D168="","",Checklist!D168)</f>
        <v/>
      </c>
      <c r="D97" s="183">
        <f>Checklist!F168</f>
        <v>0</v>
      </c>
    </row>
    <row r="98" spans="1:4" ht="32" thickBot="1" x14ac:dyDescent="0.3">
      <c r="A98" s="475">
        <v>10.114000000000001</v>
      </c>
      <c r="B98" s="488" t="str">
        <f>Checklist!B169</f>
        <v>Does the transit system integrate local and regional first responders in drills, tabletop exercises, and/or field exercises?  If so, summarize each joint event and state when it took place.</v>
      </c>
      <c r="C98" s="90" t="str">
        <f>+IF(Checklist!D169="","",Checklist!D169)</f>
        <v/>
      </c>
      <c r="D98" s="193">
        <f>Checklist!F169</f>
        <v>0</v>
      </c>
    </row>
    <row r="99" spans="1:4" s="493" customFormat="1" ht="13.5" thickBot="1" x14ac:dyDescent="0.3">
      <c r="A99" s="489">
        <v>11</v>
      </c>
      <c r="B99" s="368" t="s">
        <v>143</v>
      </c>
      <c r="C99" s="67"/>
      <c r="D99" s="190"/>
    </row>
    <row r="100" spans="1:4" s="493" customFormat="1" ht="31.5" x14ac:dyDescent="0.25">
      <c r="A100" s="476">
        <v>11.101000000000001</v>
      </c>
      <c r="B100" s="312" t="str">
        <f>Checklist!B171</f>
        <v>Has the agency conducted a risk assessment to identify operational control and communication/business enterprise IT assets and potential vulnerabilities?</v>
      </c>
      <c r="C100" s="92" t="str">
        <f>+IF(Checklist!D171="","",Checklist!D171)</f>
        <v/>
      </c>
      <c r="D100" s="179">
        <f>Checklist!F171</f>
        <v>0</v>
      </c>
    </row>
    <row r="101" spans="1:4" ht="21.5" thickBot="1" x14ac:dyDescent="0.3">
      <c r="A101" s="487">
        <v>11.106</v>
      </c>
      <c r="B101" s="494" t="str">
        <f>Checklist!B176</f>
        <v>Has the agency established a cyber-incident response and reporting protocol?</v>
      </c>
      <c r="C101" s="90" t="str">
        <f>+IF(Checklist!D176="","",Checklist!D176)</f>
        <v/>
      </c>
      <c r="D101" s="193">
        <f>Checklist!F176</f>
        <v>0</v>
      </c>
    </row>
    <row r="102" spans="1:4" x14ac:dyDescent="0.25">
      <c r="A102" s="279"/>
      <c r="B102" s="724" t="s">
        <v>2</v>
      </c>
      <c r="C102" s="69"/>
      <c r="D102" s="191"/>
    </row>
    <row r="103" spans="1:4" ht="21.5" thickBot="1" x14ac:dyDescent="0.3">
      <c r="A103" s="491">
        <v>12</v>
      </c>
      <c r="B103" s="439" t="s">
        <v>23</v>
      </c>
      <c r="C103" s="70"/>
      <c r="D103" s="192"/>
    </row>
    <row r="104" spans="1:4" x14ac:dyDescent="0.25">
      <c r="A104" s="476">
        <v>12.101000000000001</v>
      </c>
      <c r="B104" s="312" t="str">
        <f>Checklist!B180</f>
        <v xml:space="preserve">Have assets and facilities requiring restricted access been identified? </v>
      </c>
      <c r="C104" s="92" t="str">
        <f>+IF(Checklist!D180="","",Checklist!D180)</f>
        <v/>
      </c>
      <c r="D104" s="185">
        <f>Checklist!F180</f>
        <v>0</v>
      </c>
    </row>
    <row r="105" spans="1:4" ht="21" x14ac:dyDescent="0.25">
      <c r="A105" s="337">
        <v>12.102</v>
      </c>
      <c r="B105" s="315" t="str">
        <f>Checklist!B181</f>
        <v>Are ID badges or other measures employed to restrict access to facilities not open to the public?</v>
      </c>
      <c r="C105" s="60" t="str">
        <f>+IF(Checklist!D181="","",Checklist!D181)</f>
        <v/>
      </c>
      <c r="D105" s="185">
        <f>Checklist!F181</f>
        <v>0</v>
      </c>
    </row>
    <row r="106" spans="1:4" ht="31.5" x14ac:dyDescent="0.25">
      <c r="A106" s="337">
        <v>12.103</v>
      </c>
      <c r="B106" s="482" t="str">
        <f>Checklist!B182</f>
        <v>Has the transit agency developed and implemented procedures to monitor, update and document access control (e.g. card key, ID badges, keys, safe combinations, etc.)?</v>
      </c>
      <c r="C106" s="60" t="str">
        <f>+IF(Checklist!D182="","",Checklist!D182)</f>
        <v/>
      </c>
      <c r="D106" s="185">
        <f>Checklist!F182</f>
        <v>0</v>
      </c>
    </row>
    <row r="107" spans="1:4" ht="21" x14ac:dyDescent="0.25">
      <c r="A107" s="337">
        <v>12.103999999999999</v>
      </c>
      <c r="B107" s="315" t="str">
        <f>Checklist!B183</f>
        <v>Does the agency have documented procedures for issuing ID badges to visitors and contractors?</v>
      </c>
      <c r="C107" s="60" t="str">
        <f>+IF(Checklist!D183="","",Checklist!D183)</f>
        <v/>
      </c>
      <c r="D107" s="185">
        <f>Checklist!F183</f>
        <v>0</v>
      </c>
    </row>
    <row r="108" spans="1:4" ht="52.5" x14ac:dyDescent="0.25">
      <c r="A108" s="337">
        <v>12.111000000000001</v>
      </c>
      <c r="B108" s="495" t="str">
        <f>Checklist!B190</f>
        <v>Has the system implemented protective measures to secure high risk/high consequence assets and critical systems?  (i.e., CCTV, intrusion detection systems, smart camera technology, fencing, enhanced lighting, access control, LE patrols, K-9s, protection of ventilation systems)</v>
      </c>
      <c r="C108" s="60" t="str">
        <f>+IF(Checklist!D190="","",Checklist!D190)</f>
        <v/>
      </c>
      <c r="D108" s="183">
        <f>Checklist!F190</f>
        <v>0</v>
      </c>
    </row>
    <row r="109" spans="1:4" ht="21" x14ac:dyDescent="0.25">
      <c r="A109" s="337">
        <v>12.121</v>
      </c>
      <c r="B109" s="305" t="str">
        <f>Checklist!B200</f>
        <v>Are gates and locks used to close down system facilities after operating hours?</v>
      </c>
      <c r="C109" s="60" t="str">
        <f>+IF(Checklist!D200="","",Checklist!D200)</f>
        <v/>
      </c>
      <c r="D109" s="181">
        <f>Checklist!F200</f>
        <v>0</v>
      </c>
    </row>
    <row r="110" spans="1:4" ht="42" x14ac:dyDescent="0.25">
      <c r="A110" s="337">
        <v>12.124000000000001</v>
      </c>
      <c r="B110" s="305" t="str">
        <f>Checklist!B203</f>
        <v>Are Uninterruptible Power Supply (UPS) or redundant power sources provided for safety and security of critical equipment, fire detection, alarm and suppression systems; public address; call-for-aid telephones; CCTV; emergency trip stations; vital train control functions; etc.?</v>
      </c>
      <c r="C110" s="60" t="str">
        <f>+IF(Checklist!D203="","",Checklist!D203)</f>
        <v/>
      </c>
      <c r="D110" s="181">
        <f>Checklist!F203</f>
        <v>0</v>
      </c>
    </row>
    <row r="111" spans="1:4" ht="42.5" thickBot="1" x14ac:dyDescent="0.3">
      <c r="A111" s="478">
        <v>12.125999999999999</v>
      </c>
      <c r="B111" s="496" t="str">
        <f>Checklist!B205</f>
        <v xml:space="preserve">Does the agency employ specific protective measures for all critical infrastructure  (e.g., tunnels, bridges, stations, control centers, etc.) identified through the risk assessment particularly at access points and ventilation infrastructure? </v>
      </c>
      <c r="C111" s="74" t="str">
        <f>+IF(Checklist!D205="","",Checklist!D205)</f>
        <v/>
      </c>
      <c r="D111" s="194">
        <f>Checklist!F205</f>
        <v>0</v>
      </c>
    </row>
    <row r="112" spans="1:4" ht="13.5" thickBot="1" x14ac:dyDescent="0.3">
      <c r="A112" s="497">
        <v>13</v>
      </c>
      <c r="B112" s="725" t="s">
        <v>24</v>
      </c>
      <c r="C112" s="89"/>
      <c r="D112" s="184"/>
    </row>
    <row r="113" spans="1:4" ht="42.5" thickBot="1" x14ac:dyDescent="0.3">
      <c r="A113" s="476">
        <v>13.101000000000001</v>
      </c>
      <c r="B113" s="486" t="str">
        <f>Checklist!B208</f>
        <v>Does the agency conduct frequent inspections of key facilities, stations, terminals, trains and vehicles, or other critical assets for persons, materials, and items that do not belong? Describe frequency of inspection.</v>
      </c>
      <c r="C113" s="92" t="str">
        <f>+IF(Checklist!D208="","",Checklist!D208)</f>
        <v/>
      </c>
      <c r="D113" s="194">
        <f>Checklist!F208</f>
        <v>0</v>
      </c>
    </row>
    <row r="114" spans="1:4" ht="42.5" thickBot="1" x14ac:dyDescent="0.3">
      <c r="A114" s="337">
        <v>13.102</v>
      </c>
      <c r="B114" s="471" t="str">
        <f>Checklist!B209</f>
        <v>Has the transit agency established procedures for inspecting/sweeping vehicles and stations to identify and manage suspicious items, based on HOT characteristics (hidden, obviously suspicious, not typical) or equivalent system?</v>
      </c>
      <c r="C114" s="60" t="str">
        <f>+IF(Checklist!D209="","",Checklist!D209)</f>
        <v/>
      </c>
      <c r="D114" s="194">
        <f>Checklist!F209</f>
        <v>0</v>
      </c>
    </row>
    <row r="115" spans="1:4" ht="32" thickBot="1" x14ac:dyDescent="0.3">
      <c r="A115" s="478">
        <v>13.106</v>
      </c>
      <c r="B115" s="484" t="str">
        <f>Checklist!B213</f>
        <v xml:space="preserve">Does the agency conduct frequent inspections of its critical systems access points, ventilation systems, and the interior of underground/underwater assets for indications of suspicious activity?     </v>
      </c>
      <c r="C115" s="74" t="str">
        <f>+IF(Checklist!D213="","",Checklist!D213)</f>
        <v/>
      </c>
      <c r="D115" s="194">
        <f>Checklist!F213</f>
        <v>0</v>
      </c>
    </row>
    <row r="116" spans="1:4" x14ac:dyDescent="0.25">
      <c r="A116" s="279"/>
      <c r="B116" s="724" t="s">
        <v>33</v>
      </c>
      <c r="C116" s="69"/>
      <c r="D116" s="191"/>
    </row>
    <row r="117" spans="1:4" ht="21.5" thickBot="1" x14ac:dyDescent="0.3">
      <c r="A117" s="491">
        <v>14</v>
      </c>
      <c r="B117" s="439" t="s">
        <v>25</v>
      </c>
      <c r="C117" s="70"/>
      <c r="D117" s="192"/>
    </row>
    <row r="118" spans="1:4" ht="42.5" thickBot="1" x14ac:dyDescent="0.3">
      <c r="A118" s="476">
        <v>14.101000000000001</v>
      </c>
      <c r="B118" s="484" t="str">
        <f>Checklist!B219</f>
        <v>Does the agency conduct background investigations on all new front-line operations and maintenance employees, and employees with access to sensitive security information, facilities and systems? (i.e., criminal history and motor vehicle records)</v>
      </c>
      <c r="C118" s="92" t="str">
        <f>+IF(Checklist!D219="","",Checklist!D219)</f>
        <v/>
      </c>
      <c r="D118" s="185">
        <f>Checklist!F219</f>
        <v>0</v>
      </c>
    </row>
    <row r="119" spans="1:4" ht="42.5" thickBot="1" x14ac:dyDescent="0.3">
      <c r="A119" s="337">
        <v>14.102</v>
      </c>
      <c r="B119" s="484" t="str">
        <f>Checklist!B220</f>
        <v xml:space="preserve">To the extent allowed by agency policy or law, does the agency conduct background investigations on contractors, including vendors, with access to critical facilities, sensitive security systems, and sensitive security information?  </v>
      </c>
      <c r="C119" s="60" t="str">
        <f>+IF(Checklist!D220="","",Checklist!D220)</f>
        <v/>
      </c>
      <c r="D119" s="183">
        <f>Checklist!F220</f>
        <v>0</v>
      </c>
    </row>
    <row r="120" spans="1:4" ht="21.5" thickBot="1" x14ac:dyDescent="0.3">
      <c r="A120" s="487">
        <v>14.103999999999999</v>
      </c>
      <c r="B120" s="498" t="str">
        <f>Checklist!B222</f>
        <v xml:space="preserve">Does the agency have a documented process for conducting background investigations? </v>
      </c>
      <c r="C120" s="90" t="str">
        <f>+IF(Checklist!D222="","",Checklist!D222)</f>
        <v/>
      </c>
      <c r="D120" s="193">
        <f>Checklist!F222</f>
        <v>0</v>
      </c>
    </row>
    <row r="121" spans="1:4" x14ac:dyDescent="0.25">
      <c r="A121" s="279"/>
      <c r="B121" s="724" t="s">
        <v>35</v>
      </c>
      <c r="C121" s="69"/>
      <c r="D121" s="191"/>
    </row>
    <row r="122" spans="1:4" ht="21.5" thickBot="1" x14ac:dyDescent="0.3">
      <c r="A122" s="491">
        <v>15</v>
      </c>
      <c r="B122" s="439" t="s">
        <v>26</v>
      </c>
      <c r="C122" s="70"/>
      <c r="D122" s="192"/>
    </row>
    <row r="123" spans="1:4" ht="42.5" thickBot="1" x14ac:dyDescent="0.3">
      <c r="A123" s="476">
        <v>15.101000000000001</v>
      </c>
      <c r="B123" s="484" t="str">
        <f>Checklist!B226</f>
        <v>Does the agency keep documentation of its security critical systems, such as tunnels, bridges, HVAC systems and intrusion alarm detection systems (i.e. plans, schematics, etc.) protected from unauthorized access?</v>
      </c>
      <c r="C123" s="92" t="str">
        <f>+IF(Checklist!D226="","",Checklist!D226)</f>
        <v/>
      </c>
      <c r="D123" s="185">
        <f>Checklist!F226</f>
        <v>0</v>
      </c>
    </row>
    <row r="124" spans="1:4" ht="32" thickBot="1" x14ac:dyDescent="0.3">
      <c r="A124" s="478">
        <v>15.102</v>
      </c>
      <c r="B124" s="473" t="str">
        <f>Checklist!B227</f>
        <v>Has the agency designated a department/person responsible for administering the access control policy with respect to agency documents?</v>
      </c>
      <c r="C124" s="74" t="str">
        <f>+IF(Checklist!D227="","",Checklist!D227)</f>
        <v/>
      </c>
      <c r="D124" s="185">
        <f>Checklist!F227</f>
        <v>0</v>
      </c>
    </row>
    <row r="125" spans="1:4" ht="21.5" thickBot="1" x14ac:dyDescent="0.3">
      <c r="A125" s="499">
        <v>16</v>
      </c>
      <c r="B125" s="726" t="s">
        <v>27</v>
      </c>
      <c r="C125" s="93"/>
      <c r="D125" s="195"/>
    </row>
    <row r="126" spans="1:4" ht="42" x14ac:dyDescent="0.25">
      <c r="A126" s="476">
        <v>16.100999999999999</v>
      </c>
      <c r="B126" s="312" t="str">
        <f>Checklist!B230</f>
        <v>Does the agency have a documented policy for identifying and controlling the distribution of and access to documents  it considers to be Sensitive Security Information (SSI) pursuant to 49 CFR Part 15 or 1520?</v>
      </c>
      <c r="C126" s="92" t="str">
        <f>+IF(Checklist!D230="","",Checklist!D230)</f>
        <v/>
      </c>
      <c r="D126" s="185">
        <f>Checklist!F230</f>
        <v>0</v>
      </c>
    </row>
    <row r="127" spans="1:4" ht="42.5" thickBot="1" x14ac:dyDescent="0.3">
      <c r="A127" s="487">
        <v>16.102</v>
      </c>
      <c r="B127" s="312" t="str">
        <f>Checklist!B231</f>
        <v>Does the agency have a documented policy for proper handling, control, and storage of documents labeled as or otherwise determined to be Sensitive Security Information (SSI) pursuant to 49 CFR Part 15 or 1520?</v>
      </c>
      <c r="C127" s="90" t="str">
        <f>+IF(Checklist!D231="","",Checklist!D231)</f>
        <v/>
      </c>
      <c r="D127" s="196">
        <f>Checklist!F231</f>
        <v>0</v>
      </c>
    </row>
    <row r="128" spans="1:4" x14ac:dyDescent="0.25">
      <c r="A128" s="279"/>
      <c r="B128" s="724" t="s">
        <v>29</v>
      </c>
      <c r="C128" s="69"/>
      <c r="D128" s="191"/>
    </row>
    <row r="129" spans="1:4" ht="13.5" thickBot="1" x14ac:dyDescent="0.3">
      <c r="A129" s="491">
        <v>17</v>
      </c>
      <c r="B129" s="439" t="s">
        <v>28</v>
      </c>
      <c r="C129" s="70"/>
      <c r="D129" s="192"/>
    </row>
    <row r="130" spans="1:4" ht="31.5" x14ac:dyDescent="0.25">
      <c r="A130" s="476">
        <v>17.102</v>
      </c>
      <c r="B130" s="312" t="str">
        <f>Checklist!B237</f>
        <v>Does the SSP contain a description of the process used by the agency to audit its implementation of the SSP over the course of the agency's published schedule?</v>
      </c>
      <c r="C130" s="92" t="str">
        <f>+IF(Checklist!D237="","",Checklist!D237)</f>
        <v/>
      </c>
      <c r="D130" s="179">
        <f>Checklist!F237</f>
        <v>0</v>
      </c>
    </row>
    <row r="131" spans="1:4" ht="21" x14ac:dyDescent="0.25">
      <c r="A131" s="337">
        <v>17.103000000000002</v>
      </c>
      <c r="B131" s="312" t="str">
        <f>Checklist!B238</f>
        <v>Has the transit agency established checklists and procedures to govern the conduct of its internal security audit process?</v>
      </c>
      <c r="C131" s="60" t="str">
        <f>+IF(Checklist!D238="","",Checklist!D238)</f>
        <v/>
      </c>
      <c r="D131" s="181">
        <f>Checklist!F238</f>
        <v>0</v>
      </c>
    </row>
    <row r="132" spans="1:4" x14ac:dyDescent="0.25">
      <c r="A132" s="337">
        <v>17.103999999999999</v>
      </c>
      <c r="B132" s="312" t="str">
        <f>Checklist!B239</f>
        <v xml:space="preserve">Is the transit agency complying with its internal security audit schedule? </v>
      </c>
      <c r="C132" s="60" t="str">
        <f>+IF(Checklist!D239="","",Checklist!D239)</f>
        <v/>
      </c>
      <c r="D132" s="181">
        <f>Checklist!F239</f>
        <v>0</v>
      </c>
    </row>
    <row r="133" spans="1:4" ht="52.5" x14ac:dyDescent="0.25">
      <c r="A133" s="337">
        <v>17.105</v>
      </c>
      <c r="B133" s="312" t="str">
        <f>Checklist!B240</f>
        <v>Is each internal security audit documented in a written report, which includes evaluation of the adequacy and effectiveness of the SSP element and applicable implementing procedures audited, needed corrected actions, needed recommendations, an implementation schedule for corrective actions and status reporting?</v>
      </c>
      <c r="C133" s="60" t="str">
        <f>+IF(Checklist!D240="","",Checklist!D240)</f>
        <v/>
      </c>
      <c r="D133" s="181">
        <f>Checklist!F240</f>
        <v>0</v>
      </c>
    </row>
    <row r="135" spans="1:4" x14ac:dyDescent="0.25">
      <c r="B135" s="500" t="s">
        <v>418</v>
      </c>
      <c r="C135" s="115">
        <f>SUM(C10:C133)</f>
        <v>0</v>
      </c>
    </row>
    <row r="136" spans="1:4" x14ac:dyDescent="0.25">
      <c r="B136" s="500" t="s">
        <v>419</v>
      </c>
      <c r="C136" s="501" t="e">
        <f>(C135/COUNT(C10:C133))/4</f>
        <v>#DIV/0!</v>
      </c>
    </row>
    <row r="147" spans="7:7" x14ac:dyDescent="0.25">
      <c r="G147" s="107" t="s">
        <v>116</v>
      </c>
    </row>
  </sheetData>
  <sheetProtection algorithmName="SHA-512" hashValue="yOEDRNdUYXGHJVxMsPekmVI4khz585GNjnoa5zGluQGcZDKP1Fi3PaVl3PD7Qmgd8dAEnprP+9t2LMZKRiOekg==" saltValue="oero+TlCWuO5KORTLQmUdA==" spinCount="100000" sheet="1" objects="1" scenarios="1" selectLockedCells="1" selectUnlockedCells="1"/>
  <mergeCells count="2">
    <mergeCell ref="A3:D3"/>
    <mergeCell ref="A1:D1"/>
  </mergeCells>
  <conditionalFormatting sqref="C10:C133">
    <cfRule type="cellIs" dxfId="264" priority="1" operator="equal">
      <formula>"NOT SCORED"</formula>
    </cfRule>
    <cfRule type="containsText" dxfId="263" priority="11" stopIfTrue="1" operator="containsText" text="2">
      <formula>NOT(ISERROR(SEARCH("2",C10)))</formula>
    </cfRule>
    <cfRule type="containsText" dxfId="262" priority="12" stopIfTrue="1" operator="containsText" text="1">
      <formula>NOT(ISERROR(SEARCH("1",C10)))</formula>
    </cfRule>
    <cfRule type="containsText" dxfId="261" priority="13" stopIfTrue="1" operator="containsText" text="0">
      <formula>NOT(ISERROR(SEARCH("0",C10)))</formula>
    </cfRule>
  </conditionalFormatting>
  <dataValidations xWindow="830" yWindow="385" count="1">
    <dataValidation type="whole" errorStyle="warning" allowBlank="1" showInputMessage="1" showErrorMessage="1" error="Must enter 0, 1, 2, 3, 4 " prompt="Must enter 0, 1, 2, 3, 4. If not applicable enter N/A in the Justification box and score it a 4." sqref="C126:C127 C118:C120 C113:C115 C104:C111 C79:C84 C49:C64 C31:C35 C16:C22 C123:C124 C10:C14 C25:C29 C37:C39 C41:C46 C67:C68 C71:C76 C86:C88 C91:C98 C100:C101 C130:C133">
      <formula1>0</formula1>
      <formula2>4</formula2>
    </dataValidation>
  </dataValidations>
  <pageMargins left="0.7" right="0.7" top="0.75" bottom="0.75" header="0.3" footer="0.3"/>
  <pageSetup orientation="portrait" horizontalDpi="4294967292" verticalDpi="4294967292"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pageSetUpPr fitToPage="1"/>
  </sheetPr>
  <dimension ref="A1:XFD30"/>
  <sheetViews>
    <sheetView workbookViewId="0">
      <selection sqref="A1:D1"/>
    </sheetView>
  </sheetViews>
  <sheetFormatPr defaultColWidth="9.1796875" defaultRowHeight="12.5" x14ac:dyDescent="0.25"/>
  <cols>
    <col min="1" max="1" width="16.7265625" style="1152" customWidth="1"/>
    <col min="2" max="2" width="43" style="1152" customWidth="1"/>
    <col min="3" max="3" width="12.54296875" style="1152" customWidth="1"/>
    <col min="4" max="4" width="54.54296875" style="1152" customWidth="1"/>
    <col min="5" max="16384" width="9.1796875" style="1152"/>
  </cols>
  <sheetData>
    <row r="1" spans="1:16384" ht="34.5" customHeight="1" x14ac:dyDescent="0.25">
      <c r="A1" s="1786" t="s">
        <v>200</v>
      </c>
      <c r="B1" s="1787"/>
      <c r="C1" s="1787"/>
      <c r="D1" s="1787"/>
    </row>
    <row r="2" spans="1:16384" ht="34.5" customHeight="1" x14ac:dyDescent="0.25">
      <c r="A2" s="112" t="s">
        <v>197</v>
      </c>
      <c r="B2" s="112" t="s">
        <v>198</v>
      </c>
      <c r="C2" s="112" t="s">
        <v>14</v>
      </c>
      <c r="D2" s="112" t="s">
        <v>118</v>
      </c>
      <c r="E2" s="1153"/>
      <c r="F2" s="1153"/>
      <c r="G2" s="1153"/>
      <c r="H2" s="1154"/>
      <c r="I2" s="1155"/>
      <c r="J2" s="1155"/>
      <c r="K2" s="1155"/>
      <c r="L2" s="1155"/>
      <c r="M2" s="1155"/>
      <c r="N2" s="1155"/>
      <c r="O2" s="1155"/>
      <c r="P2" s="1155"/>
      <c r="Q2" s="1155"/>
      <c r="R2" s="1155"/>
      <c r="S2" s="1155"/>
      <c r="T2" s="1155"/>
      <c r="U2" s="1155"/>
      <c r="V2" s="1155"/>
      <c r="W2" s="1155"/>
      <c r="X2" s="1155"/>
      <c r="Y2" s="1155"/>
      <c r="Z2" s="1155"/>
      <c r="AA2" s="1155"/>
      <c r="AB2" s="1155"/>
      <c r="AC2" s="1155"/>
      <c r="AD2" s="1155"/>
      <c r="AE2" s="1155"/>
      <c r="AF2" s="1155"/>
      <c r="AG2" s="1155"/>
      <c r="AH2" s="1155"/>
      <c r="AI2" s="1155"/>
      <c r="AJ2" s="1155"/>
      <c r="AK2" s="1155"/>
      <c r="AL2" s="1155"/>
      <c r="AM2" s="1155"/>
      <c r="AN2" s="1155"/>
      <c r="AO2" s="1155"/>
      <c r="AP2" s="1155"/>
      <c r="AQ2" s="1155"/>
      <c r="AR2" s="1155"/>
      <c r="AS2" s="1155"/>
      <c r="AT2" s="1155"/>
      <c r="AU2" s="1155"/>
      <c r="AV2" s="1155"/>
      <c r="AW2" s="1155"/>
      <c r="AX2" s="1155"/>
      <c r="AY2" s="1155"/>
      <c r="AZ2" s="1155"/>
      <c r="BA2" s="1155"/>
      <c r="BB2" s="1155"/>
      <c r="BC2" s="1155"/>
      <c r="BD2" s="1155"/>
      <c r="BE2" s="1155"/>
      <c r="BF2" s="1155"/>
      <c r="BG2" s="1155"/>
      <c r="BH2" s="1155"/>
      <c r="BI2" s="1155"/>
      <c r="BJ2" s="1155"/>
      <c r="BK2" s="1155"/>
      <c r="BL2" s="1155"/>
      <c r="BM2" s="1155"/>
      <c r="BN2" s="1155"/>
      <c r="BO2" s="1155"/>
      <c r="BP2" s="1155"/>
      <c r="BQ2" s="1155"/>
      <c r="BR2" s="1155"/>
      <c r="BS2" s="1155"/>
      <c r="BT2" s="1155"/>
      <c r="BU2" s="1155"/>
      <c r="BV2" s="1155"/>
      <c r="BW2" s="1155"/>
      <c r="BX2" s="1155"/>
      <c r="BY2" s="1155"/>
      <c r="BZ2" s="1155"/>
      <c r="CA2" s="1155"/>
      <c r="CB2" s="1155"/>
      <c r="CC2" s="1155"/>
      <c r="CD2" s="1155"/>
      <c r="CE2" s="1155"/>
      <c r="CF2" s="1155"/>
      <c r="CG2" s="1155"/>
      <c r="CH2" s="1155"/>
      <c r="CI2" s="1155"/>
      <c r="CJ2" s="1155"/>
      <c r="CK2" s="1155"/>
      <c r="CL2" s="1155"/>
      <c r="CM2" s="1155"/>
      <c r="CN2" s="1155"/>
      <c r="CO2" s="1155"/>
      <c r="CP2" s="1155"/>
      <c r="CQ2" s="1155"/>
      <c r="CR2" s="1155"/>
      <c r="CS2" s="1155"/>
      <c r="CT2" s="1155"/>
      <c r="CU2" s="1155"/>
      <c r="CV2" s="1155"/>
      <c r="CW2" s="1155"/>
      <c r="CX2" s="1155"/>
      <c r="CY2" s="1155"/>
      <c r="CZ2" s="1155"/>
      <c r="DA2" s="1155"/>
      <c r="DB2" s="1155"/>
      <c r="DC2" s="1155"/>
      <c r="DD2" s="1155"/>
      <c r="DE2" s="1155"/>
      <c r="DF2" s="1155"/>
      <c r="DG2" s="1155"/>
      <c r="DH2" s="1155"/>
      <c r="DI2" s="1155"/>
      <c r="DJ2" s="1155"/>
      <c r="DK2" s="1155"/>
      <c r="DL2" s="1155"/>
      <c r="DM2" s="1155"/>
      <c r="DN2" s="1155"/>
      <c r="DO2" s="1155"/>
      <c r="DP2" s="1155"/>
      <c r="DQ2" s="1155"/>
      <c r="DR2" s="1155"/>
      <c r="DS2" s="1155"/>
      <c r="DT2" s="1155"/>
      <c r="DU2" s="1155"/>
      <c r="DV2" s="1155"/>
      <c r="DW2" s="1155"/>
      <c r="DX2" s="1155"/>
      <c r="DY2" s="1155"/>
      <c r="DZ2" s="1155"/>
      <c r="EA2" s="1155"/>
      <c r="EB2" s="1155"/>
      <c r="EC2" s="1155"/>
      <c r="ED2" s="1155"/>
      <c r="EE2" s="1155"/>
      <c r="EF2" s="1155"/>
      <c r="EG2" s="1155"/>
      <c r="EH2" s="1155"/>
      <c r="EI2" s="1155"/>
      <c r="EJ2" s="1155"/>
      <c r="EK2" s="1155"/>
      <c r="EL2" s="1155"/>
      <c r="EM2" s="1155"/>
      <c r="EN2" s="1155"/>
      <c r="EO2" s="1155"/>
      <c r="EP2" s="1155"/>
      <c r="EQ2" s="1155"/>
      <c r="ER2" s="1155"/>
      <c r="ES2" s="1155"/>
      <c r="ET2" s="1155"/>
      <c r="EU2" s="1155"/>
      <c r="EV2" s="1155"/>
      <c r="EW2" s="1155"/>
      <c r="EX2" s="1155"/>
      <c r="EY2" s="1155"/>
      <c r="EZ2" s="1155"/>
      <c r="FA2" s="1155"/>
      <c r="FB2" s="1155"/>
      <c r="FC2" s="1155"/>
      <c r="FD2" s="1155"/>
      <c r="FE2" s="1155"/>
      <c r="FF2" s="1155"/>
      <c r="FG2" s="1155"/>
      <c r="FH2" s="1155"/>
      <c r="FI2" s="1155"/>
      <c r="FJ2" s="1155"/>
      <c r="FK2" s="1155"/>
      <c r="FL2" s="1155"/>
      <c r="FM2" s="1155"/>
      <c r="FN2" s="1155"/>
      <c r="FO2" s="1155"/>
      <c r="FP2" s="1155"/>
      <c r="FQ2" s="1155"/>
      <c r="FR2" s="1155"/>
      <c r="FS2" s="1155"/>
      <c r="FT2" s="1155"/>
      <c r="FU2" s="1155"/>
      <c r="FV2" s="1155"/>
      <c r="FW2" s="1155"/>
      <c r="FX2" s="1155"/>
      <c r="FY2" s="1155"/>
      <c r="FZ2" s="1155"/>
      <c r="GA2" s="1155"/>
      <c r="GB2" s="1155"/>
      <c r="GC2" s="1155"/>
      <c r="GD2" s="1155"/>
      <c r="GE2" s="1155"/>
      <c r="GF2" s="1155"/>
      <c r="GG2" s="1155"/>
      <c r="GH2" s="1155"/>
      <c r="GI2" s="1155"/>
      <c r="GJ2" s="1155"/>
      <c r="GK2" s="1155"/>
      <c r="GL2" s="1155"/>
      <c r="GM2" s="1155"/>
      <c r="GN2" s="1155"/>
      <c r="GO2" s="1155"/>
      <c r="GP2" s="1155"/>
      <c r="GQ2" s="1155"/>
      <c r="GR2" s="1155"/>
      <c r="GS2" s="1155"/>
      <c r="GT2" s="1155"/>
      <c r="GU2" s="1155"/>
      <c r="GV2" s="1155"/>
      <c r="GW2" s="1155"/>
      <c r="GX2" s="1155"/>
      <c r="GY2" s="1155"/>
      <c r="GZ2" s="1155"/>
      <c r="HA2" s="1155"/>
      <c r="HB2" s="1155"/>
      <c r="HC2" s="1155"/>
      <c r="HD2" s="1155"/>
      <c r="HE2" s="1155"/>
      <c r="HF2" s="1155"/>
      <c r="HG2" s="1155"/>
      <c r="HH2" s="1155"/>
      <c r="HI2" s="1155"/>
      <c r="HJ2" s="1155"/>
      <c r="HK2" s="1155"/>
      <c r="HL2" s="1155"/>
      <c r="HM2" s="1155"/>
      <c r="HN2" s="1155"/>
      <c r="HO2" s="1155"/>
      <c r="HP2" s="1155"/>
      <c r="HQ2" s="1155"/>
      <c r="HR2" s="1155"/>
      <c r="HS2" s="1155"/>
      <c r="HT2" s="1155"/>
      <c r="HU2" s="1155"/>
      <c r="HV2" s="1155"/>
      <c r="HW2" s="1155"/>
      <c r="HX2" s="1155"/>
      <c r="HY2" s="1155"/>
      <c r="HZ2" s="1155"/>
      <c r="IA2" s="1155"/>
      <c r="IB2" s="1155"/>
      <c r="IC2" s="1155"/>
      <c r="ID2" s="1155"/>
      <c r="IE2" s="1155"/>
      <c r="IF2" s="1155"/>
      <c r="IG2" s="1155"/>
      <c r="IH2" s="1155"/>
      <c r="II2" s="1155"/>
      <c r="IJ2" s="1155"/>
      <c r="IK2" s="1155"/>
      <c r="IL2" s="1155"/>
      <c r="IM2" s="1155"/>
      <c r="IN2" s="1155"/>
      <c r="IO2" s="1155"/>
      <c r="IP2" s="1155"/>
      <c r="IQ2" s="1155"/>
      <c r="IR2" s="1155"/>
      <c r="IS2" s="1155"/>
      <c r="IT2" s="1155"/>
      <c r="IU2" s="1155"/>
      <c r="IV2" s="1155"/>
      <c r="IW2" s="1155"/>
      <c r="IX2" s="1155"/>
      <c r="IY2" s="1155"/>
      <c r="IZ2" s="1155"/>
      <c r="JA2" s="1155"/>
      <c r="JB2" s="1155"/>
      <c r="JC2" s="1155"/>
      <c r="JD2" s="1155"/>
      <c r="JE2" s="1155"/>
      <c r="JF2" s="1155"/>
      <c r="JG2" s="1155"/>
      <c r="JH2" s="1155"/>
      <c r="JI2" s="1155"/>
      <c r="JJ2" s="1155"/>
      <c r="JK2" s="1155"/>
      <c r="JL2" s="1155"/>
      <c r="JM2" s="1155"/>
      <c r="JN2" s="1155"/>
      <c r="JO2" s="1155"/>
      <c r="JP2" s="1155"/>
      <c r="JQ2" s="1155"/>
      <c r="JR2" s="1155"/>
      <c r="JS2" s="1155"/>
      <c r="JT2" s="1155"/>
      <c r="JU2" s="1155"/>
      <c r="JV2" s="1155"/>
      <c r="JW2" s="1155"/>
      <c r="JX2" s="1155"/>
      <c r="JY2" s="1155"/>
      <c r="JZ2" s="1155"/>
      <c r="KA2" s="1155"/>
      <c r="KB2" s="1155"/>
      <c r="KC2" s="1155"/>
      <c r="KD2" s="1155"/>
      <c r="KE2" s="1155"/>
      <c r="KF2" s="1155"/>
      <c r="KG2" s="1155"/>
      <c r="KH2" s="1155"/>
      <c r="KI2" s="1155"/>
      <c r="KJ2" s="1155"/>
      <c r="KK2" s="1155"/>
      <c r="KL2" s="1155"/>
      <c r="KM2" s="1155"/>
      <c r="KN2" s="1155"/>
      <c r="KO2" s="1155"/>
      <c r="KP2" s="1155"/>
      <c r="KQ2" s="1155"/>
      <c r="KR2" s="1155"/>
      <c r="KS2" s="1155"/>
      <c r="KT2" s="1155"/>
      <c r="KU2" s="1155"/>
      <c r="KV2" s="1155"/>
      <c r="KW2" s="1155"/>
      <c r="KX2" s="1155"/>
      <c r="KY2" s="1155"/>
      <c r="KZ2" s="1155"/>
      <c r="LA2" s="1155"/>
      <c r="LB2" s="1155"/>
      <c r="LC2" s="1155"/>
      <c r="LD2" s="1155"/>
      <c r="LE2" s="1155"/>
      <c r="LF2" s="1155"/>
      <c r="LG2" s="1155"/>
      <c r="LH2" s="1155"/>
      <c r="LI2" s="1155"/>
      <c r="LJ2" s="1155"/>
      <c r="LK2" s="1155"/>
      <c r="LL2" s="1155"/>
      <c r="LM2" s="1155"/>
      <c r="LN2" s="1155"/>
      <c r="LO2" s="1155"/>
      <c r="LP2" s="1155"/>
      <c r="LQ2" s="1155"/>
      <c r="LR2" s="1155"/>
      <c r="LS2" s="1155"/>
      <c r="LT2" s="1155"/>
      <c r="LU2" s="1155"/>
      <c r="LV2" s="1155"/>
      <c r="LW2" s="1155"/>
      <c r="LX2" s="1155"/>
      <c r="LY2" s="1155"/>
      <c r="LZ2" s="1155"/>
      <c r="MA2" s="1155"/>
      <c r="MB2" s="1155"/>
      <c r="MC2" s="1155"/>
      <c r="MD2" s="1155"/>
      <c r="ME2" s="1155"/>
      <c r="MF2" s="1155"/>
      <c r="MG2" s="1155"/>
      <c r="MH2" s="1155"/>
      <c r="MI2" s="1155"/>
      <c r="MJ2" s="1155"/>
      <c r="MK2" s="1155"/>
      <c r="ML2" s="1155"/>
      <c r="MM2" s="1155"/>
      <c r="MN2" s="1155"/>
      <c r="MO2" s="1155"/>
      <c r="MP2" s="1155"/>
      <c r="MQ2" s="1155"/>
      <c r="MR2" s="1155"/>
      <c r="MS2" s="1155"/>
      <c r="MT2" s="1155"/>
      <c r="MU2" s="1155"/>
      <c r="MV2" s="1155"/>
      <c r="MW2" s="1155"/>
      <c r="MX2" s="1155"/>
      <c r="MY2" s="1155"/>
      <c r="MZ2" s="1155"/>
      <c r="NA2" s="1155"/>
      <c r="NB2" s="1155"/>
      <c r="NC2" s="1155"/>
      <c r="ND2" s="1155"/>
      <c r="NE2" s="1155"/>
      <c r="NF2" s="1155"/>
      <c r="NG2" s="1155"/>
      <c r="NH2" s="1155"/>
      <c r="NI2" s="1155"/>
      <c r="NJ2" s="1155"/>
      <c r="NK2" s="1155"/>
      <c r="NL2" s="1155"/>
      <c r="NM2" s="1155"/>
      <c r="NN2" s="1155"/>
      <c r="NO2" s="1155"/>
      <c r="NP2" s="1155"/>
      <c r="NQ2" s="1155"/>
      <c r="NR2" s="1155"/>
      <c r="NS2" s="1155"/>
      <c r="NT2" s="1155"/>
      <c r="NU2" s="1155"/>
      <c r="NV2" s="1155"/>
      <c r="NW2" s="1155"/>
      <c r="NX2" s="1155"/>
      <c r="NY2" s="1155"/>
      <c r="NZ2" s="1155"/>
      <c r="OA2" s="1155"/>
      <c r="OB2" s="1155"/>
      <c r="OC2" s="1155"/>
      <c r="OD2" s="1155"/>
      <c r="OE2" s="1155"/>
      <c r="OF2" s="1155"/>
      <c r="OG2" s="1155"/>
      <c r="OH2" s="1155"/>
      <c r="OI2" s="1155"/>
      <c r="OJ2" s="1155"/>
      <c r="OK2" s="1155"/>
      <c r="OL2" s="1155"/>
      <c r="OM2" s="1155"/>
      <c r="ON2" s="1155"/>
      <c r="OO2" s="1155"/>
      <c r="OP2" s="1155"/>
      <c r="OQ2" s="1155"/>
      <c r="OR2" s="1155"/>
      <c r="OS2" s="1155"/>
      <c r="OT2" s="1155"/>
      <c r="OU2" s="1155"/>
      <c r="OV2" s="1155"/>
      <c r="OW2" s="1155"/>
      <c r="OX2" s="1155"/>
      <c r="OY2" s="1155"/>
      <c r="OZ2" s="1155"/>
      <c r="PA2" s="1155"/>
      <c r="PB2" s="1155"/>
      <c r="PC2" s="1155"/>
      <c r="PD2" s="1155"/>
      <c r="PE2" s="1155"/>
      <c r="PF2" s="1155"/>
      <c r="PG2" s="1155"/>
      <c r="PH2" s="1155"/>
      <c r="PI2" s="1155"/>
      <c r="PJ2" s="1155"/>
      <c r="PK2" s="1155"/>
      <c r="PL2" s="1155"/>
      <c r="PM2" s="1155"/>
      <c r="PN2" s="1155"/>
      <c r="PO2" s="1155"/>
      <c r="PP2" s="1155"/>
      <c r="PQ2" s="1155"/>
      <c r="PR2" s="1155"/>
      <c r="PS2" s="1155"/>
      <c r="PT2" s="1155"/>
      <c r="PU2" s="1155"/>
      <c r="PV2" s="1155"/>
      <c r="PW2" s="1155"/>
      <c r="PX2" s="1155"/>
      <c r="PY2" s="1155"/>
      <c r="PZ2" s="1155"/>
      <c r="QA2" s="1155"/>
      <c r="QB2" s="1155"/>
      <c r="QC2" s="1155"/>
      <c r="QD2" s="1155"/>
      <c r="QE2" s="1155"/>
      <c r="QF2" s="1155"/>
      <c r="QG2" s="1155"/>
      <c r="QH2" s="1155"/>
      <c r="QI2" s="1155"/>
      <c r="QJ2" s="1155"/>
      <c r="QK2" s="1155"/>
      <c r="QL2" s="1155"/>
      <c r="QM2" s="1155"/>
      <c r="QN2" s="1155"/>
      <c r="QO2" s="1155"/>
      <c r="QP2" s="1155"/>
      <c r="QQ2" s="1155"/>
      <c r="QR2" s="1155"/>
      <c r="QS2" s="1155"/>
      <c r="QT2" s="1155"/>
      <c r="QU2" s="1155"/>
      <c r="QV2" s="1155"/>
      <c r="QW2" s="1155"/>
      <c r="QX2" s="1155"/>
      <c r="QY2" s="1155"/>
      <c r="QZ2" s="1155"/>
      <c r="RA2" s="1155"/>
      <c r="RB2" s="1155"/>
      <c r="RC2" s="1155"/>
      <c r="RD2" s="1155"/>
      <c r="RE2" s="1155"/>
      <c r="RF2" s="1155"/>
      <c r="RG2" s="1155"/>
      <c r="RH2" s="1155"/>
      <c r="RI2" s="1155"/>
      <c r="RJ2" s="1155"/>
      <c r="RK2" s="1155"/>
      <c r="RL2" s="1155"/>
      <c r="RM2" s="1155"/>
      <c r="RN2" s="1155"/>
      <c r="RO2" s="1155"/>
      <c r="RP2" s="1155"/>
      <c r="RQ2" s="1155"/>
      <c r="RR2" s="1155"/>
      <c r="RS2" s="1155"/>
      <c r="RT2" s="1155"/>
      <c r="RU2" s="1155"/>
      <c r="RV2" s="1155"/>
      <c r="RW2" s="1155"/>
      <c r="RX2" s="1155"/>
      <c r="RY2" s="1155"/>
      <c r="RZ2" s="1155"/>
      <c r="SA2" s="1155"/>
      <c r="SB2" s="1155"/>
      <c r="SC2" s="1155"/>
      <c r="SD2" s="1155"/>
      <c r="SE2" s="1155"/>
      <c r="SF2" s="1155"/>
      <c r="SG2" s="1155"/>
      <c r="SH2" s="1155"/>
      <c r="SI2" s="1155"/>
      <c r="SJ2" s="1155"/>
      <c r="SK2" s="1155"/>
      <c r="SL2" s="1155"/>
      <c r="SM2" s="1155"/>
      <c r="SN2" s="1155"/>
      <c r="SO2" s="1155"/>
      <c r="SP2" s="1155"/>
      <c r="SQ2" s="1155"/>
      <c r="SR2" s="1155"/>
      <c r="SS2" s="1155"/>
      <c r="ST2" s="1155"/>
      <c r="SU2" s="1155"/>
      <c r="SV2" s="1155"/>
      <c r="SW2" s="1155"/>
      <c r="SX2" s="1155"/>
      <c r="SY2" s="1155"/>
      <c r="SZ2" s="1155"/>
      <c r="TA2" s="1155"/>
      <c r="TB2" s="1155"/>
      <c r="TC2" s="1155"/>
      <c r="TD2" s="1155"/>
      <c r="TE2" s="1155"/>
      <c r="TF2" s="1155"/>
      <c r="TG2" s="1155"/>
      <c r="TH2" s="1155"/>
      <c r="TI2" s="1155"/>
      <c r="TJ2" s="1155"/>
      <c r="TK2" s="1155"/>
      <c r="TL2" s="1155"/>
      <c r="TM2" s="1155"/>
      <c r="TN2" s="1155"/>
      <c r="TO2" s="1155"/>
      <c r="TP2" s="1155"/>
      <c r="TQ2" s="1155"/>
      <c r="TR2" s="1155"/>
      <c r="TS2" s="1155"/>
      <c r="TT2" s="1155"/>
      <c r="TU2" s="1155"/>
      <c r="TV2" s="1155"/>
      <c r="TW2" s="1155"/>
      <c r="TX2" s="1155"/>
      <c r="TY2" s="1155"/>
      <c r="TZ2" s="1155"/>
      <c r="UA2" s="1155"/>
      <c r="UB2" s="1155"/>
      <c r="UC2" s="1155"/>
      <c r="UD2" s="1155"/>
      <c r="UE2" s="1155"/>
      <c r="UF2" s="1155"/>
      <c r="UG2" s="1155"/>
      <c r="UH2" s="1155"/>
      <c r="UI2" s="1155"/>
      <c r="UJ2" s="1155"/>
      <c r="UK2" s="1155"/>
      <c r="UL2" s="1155"/>
      <c r="UM2" s="1155"/>
      <c r="UN2" s="1155"/>
      <c r="UO2" s="1155"/>
      <c r="UP2" s="1155"/>
      <c r="UQ2" s="1155"/>
      <c r="UR2" s="1155"/>
      <c r="US2" s="1155"/>
      <c r="UT2" s="1155"/>
      <c r="UU2" s="1155"/>
      <c r="UV2" s="1155"/>
      <c r="UW2" s="1155"/>
      <c r="UX2" s="1155"/>
      <c r="UY2" s="1155"/>
      <c r="UZ2" s="1155"/>
      <c r="VA2" s="1155"/>
      <c r="VB2" s="1155"/>
      <c r="VC2" s="1155"/>
      <c r="VD2" s="1155"/>
      <c r="VE2" s="1155"/>
      <c r="VF2" s="1155"/>
      <c r="VG2" s="1155"/>
      <c r="VH2" s="1155"/>
      <c r="VI2" s="1155"/>
      <c r="VJ2" s="1155"/>
      <c r="VK2" s="1155"/>
      <c r="VL2" s="1155"/>
      <c r="VM2" s="1155"/>
      <c r="VN2" s="1155"/>
      <c r="VO2" s="1155"/>
      <c r="VP2" s="1155"/>
      <c r="VQ2" s="1155"/>
      <c r="VR2" s="1155"/>
      <c r="VS2" s="1155"/>
      <c r="VT2" s="1155"/>
      <c r="VU2" s="1155"/>
      <c r="VV2" s="1155"/>
      <c r="VW2" s="1155"/>
      <c r="VX2" s="1155"/>
      <c r="VY2" s="1155"/>
      <c r="VZ2" s="1155"/>
      <c r="WA2" s="1155"/>
      <c r="WB2" s="1155"/>
      <c r="WC2" s="1155"/>
      <c r="WD2" s="1155"/>
      <c r="WE2" s="1155"/>
      <c r="WF2" s="1155"/>
      <c r="WG2" s="1155"/>
      <c r="WH2" s="1155"/>
      <c r="WI2" s="1155"/>
      <c r="WJ2" s="1155"/>
      <c r="WK2" s="1155"/>
      <c r="WL2" s="1155"/>
      <c r="WM2" s="1155"/>
      <c r="WN2" s="1155"/>
      <c r="WO2" s="1155"/>
      <c r="WP2" s="1155"/>
      <c r="WQ2" s="1155"/>
      <c r="WR2" s="1155"/>
      <c r="WS2" s="1155"/>
      <c r="WT2" s="1155"/>
      <c r="WU2" s="1155"/>
      <c r="WV2" s="1155"/>
      <c r="WW2" s="1155"/>
      <c r="WX2" s="1155"/>
      <c r="WY2" s="1155"/>
      <c r="WZ2" s="1155"/>
      <c r="XA2" s="1155"/>
      <c r="XB2" s="1155"/>
      <c r="XC2" s="1155"/>
      <c r="XD2" s="1155"/>
      <c r="XE2" s="1155"/>
      <c r="XF2" s="1155"/>
      <c r="XG2" s="1155"/>
      <c r="XH2" s="1155"/>
      <c r="XI2" s="1155"/>
      <c r="XJ2" s="1155"/>
      <c r="XK2" s="1155"/>
      <c r="XL2" s="1155"/>
      <c r="XM2" s="1155"/>
      <c r="XN2" s="1155"/>
      <c r="XO2" s="1155"/>
      <c r="XP2" s="1155"/>
      <c r="XQ2" s="1155"/>
      <c r="XR2" s="1155"/>
      <c r="XS2" s="1155"/>
      <c r="XT2" s="1155"/>
      <c r="XU2" s="1155"/>
      <c r="XV2" s="1155"/>
      <c r="XW2" s="1155"/>
      <c r="XX2" s="1155"/>
      <c r="XY2" s="1155"/>
      <c r="XZ2" s="1155"/>
      <c r="YA2" s="1155"/>
      <c r="YB2" s="1155"/>
      <c r="YC2" s="1155"/>
      <c r="YD2" s="1155"/>
      <c r="YE2" s="1155"/>
      <c r="YF2" s="1155"/>
      <c r="YG2" s="1155"/>
      <c r="YH2" s="1155"/>
      <c r="YI2" s="1155"/>
      <c r="YJ2" s="1155"/>
      <c r="YK2" s="1155"/>
      <c r="YL2" s="1155"/>
      <c r="YM2" s="1155"/>
      <c r="YN2" s="1155"/>
      <c r="YO2" s="1155"/>
      <c r="YP2" s="1155"/>
      <c r="YQ2" s="1155"/>
      <c r="YR2" s="1155"/>
      <c r="YS2" s="1155"/>
      <c r="YT2" s="1155"/>
      <c r="YU2" s="1155"/>
      <c r="YV2" s="1155"/>
      <c r="YW2" s="1155"/>
      <c r="YX2" s="1155"/>
      <c r="YY2" s="1155"/>
      <c r="YZ2" s="1155"/>
      <c r="ZA2" s="1155"/>
      <c r="ZB2" s="1155"/>
      <c r="ZC2" s="1155"/>
      <c r="ZD2" s="1155"/>
      <c r="ZE2" s="1155"/>
      <c r="ZF2" s="1155"/>
      <c r="ZG2" s="1155"/>
      <c r="ZH2" s="1155"/>
      <c r="ZI2" s="1155"/>
      <c r="ZJ2" s="1155"/>
      <c r="ZK2" s="1155"/>
      <c r="ZL2" s="1155"/>
      <c r="ZM2" s="1155"/>
      <c r="ZN2" s="1155"/>
      <c r="ZO2" s="1155"/>
      <c r="ZP2" s="1155"/>
      <c r="ZQ2" s="1155"/>
      <c r="ZR2" s="1155"/>
      <c r="ZS2" s="1155"/>
      <c r="ZT2" s="1155"/>
      <c r="ZU2" s="1155"/>
      <c r="ZV2" s="1155"/>
      <c r="ZW2" s="1155"/>
      <c r="ZX2" s="1155"/>
      <c r="ZY2" s="1155"/>
      <c r="ZZ2" s="1155"/>
      <c r="AAA2" s="1155"/>
      <c r="AAB2" s="1155"/>
      <c r="AAC2" s="1155"/>
      <c r="AAD2" s="1155"/>
      <c r="AAE2" s="1155"/>
      <c r="AAF2" s="1155"/>
      <c r="AAG2" s="1155"/>
      <c r="AAH2" s="1155"/>
      <c r="AAI2" s="1155"/>
      <c r="AAJ2" s="1155"/>
      <c r="AAK2" s="1155"/>
      <c r="AAL2" s="1155"/>
      <c r="AAM2" s="1155"/>
      <c r="AAN2" s="1155"/>
      <c r="AAO2" s="1155"/>
      <c r="AAP2" s="1155"/>
      <c r="AAQ2" s="1155"/>
      <c r="AAR2" s="1155"/>
      <c r="AAS2" s="1155"/>
      <c r="AAT2" s="1155"/>
      <c r="AAU2" s="1155"/>
      <c r="AAV2" s="1155"/>
      <c r="AAW2" s="1155"/>
      <c r="AAX2" s="1155"/>
      <c r="AAY2" s="1155"/>
      <c r="AAZ2" s="1155"/>
      <c r="ABA2" s="1155"/>
      <c r="ABB2" s="1155"/>
      <c r="ABC2" s="1155"/>
      <c r="ABD2" s="1155"/>
      <c r="ABE2" s="1155"/>
      <c r="ABF2" s="1155"/>
      <c r="ABG2" s="1155"/>
      <c r="ABH2" s="1155"/>
      <c r="ABI2" s="1155"/>
      <c r="ABJ2" s="1155"/>
      <c r="ABK2" s="1155"/>
      <c r="ABL2" s="1155"/>
      <c r="ABM2" s="1155"/>
      <c r="ABN2" s="1155"/>
      <c r="ABO2" s="1155"/>
      <c r="ABP2" s="1155"/>
      <c r="ABQ2" s="1155"/>
      <c r="ABR2" s="1155"/>
      <c r="ABS2" s="1155"/>
      <c r="ABT2" s="1155"/>
      <c r="ABU2" s="1155"/>
      <c r="ABV2" s="1155"/>
      <c r="ABW2" s="1155"/>
      <c r="ABX2" s="1155"/>
      <c r="ABY2" s="1155"/>
      <c r="ABZ2" s="1155"/>
      <c r="ACA2" s="1155"/>
      <c r="ACB2" s="1155"/>
      <c r="ACC2" s="1155"/>
      <c r="ACD2" s="1155"/>
      <c r="ACE2" s="1155"/>
      <c r="ACF2" s="1155"/>
      <c r="ACG2" s="1155"/>
      <c r="ACH2" s="1155"/>
      <c r="ACI2" s="1155"/>
      <c r="ACJ2" s="1155"/>
      <c r="ACK2" s="1155"/>
      <c r="ACL2" s="1155"/>
      <c r="ACM2" s="1155"/>
      <c r="ACN2" s="1155"/>
      <c r="ACO2" s="1155"/>
      <c r="ACP2" s="1155"/>
      <c r="ACQ2" s="1155"/>
      <c r="ACR2" s="1155"/>
      <c r="ACS2" s="1155"/>
      <c r="ACT2" s="1155"/>
      <c r="ACU2" s="1155"/>
      <c r="ACV2" s="1155"/>
      <c r="ACW2" s="1155"/>
      <c r="ACX2" s="1155"/>
      <c r="ACY2" s="1155"/>
      <c r="ACZ2" s="1155"/>
      <c r="ADA2" s="1155"/>
      <c r="ADB2" s="1155"/>
      <c r="ADC2" s="1155"/>
      <c r="ADD2" s="1155"/>
      <c r="ADE2" s="1155"/>
      <c r="ADF2" s="1155"/>
      <c r="ADG2" s="1155"/>
      <c r="ADH2" s="1155"/>
      <c r="ADI2" s="1155"/>
      <c r="ADJ2" s="1155"/>
      <c r="ADK2" s="1155"/>
      <c r="ADL2" s="1155"/>
      <c r="ADM2" s="1155"/>
      <c r="ADN2" s="1155"/>
      <c r="ADO2" s="1155"/>
      <c r="ADP2" s="1155"/>
      <c r="ADQ2" s="1155"/>
      <c r="ADR2" s="1155"/>
      <c r="ADS2" s="1155"/>
      <c r="ADT2" s="1155"/>
      <c r="ADU2" s="1155"/>
      <c r="ADV2" s="1155"/>
      <c r="ADW2" s="1155"/>
      <c r="ADX2" s="1155"/>
      <c r="ADY2" s="1155"/>
      <c r="ADZ2" s="1155"/>
      <c r="AEA2" s="1155"/>
      <c r="AEB2" s="1155"/>
      <c r="AEC2" s="1155"/>
      <c r="AED2" s="1155"/>
      <c r="AEE2" s="1155"/>
      <c r="AEF2" s="1155"/>
      <c r="AEG2" s="1155"/>
      <c r="AEH2" s="1155"/>
      <c r="AEI2" s="1155"/>
      <c r="AEJ2" s="1155"/>
      <c r="AEK2" s="1155"/>
      <c r="AEL2" s="1155"/>
      <c r="AEM2" s="1155"/>
      <c r="AEN2" s="1155"/>
      <c r="AEO2" s="1155"/>
      <c r="AEP2" s="1155"/>
      <c r="AEQ2" s="1155"/>
      <c r="AER2" s="1155"/>
      <c r="AES2" s="1155"/>
      <c r="AET2" s="1155"/>
      <c r="AEU2" s="1155"/>
      <c r="AEV2" s="1155"/>
      <c r="AEW2" s="1155"/>
      <c r="AEX2" s="1155"/>
      <c r="AEY2" s="1155"/>
      <c r="AEZ2" s="1155"/>
      <c r="AFA2" s="1155"/>
      <c r="AFB2" s="1155"/>
      <c r="AFC2" s="1155"/>
      <c r="AFD2" s="1155"/>
      <c r="AFE2" s="1155"/>
      <c r="AFF2" s="1155"/>
      <c r="AFG2" s="1155"/>
      <c r="AFH2" s="1155"/>
      <c r="AFI2" s="1155"/>
      <c r="AFJ2" s="1155"/>
      <c r="AFK2" s="1155"/>
      <c r="AFL2" s="1155"/>
      <c r="AFM2" s="1155"/>
      <c r="AFN2" s="1155"/>
      <c r="AFO2" s="1155"/>
      <c r="AFP2" s="1155"/>
      <c r="AFQ2" s="1155"/>
      <c r="AFR2" s="1155"/>
      <c r="AFS2" s="1155"/>
      <c r="AFT2" s="1155"/>
      <c r="AFU2" s="1155"/>
      <c r="AFV2" s="1155"/>
      <c r="AFW2" s="1155"/>
      <c r="AFX2" s="1155"/>
      <c r="AFY2" s="1155"/>
      <c r="AFZ2" s="1155"/>
      <c r="AGA2" s="1155"/>
      <c r="AGB2" s="1155"/>
      <c r="AGC2" s="1155"/>
      <c r="AGD2" s="1155"/>
      <c r="AGE2" s="1155"/>
      <c r="AGF2" s="1155"/>
      <c r="AGG2" s="1155"/>
      <c r="AGH2" s="1155"/>
      <c r="AGI2" s="1155"/>
      <c r="AGJ2" s="1155"/>
      <c r="AGK2" s="1155"/>
      <c r="AGL2" s="1155"/>
      <c r="AGM2" s="1155"/>
      <c r="AGN2" s="1155"/>
      <c r="AGO2" s="1155"/>
      <c r="AGP2" s="1155"/>
      <c r="AGQ2" s="1155"/>
      <c r="AGR2" s="1155"/>
      <c r="AGS2" s="1155"/>
      <c r="AGT2" s="1155"/>
      <c r="AGU2" s="1155"/>
      <c r="AGV2" s="1155"/>
      <c r="AGW2" s="1155"/>
      <c r="AGX2" s="1155"/>
      <c r="AGY2" s="1155"/>
      <c r="AGZ2" s="1155"/>
      <c r="AHA2" s="1155"/>
      <c r="AHB2" s="1155"/>
      <c r="AHC2" s="1155"/>
      <c r="AHD2" s="1155"/>
      <c r="AHE2" s="1155"/>
      <c r="AHF2" s="1155"/>
      <c r="AHG2" s="1155"/>
      <c r="AHH2" s="1155"/>
      <c r="AHI2" s="1155"/>
      <c r="AHJ2" s="1155"/>
      <c r="AHK2" s="1155"/>
      <c r="AHL2" s="1155"/>
      <c r="AHM2" s="1155"/>
      <c r="AHN2" s="1155"/>
      <c r="AHO2" s="1155"/>
      <c r="AHP2" s="1155"/>
      <c r="AHQ2" s="1155"/>
      <c r="AHR2" s="1155"/>
      <c r="AHS2" s="1155"/>
      <c r="AHT2" s="1155"/>
      <c r="AHU2" s="1155"/>
      <c r="AHV2" s="1155"/>
      <c r="AHW2" s="1155"/>
      <c r="AHX2" s="1155"/>
      <c r="AHY2" s="1155"/>
      <c r="AHZ2" s="1155"/>
      <c r="AIA2" s="1155"/>
      <c r="AIB2" s="1155"/>
      <c r="AIC2" s="1155"/>
      <c r="AID2" s="1155"/>
      <c r="AIE2" s="1155"/>
      <c r="AIF2" s="1155"/>
      <c r="AIG2" s="1155"/>
      <c r="AIH2" s="1155"/>
      <c r="AII2" s="1155"/>
      <c r="AIJ2" s="1155"/>
      <c r="AIK2" s="1155"/>
      <c r="AIL2" s="1155"/>
      <c r="AIM2" s="1155"/>
      <c r="AIN2" s="1155"/>
      <c r="AIO2" s="1155"/>
      <c r="AIP2" s="1155"/>
      <c r="AIQ2" s="1155"/>
      <c r="AIR2" s="1155"/>
      <c r="AIS2" s="1155"/>
      <c r="AIT2" s="1155"/>
      <c r="AIU2" s="1155"/>
      <c r="AIV2" s="1155"/>
      <c r="AIW2" s="1155"/>
      <c r="AIX2" s="1155"/>
      <c r="AIY2" s="1155"/>
      <c r="AIZ2" s="1155"/>
      <c r="AJA2" s="1155"/>
      <c r="AJB2" s="1155"/>
      <c r="AJC2" s="1155"/>
      <c r="AJD2" s="1155"/>
      <c r="AJE2" s="1155"/>
      <c r="AJF2" s="1155"/>
      <c r="AJG2" s="1155"/>
      <c r="AJH2" s="1155"/>
      <c r="AJI2" s="1155"/>
      <c r="AJJ2" s="1155"/>
      <c r="AJK2" s="1155"/>
      <c r="AJL2" s="1155"/>
      <c r="AJM2" s="1155"/>
      <c r="AJN2" s="1155"/>
      <c r="AJO2" s="1155"/>
      <c r="AJP2" s="1155"/>
      <c r="AJQ2" s="1155"/>
      <c r="AJR2" s="1155"/>
      <c r="AJS2" s="1155"/>
      <c r="AJT2" s="1155"/>
      <c r="AJU2" s="1155"/>
      <c r="AJV2" s="1155"/>
      <c r="AJW2" s="1155"/>
      <c r="AJX2" s="1155"/>
      <c r="AJY2" s="1155"/>
      <c r="AJZ2" s="1155"/>
      <c r="AKA2" s="1155"/>
      <c r="AKB2" s="1155"/>
      <c r="AKC2" s="1155"/>
      <c r="AKD2" s="1155"/>
      <c r="AKE2" s="1155"/>
      <c r="AKF2" s="1155"/>
      <c r="AKG2" s="1155"/>
      <c r="AKH2" s="1155"/>
      <c r="AKI2" s="1155"/>
      <c r="AKJ2" s="1155"/>
      <c r="AKK2" s="1155"/>
      <c r="AKL2" s="1155"/>
      <c r="AKM2" s="1155"/>
      <c r="AKN2" s="1155"/>
      <c r="AKO2" s="1155"/>
      <c r="AKP2" s="1155"/>
      <c r="AKQ2" s="1155"/>
      <c r="AKR2" s="1155"/>
      <c r="AKS2" s="1155"/>
      <c r="AKT2" s="1155"/>
      <c r="AKU2" s="1155"/>
      <c r="AKV2" s="1155"/>
      <c r="AKW2" s="1155"/>
      <c r="AKX2" s="1155"/>
      <c r="AKY2" s="1155"/>
      <c r="AKZ2" s="1155"/>
      <c r="ALA2" s="1155"/>
      <c r="ALB2" s="1155"/>
      <c r="ALC2" s="1155"/>
      <c r="ALD2" s="1155"/>
      <c r="ALE2" s="1155"/>
      <c r="ALF2" s="1155"/>
      <c r="ALG2" s="1155"/>
      <c r="ALH2" s="1155"/>
      <c r="ALI2" s="1155"/>
      <c r="ALJ2" s="1155"/>
      <c r="ALK2" s="1155"/>
      <c r="ALL2" s="1155"/>
      <c r="ALM2" s="1155"/>
      <c r="ALN2" s="1155"/>
      <c r="ALO2" s="1155"/>
      <c r="ALP2" s="1155"/>
      <c r="ALQ2" s="1155"/>
      <c r="ALR2" s="1155"/>
      <c r="ALS2" s="1155"/>
      <c r="ALT2" s="1155"/>
      <c r="ALU2" s="1155"/>
      <c r="ALV2" s="1155"/>
      <c r="ALW2" s="1155"/>
      <c r="ALX2" s="1155"/>
      <c r="ALY2" s="1155"/>
      <c r="ALZ2" s="1155"/>
      <c r="AMA2" s="1155"/>
      <c r="AMB2" s="1155"/>
      <c r="AMC2" s="1155"/>
      <c r="AMD2" s="1155"/>
      <c r="AME2" s="1155"/>
      <c r="AMF2" s="1155"/>
      <c r="AMG2" s="1155"/>
      <c r="AMH2" s="1155"/>
      <c r="AMI2" s="1155"/>
      <c r="AMJ2" s="1155"/>
      <c r="AMK2" s="1155"/>
      <c r="AML2" s="1155"/>
      <c r="AMM2" s="1155"/>
      <c r="AMN2" s="1155"/>
      <c r="AMO2" s="1155"/>
      <c r="AMP2" s="1155"/>
      <c r="AMQ2" s="1155"/>
      <c r="AMR2" s="1155"/>
      <c r="AMS2" s="1155"/>
      <c r="AMT2" s="1155"/>
      <c r="AMU2" s="1155"/>
      <c r="AMV2" s="1155"/>
      <c r="AMW2" s="1155"/>
      <c r="AMX2" s="1155"/>
      <c r="AMY2" s="1155"/>
      <c r="AMZ2" s="1155"/>
      <c r="ANA2" s="1155"/>
      <c r="ANB2" s="1155"/>
      <c r="ANC2" s="1155"/>
      <c r="AND2" s="1155"/>
      <c r="ANE2" s="1155"/>
      <c r="ANF2" s="1155"/>
      <c r="ANG2" s="1155"/>
      <c r="ANH2" s="1155"/>
      <c r="ANI2" s="1155"/>
      <c r="ANJ2" s="1155"/>
      <c r="ANK2" s="1155"/>
      <c r="ANL2" s="1155"/>
      <c r="ANM2" s="1155"/>
      <c r="ANN2" s="1155"/>
      <c r="ANO2" s="1155"/>
      <c r="ANP2" s="1155"/>
      <c r="ANQ2" s="1155"/>
      <c r="ANR2" s="1155"/>
      <c r="ANS2" s="1155"/>
      <c r="ANT2" s="1155"/>
      <c r="ANU2" s="1155"/>
      <c r="ANV2" s="1155"/>
      <c r="ANW2" s="1155"/>
      <c r="ANX2" s="1155"/>
      <c r="ANY2" s="1155"/>
      <c r="ANZ2" s="1155"/>
      <c r="AOA2" s="1155"/>
      <c r="AOB2" s="1155"/>
      <c r="AOC2" s="1155"/>
      <c r="AOD2" s="1155"/>
      <c r="AOE2" s="1155"/>
      <c r="AOF2" s="1155"/>
      <c r="AOG2" s="1155"/>
      <c r="AOH2" s="1155"/>
      <c r="AOI2" s="1155"/>
      <c r="AOJ2" s="1155"/>
      <c r="AOK2" s="1155"/>
      <c r="AOL2" s="1155"/>
      <c r="AOM2" s="1155"/>
      <c r="AON2" s="1155"/>
      <c r="AOO2" s="1155"/>
      <c r="AOP2" s="1155"/>
      <c r="AOQ2" s="1155"/>
      <c r="AOR2" s="1155"/>
      <c r="AOS2" s="1155"/>
      <c r="AOT2" s="1155"/>
      <c r="AOU2" s="1155"/>
      <c r="AOV2" s="1155"/>
      <c r="AOW2" s="1155"/>
      <c r="AOX2" s="1155"/>
      <c r="AOY2" s="1155"/>
      <c r="AOZ2" s="1155"/>
      <c r="APA2" s="1155"/>
      <c r="APB2" s="1155"/>
      <c r="APC2" s="1155"/>
      <c r="APD2" s="1155"/>
      <c r="APE2" s="1155"/>
      <c r="APF2" s="1155"/>
      <c r="APG2" s="1155"/>
      <c r="APH2" s="1155"/>
      <c r="API2" s="1155"/>
      <c r="APJ2" s="1155"/>
      <c r="APK2" s="1155"/>
      <c r="APL2" s="1155"/>
      <c r="APM2" s="1155"/>
      <c r="APN2" s="1155"/>
      <c r="APO2" s="1155"/>
      <c r="APP2" s="1155"/>
      <c r="APQ2" s="1155"/>
      <c r="APR2" s="1155"/>
      <c r="APS2" s="1155"/>
      <c r="APT2" s="1155"/>
      <c r="APU2" s="1155"/>
      <c r="APV2" s="1155"/>
      <c r="APW2" s="1155"/>
      <c r="APX2" s="1155"/>
      <c r="APY2" s="1155"/>
      <c r="APZ2" s="1155"/>
      <c r="AQA2" s="1155"/>
      <c r="AQB2" s="1155"/>
      <c r="AQC2" s="1155"/>
      <c r="AQD2" s="1155"/>
      <c r="AQE2" s="1155"/>
      <c r="AQF2" s="1155"/>
      <c r="AQG2" s="1155"/>
      <c r="AQH2" s="1155"/>
      <c r="AQI2" s="1155"/>
      <c r="AQJ2" s="1155"/>
      <c r="AQK2" s="1155"/>
      <c r="AQL2" s="1155"/>
      <c r="AQM2" s="1155"/>
      <c r="AQN2" s="1155"/>
      <c r="AQO2" s="1155"/>
      <c r="AQP2" s="1155"/>
      <c r="AQQ2" s="1155"/>
      <c r="AQR2" s="1155"/>
      <c r="AQS2" s="1155"/>
      <c r="AQT2" s="1155"/>
      <c r="AQU2" s="1155"/>
      <c r="AQV2" s="1155"/>
      <c r="AQW2" s="1155"/>
      <c r="AQX2" s="1155"/>
      <c r="AQY2" s="1155"/>
      <c r="AQZ2" s="1155"/>
      <c r="ARA2" s="1155"/>
      <c r="ARB2" s="1155"/>
      <c r="ARC2" s="1155"/>
      <c r="ARD2" s="1155"/>
      <c r="ARE2" s="1155"/>
      <c r="ARF2" s="1155"/>
      <c r="ARG2" s="1155"/>
      <c r="ARH2" s="1155"/>
      <c r="ARI2" s="1155"/>
      <c r="ARJ2" s="1155"/>
      <c r="ARK2" s="1155"/>
      <c r="ARL2" s="1155"/>
      <c r="ARM2" s="1155"/>
      <c r="ARN2" s="1155"/>
      <c r="ARO2" s="1155"/>
      <c r="ARP2" s="1155"/>
      <c r="ARQ2" s="1155"/>
      <c r="ARR2" s="1155"/>
      <c r="ARS2" s="1155"/>
      <c r="ART2" s="1155"/>
      <c r="ARU2" s="1155"/>
      <c r="ARV2" s="1155"/>
      <c r="ARW2" s="1155"/>
      <c r="ARX2" s="1155"/>
      <c r="ARY2" s="1155"/>
      <c r="ARZ2" s="1155"/>
      <c r="ASA2" s="1155"/>
      <c r="ASB2" s="1155"/>
      <c r="ASC2" s="1155"/>
      <c r="ASD2" s="1155"/>
      <c r="ASE2" s="1155"/>
      <c r="ASF2" s="1155"/>
      <c r="ASG2" s="1155"/>
      <c r="ASH2" s="1155"/>
      <c r="ASI2" s="1155"/>
      <c r="ASJ2" s="1155"/>
      <c r="ASK2" s="1155"/>
      <c r="ASL2" s="1155"/>
      <c r="ASM2" s="1155"/>
      <c r="ASN2" s="1155"/>
      <c r="ASO2" s="1155"/>
      <c r="ASP2" s="1155"/>
      <c r="ASQ2" s="1155"/>
      <c r="ASR2" s="1155"/>
      <c r="ASS2" s="1155"/>
      <c r="AST2" s="1155"/>
      <c r="ASU2" s="1155"/>
      <c r="ASV2" s="1155"/>
      <c r="ASW2" s="1155"/>
      <c r="ASX2" s="1155"/>
      <c r="ASY2" s="1155"/>
      <c r="ASZ2" s="1155"/>
      <c r="ATA2" s="1155"/>
      <c r="ATB2" s="1155"/>
      <c r="ATC2" s="1155"/>
      <c r="ATD2" s="1155"/>
      <c r="ATE2" s="1155"/>
      <c r="ATF2" s="1155"/>
      <c r="ATG2" s="1155"/>
      <c r="ATH2" s="1155"/>
      <c r="ATI2" s="1155"/>
      <c r="ATJ2" s="1155"/>
      <c r="ATK2" s="1155"/>
      <c r="ATL2" s="1155"/>
      <c r="ATM2" s="1155"/>
      <c r="ATN2" s="1155"/>
      <c r="ATO2" s="1155"/>
      <c r="ATP2" s="1155"/>
      <c r="ATQ2" s="1155"/>
      <c r="ATR2" s="1155"/>
      <c r="ATS2" s="1155"/>
      <c r="ATT2" s="1155"/>
      <c r="ATU2" s="1155"/>
      <c r="ATV2" s="1155"/>
      <c r="ATW2" s="1155"/>
      <c r="ATX2" s="1155"/>
      <c r="ATY2" s="1155"/>
      <c r="ATZ2" s="1155"/>
      <c r="AUA2" s="1155"/>
      <c r="AUB2" s="1155"/>
      <c r="AUC2" s="1155"/>
      <c r="AUD2" s="1155"/>
      <c r="AUE2" s="1155"/>
      <c r="AUF2" s="1155"/>
      <c r="AUG2" s="1155"/>
      <c r="AUH2" s="1155"/>
      <c r="AUI2" s="1155"/>
      <c r="AUJ2" s="1155"/>
      <c r="AUK2" s="1155"/>
      <c r="AUL2" s="1155"/>
      <c r="AUM2" s="1155"/>
      <c r="AUN2" s="1155"/>
      <c r="AUO2" s="1155"/>
      <c r="AUP2" s="1155"/>
      <c r="AUQ2" s="1155"/>
      <c r="AUR2" s="1155"/>
      <c r="AUS2" s="1155"/>
      <c r="AUT2" s="1155"/>
      <c r="AUU2" s="1155"/>
      <c r="AUV2" s="1155"/>
      <c r="AUW2" s="1155"/>
      <c r="AUX2" s="1155"/>
      <c r="AUY2" s="1155"/>
      <c r="AUZ2" s="1155"/>
      <c r="AVA2" s="1155"/>
      <c r="AVB2" s="1155"/>
      <c r="AVC2" s="1155"/>
      <c r="AVD2" s="1155"/>
      <c r="AVE2" s="1155"/>
      <c r="AVF2" s="1155"/>
      <c r="AVG2" s="1155"/>
      <c r="AVH2" s="1155"/>
      <c r="AVI2" s="1155"/>
      <c r="AVJ2" s="1155"/>
      <c r="AVK2" s="1155"/>
      <c r="AVL2" s="1155"/>
      <c r="AVM2" s="1155"/>
      <c r="AVN2" s="1155"/>
      <c r="AVO2" s="1155"/>
      <c r="AVP2" s="1155"/>
      <c r="AVQ2" s="1155"/>
      <c r="AVR2" s="1155"/>
      <c r="AVS2" s="1155"/>
      <c r="AVT2" s="1155"/>
      <c r="AVU2" s="1155"/>
      <c r="AVV2" s="1155"/>
      <c r="AVW2" s="1155"/>
      <c r="AVX2" s="1155"/>
      <c r="AVY2" s="1155"/>
      <c r="AVZ2" s="1155"/>
      <c r="AWA2" s="1155"/>
      <c r="AWB2" s="1155"/>
      <c r="AWC2" s="1155"/>
      <c r="AWD2" s="1155"/>
      <c r="AWE2" s="1155"/>
      <c r="AWF2" s="1155"/>
      <c r="AWG2" s="1155"/>
      <c r="AWH2" s="1155"/>
      <c r="AWI2" s="1155"/>
      <c r="AWJ2" s="1155"/>
      <c r="AWK2" s="1155"/>
      <c r="AWL2" s="1155"/>
      <c r="AWM2" s="1155"/>
      <c r="AWN2" s="1155"/>
      <c r="AWO2" s="1155"/>
      <c r="AWP2" s="1155"/>
      <c r="AWQ2" s="1155"/>
      <c r="AWR2" s="1155"/>
      <c r="AWS2" s="1155"/>
      <c r="AWT2" s="1155"/>
      <c r="AWU2" s="1155"/>
      <c r="AWV2" s="1155"/>
      <c r="AWW2" s="1155"/>
      <c r="AWX2" s="1155"/>
      <c r="AWY2" s="1155"/>
      <c r="AWZ2" s="1155"/>
      <c r="AXA2" s="1155"/>
      <c r="AXB2" s="1155"/>
      <c r="AXC2" s="1155"/>
      <c r="AXD2" s="1155"/>
      <c r="AXE2" s="1155"/>
      <c r="AXF2" s="1155"/>
      <c r="AXG2" s="1155"/>
      <c r="AXH2" s="1155"/>
      <c r="AXI2" s="1155"/>
      <c r="AXJ2" s="1155"/>
      <c r="AXK2" s="1155"/>
      <c r="AXL2" s="1155"/>
      <c r="AXM2" s="1155"/>
      <c r="AXN2" s="1155"/>
      <c r="AXO2" s="1155"/>
      <c r="AXP2" s="1155"/>
      <c r="AXQ2" s="1155"/>
      <c r="AXR2" s="1155"/>
      <c r="AXS2" s="1155"/>
      <c r="AXT2" s="1155"/>
      <c r="AXU2" s="1155"/>
      <c r="AXV2" s="1155"/>
      <c r="AXW2" s="1155"/>
      <c r="AXX2" s="1155"/>
      <c r="AXY2" s="1155"/>
      <c r="AXZ2" s="1155"/>
      <c r="AYA2" s="1155"/>
      <c r="AYB2" s="1155"/>
      <c r="AYC2" s="1155"/>
      <c r="AYD2" s="1155"/>
      <c r="AYE2" s="1155"/>
      <c r="AYF2" s="1155"/>
      <c r="AYG2" s="1155"/>
      <c r="AYH2" s="1155"/>
      <c r="AYI2" s="1155"/>
      <c r="AYJ2" s="1155"/>
      <c r="AYK2" s="1155"/>
      <c r="AYL2" s="1155"/>
      <c r="AYM2" s="1155"/>
      <c r="AYN2" s="1155"/>
      <c r="AYO2" s="1155"/>
      <c r="AYP2" s="1155"/>
      <c r="AYQ2" s="1155"/>
      <c r="AYR2" s="1155"/>
      <c r="AYS2" s="1155"/>
      <c r="AYT2" s="1155"/>
      <c r="AYU2" s="1155"/>
      <c r="AYV2" s="1155"/>
      <c r="AYW2" s="1155"/>
      <c r="AYX2" s="1155"/>
      <c r="AYY2" s="1155"/>
      <c r="AYZ2" s="1155"/>
      <c r="AZA2" s="1155"/>
      <c r="AZB2" s="1155"/>
      <c r="AZC2" s="1155"/>
      <c r="AZD2" s="1155"/>
      <c r="AZE2" s="1155"/>
      <c r="AZF2" s="1155"/>
      <c r="AZG2" s="1155"/>
      <c r="AZH2" s="1155"/>
      <c r="AZI2" s="1155"/>
      <c r="AZJ2" s="1155"/>
      <c r="AZK2" s="1155"/>
      <c r="AZL2" s="1155"/>
      <c r="AZM2" s="1155"/>
      <c r="AZN2" s="1155"/>
      <c r="AZO2" s="1155"/>
      <c r="AZP2" s="1155"/>
      <c r="AZQ2" s="1155"/>
      <c r="AZR2" s="1155"/>
      <c r="AZS2" s="1155"/>
      <c r="AZT2" s="1155"/>
      <c r="AZU2" s="1155"/>
      <c r="AZV2" s="1155"/>
      <c r="AZW2" s="1155"/>
      <c r="AZX2" s="1155"/>
      <c r="AZY2" s="1155"/>
      <c r="AZZ2" s="1155"/>
      <c r="BAA2" s="1155"/>
      <c r="BAB2" s="1155"/>
      <c r="BAC2" s="1155"/>
      <c r="BAD2" s="1155"/>
      <c r="BAE2" s="1155"/>
      <c r="BAF2" s="1155"/>
      <c r="BAG2" s="1155"/>
      <c r="BAH2" s="1155"/>
      <c r="BAI2" s="1155"/>
      <c r="BAJ2" s="1155"/>
      <c r="BAK2" s="1155"/>
      <c r="BAL2" s="1155"/>
      <c r="BAM2" s="1155"/>
      <c r="BAN2" s="1155"/>
      <c r="BAO2" s="1155"/>
      <c r="BAP2" s="1155"/>
      <c r="BAQ2" s="1155"/>
      <c r="BAR2" s="1155"/>
      <c r="BAS2" s="1155"/>
      <c r="BAT2" s="1155"/>
      <c r="BAU2" s="1155"/>
      <c r="BAV2" s="1155"/>
      <c r="BAW2" s="1155"/>
      <c r="BAX2" s="1155"/>
      <c r="BAY2" s="1155"/>
      <c r="BAZ2" s="1155"/>
      <c r="BBA2" s="1155"/>
      <c r="BBB2" s="1155"/>
      <c r="BBC2" s="1155"/>
      <c r="BBD2" s="1155"/>
      <c r="BBE2" s="1155"/>
      <c r="BBF2" s="1155"/>
      <c r="BBG2" s="1155"/>
      <c r="BBH2" s="1155"/>
      <c r="BBI2" s="1155"/>
      <c r="BBJ2" s="1155"/>
      <c r="BBK2" s="1155"/>
      <c r="BBL2" s="1155"/>
      <c r="BBM2" s="1155"/>
      <c r="BBN2" s="1155"/>
      <c r="BBO2" s="1155"/>
      <c r="BBP2" s="1155"/>
      <c r="BBQ2" s="1155"/>
      <c r="BBR2" s="1155"/>
      <c r="BBS2" s="1155"/>
      <c r="BBT2" s="1155"/>
      <c r="BBU2" s="1155"/>
      <c r="BBV2" s="1155"/>
      <c r="BBW2" s="1155"/>
      <c r="BBX2" s="1155"/>
      <c r="BBY2" s="1155"/>
      <c r="BBZ2" s="1155"/>
      <c r="BCA2" s="1155"/>
      <c r="BCB2" s="1155"/>
      <c r="BCC2" s="1155"/>
      <c r="BCD2" s="1155"/>
      <c r="BCE2" s="1155"/>
      <c r="BCF2" s="1155"/>
      <c r="BCG2" s="1155"/>
      <c r="BCH2" s="1155"/>
      <c r="BCI2" s="1155"/>
      <c r="BCJ2" s="1155"/>
      <c r="BCK2" s="1155"/>
      <c r="BCL2" s="1155"/>
      <c r="BCM2" s="1155"/>
      <c r="BCN2" s="1155"/>
      <c r="BCO2" s="1155"/>
      <c r="BCP2" s="1155"/>
      <c r="BCQ2" s="1155"/>
      <c r="BCR2" s="1155"/>
      <c r="BCS2" s="1155"/>
      <c r="BCT2" s="1155"/>
      <c r="BCU2" s="1155"/>
      <c r="BCV2" s="1155"/>
      <c r="BCW2" s="1155"/>
      <c r="BCX2" s="1155"/>
      <c r="BCY2" s="1155"/>
      <c r="BCZ2" s="1155"/>
      <c r="BDA2" s="1155"/>
      <c r="BDB2" s="1155"/>
      <c r="BDC2" s="1155"/>
      <c r="BDD2" s="1155"/>
      <c r="BDE2" s="1155"/>
      <c r="BDF2" s="1155"/>
      <c r="BDG2" s="1155"/>
      <c r="BDH2" s="1155"/>
      <c r="BDI2" s="1155"/>
      <c r="BDJ2" s="1155"/>
      <c r="BDK2" s="1155"/>
      <c r="BDL2" s="1155"/>
      <c r="BDM2" s="1155"/>
      <c r="BDN2" s="1155"/>
      <c r="BDO2" s="1155"/>
      <c r="BDP2" s="1155"/>
      <c r="BDQ2" s="1155"/>
      <c r="BDR2" s="1155"/>
      <c r="BDS2" s="1155"/>
      <c r="BDT2" s="1155"/>
      <c r="BDU2" s="1155"/>
      <c r="BDV2" s="1155"/>
      <c r="BDW2" s="1155"/>
      <c r="BDX2" s="1155"/>
      <c r="BDY2" s="1155"/>
      <c r="BDZ2" s="1155"/>
      <c r="BEA2" s="1155"/>
      <c r="BEB2" s="1155"/>
      <c r="BEC2" s="1155"/>
      <c r="BED2" s="1155"/>
      <c r="BEE2" s="1155"/>
      <c r="BEF2" s="1155"/>
      <c r="BEG2" s="1155"/>
      <c r="BEH2" s="1155"/>
      <c r="BEI2" s="1155"/>
      <c r="BEJ2" s="1155"/>
      <c r="BEK2" s="1155"/>
      <c r="BEL2" s="1155"/>
      <c r="BEM2" s="1155"/>
      <c r="BEN2" s="1155"/>
      <c r="BEO2" s="1155"/>
      <c r="BEP2" s="1155"/>
      <c r="BEQ2" s="1155"/>
      <c r="BER2" s="1155"/>
      <c r="BES2" s="1155"/>
      <c r="BET2" s="1155"/>
      <c r="BEU2" s="1155"/>
      <c r="BEV2" s="1155"/>
      <c r="BEW2" s="1155"/>
      <c r="BEX2" s="1155"/>
      <c r="BEY2" s="1155"/>
      <c r="BEZ2" s="1155"/>
      <c r="BFA2" s="1155"/>
      <c r="BFB2" s="1155"/>
      <c r="BFC2" s="1155"/>
      <c r="BFD2" s="1155"/>
      <c r="BFE2" s="1155"/>
      <c r="BFF2" s="1155"/>
      <c r="BFG2" s="1155"/>
      <c r="BFH2" s="1155"/>
      <c r="BFI2" s="1155"/>
      <c r="BFJ2" s="1155"/>
      <c r="BFK2" s="1155"/>
      <c r="BFL2" s="1155"/>
      <c r="BFM2" s="1155"/>
      <c r="BFN2" s="1155"/>
      <c r="BFO2" s="1155"/>
      <c r="BFP2" s="1155"/>
      <c r="BFQ2" s="1155"/>
      <c r="BFR2" s="1155"/>
      <c r="BFS2" s="1155"/>
      <c r="BFT2" s="1155"/>
      <c r="BFU2" s="1155"/>
      <c r="BFV2" s="1155"/>
      <c r="BFW2" s="1155"/>
      <c r="BFX2" s="1155"/>
      <c r="BFY2" s="1155"/>
      <c r="BFZ2" s="1155"/>
      <c r="BGA2" s="1155"/>
      <c r="BGB2" s="1155"/>
      <c r="BGC2" s="1155"/>
      <c r="BGD2" s="1155"/>
      <c r="BGE2" s="1155"/>
      <c r="BGF2" s="1155"/>
      <c r="BGG2" s="1155"/>
      <c r="BGH2" s="1155"/>
      <c r="BGI2" s="1155"/>
      <c r="BGJ2" s="1155"/>
      <c r="BGK2" s="1155"/>
      <c r="BGL2" s="1155"/>
      <c r="BGM2" s="1155"/>
      <c r="BGN2" s="1155"/>
      <c r="BGO2" s="1155"/>
      <c r="BGP2" s="1155"/>
      <c r="BGQ2" s="1155"/>
      <c r="BGR2" s="1155"/>
      <c r="BGS2" s="1155"/>
      <c r="BGT2" s="1155"/>
      <c r="BGU2" s="1155"/>
      <c r="BGV2" s="1155"/>
      <c r="BGW2" s="1155"/>
      <c r="BGX2" s="1155"/>
      <c r="BGY2" s="1155"/>
      <c r="BGZ2" s="1155"/>
      <c r="BHA2" s="1155"/>
      <c r="BHB2" s="1155"/>
      <c r="BHC2" s="1155"/>
      <c r="BHD2" s="1155"/>
      <c r="BHE2" s="1155"/>
      <c r="BHF2" s="1155"/>
      <c r="BHG2" s="1155"/>
      <c r="BHH2" s="1155"/>
      <c r="BHI2" s="1155"/>
      <c r="BHJ2" s="1155"/>
      <c r="BHK2" s="1155"/>
      <c r="BHL2" s="1155"/>
      <c r="BHM2" s="1155"/>
      <c r="BHN2" s="1155"/>
      <c r="BHO2" s="1155"/>
      <c r="BHP2" s="1155"/>
      <c r="BHQ2" s="1155"/>
      <c r="BHR2" s="1155"/>
      <c r="BHS2" s="1155"/>
      <c r="BHT2" s="1155"/>
      <c r="BHU2" s="1155"/>
      <c r="BHV2" s="1155"/>
      <c r="BHW2" s="1155"/>
      <c r="BHX2" s="1155"/>
      <c r="BHY2" s="1155"/>
      <c r="BHZ2" s="1155"/>
      <c r="BIA2" s="1155"/>
      <c r="BIB2" s="1155"/>
      <c r="BIC2" s="1155"/>
      <c r="BID2" s="1155"/>
      <c r="BIE2" s="1155"/>
      <c r="BIF2" s="1155"/>
      <c r="BIG2" s="1155"/>
      <c r="BIH2" s="1155"/>
      <c r="BII2" s="1155"/>
      <c r="BIJ2" s="1155"/>
      <c r="BIK2" s="1155"/>
      <c r="BIL2" s="1155"/>
      <c r="BIM2" s="1155"/>
      <c r="BIN2" s="1155"/>
      <c r="BIO2" s="1155"/>
      <c r="BIP2" s="1155"/>
      <c r="BIQ2" s="1155"/>
      <c r="BIR2" s="1155"/>
      <c r="BIS2" s="1155"/>
      <c r="BIT2" s="1155"/>
      <c r="BIU2" s="1155"/>
      <c r="BIV2" s="1155"/>
      <c r="BIW2" s="1155"/>
      <c r="BIX2" s="1155"/>
      <c r="BIY2" s="1155"/>
      <c r="BIZ2" s="1155"/>
      <c r="BJA2" s="1155"/>
      <c r="BJB2" s="1155"/>
      <c r="BJC2" s="1155"/>
      <c r="BJD2" s="1155"/>
      <c r="BJE2" s="1155"/>
      <c r="BJF2" s="1155"/>
      <c r="BJG2" s="1155"/>
      <c r="BJH2" s="1155"/>
      <c r="BJI2" s="1155"/>
      <c r="BJJ2" s="1155"/>
      <c r="BJK2" s="1155"/>
      <c r="BJL2" s="1155"/>
      <c r="BJM2" s="1155"/>
      <c r="BJN2" s="1155"/>
      <c r="BJO2" s="1155"/>
      <c r="BJP2" s="1155"/>
      <c r="BJQ2" s="1155"/>
      <c r="BJR2" s="1155"/>
      <c r="BJS2" s="1155"/>
      <c r="BJT2" s="1155"/>
      <c r="BJU2" s="1155"/>
      <c r="BJV2" s="1155"/>
      <c r="BJW2" s="1155"/>
      <c r="BJX2" s="1155"/>
      <c r="BJY2" s="1155"/>
      <c r="BJZ2" s="1155"/>
      <c r="BKA2" s="1155"/>
      <c r="BKB2" s="1155"/>
      <c r="BKC2" s="1155"/>
      <c r="BKD2" s="1155"/>
      <c r="BKE2" s="1155"/>
      <c r="BKF2" s="1155"/>
      <c r="BKG2" s="1155"/>
      <c r="BKH2" s="1155"/>
      <c r="BKI2" s="1155"/>
      <c r="BKJ2" s="1155"/>
      <c r="BKK2" s="1155"/>
      <c r="BKL2" s="1155"/>
      <c r="BKM2" s="1155"/>
      <c r="BKN2" s="1155"/>
      <c r="BKO2" s="1155"/>
      <c r="BKP2" s="1155"/>
      <c r="BKQ2" s="1155"/>
      <c r="BKR2" s="1155"/>
      <c r="BKS2" s="1155"/>
      <c r="BKT2" s="1155"/>
      <c r="BKU2" s="1155"/>
      <c r="BKV2" s="1155"/>
      <c r="BKW2" s="1155"/>
      <c r="BKX2" s="1155"/>
      <c r="BKY2" s="1155"/>
      <c r="BKZ2" s="1155"/>
      <c r="BLA2" s="1155"/>
      <c r="BLB2" s="1155"/>
      <c r="BLC2" s="1155"/>
      <c r="BLD2" s="1155"/>
      <c r="BLE2" s="1155"/>
      <c r="BLF2" s="1155"/>
      <c r="BLG2" s="1155"/>
      <c r="BLH2" s="1155"/>
      <c r="BLI2" s="1155"/>
      <c r="BLJ2" s="1155"/>
      <c r="BLK2" s="1155"/>
      <c r="BLL2" s="1155"/>
      <c r="BLM2" s="1155"/>
      <c r="BLN2" s="1155"/>
      <c r="BLO2" s="1155"/>
      <c r="BLP2" s="1155"/>
      <c r="BLQ2" s="1155"/>
      <c r="BLR2" s="1155"/>
      <c r="BLS2" s="1155"/>
      <c r="BLT2" s="1155"/>
      <c r="BLU2" s="1155"/>
      <c r="BLV2" s="1155"/>
      <c r="BLW2" s="1155"/>
      <c r="BLX2" s="1155"/>
      <c r="BLY2" s="1155"/>
      <c r="BLZ2" s="1155"/>
      <c r="BMA2" s="1155"/>
      <c r="BMB2" s="1155"/>
      <c r="BMC2" s="1155"/>
      <c r="BMD2" s="1155"/>
      <c r="BME2" s="1155"/>
      <c r="BMF2" s="1155"/>
      <c r="BMG2" s="1155"/>
      <c r="BMH2" s="1155"/>
      <c r="BMI2" s="1155"/>
      <c r="BMJ2" s="1155"/>
      <c r="BMK2" s="1155"/>
      <c r="BML2" s="1155"/>
      <c r="BMM2" s="1155"/>
      <c r="BMN2" s="1155"/>
      <c r="BMO2" s="1155"/>
      <c r="BMP2" s="1155"/>
      <c r="BMQ2" s="1155"/>
      <c r="BMR2" s="1155"/>
      <c r="BMS2" s="1155"/>
      <c r="BMT2" s="1155"/>
      <c r="BMU2" s="1155"/>
      <c r="BMV2" s="1155"/>
      <c r="BMW2" s="1155"/>
      <c r="BMX2" s="1155"/>
      <c r="BMY2" s="1155"/>
      <c r="BMZ2" s="1155"/>
      <c r="BNA2" s="1155"/>
      <c r="BNB2" s="1155"/>
      <c r="BNC2" s="1155"/>
      <c r="BND2" s="1155"/>
      <c r="BNE2" s="1155"/>
      <c r="BNF2" s="1155"/>
      <c r="BNG2" s="1155"/>
      <c r="BNH2" s="1155"/>
      <c r="BNI2" s="1155"/>
      <c r="BNJ2" s="1155"/>
      <c r="BNK2" s="1155"/>
      <c r="BNL2" s="1155"/>
      <c r="BNM2" s="1155"/>
      <c r="BNN2" s="1155"/>
      <c r="BNO2" s="1155"/>
      <c r="BNP2" s="1155"/>
      <c r="BNQ2" s="1155"/>
      <c r="BNR2" s="1155"/>
      <c r="BNS2" s="1155"/>
      <c r="BNT2" s="1155"/>
      <c r="BNU2" s="1155"/>
      <c r="BNV2" s="1155"/>
      <c r="BNW2" s="1155"/>
      <c r="BNX2" s="1155"/>
      <c r="BNY2" s="1155"/>
      <c r="BNZ2" s="1155"/>
      <c r="BOA2" s="1155"/>
      <c r="BOB2" s="1155"/>
      <c r="BOC2" s="1155"/>
      <c r="BOD2" s="1155"/>
      <c r="BOE2" s="1155"/>
      <c r="BOF2" s="1155"/>
      <c r="BOG2" s="1155"/>
      <c r="BOH2" s="1155"/>
      <c r="BOI2" s="1155"/>
      <c r="BOJ2" s="1155"/>
      <c r="BOK2" s="1155"/>
      <c r="BOL2" s="1155"/>
      <c r="BOM2" s="1155"/>
      <c r="BON2" s="1155"/>
      <c r="BOO2" s="1155"/>
      <c r="BOP2" s="1155"/>
      <c r="BOQ2" s="1155"/>
      <c r="BOR2" s="1155"/>
      <c r="BOS2" s="1155"/>
      <c r="BOT2" s="1155"/>
      <c r="BOU2" s="1155"/>
      <c r="BOV2" s="1155"/>
      <c r="BOW2" s="1155"/>
      <c r="BOX2" s="1155"/>
      <c r="BOY2" s="1155"/>
      <c r="BOZ2" s="1155"/>
      <c r="BPA2" s="1155"/>
      <c r="BPB2" s="1155"/>
      <c r="BPC2" s="1155"/>
      <c r="BPD2" s="1155"/>
      <c r="BPE2" s="1155"/>
      <c r="BPF2" s="1155"/>
      <c r="BPG2" s="1155"/>
      <c r="BPH2" s="1155"/>
      <c r="BPI2" s="1155"/>
      <c r="BPJ2" s="1155"/>
      <c r="BPK2" s="1155"/>
      <c r="BPL2" s="1155"/>
      <c r="BPM2" s="1155"/>
      <c r="BPN2" s="1155"/>
      <c r="BPO2" s="1155"/>
      <c r="BPP2" s="1155"/>
      <c r="BPQ2" s="1155"/>
      <c r="BPR2" s="1155"/>
      <c r="BPS2" s="1155"/>
      <c r="BPT2" s="1155"/>
      <c r="BPU2" s="1155"/>
      <c r="BPV2" s="1155"/>
      <c r="BPW2" s="1155"/>
      <c r="BPX2" s="1155"/>
      <c r="BPY2" s="1155"/>
      <c r="BPZ2" s="1155"/>
      <c r="BQA2" s="1155"/>
      <c r="BQB2" s="1155"/>
      <c r="BQC2" s="1155"/>
      <c r="BQD2" s="1155"/>
      <c r="BQE2" s="1155"/>
      <c r="BQF2" s="1155"/>
      <c r="BQG2" s="1155"/>
      <c r="BQH2" s="1155"/>
      <c r="BQI2" s="1155"/>
      <c r="BQJ2" s="1155"/>
      <c r="BQK2" s="1155"/>
      <c r="BQL2" s="1155"/>
      <c r="BQM2" s="1155"/>
      <c r="BQN2" s="1155"/>
      <c r="BQO2" s="1155"/>
      <c r="BQP2" s="1155"/>
      <c r="BQQ2" s="1155"/>
      <c r="BQR2" s="1155"/>
      <c r="BQS2" s="1155"/>
      <c r="BQT2" s="1155"/>
      <c r="BQU2" s="1155"/>
      <c r="BQV2" s="1155"/>
      <c r="BQW2" s="1155"/>
      <c r="BQX2" s="1155"/>
      <c r="BQY2" s="1155"/>
      <c r="BQZ2" s="1155"/>
      <c r="BRA2" s="1155"/>
      <c r="BRB2" s="1155"/>
      <c r="BRC2" s="1155"/>
      <c r="BRD2" s="1155"/>
      <c r="BRE2" s="1155"/>
      <c r="BRF2" s="1155"/>
      <c r="BRG2" s="1155"/>
      <c r="BRH2" s="1155"/>
      <c r="BRI2" s="1155"/>
      <c r="BRJ2" s="1155"/>
      <c r="BRK2" s="1155"/>
      <c r="BRL2" s="1155"/>
      <c r="BRM2" s="1155"/>
      <c r="BRN2" s="1155"/>
      <c r="BRO2" s="1155"/>
      <c r="BRP2" s="1155"/>
      <c r="BRQ2" s="1155"/>
      <c r="BRR2" s="1155"/>
      <c r="BRS2" s="1155"/>
      <c r="BRT2" s="1155"/>
      <c r="BRU2" s="1155"/>
      <c r="BRV2" s="1155"/>
      <c r="BRW2" s="1155"/>
      <c r="BRX2" s="1155"/>
      <c r="BRY2" s="1155"/>
      <c r="BRZ2" s="1155"/>
      <c r="BSA2" s="1155"/>
      <c r="BSB2" s="1155"/>
      <c r="BSC2" s="1155"/>
      <c r="BSD2" s="1155"/>
      <c r="BSE2" s="1155"/>
      <c r="BSF2" s="1155"/>
      <c r="BSG2" s="1155"/>
      <c r="BSH2" s="1155"/>
      <c r="BSI2" s="1155"/>
      <c r="BSJ2" s="1155"/>
      <c r="BSK2" s="1155"/>
      <c r="BSL2" s="1155"/>
      <c r="BSM2" s="1155"/>
      <c r="BSN2" s="1155"/>
      <c r="BSO2" s="1155"/>
      <c r="BSP2" s="1155"/>
      <c r="BSQ2" s="1155"/>
      <c r="BSR2" s="1155"/>
      <c r="BSS2" s="1155"/>
      <c r="BST2" s="1155"/>
      <c r="BSU2" s="1155"/>
      <c r="BSV2" s="1155"/>
      <c r="BSW2" s="1155"/>
      <c r="BSX2" s="1155"/>
      <c r="BSY2" s="1155"/>
      <c r="BSZ2" s="1155"/>
      <c r="BTA2" s="1155"/>
      <c r="BTB2" s="1155"/>
      <c r="BTC2" s="1155"/>
      <c r="BTD2" s="1155"/>
      <c r="BTE2" s="1155"/>
      <c r="BTF2" s="1155"/>
      <c r="BTG2" s="1155"/>
      <c r="BTH2" s="1155"/>
      <c r="BTI2" s="1155"/>
      <c r="BTJ2" s="1155"/>
      <c r="BTK2" s="1155"/>
      <c r="BTL2" s="1155"/>
      <c r="BTM2" s="1155"/>
      <c r="BTN2" s="1155"/>
      <c r="BTO2" s="1155"/>
      <c r="BTP2" s="1155"/>
      <c r="BTQ2" s="1155"/>
      <c r="BTR2" s="1155"/>
      <c r="BTS2" s="1155"/>
      <c r="BTT2" s="1155"/>
      <c r="BTU2" s="1155"/>
      <c r="BTV2" s="1155"/>
      <c r="BTW2" s="1155"/>
      <c r="BTX2" s="1155"/>
      <c r="BTY2" s="1155"/>
      <c r="BTZ2" s="1155"/>
      <c r="BUA2" s="1155"/>
      <c r="BUB2" s="1155"/>
      <c r="BUC2" s="1155"/>
      <c r="BUD2" s="1155"/>
      <c r="BUE2" s="1155"/>
      <c r="BUF2" s="1155"/>
      <c r="BUG2" s="1155"/>
      <c r="BUH2" s="1155"/>
      <c r="BUI2" s="1155"/>
      <c r="BUJ2" s="1155"/>
      <c r="BUK2" s="1155"/>
      <c r="BUL2" s="1155"/>
      <c r="BUM2" s="1155"/>
      <c r="BUN2" s="1155"/>
      <c r="BUO2" s="1155"/>
      <c r="BUP2" s="1155"/>
      <c r="BUQ2" s="1155"/>
      <c r="BUR2" s="1155"/>
      <c r="BUS2" s="1155"/>
      <c r="BUT2" s="1155"/>
      <c r="BUU2" s="1155"/>
      <c r="BUV2" s="1155"/>
      <c r="BUW2" s="1155"/>
      <c r="BUX2" s="1155"/>
      <c r="BUY2" s="1155"/>
      <c r="BUZ2" s="1155"/>
      <c r="BVA2" s="1155"/>
      <c r="BVB2" s="1155"/>
      <c r="BVC2" s="1155"/>
      <c r="BVD2" s="1155"/>
      <c r="BVE2" s="1155"/>
      <c r="BVF2" s="1155"/>
      <c r="BVG2" s="1155"/>
      <c r="BVH2" s="1155"/>
      <c r="BVI2" s="1155"/>
      <c r="BVJ2" s="1155"/>
      <c r="BVK2" s="1155"/>
      <c r="BVL2" s="1155"/>
      <c r="BVM2" s="1155"/>
      <c r="BVN2" s="1155"/>
      <c r="BVO2" s="1155"/>
      <c r="BVP2" s="1155"/>
      <c r="BVQ2" s="1155"/>
      <c r="BVR2" s="1155"/>
      <c r="BVS2" s="1155"/>
      <c r="BVT2" s="1155"/>
      <c r="BVU2" s="1155"/>
      <c r="BVV2" s="1155"/>
      <c r="BVW2" s="1155"/>
      <c r="BVX2" s="1155"/>
      <c r="BVY2" s="1155"/>
      <c r="BVZ2" s="1155"/>
      <c r="BWA2" s="1155"/>
      <c r="BWB2" s="1155"/>
      <c r="BWC2" s="1155"/>
      <c r="BWD2" s="1155"/>
      <c r="BWE2" s="1155"/>
      <c r="BWF2" s="1155"/>
      <c r="BWG2" s="1155"/>
      <c r="BWH2" s="1155"/>
      <c r="BWI2" s="1155"/>
      <c r="BWJ2" s="1155"/>
      <c r="BWK2" s="1155"/>
      <c r="BWL2" s="1155"/>
      <c r="BWM2" s="1155"/>
      <c r="BWN2" s="1155"/>
      <c r="BWO2" s="1155"/>
      <c r="BWP2" s="1155"/>
      <c r="BWQ2" s="1155"/>
      <c r="BWR2" s="1155"/>
      <c r="BWS2" s="1155"/>
      <c r="BWT2" s="1155"/>
      <c r="BWU2" s="1155"/>
      <c r="BWV2" s="1155"/>
      <c r="BWW2" s="1155"/>
      <c r="BWX2" s="1155"/>
      <c r="BWY2" s="1155"/>
      <c r="BWZ2" s="1155"/>
      <c r="BXA2" s="1155"/>
      <c r="BXB2" s="1155"/>
      <c r="BXC2" s="1155"/>
      <c r="BXD2" s="1155"/>
      <c r="BXE2" s="1155"/>
      <c r="BXF2" s="1155"/>
      <c r="BXG2" s="1155"/>
      <c r="BXH2" s="1155"/>
      <c r="BXI2" s="1155"/>
      <c r="BXJ2" s="1155"/>
      <c r="BXK2" s="1155"/>
      <c r="BXL2" s="1155"/>
      <c r="BXM2" s="1155"/>
      <c r="BXN2" s="1155"/>
      <c r="BXO2" s="1155"/>
      <c r="BXP2" s="1155"/>
      <c r="BXQ2" s="1155"/>
      <c r="BXR2" s="1155"/>
      <c r="BXS2" s="1155"/>
      <c r="BXT2" s="1155"/>
      <c r="BXU2" s="1155"/>
      <c r="BXV2" s="1155"/>
      <c r="BXW2" s="1155"/>
      <c r="BXX2" s="1155"/>
      <c r="BXY2" s="1155"/>
      <c r="BXZ2" s="1155"/>
      <c r="BYA2" s="1155"/>
      <c r="BYB2" s="1155"/>
      <c r="BYC2" s="1155"/>
      <c r="BYD2" s="1155"/>
      <c r="BYE2" s="1155"/>
      <c r="BYF2" s="1155"/>
      <c r="BYG2" s="1155"/>
      <c r="BYH2" s="1155"/>
      <c r="BYI2" s="1155"/>
      <c r="BYJ2" s="1155"/>
      <c r="BYK2" s="1155"/>
      <c r="BYL2" s="1155"/>
      <c r="BYM2" s="1155"/>
      <c r="BYN2" s="1155"/>
      <c r="BYO2" s="1155"/>
      <c r="BYP2" s="1155"/>
      <c r="BYQ2" s="1155"/>
      <c r="BYR2" s="1155"/>
      <c r="BYS2" s="1155"/>
      <c r="BYT2" s="1155"/>
      <c r="BYU2" s="1155"/>
      <c r="BYV2" s="1155"/>
      <c r="BYW2" s="1155"/>
      <c r="BYX2" s="1155"/>
      <c r="BYY2" s="1155"/>
      <c r="BYZ2" s="1155"/>
      <c r="BZA2" s="1155"/>
      <c r="BZB2" s="1155"/>
      <c r="BZC2" s="1155"/>
      <c r="BZD2" s="1155"/>
      <c r="BZE2" s="1155"/>
      <c r="BZF2" s="1155"/>
      <c r="BZG2" s="1155"/>
      <c r="BZH2" s="1155"/>
      <c r="BZI2" s="1155"/>
      <c r="BZJ2" s="1155"/>
      <c r="BZK2" s="1155"/>
      <c r="BZL2" s="1155"/>
      <c r="BZM2" s="1155"/>
      <c r="BZN2" s="1155"/>
      <c r="BZO2" s="1155"/>
      <c r="BZP2" s="1155"/>
      <c r="BZQ2" s="1155"/>
      <c r="BZR2" s="1155"/>
      <c r="BZS2" s="1155"/>
      <c r="BZT2" s="1155"/>
      <c r="BZU2" s="1155"/>
      <c r="BZV2" s="1155"/>
      <c r="BZW2" s="1155"/>
      <c r="BZX2" s="1155"/>
      <c r="BZY2" s="1155"/>
      <c r="BZZ2" s="1155"/>
      <c r="CAA2" s="1155"/>
      <c r="CAB2" s="1155"/>
      <c r="CAC2" s="1155"/>
      <c r="CAD2" s="1155"/>
      <c r="CAE2" s="1155"/>
      <c r="CAF2" s="1155"/>
      <c r="CAG2" s="1155"/>
      <c r="CAH2" s="1155"/>
      <c r="CAI2" s="1155"/>
      <c r="CAJ2" s="1155"/>
      <c r="CAK2" s="1155"/>
      <c r="CAL2" s="1155"/>
      <c r="CAM2" s="1155"/>
      <c r="CAN2" s="1155"/>
      <c r="CAO2" s="1155"/>
      <c r="CAP2" s="1155"/>
      <c r="CAQ2" s="1155"/>
      <c r="CAR2" s="1155"/>
      <c r="CAS2" s="1155"/>
      <c r="CAT2" s="1155"/>
      <c r="CAU2" s="1155"/>
      <c r="CAV2" s="1155"/>
      <c r="CAW2" s="1155"/>
      <c r="CAX2" s="1155"/>
      <c r="CAY2" s="1155"/>
      <c r="CAZ2" s="1155"/>
      <c r="CBA2" s="1155"/>
      <c r="CBB2" s="1155"/>
      <c r="CBC2" s="1155"/>
      <c r="CBD2" s="1155"/>
      <c r="CBE2" s="1155"/>
      <c r="CBF2" s="1155"/>
      <c r="CBG2" s="1155"/>
      <c r="CBH2" s="1155"/>
      <c r="CBI2" s="1155"/>
      <c r="CBJ2" s="1155"/>
      <c r="CBK2" s="1155"/>
      <c r="CBL2" s="1155"/>
      <c r="CBM2" s="1155"/>
      <c r="CBN2" s="1155"/>
      <c r="CBO2" s="1155"/>
      <c r="CBP2" s="1155"/>
      <c r="CBQ2" s="1155"/>
      <c r="CBR2" s="1155"/>
      <c r="CBS2" s="1155"/>
      <c r="CBT2" s="1155"/>
      <c r="CBU2" s="1155"/>
      <c r="CBV2" s="1155"/>
      <c r="CBW2" s="1155"/>
      <c r="CBX2" s="1155"/>
      <c r="CBY2" s="1155"/>
      <c r="CBZ2" s="1155"/>
      <c r="CCA2" s="1155"/>
      <c r="CCB2" s="1155"/>
      <c r="CCC2" s="1155"/>
      <c r="CCD2" s="1155"/>
      <c r="CCE2" s="1155"/>
      <c r="CCF2" s="1155"/>
      <c r="CCG2" s="1155"/>
      <c r="CCH2" s="1155"/>
      <c r="CCI2" s="1155"/>
      <c r="CCJ2" s="1155"/>
      <c r="CCK2" s="1155"/>
      <c r="CCL2" s="1155"/>
      <c r="CCM2" s="1155"/>
      <c r="CCN2" s="1155"/>
      <c r="CCO2" s="1155"/>
      <c r="CCP2" s="1155"/>
      <c r="CCQ2" s="1155"/>
      <c r="CCR2" s="1155"/>
      <c r="CCS2" s="1155"/>
      <c r="CCT2" s="1155"/>
      <c r="CCU2" s="1155"/>
      <c r="CCV2" s="1155"/>
      <c r="CCW2" s="1155"/>
      <c r="CCX2" s="1155"/>
      <c r="CCY2" s="1155"/>
      <c r="CCZ2" s="1155"/>
      <c r="CDA2" s="1155"/>
      <c r="CDB2" s="1155"/>
      <c r="CDC2" s="1155"/>
      <c r="CDD2" s="1155"/>
      <c r="CDE2" s="1155"/>
      <c r="CDF2" s="1155"/>
      <c r="CDG2" s="1155"/>
      <c r="CDH2" s="1155"/>
      <c r="CDI2" s="1155"/>
      <c r="CDJ2" s="1155"/>
      <c r="CDK2" s="1155"/>
      <c r="CDL2" s="1155"/>
      <c r="CDM2" s="1155"/>
      <c r="CDN2" s="1155"/>
      <c r="CDO2" s="1155"/>
      <c r="CDP2" s="1155"/>
      <c r="CDQ2" s="1155"/>
      <c r="CDR2" s="1155"/>
      <c r="CDS2" s="1155"/>
      <c r="CDT2" s="1155"/>
      <c r="CDU2" s="1155"/>
      <c r="CDV2" s="1155"/>
      <c r="CDW2" s="1155"/>
      <c r="CDX2" s="1155"/>
      <c r="CDY2" s="1155"/>
      <c r="CDZ2" s="1155"/>
      <c r="CEA2" s="1155"/>
      <c r="CEB2" s="1155"/>
      <c r="CEC2" s="1155"/>
      <c r="CED2" s="1155"/>
      <c r="CEE2" s="1155"/>
      <c r="CEF2" s="1155"/>
      <c r="CEG2" s="1155"/>
      <c r="CEH2" s="1155"/>
      <c r="CEI2" s="1155"/>
      <c r="CEJ2" s="1155"/>
      <c r="CEK2" s="1155"/>
      <c r="CEL2" s="1155"/>
      <c r="CEM2" s="1155"/>
      <c r="CEN2" s="1155"/>
      <c r="CEO2" s="1155"/>
      <c r="CEP2" s="1155"/>
      <c r="CEQ2" s="1155"/>
      <c r="CER2" s="1155"/>
      <c r="CES2" s="1155"/>
      <c r="CET2" s="1155"/>
      <c r="CEU2" s="1155"/>
      <c r="CEV2" s="1155"/>
      <c r="CEW2" s="1155"/>
      <c r="CEX2" s="1155"/>
      <c r="CEY2" s="1155"/>
      <c r="CEZ2" s="1155"/>
      <c r="CFA2" s="1155"/>
      <c r="CFB2" s="1155"/>
      <c r="CFC2" s="1155"/>
      <c r="CFD2" s="1155"/>
      <c r="CFE2" s="1155"/>
      <c r="CFF2" s="1155"/>
      <c r="CFG2" s="1155"/>
      <c r="CFH2" s="1155"/>
      <c r="CFI2" s="1155"/>
      <c r="CFJ2" s="1155"/>
      <c r="CFK2" s="1155"/>
      <c r="CFL2" s="1155"/>
      <c r="CFM2" s="1155"/>
      <c r="CFN2" s="1155"/>
      <c r="CFO2" s="1155"/>
      <c r="CFP2" s="1155"/>
      <c r="CFQ2" s="1155"/>
      <c r="CFR2" s="1155"/>
      <c r="CFS2" s="1155"/>
      <c r="CFT2" s="1155"/>
      <c r="CFU2" s="1155"/>
      <c r="CFV2" s="1155"/>
      <c r="CFW2" s="1155"/>
      <c r="CFX2" s="1155"/>
      <c r="CFY2" s="1155"/>
      <c r="CFZ2" s="1155"/>
      <c r="CGA2" s="1155"/>
      <c r="CGB2" s="1155"/>
      <c r="CGC2" s="1155"/>
      <c r="CGD2" s="1155"/>
      <c r="CGE2" s="1155"/>
      <c r="CGF2" s="1155"/>
      <c r="CGG2" s="1155"/>
      <c r="CGH2" s="1155"/>
      <c r="CGI2" s="1155"/>
      <c r="CGJ2" s="1155"/>
      <c r="CGK2" s="1155"/>
      <c r="CGL2" s="1155"/>
      <c r="CGM2" s="1155"/>
      <c r="CGN2" s="1155"/>
      <c r="CGO2" s="1155"/>
      <c r="CGP2" s="1155"/>
      <c r="CGQ2" s="1155"/>
      <c r="CGR2" s="1155"/>
      <c r="CGS2" s="1155"/>
      <c r="CGT2" s="1155"/>
      <c r="CGU2" s="1155"/>
      <c r="CGV2" s="1155"/>
      <c r="CGW2" s="1155"/>
      <c r="CGX2" s="1155"/>
      <c r="CGY2" s="1155"/>
      <c r="CGZ2" s="1155"/>
      <c r="CHA2" s="1155"/>
      <c r="CHB2" s="1155"/>
      <c r="CHC2" s="1155"/>
      <c r="CHD2" s="1155"/>
      <c r="CHE2" s="1155"/>
      <c r="CHF2" s="1155"/>
      <c r="CHG2" s="1155"/>
      <c r="CHH2" s="1155"/>
      <c r="CHI2" s="1155"/>
      <c r="CHJ2" s="1155"/>
      <c r="CHK2" s="1155"/>
      <c r="CHL2" s="1155"/>
      <c r="CHM2" s="1155"/>
      <c r="CHN2" s="1155"/>
      <c r="CHO2" s="1155"/>
      <c r="CHP2" s="1155"/>
      <c r="CHQ2" s="1155"/>
      <c r="CHR2" s="1155"/>
      <c r="CHS2" s="1155"/>
      <c r="CHT2" s="1155"/>
      <c r="CHU2" s="1155"/>
      <c r="CHV2" s="1155"/>
      <c r="CHW2" s="1155"/>
      <c r="CHX2" s="1155"/>
      <c r="CHY2" s="1155"/>
      <c r="CHZ2" s="1155"/>
      <c r="CIA2" s="1155"/>
      <c r="CIB2" s="1155"/>
      <c r="CIC2" s="1155"/>
      <c r="CID2" s="1155"/>
      <c r="CIE2" s="1155"/>
      <c r="CIF2" s="1155"/>
      <c r="CIG2" s="1155"/>
      <c r="CIH2" s="1155"/>
      <c r="CII2" s="1155"/>
      <c r="CIJ2" s="1155"/>
      <c r="CIK2" s="1155"/>
      <c r="CIL2" s="1155"/>
      <c r="CIM2" s="1155"/>
      <c r="CIN2" s="1155"/>
      <c r="CIO2" s="1155"/>
      <c r="CIP2" s="1155"/>
      <c r="CIQ2" s="1155"/>
      <c r="CIR2" s="1155"/>
      <c r="CIS2" s="1155"/>
      <c r="CIT2" s="1155"/>
      <c r="CIU2" s="1155"/>
      <c r="CIV2" s="1155"/>
      <c r="CIW2" s="1155"/>
      <c r="CIX2" s="1155"/>
      <c r="CIY2" s="1155"/>
      <c r="CIZ2" s="1155"/>
      <c r="CJA2" s="1155"/>
      <c r="CJB2" s="1155"/>
      <c r="CJC2" s="1155"/>
      <c r="CJD2" s="1155"/>
      <c r="CJE2" s="1155"/>
      <c r="CJF2" s="1155"/>
      <c r="CJG2" s="1155"/>
      <c r="CJH2" s="1155"/>
      <c r="CJI2" s="1155"/>
      <c r="CJJ2" s="1155"/>
      <c r="CJK2" s="1155"/>
      <c r="CJL2" s="1155"/>
      <c r="CJM2" s="1155"/>
      <c r="CJN2" s="1155"/>
      <c r="CJO2" s="1155"/>
      <c r="CJP2" s="1155"/>
      <c r="CJQ2" s="1155"/>
      <c r="CJR2" s="1155"/>
      <c r="CJS2" s="1155"/>
      <c r="CJT2" s="1155"/>
      <c r="CJU2" s="1155"/>
      <c r="CJV2" s="1155"/>
      <c r="CJW2" s="1155"/>
      <c r="CJX2" s="1155"/>
      <c r="CJY2" s="1155"/>
      <c r="CJZ2" s="1155"/>
      <c r="CKA2" s="1155"/>
      <c r="CKB2" s="1155"/>
      <c r="CKC2" s="1155"/>
      <c r="CKD2" s="1155"/>
      <c r="CKE2" s="1155"/>
      <c r="CKF2" s="1155"/>
      <c r="CKG2" s="1155"/>
      <c r="CKH2" s="1155"/>
      <c r="CKI2" s="1155"/>
      <c r="CKJ2" s="1155"/>
      <c r="CKK2" s="1155"/>
      <c r="CKL2" s="1155"/>
      <c r="CKM2" s="1155"/>
      <c r="CKN2" s="1155"/>
      <c r="CKO2" s="1155"/>
      <c r="CKP2" s="1155"/>
      <c r="CKQ2" s="1155"/>
      <c r="CKR2" s="1155"/>
      <c r="CKS2" s="1155"/>
      <c r="CKT2" s="1155"/>
      <c r="CKU2" s="1155"/>
      <c r="CKV2" s="1155"/>
      <c r="CKW2" s="1155"/>
      <c r="CKX2" s="1155"/>
      <c r="CKY2" s="1155"/>
      <c r="CKZ2" s="1155"/>
      <c r="CLA2" s="1155"/>
      <c r="CLB2" s="1155"/>
      <c r="CLC2" s="1155"/>
      <c r="CLD2" s="1155"/>
      <c r="CLE2" s="1155"/>
      <c r="CLF2" s="1155"/>
      <c r="CLG2" s="1155"/>
      <c r="CLH2" s="1155"/>
      <c r="CLI2" s="1155"/>
      <c r="CLJ2" s="1155"/>
      <c r="CLK2" s="1155"/>
      <c r="CLL2" s="1155"/>
      <c r="CLM2" s="1155"/>
      <c r="CLN2" s="1155"/>
      <c r="CLO2" s="1155"/>
      <c r="CLP2" s="1155"/>
      <c r="CLQ2" s="1155"/>
      <c r="CLR2" s="1155"/>
      <c r="CLS2" s="1155"/>
      <c r="CLT2" s="1155"/>
      <c r="CLU2" s="1155"/>
      <c r="CLV2" s="1155"/>
      <c r="CLW2" s="1155"/>
      <c r="CLX2" s="1155"/>
      <c r="CLY2" s="1155"/>
      <c r="CLZ2" s="1155"/>
      <c r="CMA2" s="1155"/>
      <c r="CMB2" s="1155"/>
      <c r="CMC2" s="1155"/>
      <c r="CMD2" s="1155"/>
      <c r="CME2" s="1155"/>
      <c r="CMF2" s="1155"/>
      <c r="CMG2" s="1155"/>
      <c r="CMH2" s="1155"/>
      <c r="CMI2" s="1155"/>
      <c r="CMJ2" s="1155"/>
      <c r="CMK2" s="1155"/>
      <c r="CML2" s="1155"/>
      <c r="CMM2" s="1155"/>
      <c r="CMN2" s="1155"/>
      <c r="CMO2" s="1155"/>
      <c r="CMP2" s="1155"/>
      <c r="CMQ2" s="1155"/>
      <c r="CMR2" s="1155"/>
      <c r="CMS2" s="1155"/>
      <c r="CMT2" s="1155"/>
      <c r="CMU2" s="1155"/>
      <c r="CMV2" s="1155"/>
      <c r="CMW2" s="1155"/>
      <c r="CMX2" s="1155"/>
      <c r="CMY2" s="1155"/>
      <c r="CMZ2" s="1155"/>
      <c r="CNA2" s="1155"/>
      <c r="CNB2" s="1155"/>
      <c r="CNC2" s="1155"/>
      <c r="CND2" s="1155"/>
      <c r="CNE2" s="1155"/>
      <c r="CNF2" s="1155"/>
      <c r="CNG2" s="1155"/>
      <c r="CNH2" s="1155"/>
      <c r="CNI2" s="1155"/>
      <c r="CNJ2" s="1155"/>
      <c r="CNK2" s="1155"/>
      <c r="CNL2" s="1155"/>
      <c r="CNM2" s="1155"/>
      <c r="CNN2" s="1155"/>
      <c r="CNO2" s="1155"/>
      <c r="CNP2" s="1155"/>
      <c r="CNQ2" s="1155"/>
      <c r="CNR2" s="1155"/>
      <c r="CNS2" s="1155"/>
      <c r="CNT2" s="1155"/>
      <c r="CNU2" s="1155"/>
      <c r="CNV2" s="1155"/>
      <c r="CNW2" s="1155"/>
      <c r="CNX2" s="1155"/>
      <c r="CNY2" s="1155"/>
      <c r="CNZ2" s="1155"/>
      <c r="COA2" s="1155"/>
      <c r="COB2" s="1155"/>
      <c r="COC2" s="1155"/>
      <c r="COD2" s="1155"/>
      <c r="COE2" s="1155"/>
      <c r="COF2" s="1155"/>
      <c r="COG2" s="1155"/>
      <c r="COH2" s="1155"/>
      <c r="COI2" s="1155"/>
      <c r="COJ2" s="1155"/>
      <c r="COK2" s="1155"/>
      <c r="COL2" s="1155"/>
      <c r="COM2" s="1155"/>
      <c r="CON2" s="1155"/>
      <c r="COO2" s="1155"/>
      <c r="COP2" s="1155"/>
      <c r="COQ2" s="1155"/>
      <c r="COR2" s="1155"/>
      <c r="COS2" s="1155"/>
      <c r="COT2" s="1155"/>
      <c r="COU2" s="1155"/>
      <c r="COV2" s="1155"/>
      <c r="COW2" s="1155"/>
      <c r="COX2" s="1155"/>
      <c r="COY2" s="1155"/>
      <c r="COZ2" s="1155"/>
      <c r="CPA2" s="1155"/>
      <c r="CPB2" s="1155"/>
      <c r="CPC2" s="1155"/>
      <c r="CPD2" s="1155"/>
      <c r="CPE2" s="1155"/>
      <c r="CPF2" s="1155"/>
      <c r="CPG2" s="1155"/>
      <c r="CPH2" s="1155"/>
      <c r="CPI2" s="1155"/>
      <c r="CPJ2" s="1155"/>
      <c r="CPK2" s="1155"/>
      <c r="CPL2" s="1155"/>
      <c r="CPM2" s="1155"/>
      <c r="CPN2" s="1155"/>
      <c r="CPO2" s="1155"/>
      <c r="CPP2" s="1155"/>
      <c r="CPQ2" s="1155"/>
      <c r="CPR2" s="1155"/>
      <c r="CPS2" s="1155"/>
      <c r="CPT2" s="1155"/>
      <c r="CPU2" s="1155"/>
      <c r="CPV2" s="1155"/>
      <c r="CPW2" s="1155"/>
      <c r="CPX2" s="1155"/>
      <c r="CPY2" s="1155"/>
      <c r="CPZ2" s="1155"/>
      <c r="CQA2" s="1155"/>
      <c r="CQB2" s="1155"/>
      <c r="CQC2" s="1155"/>
      <c r="CQD2" s="1155"/>
      <c r="CQE2" s="1155"/>
      <c r="CQF2" s="1155"/>
      <c r="CQG2" s="1155"/>
      <c r="CQH2" s="1155"/>
      <c r="CQI2" s="1155"/>
      <c r="CQJ2" s="1155"/>
      <c r="CQK2" s="1155"/>
      <c r="CQL2" s="1155"/>
      <c r="CQM2" s="1155"/>
      <c r="CQN2" s="1155"/>
      <c r="CQO2" s="1155"/>
      <c r="CQP2" s="1155"/>
      <c r="CQQ2" s="1155"/>
      <c r="CQR2" s="1155"/>
      <c r="CQS2" s="1155"/>
      <c r="CQT2" s="1155"/>
      <c r="CQU2" s="1155"/>
      <c r="CQV2" s="1155"/>
      <c r="CQW2" s="1155"/>
      <c r="CQX2" s="1155"/>
      <c r="CQY2" s="1155"/>
      <c r="CQZ2" s="1155"/>
      <c r="CRA2" s="1155"/>
      <c r="CRB2" s="1155"/>
      <c r="CRC2" s="1155"/>
      <c r="CRD2" s="1155"/>
      <c r="CRE2" s="1155"/>
      <c r="CRF2" s="1155"/>
      <c r="CRG2" s="1155"/>
      <c r="CRH2" s="1155"/>
      <c r="CRI2" s="1155"/>
      <c r="CRJ2" s="1155"/>
      <c r="CRK2" s="1155"/>
      <c r="CRL2" s="1155"/>
      <c r="CRM2" s="1155"/>
      <c r="CRN2" s="1155"/>
      <c r="CRO2" s="1155"/>
      <c r="CRP2" s="1155"/>
      <c r="CRQ2" s="1155"/>
      <c r="CRR2" s="1155"/>
      <c r="CRS2" s="1155"/>
      <c r="CRT2" s="1155"/>
      <c r="CRU2" s="1155"/>
      <c r="CRV2" s="1155"/>
      <c r="CRW2" s="1155"/>
      <c r="CRX2" s="1155"/>
      <c r="CRY2" s="1155"/>
      <c r="CRZ2" s="1155"/>
      <c r="CSA2" s="1155"/>
      <c r="CSB2" s="1155"/>
      <c r="CSC2" s="1155"/>
      <c r="CSD2" s="1155"/>
      <c r="CSE2" s="1155"/>
      <c r="CSF2" s="1155"/>
      <c r="CSG2" s="1155"/>
      <c r="CSH2" s="1155"/>
      <c r="CSI2" s="1155"/>
      <c r="CSJ2" s="1155"/>
      <c r="CSK2" s="1155"/>
      <c r="CSL2" s="1155"/>
      <c r="CSM2" s="1155"/>
      <c r="CSN2" s="1155"/>
      <c r="CSO2" s="1155"/>
      <c r="CSP2" s="1155"/>
      <c r="CSQ2" s="1155"/>
      <c r="CSR2" s="1155"/>
      <c r="CSS2" s="1155"/>
      <c r="CST2" s="1155"/>
      <c r="CSU2" s="1155"/>
      <c r="CSV2" s="1155"/>
      <c r="CSW2" s="1155"/>
      <c r="CSX2" s="1155"/>
      <c r="CSY2" s="1155"/>
      <c r="CSZ2" s="1155"/>
      <c r="CTA2" s="1155"/>
      <c r="CTB2" s="1155"/>
      <c r="CTC2" s="1155"/>
      <c r="CTD2" s="1155"/>
      <c r="CTE2" s="1155"/>
      <c r="CTF2" s="1155"/>
      <c r="CTG2" s="1155"/>
      <c r="CTH2" s="1155"/>
      <c r="CTI2" s="1155"/>
      <c r="CTJ2" s="1155"/>
      <c r="CTK2" s="1155"/>
      <c r="CTL2" s="1155"/>
      <c r="CTM2" s="1155"/>
      <c r="CTN2" s="1155"/>
      <c r="CTO2" s="1155"/>
      <c r="CTP2" s="1155"/>
      <c r="CTQ2" s="1155"/>
      <c r="CTR2" s="1155"/>
      <c r="CTS2" s="1155"/>
      <c r="CTT2" s="1155"/>
      <c r="CTU2" s="1155"/>
      <c r="CTV2" s="1155"/>
      <c r="CTW2" s="1155"/>
      <c r="CTX2" s="1155"/>
      <c r="CTY2" s="1155"/>
      <c r="CTZ2" s="1155"/>
      <c r="CUA2" s="1155"/>
      <c r="CUB2" s="1155"/>
      <c r="CUC2" s="1155"/>
      <c r="CUD2" s="1155"/>
      <c r="CUE2" s="1155"/>
      <c r="CUF2" s="1155"/>
      <c r="CUG2" s="1155"/>
      <c r="CUH2" s="1155"/>
      <c r="CUI2" s="1155"/>
      <c r="CUJ2" s="1155"/>
      <c r="CUK2" s="1155"/>
      <c r="CUL2" s="1155"/>
      <c r="CUM2" s="1155"/>
      <c r="CUN2" s="1155"/>
      <c r="CUO2" s="1155"/>
      <c r="CUP2" s="1155"/>
      <c r="CUQ2" s="1155"/>
      <c r="CUR2" s="1155"/>
      <c r="CUS2" s="1155"/>
      <c r="CUT2" s="1155"/>
      <c r="CUU2" s="1155"/>
      <c r="CUV2" s="1155"/>
      <c r="CUW2" s="1155"/>
      <c r="CUX2" s="1155"/>
      <c r="CUY2" s="1155"/>
      <c r="CUZ2" s="1155"/>
      <c r="CVA2" s="1155"/>
      <c r="CVB2" s="1155"/>
      <c r="CVC2" s="1155"/>
      <c r="CVD2" s="1155"/>
      <c r="CVE2" s="1155"/>
      <c r="CVF2" s="1155"/>
      <c r="CVG2" s="1155"/>
      <c r="CVH2" s="1155"/>
      <c r="CVI2" s="1155"/>
      <c r="CVJ2" s="1155"/>
      <c r="CVK2" s="1155"/>
      <c r="CVL2" s="1155"/>
      <c r="CVM2" s="1155"/>
      <c r="CVN2" s="1155"/>
      <c r="CVO2" s="1155"/>
      <c r="CVP2" s="1155"/>
      <c r="CVQ2" s="1155"/>
      <c r="CVR2" s="1155"/>
      <c r="CVS2" s="1155"/>
      <c r="CVT2" s="1155"/>
      <c r="CVU2" s="1155"/>
      <c r="CVV2" s="1155"/>
      <c r="CVW2" s="1155"/>
      <c r="CVX2" s="1155"/>
      <c r="CVY2" s="1155"/>
      <c r="CVZ2" s="1155"/>
      <c r="CWA2" s="1155"/>
      <c r="CWB2" s="1155"/>
      <c r="CWC2" s="1155"/>
      <c r="CWD2" s="1155"/>
      <c r="CWE2" s="1155"/>
      <c r="CWF2" s="1155"/>
      <c r="CWG2" s="1155"/>
      <c r="CWH2" s="1155"/>
      <c r="CWI2" s="1155"/>
      <c r="CWJ2" s="1155"/>
      <c r="CWK2" s="1155"/>
      <c r="CWL2" s="1155"/>
      <c r="CWM2" s="1155"/>
      <c r="CWN2" s="1155"/>
      <c r="CWO2" s="1155"/>
      <c r="CWP2" s="1155"/>
      <c r="CWQ2" s="1155"/>
      <c r="CWR2" s="1155"/>
      <c r="CWS2" s="1155"/>
      <c r="CWT2" s="1155"/>
      <c r="CWU2" s="1155"/>
      <c r="CWV2" s="1155"/>
      <c r="CWW2" s="1155"/>
      <c r="CWX2" s="1155"/>
      <c r="CWY2" s="1155"/>
      <c r="CWZ2" s="1155"/>
      <c r="CXA2" s="1155"/>
      <c r="CXB2" s="1155"/>
      <c r="CXC2" s="1155"/>
      <c r="CXD2" s="1155"/>
      <c r="CXE2" s="1155"/>
      <c r="CXF2" s="1155"/>
      <c r="CXG2" s="1155"/>
      <c r="CXH2" s="1155"/>
      <c r="CXI2" s="1155"/>
      <c r="CXJ2" s="1155"/>
      <c r="CXK2" s="1155"/>
      <c r="CXL2" s="1155"/>
      <c r="CXM2" s="1155"/>
      <c r="CXN2" s="1155"/>
      <c r="CXO2" s="1155"/>
      <c r="CXP2" s="1155"/>
      <c r="CXQ2" s="1155"/>
      <c r="CXR2" s="1155"/>
      <c r="CXS2" s="1155"/>
      <c r="CXT2" s="1155"/>
      <c r="CXU2" s="1155"/>
      <c r="CXV2" s="1155"/>
      <c r="CXW2" s="1155"/>
      <c r="CXX2" s="1155"/>
      <c r="CXY2" s="1155"/>
      <c r="CXZ2" s="1155"/>
      <c r="CYA2" s="1155"/>
      <c r="CYB2" s="1155"/>
      <c r="CYC2" s="1155"/>
      <c r="CYD2" s="1155"/>
      <c r="CYE2" s="1155"/>
      <c r="CYF2" s="1155"/>
      <c r="CYG2" s="1155"/>
      <c r="CYH2" s="1155"/>
      <c r="CYI2" s="1155"/>
      <c r="CYJ2" s="1155"/>
      <c r="CYK2" s="1155"/>
      <c r="CYL2" s="1155"/>
      <c r="CYM2" s="1155"/>
      <c r="CYN2" s="1155"/>
      <c r="CYO2" s="1155"/>
      <c r="CYP2" s="1155"/>
      <c r="CYQ2" s="1155"/>
      <c r="CYR2" s="1155"/>
      <c r="CYS2" s="1155"/>
      <c r="CYT2" s="1155"/>
      <c r="CYU2" s="1155"/>
      <c r="CYV2" s="1155"/>
      <c r="CYW2" s="1155"/>
      <c r="CYX2" s="1155"/>
      <c r="CYY2" s="1155"/>
      <c r="CYZ2" s="1155"/>
      <c r="CZA2" s="1155"/>
      <c r="CZB2" s="1155"/>
      <c r="CZC2" s="1155"/>
      <c r="CZD2" s="1155"/>
      <c r="CZE2" s="1155"/>
      <c r="CZF2" s="1155"/>
      <c r="CZG2" s="1155"/>
      <c r="CZH2" s="1155"/>
      <c r="CZI2" s="1155"/>
      <c r="CZJ2" s="1155"/>
      <c r="CZK2" s="1155"/>
      <c r="CZL2" s="1155"/>
      <c r="CZM2" s="1155"/>
      <c r="CZN2" s="1155"/>
      <c r="CZO2" s="1155"/>
      <c r="CZP2" s="1155"/>
      <c r="CZQ2" s="1155"/>
      <c r="CZR2" s="1155"/>
      <c r="CZS2" s="1155"/>
      <c r="CZT2" s="1155"/>
      <c r="CZU2" s="1155"/>
      <c r="CZV2" s="1155"/>
      <c r="CZW2" s="1155"/>
      <c r="CZX2" s="1155"/>
      <c r="CZY2" s="1155"/>
      <c r="CZZ2" s="1155"/>
      <c r="DAA2" s="1155"/>
      <c r="DAB2" s="1155"/>
      <c r="DAC2" s="1155"/>
      <c r="DAD2" s="1155"/>
      <c r="DAE2" s="1155"/>
      <c r="DAF2" s="1155"/>
      <c r="DAG2" s="1155"/>
      <c r="DAH2" s="1155"/>
      <c r="DAI2" s="1155"/>
      <c r="DAJ2" s="1155"/>
      <c r="DAK2" s="1155"/>
      <c r="DAL2" s="1155"/>
      <c r="DAM2" s="1155"/>
      <c r="DAN2" s="1155"/>
      <c r="DAO2" s="1155"/>
      <c r="DAP2" s="1155"/>
      <c r="DAQ2" s="1155"/>
      <c r="DAR2" s="1155"/>
      <c r="DAS2" s="1155"/>
      <c r="DAT2" s="1155"/>
      <c r="DAU2" s="1155"/>
      <c r="DAV2" s="1155"/>
      <c r="DAW2" s="1155"/>
      <c r="DAX2" s="1155"/>
      <c r="DAY2" s="1155"/>
      <c r="DAZ2" s="1155"/>
      <c r="DBA2" s="1155"/>
      <c r="DBB2" s="1155"/>
      <c r="DBC2" s="1155"/>
      <c r="DBD2" s="1155"/>
      <c r="DBE2" s="1155"/>
      <c r="DBF2" s="1155"/>
      <c r="DBG2" s="1155"/>
      <c r="DBH2" s="1155"/>
      <c r="DBI2" s="1155"/>
      <c r="DBJ2" s="1155"/>
      <c r="DBK2" s="1155"/>
      <c r="DBL2" s="1155"/>
      <c r="DBM2" s="1155"/>
      <c r="DBN2" s="1155"/>
      <c r="DBO2" s="1155"/>
      <c r="DBP2" s="1155"/>
      <c r="DBQ2" s="1155"/>
      <c r="DBR2" s="1155"/>
      <c r="DBS2" s="1155"/>
      <c r="DBT2" s="1155"/>
      <c r="DBU2" s="1155"/>
      <c r="DBV2" s="1155"/>
      <c r="DBW2" s="1155"/>
      <c r="DBX2" s="1155"/>
      <c r="DBY2" s="1155"/>
      <c r="DBZ2" s="1155"/>
      <c r="DCA2" s="1155"/>
      <c r="DCB2" s="1155"/>
      <c r="DCC2" s="1155"/>
      <c r="DCD2" s="1155"/>
      <c r="DCE2" s="1155"/>
      <c r="DCF2" s="1155"/>
      <c r="DCG2" s="1155"/>
      <c r="DCH2" s="1155"/>
      <c r="DCI2" s="1155"/>
      <c r="DCJ2" s="1155"/>
      <c r="DCK2" s="1155"/>
      <c r="DCL2" s="1155"/>
      <c r="DCM2" s="1155"/>
      <c r="DCN2" s="1155"/>
      <c r="DCO2" s="1155"/>
      <c r="DCP2" s="1155"/>
      <c r="DCQ2" s="1155"/>
      <c r="DCR2" s="1155"/>
      <c r="DCS2" s="1155"/>
      <c r="DCT2" s="1155"/>
      <c r="DCU2" s="1155"/>
      <c r="DCV2" s="1155"/>
      <c r="DCW2" s="1155"/>
      <c r="DCX2" s="1155"/>
      <c r="DCY2" s="1155"/>
      <c r="DCZ2" s="1155"/>
      <c r="DDA2" s="1155"/>
      <c r="DDB2" s="1155"/>
      <c r="DDC2" s="1155"/>
      <c r="DDD2" s="1155"/>
      <c r="DDE2" s="1155"/>
      <c r="DDF2" s="1155"/>
      <c r="DDG2" s="1155"/>
      <c r="DDH2" s="1155"/>
      <c r="DDI2" s="1155"/>
      <c r="DDJ2" s="1155"/>
      <c r="DDK2" s="1155"/>
      <c r="DDL2" s="1155"/>
      <c r="DDM2" s="1155"/>
      <c r="DDN2" s="1155"/>
      <c r="DDO2" s="1155"/>
      <c r="DDP2" s="1155"/>
      <c r="DDQ2" s="1155"/>
      <c r="DDR2" s="1155"/>
      <c r="DDS2" s="1155"/>
      <c r="DDT2" s="1155"/>
      <c r="DDU2" s="1155"/>
      <c r="DDV2" s="1155"/>
      <c r="DDW2" s="1155"/>
      <c r="DDX2" s="1155"/>
      <c r="DDY2" s="1155"/>
      <c r="DDZ2" s="1155"/>
      <c r="DEA2" s="1155"/>
      <c r="DEB2" s="1155"/>
      <c r="DEC2" s="1155"/>
      <c r="DED2" s="1155"/>
      <c r="DEE2" s="1155"/>
      <c r="DEF2" s="1155"/>
      <c r="DEG2" s="1155"/>
      <c r="DEH2" s="1155"/>
      <c r="DEI2" s="1155"/>
      <c r="DEJ2" s="1155"/>
      <c r="DEK2" s="1155"/>
      <c r="DEL2" s="1155"/>
      <c r="DEM2" s="1155"/>
      <c r="DEN2" s="1155"/>
      <c r="DEO2" s="1155"/>
      <c r="DEP2" s="1155"/>
      <c r="DEQ2" s="1155"/>
      <c r="DER2" s="1155"/>
      <c r="DES2" s="1155"/>
      <c r="DET2" s="1155"/>
      <c r="DEU2" s="1155"/>
      <c r="DEV2" s="1155"/>
      <c r="DEW2" s="1155"/>
      <c r="DEX2" s="1155"/>
      <c r="DEY2" s="1155"/>
      <c r="DEZ2" s="1155"/>
      <c r="DFA2" s="1155"/>
      <c r="DFB2" s="1155"/>
      <c r="DFC2" s="1155"/>
      <c r="DFD2" s="1155"/>
      <c r="DFE2" s="1155"/>
      <c r="DFF2" s="1155"/>
      <c r="DFG2" s="1155"/>
      <c r="DFH2" s="1155"/>
      <c r="DFI2" s="1155"/>
      <c r="DFJ2" s="1155"/>
      <c r="DFK2" s="1155"/>
      <c r="DFL2" s="1155"/>
      <c r="DFM2" s="1155"/>
      <c r="DFN2" s="1155"/>
      <c r="DFO2" s="1155"/>
      <c r="DFP2" s="1155"/>
      <c r="DFQ2" s="1155"/>
      <c r="DFR2" s="1155"/>
      <c r="DFS2" s="1155"/>
      <c r="DFT2" s="1155"/>
      <c r="DFU2" s="1155"/>
      <c r="DFV2" s="1155"/>
      <c r="DFW2" s="1155"/>
      <c r="DFX2" s="1155"/>
      <c r="DFY2" s="1155"/>
      <c r="DFZ2" s="1155"/>
      <c r="DGA2" s="1155"/>
      <c r="DGB2" s="1155"/>
      <c r="DGC2" s="1155"/>
      <c r="DGD2" s="1155"/>
      <c r="DGE2" s="1155"/>
      <c r="DGF2" s="1155"/>
      <c r="DGG2" s="1155"/>
      <c r="DGH2" s="1155"/>
      <c r="DGI2" s="1155"/>
      <c r="DGJ2" s="1155"/>
      <c r="DGK2" s="1155"/>
      <c r="DGL2" s="1155"/>
      <c r="DGM2" s="1155"/>
      <c r="DGN2" s="1155"/>
      <c r="DGO2" s="1155"/>
      <c r="DGP2" s="1155"/>
      <c r="DGQ2" s="1155"/>
      <c r="DGR2" s="1155"/>
      <c r="DGS2" s="1155"/>
      <c r="DGT2" s="1155"/>
      <c r="DGU2" s="1155"/>
      <c r="DGV2" s="1155"/>
      <c r="DGW2" s="1155"/>
      <c r="DGX2" s="1155"/>
      <c r="DGY2" s="1155"/>
      <c r="DGZ2" s="1155"/>
      <c r="DHA2" s="1155"/>
      <c r="DHB2" s="1155"/>
      <c r="DHC2" s="1155"/>
      <c r="DHD2" s="1155"/>
      <c r="DHE2" s="1155"/>
      <c r="DHF2" s="1155"/>
      <c r="DHG2" s="1155"/>
      <c r="DHH2" s="1155"/>
      <c r="DHI2" s="1155"/>
      <c r="DHJ2" s="1155"/>
      <c r="DHK2" s="1155"/>
      <c r="DHL2" s="1155"/>
      <c r="DHM2" s="1155"/>
      <c r="DHN2" s="1155"/>
      <c r="DHO2" s="1155"/>
      <c r="DHP2" s="1155"/>
      <c r="DHQ2" s="1155"/>
      <c r="DHR2" s="1155"/>
      <c r="DHS2" s="1155"/>
      <c r="DHT2" s="1155"/>
      <c r="DHU2" s="1155"/>
      <c r="DHV2" s="1155"/>
      <c r="DHW2" s="1155"/>
      <c r="DHX2" s="1155"/>
      <c r="DHY2" s="1155"/>
      <c r="DHZ2" s="1155"/>
      <c r="DIA2" s="1155"/>
      <c r="DIB2" s="1155"/>
      <c r="DIC2" s="1155"/>
      <c r="DID2" s="1155"/>
      <c r="DIE2" s="1155"/>
      <c r="DIF2" s="1155"/>
      <c r="DIG2" s="1155"/>
      <c r="DIH2" s="1155"/>
      <c r="DII2" s="1155"/>
      <c r="DIJ2" s="1155"/>
      <c r="DIK2" s="1155"/>
      <c r="DIL2" s="1155"/>
      <c r="DIM2" s="1155"/>
      <c r="DIN2" s="1155"/>
      <c r="DIO2" s="1155"/>
      <c r="DIP2" s="1155"/>
      <c r="DIQ2" s="1155"/>
      <c r="DIR2" s="1155"/>
      <c r="DIS2" s="1155"/>
      <c r="DIT2" s="1155"/>
      <c r="DIU2" s="1155"/>
      <c r="DIV2" s="1155"/>
      <c r="DIW2" s="1155"/>
      <c r="DIX2" s="1155"/>
      <c r="DIY2" s="1155"/>
      <c r="DIZ2" s="1155"/>
      <c r="DJA2" s="1155"/>
      <c r="DJB2" s="1155"/>
      <c r="DJC2" s="1155"/>
      <c r="DJD2" s="1155"/>
      <c r="DJE2" s="1155"/>
      <c r="DJF2" s="1155"/>
      <c r="DJG2" s="1155"/>
      <c r="DJH2" s="1155"/>
      <c r="DJI2" s="1155"/>
      <c r="DJJ2" s="1155"/>
      <c r="DJK2" s="1155"/>
      <c r="DJL2" s="1155"/>
      <c r="DJM2" s="1155"/>
      <c r="DJN2" s="1155"/>
      <c r="DJO2" s="1155"/>
      <c r="DJP2" s="1155"/>
      <c r="DJQ2" s="1155"/>
      <c r="DJR2" s="1155"/>
      <c r="DJS2" s="1155"/>
      <c r="DJT2" s="1155"/>
      <c r="DJU2" s="1155"/>
      <c r="DJV2" s="1155"/>
      <c r="DJW2" s="1155"/>
      <c r="DJX2" s="1155"/>
      <c r="DJY2" s="1155"/>
      <c r="DJZ2" s="1155"/>
      <c r="DKA2" s="1155"/>
      <c r="DKB2" s="1155"/>
      <c r="DKC2" s="1155"/>
      <c r="DKD2" s="1155"/>
      <c r="DKE2" s="1155"/>
      <c r="DKF2" s="1155"/>
      <c r="DKG2" s="1155"/>
      <c r="DKH2" s="1155"/>
      <c r="DKI2" s="1155"/>
      <c r="DKJ2" s="1155"/>
      <c r="DKK2" s="1155"/>
      <c r="DKL2" s="1155"/>
      <c r="DKM2" s="1155"/>
      <c r="DKN2" s="1155"/>
      <c r="DKO2" s="1155"/>
      <c r="DKP2" s="1155"/>
      <c r="DKQ2" s="1155"/>
      <c r="DKR2" s="1155"/>
      <c r="DKS2" s="1155"/>
      <c r="DKT2" s="1155"/>
      <c r="DKU2" s="1155"/>
      <c r="DKV2" s="1155"/>
      <c r="DKW2" s="1155"/>
      <c r="DKX2" s="1155"/>
      <c r="DKY2" s="1155"/>
      <c r="DKZ2" s="1155"/>
      <c r="DLA2" s="1155"/>
      <c r="DLB2" s="1155"/>
      <c r="DLC2" s="1155"/>
      <c r="DLD2" s="1155"/>
      <c r="DLE2" s="1155"/>
      <c r="DLF2" s="1155"/>
      <c r="DLG2" s="1155"/>
      <c r="DLH2" s="1155"/>
      <c r="DLI2" s="1155"/>
      <c r="DLJ2" s="1155"/>
      <c r="DLK2" s="1155"/>
      <c r="DLL2" s="1155"/>
      <c r="DLM2" s="1155"/>
      <c r="DLN2" s="1155"/>
      <c r="DLO2" s="1155"/>
      <c r="DLP2" s="1155"/>
      <c r="DLQ2" s="1155"/>
      <c r="DLR2" s="1155"/>
      <c r="DLS2" s="1155"/>
      <c r="DLT2" s="1155"/>
      <c r="DLU2" s="1155"/>
      <c r="DLV2" s="1155"/>
      <c r="DLW2" s="1155"/>
      <c r="DLX2" s="1155"/>
      <c r="DLY2" s="1155"/>
      <c r="DLZ2" s="1155"/>
      <c r="DMA2" s="1155"/>
      <c r="DMB2" s="1155"/>
      <c r="DMC2" s="1155"/>
      <c r="DMD2" s="1155"/>
      <c r="DME2" s="1155"/>
      <c r="DMF2" s="1155"/>
      <c r="DMG2" s="1155"/>
      <c r="DMH2" s="1155"/>
      <c r="DMI2" s="1155"/>
      <c r="DMJ2" s="1155"/>
      <c r="DMK2" s="1155"/>
      <c r="DML2" s="1155"/>
      <c r="DMM2" s="1155"/>
      <c r="DMN2" s="1155"/>
      <c r="DMO2" s="1155"/>
      <c r="DMP2" s="1155"/>
      <c r="DMQ2" s="1155"/>
      <c r="DMR2" s="1155"/>
      <c r="DMS2" s="1155"/>
      <c r="DMT2" s="1155"/>
      <c r="DMU2" s="1155"/>
      <c r="DMV2" s="1155"/>
      <c r="DMW2" s="1155"/>
      <c r="DMX2" s="1155"/>
      <c r="DMY2" s="1155"/>
      <c r="DMZ2" s="1155"/>
      <c r="DNA2" s="1155"/>
      <c r="DNB2" s="1155"/>
      <c r="DNC2" s="1155"/>
      <c r="DND2" s="1155"/>
      <c r="DNE2" s="1155"/>
      <c r="DNF2" s="1155"/>
      <c r="DNG2" s="1155"/>
      <c r="DNH2" s="1155"/>
      <c r="DNI2" s="1155"/>
      <c r="DNJ2" s="1155"/>
      <c r="DNK2" s="1155"/>
      <c r="DNL2" s="1155"/>
      <c r="DNM2" s="1155"/>
      <c r="DNN2" s="1155"/>
      <c r="DNO2" s="1155"/>
      <c r="DNP2" s="1155"/>
      <c r="DNQ2" s="1155"/>
      <c r="DNR2" s="1155"/>
      <c r="DNS2" s="1155"/>
      <c r="DNT2" s="1155"/>
      <c r="DNU2" s="1155"/>
      <c r="DNV2" s="1155"/>
      <c r="DNW2" s="1155"/>
      <c r="DNX2" s="1155"/>
      <c r="DNY2" s="1155"/>
      <c r="DNZ2" s="1155"/>
      <c r="DOA2" s="1155"/>
      <c r="DOB2" s="1155"/>
      <c r="DOC2" s="1155"/>
      <c r="DOD2" s="1155"/>
      <c r="DOE2" s="1155"/>
      <c r="DOF2" s="1155"/>
      <c r="DOG2" s="1155"/>
      <c r="DOH2" s="1155"/>
      <c r="DOI2" s="1155"/>
      <c r="DOJ2" s="1155"/>
      <c r="DOK2" s="1155"/>
      <c r="DOL2" s="1155"/>
      <c r="DOM2" s="1155"/>
      <c r="DON2" s="1155"/>
      <c r="DOO2" s="1155"/>
      <c r="DOP2" s="1155"/>
      <c r="DOQ2" s="1155"/>
      <c r="DOR2" s="1155"/>
      <c r="DOS2" s="1155"/>
      <c r="DOT2" s="1155"/>
      <c r="DOU2" s="1155"/>
      <c r="DOV2" s="1155"/>
      <c r="DOW2" s="1155"/>
      <c r="DOX2" s="1155"/>
      <c r="DOY2" s="1155"/>
      <c r="DOZ2" s="1155"/>
      <c r="DPA2" s="1155"/>
      <c r="DPB2" s="1155"/>
      <c r="DPC2" s="1155"/>
      <c r="DPD2" s="1155"/>
      <c r="DPE2" s="1155"/>
      <c r="DPF2" s="1155"/>
      <c r="DPG2" s="1155"/>
      <c r="DPH2" s="1155"/>
      <c r="DPI2" s="1155"/>
      <c r="DPJ2" s="1155"/>
      <c r="DPK2" s="1155"/>
      <c r="DPL2" s="1155"/>
      <c r="DPM2" s="1155"/>
      <c r="DPN2" s="1155"/>
      <c r="DPO2" s="1155"/>
      <c r="DPP2" s="1155"/>
      <c r="DPQ2" s="1155"/>
      <c r="DPR2" s="1155"/>
      <c r="DPS2" s="1155"/>
      <c r="DPT2" s="1155"/>
      <c r="DPU2" s="1155"/>
      <c r="DPV2" s="1155"/>
      <c r="DPW2" s="1155"/>
      <c r="DPX2" s="1155"/>
      <c r="DPY2" s="1155"/>
      <c r="DPZ2" s="1155"/>
      <c r="DQA2" s="1155"/>
      <c r="DQB2" s="1155"/>
      <c r="DQC2" s="1155"/>
      <c r="DQD2" s="1155"/>
      <c r="DQE2" s="1155"/>
      <c r="DQF2" s="1155"/>
      <c r="DQG2" s="1155"/>
      <c r="DQH2" s="1155"/>
      <c r="DQI2" s="1155"/>
      <c r="DQJ2" s="1155"/>
      <c r="DQK2" s="1155"/>
      <c r="DQL2" s="1155"/>
      <c r="DQM2" s="1155"/>
      <c r="DQN2" s="1155"/>
      <c r="DQO2" s="1155"/>
      <c r="DQP2" s="1155"/>
      <c r="DQQ2" s="1155"/>
      <c r="DQR2" s="1155"/>
      <c r="DQS2" s="1155"/>
      <c r="DQT2" s="1155"/>
      <c r="DQU2" s="1155"/>
      <c r="DQV2" s="1155"/>
      <c r="DQW2" s="1155"/>
      <c r="DQX2" s="1155"/>
      <c r="DQY2" s="1155"/>
      <c r="DQZ2" s="1155"/>
      <c r="DRA2" s="1155"/>
      <c r="DRB2" s="1155"/>
      <c r="DRC2" s="1155"/>
      <c r="DRD2" s="1155"/>
      <c r="DRE2" s="1155"/>
      <c r="DRF2" s="1155"/>
      <c r="DRG2" s="1155"/>
      <c r="DRH2" s="1155"/>
      <c r="DRI2" s="1155"/>
      <c r="DRJ2" s="1155"/>
      <c r="DRK2" s="1155"/>
      <c r="DRL2" s="1155"/>
      <c r="DRM2" s="1155"/>
      <c r="DRN2" s="1155"/>
      <c r="DRO2" s="1155"/>
      <c r="DRP2" s="1155"/>
      <c r="DRQ2" s="1155"/>
      <c r="DRR2" s="1155"/>
      <c r="DRS2" s="1155"/>
      <c r="DRT2" s="1155"/>
      <c r="DRU2" s="1155"/>
      <c r="DRV2" s="1155"/>
      <c r="DRW2" s="1155"/>
      <c r="DRX2" s="1155"/>
      <c r="DRY2" s="1155"/>
      <c r="DRZ2" s="1155"/>
      <c r="DSA2" s="1155"/>
      <c r="DSB2" s="1155"/>
      <c r="DSC2" s="1155"/>
      <c r="DSD2" s="1155"/>
      <c r="DSE2" s="1155"/>
      <c r="DSF2" s="1155"/>
      <c r="DSG2" s="1155"/>
      <c r="DSH2" s="1155"/>
      <c r="DSI2" s="1155"/>
      <c r="DSJ2" s="1155"/>
      <c r="DSK2" s="1155"/>
      <c r="DSL2" s="1155"/>
      <c r="DSM2" s="1155"/>
      <c r="DSN2" s="1155"/>
      <c r="DSO2" s="1155"/>
      <c r="DSP2" s="1155"/>
      <c r="DSQ2" s="1155"/>
      <c r="DSR2" s="1155"/>
      <c r="DSS2" s="1155"/>
      <c r="DST2" s="1155"/>
      <c r="DSU2" s="1155"/>
      <c r="DSV2" s="1155"/>
      <c r="DSW2" s="1155"/>
      <c r="DSX2" s="1155"/>
      <c r="DSY2" s="1155"/>
      <c r="DSZ2" s="1155"/>
      <c r="DTA2" s="1155"/>
      <c r="DTB2" s="1155"/>
      <c r="DTC2" s="1155"/>
      <c r="DTD2" s="1155"/>
      <c r="DTE2" s="1155"/>
      <c r="DTF2" s="1155"/>
      <c r="DTG2" s="1155"/>
      <c r="DTH2" s="1155"/>
      <c r="DTI2" s="1155"/>
      <c r="DTJ2" s="1155"/>
      <c r="DTK2" s="1155"/>
      <c r="DTL2" s="1155"/>
      <c r="DTM2" s="1155"/>
      <c r="DTN2" s="1155"/>
      <c r="DTO2" s="1155"/>
      <c r="DTP2" s="1155"/>
      <c r="DTQ2" s="1155"/>
      <c r="DTR2" s="1155"/>
      <c r="DTS2" s="1155"/>
      <c r="DTT2" s="1155"/>
      <c r="DTU2" s="1155"/>
      <c r="DTV2" s="1155"/>
      <c r="DTW2" s="1155"/>
      <c r="DTX2" s="1155"/>
      <c r="DTY2" s="1155"/>
      <c r="DTZ2" s="1155"/>
      <c r="DUA2" s="1155"/>
      <c r="DUB2" s="1155"/>
      <c r="DUC2" s="1155"/>
      <c r="DUD2" s="1155"/>
      <c r="DUE2" s="1155"/>
      <c r="DUF2" s="1155"/>
      <c r="DUG2" s="1155"/>
      <c r="DUH2" s="1155"/>
      <c r="DUI2" s="1155"/>
      <c r="DUJ2" s="1155"/>
      <c r="DUK2" s="1155"/>
      <c r="DUL2" s="1155"/>
      <c r="DUM2" s="1155"/>
      <c r="DUN2" s="1155"/>
      <c r="DUO2" s="1155"/>
      <c r="DUP2" s="1155"/>
      <c r="DUQ2" s="1155"/>
      <c r="DUR2" s="1155"/>
      <c r="DUS2" s="1155"/>
      <c r="DUT2" s="1155"/>
      <c r="DUU2" s="1155"/>
      <c r="DUV2" s="1155"/>
      <c r="DUW2" s="1155"/>
      <c r="DUX2" s="1155"/>
      <c r="DUY2" s="1155"/>
      <c r="DUZ2" s="1155"/>
      <c r="DVA2" s="1155"/>
      <c r="DVB2" s="1155"/>
      <c r="DVC2" s="1155"/>
      <c r="DVD2" s="1155"/>
      <c r="DVE2" s="1155"/>
      <c r="DVF2" s="1155"/>
      <c r="DVG2" s="1155"/>
      <c r="DVH2" s="1155"/>
      <c r="DVI2" s="1155"/>
      <c r="DVJ2" s="1155"/>
      <c r="DVK2" s="1155"/>
      <c r="DVL2" s="1155"/>
      <c r="DVM2" s="1155"/>
      <c r="DVN2" s="1155"/>
      <c r="DVO2" s="1155"/>
      <c r="DVP2" s="1155"/>
      <c r="DVQ2" s="1155"/>
      <c r="DVR2" s="1155"/>
      <c r="DVS2" s="1155"/>
      <c r="DVT2" s="1155"/>
      <c r="DVU2" s="1155"/>
      <c r="DVV2" s="1155"/>
      <c r="DVW2" s="1155"/>
      <c r="DVX2" s="1155"/>
      <c r="DVY2" s="1155"/>
      <c r="DVZ2" s="1155"/>
      <c r="DWA2" s="1155"/>
      <c r="DWB2" s="1155"/>
      <c r="DWC2" s="1155"/>
      <c r="DWD2" s="1155"/>
      <c r="DWE2" s="1155"/>
      <c r="DWF2" s="1155"/>
      <c r="DWG2" s="1155"/>
      <c r="DWH2" s="1155"/>
      <c r="DWI2" s="1155"/>
      <c r="DWJ2" s="1155"/>
      <c r="DWK2" s="1155"/>
      <c r="DWL2" s="1155"/>
      <c r="DWM2" s="1155"/>
      <c r="DWN2" s="1155"/>
      <c r="DWO2" s="1155"/>
      <c r="DWP2" s="1155"/>
      <c r="DWQ2" s="1155"/>
      <c r="DWR2" s="1155"/>
      <c r="DWS2" s="1155"/>
      <c r="DWT2" s="1155"/>
      <c r="DWU2" s="1155"/>
      <c r="DWV2" s="1155"/>
      <c r="DWW2" s="1155"/>
      <c r="DWX2" s="1155"/>
      <c r="DWY2" s="1155"/>
      <c r="DWZ2" s="1155"/>
      <c r="DXA2" s="1155"/>
      <c r="DXB2" s="1155"/>
      <c r="DXC2" s="1155"/>
      <c r="DXD2" s="1155"/>
      <c r="DXE2" s="1155"/>
      <c r="DXF2" s="1155"/>
      <c r="DXG2" s="1155"/>
      <c r="DXH2" s="1155"/>
      <c r="DXI2" s="1155"/>
      <c r="DXJ2" s="1155"/>
      <c r="DXK2" s="1155"/>
      <c r="DXL2" s="1155"/>
      <c r="DXM2" s="1155"/>
      <c r="DXN2" s="1155"/>
      <c r="DXO2" s="1155"/>
      <c r="DXP2" s="1155"/>
      <c r="DXQ2" s="1155"/>
      <c r="DXR2" s="1155"/>
      <c r="DXS2" s="1155"/>
      <c r="DXT2" s="1155"/>
      <c r="DXU2" s="1155"/>
      <c r="DXV2" s="1155"/>
      <c r="DXW2" s="1155"/>
      <c r="DXX2" s="1155"/>
      <c r="DXY2" s="1155"/>
      <c r="DXZ2" s="1155"/>
      <c r="DYA2" s="1155"/>
      <c r="DYB2" s="1155"/>
      <c r="DYC2" s="1155"/>
      <c r="DYD2" s="1155"/>
      <c r="DYE2" s="1155"/>
      <c r="DYF2" s="1155"/>
      <c r="DYG2" s="1155"/>
      <c r="DYH2" s="1155"/>
      <c r="DYI2" s="1155"/>
      <c r="DYJ2" s="1155"/>
      <c r="DYK2" s="1155"/>
      <c r="DYL2" s="1155"/>
      <c r="DYM2" s="1155"/>
      <c r="DYN2" s="1155"/>
      <c r="DYO2" s="1155"/>
      <c r="DYP2" s="1155"/>
      <c r="DYQ2" s="1155"/>
      <c r="DYR2" s="1155"/>
      <c r="DYS2" s="1155"/>
      <c r="DYT2" s="1155"/>
      <c r="DYU2" s="1155"/>
      <c r="DYV2" s="1155"/>
      <c r="DYW2" s="1155"/>
      <c r="DYX2" s="1155"/>
      <c r="DYY2" s="1155"/>
      <c r="DYZ2" s="1155"/>
      <c r="DZA2" s="1155"/>
      <c r="DZB2" s="1155"/>
      <c r="DZC2" s="1155"/>
      <c r="DZD2" s="1155"/>
      <c r="DZE2" s="1155"/>
      <c r="DZF2" s="1155"/>
      <c r="DZG2" s="1155"/>
      <c r="DZH2" s="1155"/>
      <c r="DZI2" s="1155"/>
      <c r="DZJ2" s="1155"/>
      <c r="DZK2" s="1155"/>
      <c r="DZL2" s="1155"/>
      <c r="DZM2" s="1155"/>
      <c r="DZN2" s="1155"/>
      <c r="DZO2" s="1155"/>
      <c r="DZP2" s="1155"/>
      <c r="DZQ2" s="1155"/>
      <c r="DZR2" s="1155"/>
      <c r="DZS2" s="1155"/>
      <c r="DZT2" s="1155"/>
      <c r="DZU2" s="1155"/>
      <c r="DZV2" s="1155"/>
      <c r="DZW2" s="1155"/>
      <c r="DZX2" s="1155"/>
      <c r="DZY2" s="1155"/>
      <c r="DZZ2" s="1155"/>
      <c r="EAA2" s="1155"/>
      <c r="EAB2" s="1155"/>
      <c r="EAC2" s="1155"/>
      <c r="EAD2" s="1155"/>
      <c r="EAE2" s="1155"/>
      <c r="EAF2" s="1155"/>
      <c r="EAG2" s="1155"/>
      <c r="EAH2" s="1155"/>
      <c r="EAI2" s="1155"/>
      <c r="EAJ2" s="1155"/>
      <c r="EAK2" s="1155"/>
      <c r="EAL2" s="1155"/>
      <c r="EAM2" s="1155"/>
      <c r="EAN2" s="1155"/>
      <c r="EAO2" s="1155"/>
      <c r="EAP2" s="1155"/>
      <c r="EAQ2" s="1155"/>
      <c r="EAR2" s="1155"/>
      <c r="EAS2" s="1155"/>
      <c r="EAT2" s="1155"/>
      <c r="EAU2" s="1155"/>
      <c r="EAV2" s="1155"/>
      <c r="EAW2" s="1155"/>
      <c r="EAX2" s="1155"/>
      <c r="EAY2" s="1155"/>
      <c r="EAZ2" s="1155"/>
      <c r="EBA2" s="1155"/>
      <c r="EBB2" s="1155"/>
      <c r="EBC2" s="1155"/>
      <c r="EBD2" s="1155"/>
      <c r="EBE2" s="1155"/>
      <c r="EBF2" s="1155"/>
      <c r="EBG2" s="1155"/>
      <c r="EBH2" s="1155"/>
      <c r="EBI2" s="1155"/>
      <c r="EBJ2" s="1155"/>
      <c r="EBK2" s="1155"/>
      <c r="EBL2" s="1155"/>
      <c r="EBM2" s="1155"/>
      <c r="EBN2" s="1155"/>
      <c r="EBO2" s="1155"/>
      <c r="EBP2" s="1155"/>
      <c r="EBQ2" s="1155"/>
      <c r="EBR2" s="1155"/>
      <c r="EBS2" s="1155"/>
      <c r="EBT2" s="1155"/>
      <c r="EBU2" s="1155"/>
      <c r="EBV2" s="1155"/>
      <c r="EBW2" s="1155"/>
      <c r="EBX2" s="1155"/>
      <c r="EBY2" s="1155"/>
      <c r="EBZ2" s="1155"/>
      <c r="ECA2" s="1155"/>
      <c r="ECB2" s="1155"/>
      <c r="ECC2" s="1155"/>
      <c r="ECD2" s="1155"/>
      <c r="ECE2" s="1155"/>
      <c r="ECF2" s="1155"/>
      <c r="ECG2" s="1155"/>
      <c r="ECH2" s="1155"/>
      <c r="ECI2" s="1155"/>
      <c r="ECJ2" s="1155"/>
      <c r="ECK2" s="1155"/>
      <c r="ECL2" s="1155"/>
      <c r="ECM2" s="1155"/>
      <c r="ECN2" s="1155"/>
      <c r="ECO2" s="1155"/>
      <c r="ECP2" s="1155"/>
      <c r="ECQ2" s="1155"/>
      <c r="ECR2" s="1155"/>
      <c r="ECS2" s="1155"/>
      <c r="ECT2" s="1155"/>
      <c r="ECU2" s="1155"/>
      <c r="ECV2" s="1155"/>
      <c r="ECW2" s="1155"/>
      <c r="ECX2" s="1155"/>
      <c r="ECY2" s="1155"/>
      <c r="ECZ2" s="1155"/>
      <c r="EDA2" s="1155"/>
      <c r="EDB2" s="1155"/>
      <c r="EDC2" s="1155"/>
      <c r="EDD2" s="1155"/>
      <c r="EDE2" s="1155"/>
      <c r="EDF2" s="1155"/>
      <c r="EDG2" s="1155"/>
      <c r="EDH2" s="1155"/>
      <c r="EDI2" s="1155"/>
      <c r="EDJ2" s="1155"/>
      <c r="EDK2" s="1155"/>
      <c r="EDL2" s="1155"/>
      <c r="EDM2" s="1155"/>
      <c r="EDN2" s="1155"/>
      <c r="EDO2" s="1155"/>
      <c r="EDP2" s="1155"/>
      <c r="EDQ2" s="1155"/>
      <c r="EDR2" s="1155"/>
      <c r="EDS2" s="1155"/>
      <c r="EDT2" s="1155"/>
      <c r="EDU2" s="1155"/>
      <c r="EDV2" s="1155"/>
      <c r="EDW2" s="1155"/>
      <c r="EDX2" s="1155"/>
      <c r="EDY2" s="1155"/>
      <c r="EDZ2" s="1155"/>
      <c r="EEA2" s="1155"/>
      <c r="EEB2" s="1155"/>
      <c r="EEC2" s="1155"/>
      <c r="EED2" s="1155"/>
      <c r="EEE2" s="1155"/>
      <c r="EEF2" s="1155"/>
      <c r="EEG2" s="1155"/>
      <c r="EEH2" s="1155"/>
      <c r="EEI2" s="1155"/>
      <c r="EEJ2" s="1155"/>
      <c r="EEK2" s="1155"/>
      <c r="EEL2" s="1155"/>
      <c r="EEM2" s="1155"/>
      <c r="EEN2" s="1155"/>
      <c r="EEO2" s="1155"/>
      <c r="EEP2" s="1155"/>
      <c r="EEQ2" s="1155"/>
      <c r="EER2" s="1155"/>
      <c r="EES2" s="1155"/>
      <c r="EET2" s="1155"/>
      <c r="EEU2" s="1155"/>
      <c r="EEV2" s="1155"/>
      <c r="EEW2" s="1155"/>
      <c r="EEX2" s="1155"/>
      <c r="EEY2" s="1155"/>
      <c r="EEZ2" s="1155"/>
      <c r="EFA2" s="1155"/>
      <c r="EFB2" s="1155"/>
      <c r="EFC2" s="1155"/>
      <c r="EFD2" s="1155"/>
      <c r="EFE2" s="1155"/>
      <c r="EFF2" s="1155"/>
      <c r="EFG2" s="1155"/>
      <c r="EFH2" s="1155"/>
      <c r="EFI2" s="1155"/>
      <c r="EFJ2" s="1155"/>
      <c r="EFK2" s="1155"/>
      <c r="EFL2" s="1155"/>
      <c r="EFM2" s="1155"/>
      <c r="EFN2" s="1155"/>
      <c r="EFO2" s="1155"/>
      <c r="EFP2" s="1155"/>
      <c r="EFQ2" s="1155"/>
      <c r="EFR2" s="1155"/>
      <c r="EFS2" s="1155"/>
      <c r="EFT2" s="1155"/>
      <c r="EFU2" s="1155"/>
      <c r="EFV2" s="1155"/>
      <c r="EFW2" s="1155"/>
      <c r="EFX2" s="1155"/>
      <c r="EFY2" s="1155"/>
      <c r="EFZ2" s="1155"/>
      <c r="EGA2" s="1155"/>
      <c r="EGB2" s="1155"/>
      <c r="EGC2" s="1155"/>
      <c r="EGD2" s="1155"/>
      <c r="EGE2" s="1155"/>
      <c r="EGF2" s="1155"/>
      <c r="EGG2" s="1155"/>
      <c r="EGH2" s="1155"/>
      <c r="EGI2" s="1155"/>
      <c r="EGJ2" s="1155"/>
      <c r="EGK2" s="1155"/>
      <c r="EGL2" s="1155"/>
      <c r="EGM2" s="1155"/>
      <c r="EGN2" s="1155"/>
      <c r="EGO2" s="1155"/>
      <c r="EGP2" s="1155"/>
      <c r="EGQ2" s="1155"/>
      <c r="EGR2" s="1155"/>
      <c r="EGS2" s="1155"/>
      <c r="EGT2" s="1155"/>
      <c r="EGU2" s="1155"/>
      <c r="EGV2" s="1155"/>
      <c r="EGW2" s="1155"/>
      <c r="EGX2" s="1155"/>
      <c r="EGY2" s="1155"/>
      <c r="EGZ2" s="1155"/>
      <c r="EHA2" s="1155"/>
      <c r="EHB2" s="1155"/>
      <c r="EHC2" s="1155"/>
      <c r="EHD2" s="1155"/>
      <c r="EHE2" s="1155"/>
      <c r="EHF2" s="1155"/>
      <c r="EHG2" s="1155"/>
      <c r="EHH2" s="1155"/>
      <c r="EHI2" s="1155"/>
      <c r="EHJ2" s="1155"/>
      <c r="EHK2" s="1155"/>
      <c r="EHL2" s="1155"/>
      <c r="EHM2" s="1155"/>
      <c r="EHN2" s="1155"/>
      <c r="EHO2" s="1155"/>
      <c r="EHP2" s="1155"/>
      <c r="EHQ2" s="1155"/>
      <c r="EHR2" s="1155"/>
      <c r="EHS2" s="1155"/>
      <c r="EHT2" s="1155"/>
      <c r="EHU2" s="1155"/>
      <c r="EHV2" s="1155"/>
      <c r="EHW2" s="1155"/>
      <c r="EHX2" s="1155"/>
      <c r="EHY2" s="1155"/>
      <c r="EHZ2" s="1155"/>
      <c r="EIA2" s="1155"/>
      <c r="EIB2" s="1155"/>
      <c r="EIC2" s="1155"/>
      <c r="EID2" s="1155"/>
      <c r="EIE2" s="1155"/>
      <c r="EIF2" s="1155"/>
      <c r="EIG2" s="1155"/>
      <c r="EIH2" s="1155"/>
      <c r="EII2" s="1155"/>
      <c r="EIJ2" s="1155"/>
      <c r="EIK2" s="1155"/>
      <c r="EIL2" s="1155"/>
      <c r="EIM2" s="1155"/>
      <c r="EIN2" s="1155"/>
      <c r="EIO2" s="1155"/>
      <c r="EIP2" s="1155"/>
      <c r="EIQ2" s="1155"/>
      <c r="EIR2" s="1155"/>
      <c r="EIS2" s="1155"/>
      <c r="EIT2" s="1155"/>
      <c r="EIU2" s="1155"/>
      <c r="EIV2" s="1155"/>
      <c r="EIW2" s="1155"/>
      <c r="EIX2" s="1155"/>
      <c r="EIY2" s="1155"/>
      <c r="EIZ2" s="1155"/>
      <c r="EJA2" s="1155"/>
      <c r="EJB2" s="1155"/>
      <c r="EJC2" s="1155"/>
      <c r="EJD2" s="1155"/>
      <c r="EJE2" s="1155"/>
      <c r="EJF2" s="1155"/>
      <c r="EJG2" s="1155"/>
      <c r="EJH2" s="1155"/>
      <c r="EJI2" s="1155"/>
      <c r="EJJ2" s="1155"/>
      <c r="EJK2" s="1155"/>
      <c r="EJL2" s="1155"/>
      <c r="EJM2" s="1155"/>
      <c r="EJN2" s="1155"/>
      <c r="EJO2" s="1155"/>
      <c r="EJP2" s="1155"/>
      <c r="EJQ2" s="1155"/>
      <c r="EJR2" s="1155"/>
      <c r="EJS2" s="1155"/>
      <c r="EJT2" s="1155"/>
      <c r="EJU2" s="1155"/>
      <c r="EJV2" s="1155"/>
      <c r="EJW2" s="1155"/>
      <c r="EJX2" s="1155"/>
      <c r="EJY2" s="1155"/>
      <c r="EJZ2" s="1155"/>
      <c r="EKA2" s="1155"/>
      <c r="EKB2" s="1155"/>
      <c r="EKC2" s="1155"/>
      <c r="EKD2" s="1155"/>
      <c r="EKE2" s="1155"/>
      <c r="EKF2" s="1155"/>
      <c r="EKG2" s="1155"/>
      <c r="EKH2" s="1155"/>
      <c r="EKI2" s="1155"/>
      <c r="EKJ2" s="1155"/>
      <c r="EKK2" s="1155"/>
      <c r="EKL2" s="1155"/>
      <c r="EKM2" s="1155"/>
      <c r="EKN2" s="1155"/>
      <c r="EKO2" s="1155"/>
      <c r="EKP2" s="1155"/>
      <c r="EKQ2" s="1155"/>
      <c r="EKR2" s="1155"/>
      <c r="EKS2" s="1155"/>
      <c r="EKT2" s="1155"/>
      <c r="EKU2" s="1155"/>
      <c r="EKV2" s="1155"/>
      <c r="EKW2" s="1155"/>
      <c r="EKX2" s="1155"/>
      <c r="EKY2" s="1155"/>
      <c r="EKZ2" s="1155"/>
      <c r="ELA2" s="1155"/>
      <c r="ELB2" s="1155"/>
      <c r="ELC2" s="1155"/>
      <c r="ELD2" s="1155"/>
      <c r="ELE2" s="1155"/>
      <c r="ELF2" s="1155"/>
      <c r="ELG2" s="1155"/>
      <c r="ELH2" s="1155"/>
      <c r="ELI2" s="1155"/>
      <c r="ELJ2" s="1155"/>
      <c r="ELK2" s="1155"/>
      <c r="ELL2" s="1155"/>
      <c r="ELM2" s="1155"/>
      <c r="ELN2" s="1155"/>
      <c r="ELO2" s="1155"/>
      <c r="ELP2" s="1155"/>
      <c r="ELQ2" s="1155"/>
      <c r="ELR2" s="1155"/>
      <c r="ELS2" s="1155"/>
      <c r="ELT2" s="1155"/>
      <c r="ELU2" s="1155"/>
      <c r="ELV2" s="1155"/>
      <c r="ELW2" s="1155"/>
      <c r="ELX2" s="1155"/>
      <c r="ELY2" s="1155"/>
      <c r="ELZ2" s="1155"/>
      <c r="EMA2" s="1155"/>
      <c r="EMB2" s="1155"/>
      <c r="EMC2" s="1155"/>
      <c r="EMD2" s="1155"/>
      <c r="EME2" s="1155"/>
      <c r="EMF2" s="1155"/>
      <c r="EMG2" s="1155"/>
      <c r="EMH2" s="1155"/>
      <c r="EMI2" s="1155"/>
      <c r="EMJ2" s="1155"/>
      <c r="EMK2" s="1155"/>
      <c r="EML2" s="1155"/>
      <c r="EMM2" s="1155"/>
      <c r="EMN2" s="1155"/>
      <c r="EMO2" s="1155"/>
      <c r="EMP2" s="1155"/>
      <c r="EMQ2" s="1155"/>
      <c r="EMR2" s="1155"/>
      <c r="EMS2" s="1155"/>
      <c r="EMT2" s="1155"/>
      <c r="EMU2" s="1155"/>
      <c r="EMV2" s="1155"/>
      <c r="EMW2" s="1155"/>
      <c r="EMX2" s="1155"/>
      <c r="EMY2" s="1155"/>
      <c r="EMZ2" s="1155"/>
      <c r="ENA2" s="1155"/>
      <c r="ENB2" s="1155"/>
      <c r="ENC2" s="1155"/>
      <c r="END2" s="1155"/>
      <c r="ENE2" s="1155"/>
      <c r="ENF2" s="1155"/>
      <c r="ENG2" s="1155"/>
      <c r="ENH2" s="1155"/>
      <c r="ENI2" s="1155"/>
      <c r="ENJ2" s="1155"/>
      <c r="ENK2" s="1155"/>
      <c r="ENL2" s="1155"/>
      <c r="ENM2" s="1155"/>
      <c r="ENN2" s="1155"/>
      <c r="ENO2" s="1155"/>
      <c r="ENP2" s="1155"/>
      <c r="ENQ2" s="1155"/>
      <c r="ENR2" s="1155"/>
      <c r="ENS2" s="1155"/>
      <c r="ENT2" s="1155"/>
      <c r="ENU2" s="1155"/>
      <c r="ENV2" s="1155"/>
      <c r="ENW2" s="1155"/>
      <c r="ENX2" s="1155"/>
      <c r="ENY2" s="1155"/>
      <c r="ENZ2" s="1155"/>
      <c r="EOA2" s="1155"/>
      <c r="EOB2" s="1155"/>
      <c r="EOC2" s="1155"/>
      <c r="EOD2" s="1155"/>
      <c r="EOE2" s="1155"/>
      <c r="EOF2" s="1155"/>
      <c r="EOG2" s="1155"/>
      <c r="EOH2" s="1155"/>
      <c r="EOI2" s="1155"/>
      <c r="EOJ2" s="1155"/>
      <c r="EOK2" s="1155"/>
      <c r="EOL2" s="1155"/>
      <c r="EOM2" s="1155"/>
      <c r="EON2" s="1155"/>
      <c r="EOO2" s="1155"/>
      <c r="EOP2" s="1155"/>
      <c r="EOQ2" s="1155"/>
      <c r="EOR2" s="1155"/>
      <c r="EOS2" s="1155"/>
      <c r="EOT2" s="1155"/>
      <c r="EOU2" s="1155"/>
      <c r="EOV2" s="1155"/>
      <c r="EOW2" s="1155"/>
      <c r="EOX2" s="1155"/>
      <c r="EOY2" s="1155"/>
      <c r="EOZ2" s="1155"/>
      <c r="EPA2" s="1155"/>
      <c r="EPB2" s="1155"/>
      <c r="EPC2" s="1155"/>
      <c r="EPD2" s="1155"/>
      <c r="EPE2" s="1155"/>
      <c r="EPF2" s="1155"/>
      <c r="EPG2" s="1155"/>
      <c r="EPH2" s="1155"/>
      <c r="EPI2" s="1155"/>
      <c r="EPJ2" s="1155"/>
      <c r="EPK2" s="1155"/>
      <c r="EPL2" s="1155"/>
      <c r="EPM2" s="1155"/>
      <c r="EPN2" s="1155"/>
      <c r="EPO2" s="1155"/>
      <c r="EPP2" s="1155"/>
      <c r="EPQ2" s="1155"/>
      <c r="EPR2" s="1155"/>
      <c r="EPS2" s="1155"/>
      <c r="EPT2" s="1155"/>
      <c r="EPU2" s="1155"/>
      <c r="EPV2" s="1155"/>
      <c r="EPW2" s="1155"/>
      <c r="EPX2" s="1155"/>
      <c r="EPY2" s="1155"/>
      <c r="EPZ2" s="1155"/>
      <c r="EQA2" s="1155"/>
      <c r="EQB2" s="1155"/>
      <c r="EQC2" s="1155"/>
      <c r="EQD2" s="1155"/>
      <c r="EQE2" s="1155"/>
      <c r="EQF2" s="1155"/>
      <c r="EQG2" s="1155"/>
      <c r="EQH2" s="1155"/>
      <c r="EQI2" s="1155"/>
      <c r="EQJ2" s="1155"/>
      <c r="EQK2" s="1155"/>
      <c r="EQL2" s="1155"/>
      <c r="EQM2" s="1155"/>
      <c r="EQN2" s="1155"/>
      <c r="EQO2" s="1155"/>
      <c r="EQP2" s="1155"/>
      <c r="EQQ2" s="1155"/>
      <c r="EQR2" s="1155"/>
      <c r="EQS2" s="1155"/>
      <c r="EQT2" s="1155"/>
      <c r="EQU2" s="1155"/>
      <c r="EQV2" s="1155"/>
      <c r="EQW2" s="1155"/>
      <c r="EQX2" s="1155"/>
      <c r="EQY2" s="1155"/>
      <c r="EQZ2" s="1155"/>
      <c r="ERA2" s="1155"/>
      <c r="ERB2" s="1155"/>
      <c r="ERC2" s="1155"/>
      <c r="ERD2" s="1155"/>
      <c r="ERE2" s="1155"/>
      <c r="ERF2" s="1155"/>
      <c r="ERG2" s="1155"/>
      <c r="ERH2" s="1155"/>
      <c r="ERI2" s="1155"/>
      <c r="ERJ2" s="1155"/>
      <c r="ERK2" s="1155"/>
      <c r="ERL2" s="1155"/>
      <c r="ERM2" s="1155"/>
      <c r="ERN2" s="1155"/>
      <c r="ERO2" s="1155"/>
      <c r="ERP2" s="1155"/>
      <c r="ERQ2" s="1155"/>
      <c r="ERR2" s="1155"/>
      <c r="ERS2" s="1155"/>
      <c r="ERT2" s="1155"/>
      <c r="ERU2" s="1155"/>
      <c r="ERV2" s="1155"/>
      <c r="ERW2" s="1155"/>
      <c r="ERX2" s="1155"/>
      <c r="ERY2" s="1155"/>
      <c r="ERZ2" s="1155"/>
      <c r="ESA2" s="1155"/>
      <c r="ESB2" s="1155"/>
      <c r="ESC2" s="1155"/>
      <c r="ESD2" s="1155"/>
      <c r="ESE2" s="1155"/>
      <c r="ESF2" s="1155"/>
      <c r="ESG2" s="1155"/>
      <c r="ESH2" s="1155"/>
      <c r="ESI2" s="1155"/>
      <c r="ESJ2" s="1155"/>
      <c r="ESK2" s="1155"/>
      <c r="ESL2" s="1155"/>
      <c r="ESM2" s="1155"/>
      <c r="ESN2" s="1155"/>
      <c r="ESO2" s="1155"/>
      <c r="ESP2" s="1155"/>
      <c r="ESQ2" s="1155"/>
      <c r="ESR2" s="1155"/>
      <c r="ESS2" s="1155"/>
      <c r="EST2" s="1155"/>
      <c r="ESU2" s="1155"/>
      <c r="ESV2" s="1155"/>
      <c r="ESW2" s="1155"/>
      <c r="ESX2" s="1155"/>
      <c r="ESY2" s="1155"/>
      <c r="ESZ2" s="1155"/>
      <c r="ETA2" s="1155"/>
      <c r="ETB2" s="1155"/>
      <c r="ETC2" s="1155"/>
      <c r="ETD2" s="1155"/>
      <c r="ETE2" s="1155"/>
      <c r="ETF2" s="1155"/>
      <c r="ETG2" s="1155"/>
      <c r="ETH2" s="1155"/>
      <c r="ETI2" s="1155"/>
      <c r="ETJ2" s="1155"/>
      <c r="ETK2" s="1155"/>
      <c r="ETL2" s="1155"/>
      <c r="ETM2" s="1155"/>
      <c r="ETN2" s="1155"/>
      <c r="ETO2" s="1155"/>
      <c r="ETP2" s="1155"/>
      <c r="ETQ2" s="1155"/>
      <c r="ETR2" s="1155"/>
      <c r="ETS2" s="1155"/>
      <c r="ETT2" s="1155"/>
      <c r="ETU2" s="1155"/>
      <c r="ETV2" s="1155"/>
      <c r="ETW2" s="1155"/>
      <c r="ETX2" s="1155"/>
      <c r="ETY2" s="1155"/>
      <c r="ETZ2" s="1155"/>
      <c r="EUA2" s="1155"/>
      <c r="EUB2" s="1155"/>
      <c r="EUC2" s="1155"/>
      <c r="EUD2" s="1155"/>
      <c r="EUE2" s="1155"/>
      <c r="EUF2" s="1155"/>
      <c r="EUG2" s="1155"/>
      <c r="EUH2" s="1155"/>
      <c r="EUI2" s="1155"/>
      <c r="EUJ2" s="1155"/>
      <c r="EUK2" s="1155"/>
      <c r="EUL2" s="1155"/>
      <c r="EUM2" s="1155"/>
      <c r="EUN2" s="1155"/>
      <c r="EUO2" s="1155"/>
      <c r="EUP2" s="1155"/>
      <c r="EUQ2" s="1155"/>
      <c r="EUR2" s="1155"/>
      <c r="EUS2" s="1155"/>
      <c r="EUT2" s="1155"/>
      <c r="EUU2" s="1155"/>
      <c r="EUV2" s="1155"/>
      <c r="EUW2" s="1155"/>
      <c r="EUX2" s="1155"/>
      <c r="EUY2" s="1155"/>
      <c r="EUZ2" s="1155"/>
      <c r="EVA2" s="1155"/>
      <c r="EVB2" s="1155"/>
      <c r="EVC2" s="1155"/>
      <c r="EVD2" s="1155"/>
      <c r="EVE2" s="1155"/>
      <c r="EVF2" s="1155"/>
      <c r="EVG2" s="1155"/>
      <c r="EVH2" s="1155"/>
      <c r="EVI2" s="1155"/>
      <c r="EVJ2" s="1155"/>
      <c r="EVK2" s="1155"/>
      <c r="EVL2" s="1155"/>
      <c r="EVM2" s="1155"/>
      <c r="EVN2" s="1155"/>
      <c r="EVO2" s="1155"/>
      <c r="EVP2" s="1155"/>
      <c r="EVQ2" s="1155"/>
      <c r="EVR2" s="1155"/>
      <c r="EVS2" s="1155"/>
      <c r="EVT2" s="1155"/>
      <c r="EVU2" s="1155"/>
      <c r="EVV2" s="1155"/>
      <c r="EVW2" s="1155"/>
      <c r="EVX2" s="1155"/>
      <c r="EVY2" s="1155"/>
      <c r="EVZ2" s="1155"/>
      <c r="EWA2" s="1155"/>
      <c r="EWB2" s="1155"/>
      <c r="EWC2" s="1155"/>
      <c r="EWD2" s="1155"/>
      <c r="EWE2" s="1155"/>
      <c r="EWF2" s="1155"/>
      <c r="EWG2" s="1155"/>
      <c r="EWH2" s="1155"/>
      <c r="EWI2" s="1155"/>
      <c r="EWJ2" s="1155"/>
      <c r="EWK2" s="1155"/>
      <c r="EWL2" s="1155"/>
      <c r="EWM2" s="1155"/>
      <c r="EWN2" s="1155"/>
      <c r="EWO2" s="1155"/>
      <c r="EWP2" s="1155"/>
      <c r="EWQ2" s="1155"/>
      <c r="EWR2" s="1155"/>
      <c r="EWS2" s="1155"/>
      <c r="EWT2" s="1155"/>
      <c r="EWU2" s="1155"/>
      <c r="EWV2" s="1155"/>
      <c r="EWW2" s="1155"/>
      <c r="EWX2" s="1155"/>
      <c r="EWY2" s="1155"/>
      <c r="EWZ2" s="1155"/>
      <c r="EXA2" s="1155"/>
      <c r="EXB2" s="1155"/>
      <c r="EXC2" s="1155"/>
      <c r="EXD2" s="1155"/>
      <c r="EXE2" s="1155"/>
      <c r="EXF2" s="1155"/>
      <c r="EXG2" s="1155"/>
      <c r="EXH2" s="1155"/>
      <c r="EXI2" s="1155"/>
      <c r="EXJ2" s="1155"/>
      <c r="EXK2" s="1155"/>
      <c r="EXL2" s="1155"/>
      <c r="EXM2" s="1155"/>
      <c r="EXN2" s="1155"/>
      <c r="EXO2" s="1155"/>
      <c r="EXP2" s="1155"/>
      <c r="EXQ2" s="1155"/>
      <c r="EXR2" s="1155"/>
      <c r="EXS2" s="1155"/>
      <c r="EXT2" s="1155"/>
      <c r="EXU2" s="1155"/>
      <c r="EXV2" s="1155"/>
      <c r="EXW2" s="1155"/>
      <c r="EXX2" s="1155"/>
      <c r="EXY2" s="1155"/>
      <c r="EXZ2" s="1155"/>
      <c r="EYA2" s="1155"/>
      <c r="EYB2" s="1155"/>
      <c r="EYC2" s="1155"/>
      <c r="EYD2" s="1155"/>
      <c r="EYE2" s="1155"/>
      <c r="EYF2" s="1155"/>
      <c r="EYG2" s="1155"/>
      <c r="EYH2" s="1155"/>
      <c r="EYI2" s="1155"/>
      <c r="EYJ2" s="1155"/>
      <c r="EYK2" s="1155"/>
      <c r="EYL2" s="1155"/>
      <c r="EYM2" s="1155"/>
      <c r="EYN2" s="1155"/>
      <c r="EYO2" s="1155"/>
      <c r="EYP2" s="1155"/>
      <c r="EYQ2" s="1155"/>
      <c r="EYR2" s="1155"/>
      <c r="EYS2" s="1155"/>
      <c r="EYT2" s="1155"/>
      <c r="EYU2" s="1155"/>
      <c r="EYV2" s="1155"/>
      <c r="EYW2" s="1155"/>
      <c r="EYX2" s="1155"/>
      <c r="EYY2" s="1155"/>
      <c r="EYZ2" s="1155"/>
      <c r="EZA2" s="1155"/>
      <c r="EZB2" s="1155"/>
      <c r="EZC2" s="1155"/>
      <c r="EZD2" s="1155"/>
      <c r="EZE2" s="1155"/>
      <c r="EZF2" s="1155"/>
      <c r="EZG2" s="1155"/>
      <c r="EZH2" s="1155"/>
      <c r="EZI2" s="1155"/>
      <c r="EZJ2" s="1155"/>
      <c r="EZK2" s="1155"/>
      <c r="EZL2" s="1155"/>
      <c r="EZM2" s="1155"/>
      <c r="EZN2" s="1155"/>
      <c r="EZO2" s="1155"/>
      <c r="EZP2" s="1155"/>
      <c r="EZQ2" s="1155"/>
      <c r="EZR2" s="1155"/>
      <c r="EZS2" s="1155"/>
      <c r="EZT2" s="1155"/>
      <c r="EZU2" s="1155"/>
      <c r="EZV2" s="1155"/>
      <c r="EZW2" s="1155"/>
      <c r="EZX2" s="1155"/>
      <c r="EZY2" s="1155"/>
      <c r="EZZ2" s="1155"/>
      <c r="FAA2" s="1155"/>
      <c r="FAB2" s="1155"/>
      <c r="FAC2" s="1155"/>
      <c r="FAD2" s="1155"/>
      <c r="FAE2" s="1155"/>
      <c r="FAF2" s="1155"/>
      <c r="FAG2" s="1155"/>
      <c r="FAH2" s="1155"/>
      <c r="FAI2" s="1155"/>
      <c r="FAJ2" s="1155"/>
      <c r="FAK2" s="1155"/>
      <c r="FAL2" s="1155"/>
      <c r="FAM2" s="1155"/>
      <c r="FAN2" s="1155"/>
      <c r="FAO2" s="1155"/>
      <c r="FAP2" s="1155"/>
      <c r="FAQ2" s="1155"/>
      <c r="FAR2" s="1155"/>
      <c r="FAS2" s="1155"/>
      <c r="FAT2" s="1155"/>
      <c r="FAU2" s="1155"/>
      <c r="FAV2" s="1155"/>
      <c r="FAW2" s="1155"/>
      <c r="FAX2" s="1155"/>
      <c r="FAY2" s="1155"/>
      <c r="FAZ2" s="1155"/>
      <c r="FBA2" s="1155"/>
      <c r="FBB2" s="1155"/>
      <c r="FBC2" s="1155"/>
      <c r="FBD2" s="1155"/>
      <c r="FBE2" s="1155"/>
      <c r="FBF2" s="1155"/>
      <c r="FBG2" s="1155"/>
      <c r="FBH2" s="1155"/>
      <c r="FBI2" s="1155"/>
      <c r="FBJ2" s="1155"/>
      <c r="FBK2" s="1155"/>
      <c r="FBL2" s="1155"/>
      <c r="FBM2" s="1155"/>
      <c r="FBN2" s="1155"/>
      <c r="FBO2" s="1155"/>
      <c r="FBP2" s="1155"/>
      <c r="FBQ2" s="1155"/>
      <c r="FBR2" s="1155"/>
      <c r="FBS2" s="1155"/>
      <c r="FBT2" s="1155"/>
      <c r="FBU2" s="1155"/>
      <c r="FBV2" s="1155"/>
      <c r="FBW2" s="1155"/>
      <c r="FBX2" s="1155"/>
      <c r="FBY2" s="1155"/>
      <c r="FBZ2" s="1155"/>
      <c r="FCA2" s="1155"/>
      <c r="FCB2" s="1155"/>
      <c r="FCC2" s="1155"/>
      <c r="FCD2" s="1155"/>
      <c r="FCE2" s="1155"/>
      <c r="FCF2" s="1155"/>
      <c r="FCG2" s="1155"/>
      <c r="FCH2" s="1155"/>
      <c r="FCI2" s="1155"/>
      <c r="FCJ2" s="1155"/>
      <c r="FCK2" s="1155"/>
      <c r="FCL2" s="1155"/>
      <c r="FCM2" s="1155"/>
      <c r="FCN2" s="1155"/>
      <c r="FCO2" s="1155"/>
      <c r="FCP2" s="1155"/>
      <c r="FCQ2" s="1155"/>
      <c r="FCR2" s="1155"/>
      <c r="FCS2" s="1155"/>
      <c r="FCT2" s="1155"/>
      <c r="FCU2" s="1155"/>
      <c r="FCV2" s="1155"/>
      <c r="FCW2" s="1155"/>
      <c r="FCX2" s="1155"/>
      <c r="FCY2" s="1155"/>
      <c r="FCZ2" s="1155"/>
      <c r="FDA2" s="1155"/>
      <c r="FDB2" s="1155"/>
      <c r="FDC2" s="1155"/>
      <c r="FDD2" s="1155"/>
      <c r="FDE2" s="1155"/>
      <c r="FDF2" s="1155"/>
      <c r="FDG2" s="1155"/>
      <c r="FDH2" s="1155"/>
      <c r="FDI2" s="1155"/>
      <c r="FDJ2" s="1155"/>
      <c r="FDK2" s="1155"/>
      <c r="FDL2" s="1155"/>
      <c r="FDM2" s="1155"/>
      <c r="FDN2" s="1155"/>
      <c r="FDO2" s="1155"/>
      <c r="FDP2" s="1155"/>
      <c r="FDQ2" s="1155"/>
      <c r="FDR2" s="1155"/>
      <c r="FDS2" s="1155"/>
      <c r="FDT2" s="1155"/>
      <c r="FDU2" s="1155"/>
      <c r="FDV2" s="1155"/>
      <c r="FDW2" s="1155"/>
      <c r="FDX2" s="1155"/>
      <c r="FDY2" s="1155"/>
      <c r="FDZ2" s="1155"/>
      <c r="FEA2" s="1155"/>
      <c r="FEB2" s="1155"/>
      <c r="FEC2" s="1155"/>
      <c r="FED2" s="1155"/>
      <c r="FEE2" s="1155"/>
      <c r="FEF2" s="1155"/>
      <c r="FEG2" s="1155"/>
      <c r="FEH2" s="1155"/>
      <c r="FEI2" s="1155"/>
      <c r="FEJ2" s="1155"/>
      <c r="FEK2" s="1155"/>
      <c r="FEL2" s="1155"/>
      <c r="FEM2" s="1155"/>
      <c r="FEN2" s="1155"/>
      <c r="FEO2" s="1155"/>
      <c r="FEP2" s="1155"/>
      <c r="FEQ2" s="1155"/>
      <c r="FER2" s="1155"/>
      <c r="FES2" s="1155"/>
      <c r="FET2" s="1155"/>
      <c r="FEU2" s="1155"/>
      <c r="FEV2" s="1155"/>
      <c r="FEW2" s="1155"/>
      <c r="FEX2" s="1155"/>
      <c r="FEY2" s="1155"/>
      <c r="FEZ2" s="1155"/>
      <c r="FFA2" s="1155"/>
      <c r="FFB2" s="1155"/>
      <c r="FFC2" s="1155"/>
      <c r="FFD2" s="1155"/>
      <c r="FFE2" s="1155"/>
      <c r="FFF2" s="1155"/>
      <c r="FFG2" s="1155"/>
      <c r="FFH2" s="1155"/>
      <c r="FFI2" s="1155"/>
      <c r="FFJ2" s="1155"/>
      <c r="FFK2" s="1155"/>
      <c r="FFL2" s="1155"/>
      <c r="FFM2" s="1155"/>
      <c r="FFN2" s="1155"/>
      <c r="FFO2" s="1155"/>
      <c r="FFP2" s="1155"/>
      <c r="FFQ2" s="1155"/>
      <c r="FFR2" s="1155"/>
      <c r="FFS2" s="1155"/>
      <c r="FFT2" s="1155"/>
      <c r="FFU2" s="1155"/>
      <c r="FFV2" s="1155"/>
      <c r="FFW2" s="1155"/>
      <c r="FFX2" s="1155"/>
      <c r="FFY2" s="1155"/>
      <c r="FFZ2" s="1155"/>
      <c r="FGA2" s="1155"/>
      <c r="FGB2" s="1155"/>
      <c r="FGC2" s="1155"/>
      <c r="FGD2" s="1155"/>
      <c r="FGE2" s="1155"/>
      <c r="FGF2" s="1155"/>
      <c r="FGG2" s="1155"/>
      <c r="FGH2" s="1155"/>
      <c r="FGI2" s="1155"/>
      <c r="FGJ2" s="1155"/>
      <c r="FGK2" s="1155"/>
      <c r="FGL2" s="1155"/>
      <c r="FGM2" s="1155"/>
      <c r="FGN2" s="1155"/>
      <c r="FGO2" s="1155"/>
      <c r="FGP2" s="1155"/>
      <c r="FGQ2" s="1155"/>
      <c r="FGR2" s="1155"/>
      <c r="FGS2" s="1155"/>
      <c r="FGT2" s="1155"/>
      <c r="FGU2" s="1155"/>
      <c r="FGV2" s="1155"/>
      <c r="FGW2" s="1155"/>
      <c r="FGX2" s="1155"/>
      <c r="FGY2" s="1155"/>
      <c r="FGZ2" s="1155"/>
      <c r="FHA2" s="1155"/>
      <c r="FHB2" s="1155"/>
      <c r="FHC2" s="1155"/>
      <c r="FHD2" s="1155"/>
      <c r="FHE2" s="1155"/>
      <c r="FHF2" s="1155"/>
      <c r="FHG2" s="1155"/>
      <c r="FHH2" s="1155"/>
      <c r="FHI2" s="1155"/>
      <c r="FHJ2" s="1155"/>
      <c r="FHK2" s="1155"/>
      <c r="FHL2" s="1155"/>
      <c r="FHM2" s="1155"/>
      <c r="FHN2" s="1155"/>
      <c r="FHO2" s="1155"/>
      <c r="FHP2" s="1155"/>
      <c r="FHQ2" s="1155"/>
      <c r="FHR2" s="1155"/>
      <c r="FHS2" s="1155"/>
      <c r="FHT2" s="1155"/>
      <c r="FHU2" s="1155"/>
      <c r="FHV2" s="1155"/>
      <c r="FHW2" s="1155"/>
      <c r="FHX2" s="1155"/>
      <c r="FHY2" s="1155"/>
      <c r="FHZ2" s="1155"/>
      <c r="FIA2" s="1155"/>
      <c r="FIB2" s="1155"/>
      <c r="FIC2" s="1155"/>
      <c r="FID2" s="1155"/>
      <c r="FIE2" s="1155"/>
      <c r="FIF2" s="1155"/>
      <c r="FIG2" s="1155"/>
      <c r="FIH2" s="1155"/>
      <c r="FII2" s="1155"/>
      <c r="FIJ2" s="1155"/>
      <c r="FIK2" s="1155"/>
      <c r="FIL2" s="1155"/>
      <c r="FIM2" s="1155"/>
      <c r="FIN2" s="1155"/>
      <c r="FIO2" s="1155"/>
      <c r="FIP2" s="1155"/>
      <c r="FIQ2" s="1155"/>
      <c r="FIR2" s="1155"/>
      <c r="FIS2" s="1155"/>
      <c r="FIT2" s="1155"/>
      <c r="FIU2" s="1155"/>
      <c r="FIV2" s="1155"/>
      <c r="FIW2" s="1155"/>
      <c r="FIX2" s="1155"/>
      <c r="FIY2" s="1155"/>
      <c r="FIZ2" s="1155"/>
      <c r="FJA2" s="1155"/>
      <c r="FJB2" s="1155"/>
      <c r="FJC2" s="1155"/>
      <c r="FJD2" s="1155"/>
      <c r="FJE2" s="1155"/>
      <c r="FJF2" s="1155"/>
      <c r="FJG2" s="1155"/>
      <c r="FJH2" s="1155"/>
      <c r="FJI2" s="1155"/>
      <c r="FJJ2" s="1155"/>
      <c r="FJK2" s="1155"/>
      <c r="FJL2" s="1155"/>
      <c r="FJM2" s="1155"/>
      <c r="FJN2" s="1155"/>
      <c r="FJO2" s="1155"/>
      <c r="FJP2" s="1155"/>
      <c r="FJQ2" s="1155"/>
      <c r="FJR2" s="1155"/>
      <c r="FJS2" s="1155"/>
      <c r="FJT2" s="1155"/>
      <c r="FJU2" s="1155"/>
      <c r="FJV2" s="1155"/>
      <c r="FJW2" s="1155"/>
      <c r="FJX2" s="1155"/>
      <c r="FJY2" s="1155"/>
      <c r="FJZ2" s="1155"/>
      <c r="FKA2" s="1155"/>
      <c r="FKB2" s="1155"/>
      <c r="FKC2" s="1155"/>
      <c r="FKD2" s="1155"/>
      <c r="FKE2" s="1155"/>
      <c r="FKF2" s="1155"/>
      <c r="FKG2" s="1155"/>
      <c r="FKH2" s="1155"/>
      <c r="FKI2" s="1155"/>
      <c r="FKJ2" s="1155"/>
      <c r="FKK2" s="1155"/>
      <c r="FKL2" s="1155"/>
      <c r="FKM2" s="1155"/>
      <c r="FKN2" s="1155"/>
      <c r="FKO2" s="1155"/>
      <c r="FKP2" s="1155"/>
      <c r="FKQ2" s="1155"/>
      <c r="FKR2" s="1155"/>
      <c r="FKS2" s="1155"/>
      <c r="FKT2" s="1155"/>
      <c r="FKU2" s="1155"/>
      <c r="FKV2" s="1155"/>
      <c r="FKW2" s="1155"/>
      <c r="FKX2" s="1155"/>
      <c r="FKY2" s="1155"/>
      <c r="FKZ2" s="1155"/>
      <c r="FLA2" s="1155"/>
      <c r="FLB2" s="1155"/>
      <c r="FLC2" s="1155"/>
      <c r="FLD2" s="1155"/>
      <c r="FLE2" s="1155"/>
      <c r="FLF2" s="1155"/>
      <c r="FLG2" s="1155"/>
      <c r="FLH2" s="1155"/>
      <c r="FLI2" s="1155"/>
      <c r="FLJ2" s="1155"/>
      <c r="FLK2" s="1155"/>
      <c r="FLL2" s="1155"/>
      <c r="FLM2" s="1155"/>
      <c r="FLN2" s="1155"/>
      <c r="FLO2" s="1155"/>
      <c r="FLP2" s="1155"/>
      <c r="FLQ2" s="1155"/>
      <c r="FLR2" s="1155"/>
      <c r="FLS2" s="1155"/>
      <c r="FLT2" s="1155"/>
      <c r="FLU2" s="1155"/>
      <c r="FLV2" s="1155"/>
      <c r="FLW2" s="1155"/>
      <c r="FLX2" s="1155"/>
      <c r="FLY2" s="1155"/>
      <c r="FLZ2" s="1155"/>
      <c r="FMA2" s="1155"/>
      <c r="FMB2" s="1155"/>
      <c r="FMC2" s="1155"/>
      <c r="FMD2" s="1155"/>
      <c r="FME2" s="1155"/>
      <c r="FMF2" s="1155"/>
      <c r="FMG2" s="1155"/>
      <c r="FMH2" s="1155"/>
      <c r="FMI2" s="1155"/>
      <c r="FMJ2" s="1155"/>
      <c r="FMK2" s="1155"/>
      <c r="FML2" s="1155"/>
      <c r="FMM2" s="1155"/>
      <c r="FMN2" s="1155"/>
      <c r="FMO2" s="1155"/>
      <c r="FMP2" s="1155"/>
      <c r="FMQ2" s="1155"/>
      <c r="FMR2" s="1155"/>
      <c r="FMS2" s="1155"/>
      <c r="FMT2" s="1155"/>
      <c r="FMU2" s="1155"/>
      <c r="FMV2" s="1155"/>
      <c r="FMW2" s="1155"/>
      <c r="FMX2" s="1155"/>
      <c r="FMY2" s="1155"/>
      <c r="FMZ2" s="1155"/>
      <c r="FNA2" s="1155"/>
      <c r="FNB2" s="1155"/>
      <c r="FNC2" s="1155"/>
      <c r="FND2" s="1155"/>
      <c r="FNE2" s="1155"/>
      <c r="FNF2" s="1155"/>
      <c r="FNG2" s="1155"/>
      <c r="FNH2" s="1155"/>
      <c r="FNI2" s="1155"/>
      <c r="FNJ2" s="1155"/>
      <c r="FNK2" s="1155"/>
      <c r="FNL2" s="1155"/>
      <c r="FNM2" s="1155"/>
      <c r="FNN2" s="1155"/>
      <c r="FNO2" s="1155"/>
      <c r="FNP2" s="1155"/>
      <c r="FNQ2" s="1155"/>
      <c r="FNR2" s="1155"/>
      <c r="FNS2" s="1155"/>
      <c r="FNT2" s="1155"/>
      <c r="FNU2" s="1155"/>
      <c r="FNV2" s="1155"/>
      <c r="FNW2" s="1155"/>
      <c r="FNX2" s="1155"/>
      <c r="FNY2" s="1155"/>
      <c r="FNZ2" s="1155"/>
      <c r="FOA2" s="1155"/>
      <c r="FOB2" s="1155"/>
      <c r="FOC2" s="1155"/>
      <c r="FOD2" s="1155"/>
      <c r="FOE2" s="1155"/>
      <c r="FOF2" s="1155"/>
      <c r="FOG2" s="1155"/>
      <c r="FOH2" s="1155"/>
      <c r="FOI2" s="1155"/>
      <c r="FOJ2" s="1155"/>
      <c r="FOK2" s="1155"/>
      <c r="FOL2" s="1155"/>
      <c r="FOM2" s="1155"/>
      <c r="FON2" s="1155"/>
      <c r="FOO2" s="1155"/>
      <c r="FOP2" s="1155"/>
      <c r="FOQ2" s="1155"/>
      <c r="FOR2" s="1155"/>
      <c r="FOS2" s="1155"/>
      <c r="FOT2" s="1155"/>
      <c r="FOU2" s="1155"/>
      <c r="FOV2" s="1155"/>
      <c r="FOW2" s="1155"/>
      <c r="FOX2" s="1155"/>
      <c r="FOY2" s="1155"/>
      <c r="FOZ2" s="1155"/>
      <c r="FPA2" s="1155"/>
      <c r="FPB2" s="1155"/>
      <c r="FPC2" s="1155"/>
      <c r="FPD2" s="1155"/>
      <c r="FPE2" s="1155"/>
      <c r="FPF2" s="1155"/>
      <c r="FPG2" s="1155"/>
      <c r="FPH2" s="1155"/>
      <c r="FPI2" s="1155"/>
      <c r="FPJ2" s="1155"/>
      <c r="FPK2" s="1155"/>
      <c r="FPL2" s="1155"/>
      <c r="FPM2" s="1155"/>
      <c r="FPN2" s="1155"/>
      <c r="FPO2" s="1155"/>
      <c r="FPP2" s="1155"/>
      <c r="FPQ2" s="1155"/>
      <c r="FPR2" s="1155"/>
      <c r="FPS2" s="1155"/>
      <c r="FPT2" s="1155"/>
      <c r="FPU2" s="1155"/>
      <c r="FPV2" s="1155"/>
      <c r="FPW2" s="1155"/>
      <c r="FPX2" s="1155"/>
      <c r="FPY2" s="1155"/>
      <c r="FPZ2" s="1155"/>
      <c r="FQA2" s="1155"/>
      <c r="FQB2" s="1155"/>
      <c r="FQC2" s="1155"/>
      <c r="FQD2" s="1155"/>
      <c r="FQE2" s="1155"/>
      <c r="FQF2" s="1155"/>
      <c r="FQG2" s="1155"/>
      <c r="FQH2" s="1155"/>
      <c r="FQI2" s="1155"/>
      <c r="FQJ2" s="1155"/>
      <c r="FQK2" s="1155"/>
      <c r="FQL2" s="1155"/>
      <c r="FQM2" s="1155"/>
      <c r="FQN2" s="1155"/>
      <c r="FQO2" s="1155"/>
      <c r="FQP2" s="1155"/>
      <c r="FQQ2" s="1155"/>
      <c r="FQR2" s="1155"/>
      <c r="FQS2" s="1155"/>
      <c r="FQT2" s="1155"/>
      <c r="FQU2" s="1155"/>
      <c r="FQV2" s="1155"/>
      <c r="FQW2" s="1155"/>
      <c r="FQX2" s="1155"/>
      <c r="FQY2" s="1155"/>
      <c r="FQZ2" s="1155"/>
      <c r="FRA2" s="1155"/>
      <c r="FRB2" s="1155"/>
      <c r="FRC2" s="1155"/>
      <c r="FRD2" s="1155"/>
      <c r="FRE2" s="1155"/>
      <c r="FRF2" s="1155"/>
      <c r="FRG2" s="1155"/>
      <c r="FRH2" s="1155"/>
      <c r="FRI2" s="1155"/>
      <c r="FRJ2" s="1155"/>
      <c r="FRK2" s="1155"/>
      <c r="FRL2" s="1155"/>
      <c r="FRM2" s="1155"/>
      <c r="FRN2" s="1155"/>
      <c r="FRO2" s="1155"/>
      <c r="FRP2" s="1155"/>
      <c r="FRQ2" s="1155"/>
      <c r="FRR2" s="1155"/>
      <c r="FRS2" s="1155"/>
      <c r="FRT2" s="1155"/>
      <c r="FRU2" s="1155"/>
      <c r="FRV2" s="1155"/>
      <c r="FRW2" s="1155"/>
      <c r="FRX2" s="1155"/>
      <c r="FRY2" s="1155"/>
      <c r="FRZ2" s="1155"/>
      <c r="FSA2" s="1155"/>
      <c r="FSB2" s="1155"/>
      <c r="FSC2" s="1155"/>
      <c r="FSD2" s="1155"/>
      <c r="FSE2" s="1155"/>
      <c r="FSF2" s="1155"/>
      <c r="FSG2" s="1155"/>
      <c r="FSH2" s="1155"/>
      <c r="FSI2" s="1155"/>
      <c r="FSJ2" s="1155"/>
      <c r="FSK2" s="1155"/>
      <c r="FSL2" s="1155"/>
      <c r="FSM2" s="1155"/>
      <c r="FSN2" s="1155"/>
      <c r="FSO2" s="1155"/>
      <c r="FSP2" s="1155"/>
      <c r="FSQ2" s="1155"/>
      <c r="FSR2" s="1155"/>
      <c r="FSS2" s="1155"/>
      <c r="FST2" s="1155"/>
      <c r="FSU2" s="1155"/>
      <c r="FSV2" s="1155"/>
      <c r="FSW2" s="1155"/>
      <c r="FSX2" s="1155"/>
      <c r="FSY2" s="1155"/>
      <c r="FSZ2" s="1155"/>
      <c r="FTA2" s="1155"/>
      <c r="FTB2" s="1155"/>
      <c r="FTC2" s="1155"/>
      <c r="FTD2" s="1155"/>
      <c r="FTE2" s="1155"/>
      <c r="FTF2" s="1155"/>
      <c r="FTG2" s="1155"/>
      <c r="FTH2" s="1155"/>
      <c r="FTI2" s="1155"/>
      <c r="FTJ2" s="1155"/>
      <c r="FTK2" s="1155"/>
      <c r="FTL2" s="1155"/>
      <c r="FTM2" s="1155"/>
      <c r="FTN2" s="1155"/>
      <c r="FTO2" s="1155"/>
      <c r="FTP2" s="1155"/>
      <c r="FTQ2" s="1155"/>
      <c r="FTR2" s="1155"/>
      <c r="FTS2" s="1155"/>
      <c r="FTT2" s="1155"/>
      <c r="FTU2" s="1155"/>
      <c r="FTV2" s="1155"/>
      <c r="FTW2" s="1155"/>
      <c r="FTX2" s="1155"/>
      <c r="FTY2" s="1155"/>
      <c r="FTZ2" s="1155"/>
      <c r="FUA2" s="1155"/>
      <c r="FUB2" s="1155"/>
      <c r="FUC2" s="1155"/>
      <c r="FUD2" s="1155"/>
      <c r="FUE2" s="1155"/>
      <c r="FUF2" s="1155"/>
      <c r="FUG2" s="1155"/>
      <c r="FUH2" s="1155"/>
      <c r="FUI2" s="1155"/>
      <c r="FUJ2" s="1155"/>
      <c r="FUK2" s="1155"/>
      <c r="FUL2" s="1155"/>
      <c r="FUM2" s="1155"/>
      <c r="FUN2" s="1155"/>
      <c r="FUO2" s="1155"/>
      <c r="FUP2" s="1155"/>
      <c r="FUQ2" s="1155"/>
      <c r="FUR2" s="1155"/>
      <c r="FUS2" s="1155"/>
      <c r="FUT2" s="1155"/>
      <c r="FUU2" s="1155"/>
      <c r="FUV2" s="1155"/>
      <c r="FUW2" s="1155"/>
      <c r="FUX2" s="1155"/>
      <c r="FUY2" s="1155"/>
      <c r="FUZ2" s="1155"/>
      <c r="FVA2" s="1155"/>
      <c r="FVB2" s="1155"/>
      <c r="FVC2" s="1155"/>
      <c r="FVD2" s="1155"/>
      <c r="FVE2" s="1155"/>
      <c r="FVF2" s="1155"/>
      <c r="FVG2" s="1155"/>
      <c r="FVH2" s="1155"/>
      <c r="FVI2" s="1155"/>
      <c r="FVJ2" s="1155"/>
      <c r="FVK2" s="1155"/>
      <c r="FVL2" s="1155"/>
      <c r="FVM2" s="1155"/>
      <c r="FVN2" s="1155"/>
      <c r="FVO2" s="1155"/>
      <c r="FVP2" s="1155"/>
      <c r="FVQ2" s="1155"/>
      <c r="FVR2" s="1155"/>
      <c r="FVS2" s="1155"/>
      <c r="FVT2" s="1155"/>
      <c r="FVU2" s="1155"/>
      <c r="FVV2" s="1155"/>
      <c r="FVW2" s="1155"/>
      <c r="FVX2" s="1155"/>
      <c r="FVY2" s="1155"/>
      <c r="FVZ2" s="1155"/>
      <c r="FWA2" s="1155"/>
      <c r="FWB2" s="1155"/>
      <c r="FWC2" s="1155"/>
      <c r="FWD2" s="1155"/>
      <c r="FWE2" s="1155"/>
      <c r="FWF2" s="1155"/>
      <c r="FWG2" s="1155"/>
      <c r="FWH2" s="1155"/>
      <c r="FWI2" s="1155"/>
      <c r="FWJ2" s="1155"/>
      <c r="FWK2" s="1155"/>
      <c r="FWL2" s="1155"/>
      <c r="FWM2" s="1155"/>
      <c r="FWN2" s="1155"/>
      <c r="FWO2" s="1155"/>
      <c r="FWP2" s="1155"/>
      <c r="FWQ2" s="1155"/>
      <c r="FWR2" s="1155"/>
      <c r="FWS2" s="1155"/>
      <c r="FWT2" s="1155"/>
      <c r="FWU2" s="1155"/>
      <c r="FWV2" s="1155"/>
      <c r="FWW2" s="1155"/>
      <c r="FWX2" s="1155"/>
      <c r="FWY2" s="1155"/>
      <c r="FWZ2" s="1155"/>
      <c r="FXA2" s="1155"/>
      <c r="FXB2" s="1155"/>
      <c r="FXC2" s="1155"/>
      <c r="FXD2" s="1155"/>
      <c r="FXE2" s="1155"/>
      <c r="FXF2" s="1155"/>
      <c r="FXG2" s="1155"/>
      <c r="FXH2" s="1155"/>
      <c r="FXI2" s="1155"/>
      <c r="FXJ2" s="1155"/>
      <c r="FXK2" s="1155"/>
      <c r="FXL2" s="1155"/>
      <c r="FXM2" s="1155"/>
      <c r="FXN2" s="1155"/>
      <c r="FXO2" s="1155"/>
      <c r="FXP2" s="1155"/>
      <c r="FXQ2" s="1155"/>
      <c r="FXR2" s="1155"/>
      <c r="FXS2" s="1155"/>
      <c r="FXT2" s="1155"/>
      <c r="FXU2" s="1155"/>
      <c r="FXV2" s="1155"/>
      <c r="FXW2" s="1155"/>
      <c r="FXX2" s="1155"/>
      <c r="FXY2" s="1155"/>
      <c r="FXZ2" s="1155"/>
      <c r="FYA2" s="1155"/>
      <c r="FYB2" s="1155"/>
      <c r="FYC2" s="1155"/>
      <c r="FYD2" s="1155"/>
      <c r="FYE2" s="1155"/>
      <c r="FYF2" s="1155"/>
      <c r="FYG2" s="1155"/>
      <c r="FYH2" s="1155"/>
      <c r="FYI2" s="1155"/>
      <c r="FYJ2" s="1155"/>
      <c r="FYK2" s="1155"/>
      <c r="FYL2" s="1155"/>
      <c r="FYM2" s="1155"/>
      <c r="FYN2" s="1155"/>
      <c r="FYO2" s="1155"/>
      <c r="FYP2" s="1155"/>
      <c r="FYQ2" s="1155"/>
      <c r="FYR2" s="1155"/>
      <c r="FYS2" s="1155"/>
      <c r="FYT2" s="1155"/>
      <c r="FYU2" s="1155"/>
      <c r="FYV2" s="1155"/>
      <c r="FYW2" s="1155"/>
      <c r="FYX2" s="1155"/>
      <c r="FYY2" s="1155"/>
      <c r="FYZ2" s="1155"/>
      <c r="FZA2" s="1155"/>
      <c r="FZB2" s="1155"/>
      <c r="FZC2" s="1155"/>
      <c r="FZD2" s="1155"/>
      <c r="FZE2" s="1155"/>
      <c r="FZF2" s="1155"/>
      <c r="FZG2" s="1155"/>
      <c r="FZH2" s="1155"/>
      <c r="FZI2" s="1155"/>
      <c r="FZJ2" s="1155"/>
      <c r="FZK2" s="1155"/>
      <c r="FZL2" s="1155"/>
      <c r="FZM2" s="1155"/>
      <c r="FZN2" s="1155"/>
      <c r="FZO2" s="1155"/>
      <c r="FZP2" s="1155"/>
      <c r="FZQ2" s="1155"/>
      <c r="FZR2" s="1155"/>
      <c r="FZS2" s="1155"/>
      <c r="FZT2" s="1155"/>
      <c r="FZU2" s="1155"/>
      <c r="FZV2" s="1155"/>
      <c r="FZW2" s="1155"/>
      <c r="FZX2" s="1155"/>
      <c r="FZY2" s="1155"/>
      <c r="FZZ2" s="1155"/>
      <c r="GAA2" s="1155"/>
      <c r="GAB2" s="1155"/>
      <c r="GAC2" s="1155"/>
      <c r="GAD2" s="1155"/>
      <c r="GAE2" s="1155"/>
      <c r="GAF2" s="1155"/>
      <c r="GAG2" s="1155"/>
      <c r="GAH2" s="1155"/>
      <c r="GAI2" s="1155"/>
      <c r="GAJ2" s="1155"/>
      <c r="GAK2" s="1155"/>
      <c r="GAL2" s="1155"/>
      <c r="GAM2" s="1155"/>
      <c r="GAN2" s="1155"/>
      <c r="GAO2" s="1155"/>
      <c r="GAP2" s="1155"/>
      <c r="GAQ2" s="1155"/>
      <c r="GAR2" s="1155"/>
      <c r="GAS2" s="1155"/>
      <c r="GAT2" s="1155"/>
      <c r="GAU2" s="1155"/>
      <c r="GAV2" s="1155"/>
      <c r="GAW2" s="1155"/>
      <c r="GAX2" s="1155"/>
      <c r="GAY2" s="1155"/>
      <c r="GAZ2" s="1155"/>
      <c r="GBA2" s="1155"/>
      <c r="GBB2" s="1155"/>
      <c r="GBC2" s="1155"/>
      <c r="GBD2" s="1155"/>
      <c r="GBE2" s="1155"/>
      <c r="GBF2" s="1155"/>
      <c r="GBG2" s="1155"/>
      <c r="GBH2" s="1155"/>
      <c r="GBI2" s="1155"/>
      <c r="GBJ2" s="1155"/>
      <c r="GBK2" s="1155"/>
      <c r="GBL2" s="1155"/>
      <c r="GBM2" s="1155"/>
      <c r="GBN2" s="1155"/>
      <c r="GBO2" s="1155"/>
      <c r="GBP2" s="1155"/>
      <c r="GBQ2" s="1155"/>
      <c r="GBR2" s="1155"/>
      <c r="GBS2" s="1155"/>
      <c r="GBT2" s="1155"/>
      <c r="GBU2" s="1155"/>
      <c r="GBV2" s="1155"/>
      <c r="GBW2" s="1155"/>
      <c r="GBX2" s="1155"/>
      <c r="GBY2" s="1155"/>
      <c r="GBZ2" s="1155"/>
      <c r="GCA2" s="1155"/>
      <c r="GCB2" s="1155"/>
      <c r="GCC2" s="1155"/>
      <c r="GCD2" s="1155"/>
      <c r="GCE2" s="1155"/>
      <c r="GCF2" s="1155"/>
      <c r="GCG2" s="1155"/>
      <c r="GCH2" s="1155"/>
      <c r="GCI2" s="1155"/>
      <c r="GCJ2" s="1155"/>
      <c r="GCK2" s="1155"/>
      <c r="GCL2" s="1155"/>
      <c r="GCM2" s="1155"/>
      <c r="GCN2" s="1155"/>
      <c r="GCO2" s="1155"/>
      <c r="GCP2" s="1155"/>
      <c r="GCQ2" s="1155"/>
      <c r="GCR2" s="1155"/>
      <c r="GCS2" s="1155"/>
      <c r="GCT2" s="1155"/>
      <c r="GCU2" s="1155"/>
      <c r="GCV2" s="1155"/>
      <c r="GCW2" s="1155"/>
      <c r="GCX2" s="1155"/>
      <c r="GCY2" s="1155"/>
      <c r="GCZ2" s="1155"/>
      <c r="GDA2" s="1155"/>
      <c r="GDB2" s="1155"/>
      <c r="GDC2" s="1155"/>
      <c r="GDD2" s="1155"/>
      <c r="GDE2" s="1155"/>
      <c r="GDF2" s="1155"/>
      <c r="GDG2" s="1155"/>
      <c r="GDH2" s="1155"/>
      <c r="GDI2" s="1155"/>
      <c r="GDJ2" s="1155"/>
      <c r="GDK2" s="1155"/>
      <c r="GDL2" s="1155"/>
      <c r="GDM2" s="1155"/>
      <c r="GDN2" s="1155"/>
      <c r="GDO2" s="1155"/>
      <c r="GDP2" s="1155"/>
      <c r="GDQ2" s="1155"/>
      <c r="GDR2" s="1155"/>
      <c r="GDS2" s="1155"/>
      <c r="GDT2" s="1155"/>
      <c r="GDU2" s="1155"/>
      <c r="GDV2" s="1155"/>
      <c r="GDW2" s="1155"/>
      <c r="GDX2" s="1155"/>
      <c r="GDY2" s="1155"/>
      <c r="GDZ2" s="1155"/>
      <c r="GEA2" s="1155"/>
      <c r="GEB2" s="1155"/>
      <c r="GEC2" s="1155"/>
      <c r="GED2" s="1155"/>
      <c r="GEE2" s="1155"/>
      <c r="GEF2" s="1155"/>
      <c r="GEG2" s="1155"/>
      <c r="GEH2" s="1155"/>
      <c r="GEI2" s="1155"/>
      <c r="GEJ2" s="1155"/>
      <c r="GEK2" s="1155"/>
      <c r="GEL2" s="1155"/>
      <c r="GEM2" s="1155"/>
      <c r="GEN2" s="1155"/>
      <c r="GEO2" s="1155"/>
      <c r="GEP2" s="1155"/>
      <c r="GEQ2" s="1155"/>
      <c r="GER2" s="1155"/>
      <c r="GES2" s="1155"/>
      <c r="GET2" s="1155"/>
      <c r="GEU2" s="1155"/>
      <c r="GEV2" s="1155"/>
      <c r="GEW2" s="1155"/>
      <c r="GEX2" s="1155"/>
      <c r="GEY2" s="1155"/>
      <c r="GEZ2" s="1155"/>
      <c r="GFA2" s="1155"/>
      <c r="GFB2" s="1155"/>
      <c r="GFC2" s="1155"/>
      <c r="GFD2" s="1155"/>
      <c r="GFE2" s="1155"/>
      <c r="GFF2" s="1155"/>
      <c r="GFG2" s="1155"/>
      <c r="GFH2" s="1155"/>
      <c r="GFI2" s="1155"/>
      <c r="GFJ2" s="1155"/>
      <c r="GFK2" s="1155"/>
      <c r="GFL2" s="1155"/>
      <c r="GFM2" s="1155"/>
      <c r="GFN2" s="1155"/>
      <c r="GFO2" s="1155"/>
      <c r="GFP2" s="1155"/>
      <c r="GFQ2" s="1155"/>
      <c r="GFR2" s="1155"/>
      <c r="GFS2" s="1155"/>
      <c r="GFT2" s="1155"/>
      <c r="GFU2" s="1155"/>
      <c r="GFV2" s="1155"/>
      <c r="GFW2" s="1155"/>
      <c r="GFX2" s="1155"/>
      <c r="GFY2" s="1155"/>
      <c r="GFZ2" s="1155"/>
      <c r="GGA2" s="1155"/>
      <c r="GGB2" s="1155"/>
      <c r="GGC2" s="1155"/>
      <c r="GGD2" s="1155"/>
      <c r="GGE2" s="1155"/>
      <c r="GGF2" s="1155"/>
      <c r="GGG2" s="1155"/>
      <c r="GGH2" s="1155"/>
      <c r="GGI2" s="1155"/>
      <c r="GGJ2" s="1155"/>
      <c r="GGK2" s="1155"/>
      <c r="GGL2" s="1155"/>
      <c r="GGM2" s="1155"/>
      <c r="GGN2" s="1155"/>
      <c r="GGO2" s="1155"/>
      <c r="GGP2" s="1155"/>
      <c r="GGQ2" s="1155"/>
      <c r="GGR2" s="1155"/>
      <c r="GGS2" s="1155"/>
      <c r="GGT2" s="1155"/>
      <c r="GGU2" s="1155"/>
      <c r="GGV2" s="1155"/>
      <c r="GGW2" s="1155"/>
      <c r="GGX2" s="1155"/>
      <c r="GGY2" s="1155"/>
      <c r="GGZ2" s="1155"/>
      <c r="GHA2" s="1155"/>
      <c r="GHB2" s="1155"/>
      <c r="GHC2" s="1155"/>
      <c r="GHD2" s="1155"/>
      <c r="GHE2" s="1155"/>
      <c r="GHF2" s="1155"/>
      <c r="GHG2" s="1155"/>
      <c r="GHH2" s="1155"/>
      <c r="GHI2" s="1155"/>
      <c r="GHJ2" s="1155"/>
      <c r="GHK2" s="1155"/>
      <c r="GHL2" s="1155"/>
      <c r="GHM2" s="1155"/>
      <c r="GHN2" s="1155"/>
      <c r="GHO2" s="1155"/>
      <c r="GHP2" s="1155"/>
      <c r="GHQ2" s="1155"/>
      <c r="GHR2" s="1155"/>
      <c r="GHS2" s="1155"/>
      <c r="GHT2" s="1155"/>
      <c r="GHU2" s="1155"/>
      <c r="GHV2" s="1155"/>
      <c r="GHW2" s="1155"/>
      <c r="GHX2" s="1155"/>
      <c r="GHY2" s="1155"/>
      <c r="GHZ2" s="1155"/>
      <c r="GIA2" s="1155"/>
      <c r="GIB2" s="1155"/>
      <c r="GIC2" s="1155"/>
      <c r="GID2" s="1155"/>
      <c r="GIE2" s="1155"/>
      <c r="GIF2" s="1155"/>
      <c r="GIG2" s="1155"/>
      <c r="GIH2" s="1155"/>
      <c r="GII2" s="1155"/>
      <c r="GIJ2" s="1155"/>
      <c r="GIK2" s="1155"/>
      <c r="GIL2" s="1155"/>
      <c r="GIM2" s="1155"/>
      <c r="GIN2" s="1155"/>
      <c r="GIO2" s="1155"/>
      <c r="GIP2" s="1155"/>
      <c r="GIQ2" s="1155"/>
      <c r="GIR2" s="1155"/>
      <c r="GIS2" s="1155"/>
      <c r="GIT2" s="1155"/>
      <c r="GIU2" s="1155"/>
      <c r="GIV2" s="1155"/>
      <c r="GIW2" s="1155"/>
      <c r="GIX2" s="1155"/>
      <c r="GIY2" s="1155"/>
      <c r="GIZ2" s="1155"/>
      <c r="GJA2" s="1155"/>
      <c r="GJB2" s="1155"/>
      <c r="GJC2" s="1155"/>
      <c r="GJD2" s="1155"/>
      <c r="GJE2" s="1155"/>
      <c r="GJF2" s="1155"/>
      <c r="GJG2" s="1155"/>
      <c r="GJH2" s="1155"/>
      <c r="GJI2" s="1155"/>
      <c r="GJJ2" s="1155"/>
      <c r="GJK2" s="1155"/>
      <c r="GJL2" s="1155"/>
      <c r="GJM2" s="1155"/>
      <c r="GJN2" s="1155"/>
      <c r="GJO2" s="1155"/>
      <c r="GJP2" s="1155"/>
      <c r="GJQ2" s="1155"/>
      <c r="GJR2" s="1155"/>
      <c r="GJS2" s="1155"/>
      <c r="GJT2" s="1155"/>
      <c r="GJU2" s="1155"/>
      <c r="GJV2" s="1155"/>
      <c r="GJW2" s="1155"/>
      <c r="GJX2" s="1155"/>
      <c r="GJY2" s="1155"/>
      <c r="GJZ2" s="1155"/>
      <c r="GKA2" s="1155"/>
      <c r="GKB2" s="1155"/>
      <c r="GKC2" s="1155"/>
      <c r="GKD2" s="1155"/>
      <c r="GKE2" s="1155"/>
      <c r="GKF2" s="1155"/>
      <c r="GKG2" s="1155"/>
      <c r="GKH2" s="1155"/>
      <c r="GKI2" s="1155"/>
      <c r="GKJ2" s="1155"/>
      <c r="GKK2" s="1155"/>
      <c r="GKL2" s="1155"/>
      <c r="GKM2" s="1155"/>
      <c r="GKN2" s="1155"/>
      <c r="GKO2" s="1155"/>
      <c r="GKP2" s="1155"/>
      <c r="GKQ2" s="1155"/>
      <c r="GKR2" s="1155"/>
      <c r="GKS2" s="1155"/>
      <c r="GKT2" s="1155"/>
      <c r="GKU2" s="1155"/>
      <c r="GKV2" s="1155"/>
      <c r="GKW2" s="1155"/>
      <c r="GKX2" s="1155"/>
      <c r="GKY2" s="1155"/>
      <c r="GKZ2" s="1155"/>
      <c r="GLA2" s="1155"/>
      <c r="GLB2" s="1155"/>
      <c r="GLC2" s="1155"/>
      <c r="GLD2" s="1155"/>
      <c r="GLE2" s="1155"/>
      <c r="GLF2" s="1155"/>
      <c r="GLG2" s="1155"/>
      <c r="GLH2" s="1155"/>
      <c r="GLI2" s="1155"/>
      <c r="GLJ2" s="1155"/>
      <c r="GLK2" s="1155"/>
      <c r="GLL2" s="1155"/>
      <c r="GLM2" s="1155"/>
      <c r="GLN2" s="1155"/>
      <c r="GLO2" s="1155"/>
      <c r="GLP2" s="1155"/>
      <c r="GLQ2" s="1155"/>
      <c r="GLR2" s="1155"/>
      <c r="GLS2" s="1155"/>
      <c r="GLT2" s="1155"/>
      <c r="GLU2" s="1155"/>
      <c r="GLV2" s="1155"/>
      <c r="GLW2" s="1155"/>
      <c r="GLX2" s="1155"/>
      <c r="GLY2" s="1155"/>
      <c r="GLZ2" s="1155"/>
      <c r="GMA2" s="1155"/>
      <c r="GMB2" s="1155"/>
      <c r="GMC2" s="1155"/>
      <c r="GMD2" s="1155"/>
      <c r="GME2" s="1155"/>
      <c r="GMF2" s="1155"/>
      <c r="GMG2" s="1155"/>
      <c r="GMH2" s="1155"/>
      <c r="GMI2" s="1155"/>
      <c r="GMJ2" s="1155"/>
      <c r="GMK2" s="1155"/>
      <c r="GML2" s="1155"/>
      <c r="GMM2" s="1155"/>
      <c r="GMN2" s="1155"/>
      <c r="GMO2" s="1155"/>
      <c r="GMP2" s="1155"/>
      <c r="GMQ2" s="1155"/>
      <c r="GMR2" s="1155"/>
      <c r="GMS2" s="1155"/>
      <c r="GMT2" s="1155"/>
      <c r="GMU2" s="1155"/>
      <c r="GMV2" s="1155"/>
      <c r="GMW2" s="1155"/>
      <c r="GMX2" s="1155"/>
      <c r="GMY2" s="1155"/>
      <c r="GMZ2" s="1155"/>
      <c r="GNA2" s="1155"/>
      <c r="GNB2" s="1155"/>
      <c r="GNC2" s="1155"/>
      <c r="GND2" s="1155"/>
      <c r="GNE2" s="1155"/>
      <c r="GNF2" s="1155"/>
      <c r="GNG2" s="1155"/>
      <c r="GNH2" s="1155"/>
      <c r="GNI2" s="1155"/>
      <c r="GNJ2" s="1155"/>
      <c r="GNK2" s="1155"/>
      <c r="GNL2" s="1155"/>
      <c r="GNM2" s="1155"/>
      <c r="GNN2" s="1155"/>
      <c r="GNO2" s="1155"/>
      <c r="GNP2" s="1155"/>
      <c r="GNQ2" s="1155"/>
      <c r="GNR2" s="1155"/>
      <c r="GNS2" s="1155"/>
      <c r="GNT2" s="1155"/>
      <c r="GNU2" s="1155"/>
      <c r="GNV2" s="1155"/>
      <c r="GNW2" s="1155"/>
      <c r="GNX2" s="1155"/>
      <c r="GNY2" s="1155"/>
      <c r="GNZ2" s="1155"/>
      <c r="GOA2" s="1155"/>
      <c r="GOB2" s="1155"/>
      <c r="GOC2" s="1155"/>
      <c r="GOD2" s="1155"/>
      <c r="GOE2" s="1155"/>
      <c r="GOF2" s="1155"/>
      <c r="GOG2" s="1155"/>
      <c r="GOH2" s="1155"/>
      <c r="GOI2" s="1155"/>
      <c r="GOJ2" s="1155"/>
      <c r="GOK2" s="1155"/>
      <c r="GOL2" s="1155"/>
      <c r="GOM2" s="1155"/>
      <c r="GON2" s="1155"/>
      <c r="GOO2" s="1155"/>
      <c r="GOP2" s="1155"/>
      <c r="GOQ2" s="1155"/>
      <c r="GOR2" s="1155"/>
      <c r="GOS2" s="1155"/>
      <c r="GOT2" s="1155"/>
      <c r="GOU2" s="1155"/>
      <c r="GOV2" s="1155"/>
      <c r="GOW2" s="1155"/>
      <c r="GOX2" s="1155"/>
      <c r="GOY2" s="1155"/>
      <c r="GOZ2" s="1155"/>
      <c r="GPA2" s="1155"/>
      <c r="GPB2" s="1155"/>
      <c r="GPC2" s="1155"/>
      <c r="GPD2" s="1155"/>
      <c r="GPE2" s="1155"/>
      <c r="GPF2" s="1155"/>
      <c r="GPG2" s="1155"/>
      <c r="GPH2" s="1155"/>
      <c r="GPI2" s="1155"/>
      <c r="GPJ2" s="1155"/>
      <c r="GPK2" s="1155"/>
      <c r="GPL2" s="1155"/>
      <c r="GPM2" s="1155"/>
      <c r="GPN2" s="1155"/>
      <c r="GPO2" s="1155"/>
      <c r="GPP2" s="1155"/>
      <c r="GPQ2" s="1155"/>
      <c r="GPR2" s="1155"/>
      <c r="GPS2" s="1155"/>
      <c r="GPT2" s="1155"/>
      <c r="GPU2" s="1155"/>
      <c r="GPV2" s="1155"/>
      <c r="GPW2" s="1155"/>
      <c r="GPX2" s="1155"/>
      <c r="GPY2" s="1155"/>
      <c r="GPZ2" s="1155"/>
      <c r="GQA2" s="1155"/>
      <c r="GQB2" s="1155"/>
      <c r="GQC2" s="1155"/>
      <c r="GQD2" s="1155"/>
      <c r="GQE2" s="1155"/>
      <c r="GQF2" s="1155"/>
      <c r="GQG2" s="1155"/>
      <c r="GQH2" s="1155"/>
      <c r="GQI2" s="1155"/>
      <c r="GQJ2" s="1155"/>
      <c r="GQK2" s="1155"/>
      <c r="GQL2" s="1155"/>
      <c r="GQM2" s="1155"/>
      <c r="GQN2" s="1155"/>
      <c r="GQO2" s="1155"/>
      <c r="GQP2" s="1155"/>
      <c r="GQQ2" s="1155"/>
      <c r="GQR2" s="1155"/>
      <c r="GQS2" s="1155"/>
      <c r="GQT2" s="1155"/>
      <c r="GQU2" s="1155"/>
      <c r="GQV2" s="1155"/>
      <c r="GQW2" s="1155"/>
      <c r="GQX2" s="1155"/>
      <c r="GQY2" s="1155"/>
      <c r="GQZ2" s="1155"/>
      <c r="GRA2" s="1155"/>
      <c r="GRB2" s="1155"/>
      <c r="GRC2" s="1155"/>
      <c r="GRD2" s="1155"/>
      <c r="GRE2" s="1155"/>
      <c r="GRF2" s="1155"/>
      <c r="GRG2" s="1155"/>
      <c r="GRH2" s="1155"/>
      <c r="GRI2" s="1155"/>
      <c r="GRJ2" s="1155"/>
      <c r="GRK2" s="1155"/>
      <c r="GRL2" s="1155"/>
      <c r="GRM2" s="1155"/>
      <c r="GRN2" s="1155"/>
      <c r="GRO2" s="1155"/>
      <c r="GRP2" s="1155"/>
      <c r="GRQ2" s="1155"/>
      <c r="GRR2" s="1155"/>
      <c r="GRS2" s="1155"/>
      <c r="GRT2" s="1155"/>
      <c r="GRU2" s="1155"/>
      <c r="GRV2" s="1155"/>
      <c r="GRW2" s="1155"/>
      <c r="GRX2" s="1155"/>
      <c r="GRY2" s="1155"/>
      <c r="GRZ2" s="1155"/>
      <c r="GSA2" s="1155"/>
      <c r="GSB2" s="1155"/>
      <c r="GSC2" s="1155"/>
      <c r="GSD2" s="1155"/>
      <c r="GSE2" s="1155"/>
      <c r="GSF2" s="1155"/>
      <c r="GSG2" s="1155"/>
      <c r="GSH2" s="1155"/>
      <c r="GSI2" s="1155"/>
      <c r="GSJ2" s="1155"/>
      <c r="GSK2" s="1155"/>
      <c r="GSL2" s="1155"/>
      <c r="GSM2" s="1155"/>
      <c r="GSN2" s="1155"/>
      <c r="GSO2" s="1155"/>
      <c r="GSP2" s="1155"/>
      <c r="GSQ2" s="1155"/>
      <c r="GSR2" s="1155"/>
      <c r="GSS2" s="1155"/>
      <c r="GST2" s="1155"/>
      <c r="GSU2" s="1155"/>
      <c r="GSV2" s="1155"/>
      <c r="GSW2" s="1155"/>
      <c r="GSX2" s="1155"/>
      <c r="GSY2" s="1155"/>
      <c r="GSZ2" s="1155"/>
      <c r="GTA2" s="1155"/>
      <c r="GTB2" s="1155"/>
      <c r="GTC2" s="1155"/>
      <c r="GTD2" s="1155"/>
      <c r="GTE2" s="1155"/>
      <c r="GTF2" s="1155"/>
      <c r="GTG2" s="1155"/>
      <c r="GTH2" s="1155"/>
      <c r="GTI2" s="1155"/>
      <c r="GTJ2" s="1155"/>
      <c r="GTK2" s="1155"/>
      <c r="GTL2" s="1155"/>
      <c r="GTM2" s="1155"/>
      <c r="GTN2" s="1155"/>
      <c r="GTO2" s="1155"/>
      <c r="GTP2" s="1155"/>
      <c r="GTQ2" s="1155"/>
      <c r="GTR2" s="1155"/>
      <c r="GTS2" s="1155"/>
      <c r="GTT2" s="1155"/>
      <c r="GTU2" s="1155"/>
      <c r="GTV2" s="1155"/>
      <c r="GTW2" s="1155"/>
      <c r="GTX2" s="1155"/>
      <c r="GTY2" s="1155"/>
      <c r="GTZ2" s="1155"/>
      <c r="GUA2" s="1155"/>
      <c r="GUB2" s="1155"/>
      <c r="GUC2" s="1155"/>
      <c r="GUD2" s="1155"/>
      <c r="GUE2" s="1155"/>
      <c r="GUF2" s="1155"/>
      <c r="GUG2" s="1155"/>
      <c r="GUH2" s="1155"/>
      <c r="GUI2" s="1155"/>
      <c r="GUJ2" s="1155"/>
      <c r="GUK2" s="1155"/>
      <c r="GUL2" s="1155"/>
      <c r="GUM2" s="1155"/>
      <c r="GUN2" s="1155"/>
      <c r="GUO2" s="1155"/>
      <c r="GUP2" s="1155"/>
      <c r="GUQ2" s="1155"/>
      <c r="GUR2" s="1155"/>
      <c r="GUS2" s="1155"/>
      <c r="GUT2" s="1155"/>
      <c r="GUU2" s="1155"/>
      <c r="GUV2" s="1155"/>
      <c r="GUW2" s="1155"/>
      <c r="GUX2" s="1155"/>
      <c r="GUY2" s="1155"/>
      <c r="GUZ2" s="1155"/>
      <c r="GVA2" s="1155"/>
      <c r="GVB2" s="1155"/>
      <c r="GVC2" s="1155"/>
      <c r="GVD2" s="1155"/>
      <c r="GVE2" s="1155"/>
      <c r="GVF2" s="1155"/>
      <c r="GVG2" s="1155"/>
      <c r="GVH2" s="1155"/>
      <c r="GVI2" s="1155"/>
      <c r="GVJ2" s="1155"/>
      <c r="GVK2" s="1155"/>
      <c r="GVL2" s="1155"/>
      <c r="GVM2" s="1155"/>
      <c r="GVN2" s="1155"/>
      <c r="GVO2" s="1155"/>
      <c r="GVP2" s="1155"/>
      <c r="GVQ2" s="1155"/>
      <c r="GVR2" s="1155"/>
      <c r="GVS2" s="1155"/>
      <c r="GVT2" s="1155"/>
      <c r="GVU2" s="1155"/>
      <c r="GVV2" s="1155"/>
      <c r="GVW2" s="1155"/>
      <c r="GVX2" s="1155"/>
      <c r="GVY2" s="1155"/>
      <c r="GVZ2" s="1155"/>
      <c r="GWA2" s="1155"/>
      <c r="GWB2" s="1155"/>
      <c r="GWC2" s="1155"/>
      <c r="GWD2" s="1155"/>
      <c r="GWE2" s="1155"/>
      <c r="GWF2" s="1155"/>
      <c r="GWG2" s="1155"/>
      <c r="GWH2" s="1155"/>
      <c r="GWI2" s="1155"/>
      <c r="GWJ2" s="1155"/>
      <c r="GWK2" s="1155"/>
      <c r="GWL2" s="1155"/>
      <c r="GWM2" s="1155"/>
      <c r="GWN2" s="1155"/>
      <c r="GWO2" s="1155"/>
      <c r="GWP2" s="1155"/>
      <c r="GWQ2" s="1155"/>
      <c r="GWR2" s="1155"/>
      <c r="GWS2" s="1155"/>
      <c r="GWT2" s="1155"/>
      <c r="GWU2" s="1155"/>
      <c r="GWV2" s="1155"/>
      <c r="GWW2" s="1155"/>
      <c r="GWX2" s="1155"/>
      <c r="GWY2" s="1155"/>
      <c r="GWZ2" s="1155"/>
      <c r="GXA2" s="1155"/>
      <c r="GXB2" s="1155"/>
      <c r="GXC2" s="1155"/>
      <c r="GXD2" s="1155"/>
      <c r="GXE2" s="1155"/>
      <c r="GXF2" s="1155"/>
      <c r="GXG2" s="1155"/>
      <c r="GXH2" s="1155"/>
      <c r="GXI2" s="1155"/>
      <c r="GXJ2" s="1155"/>
      <c r="GXK2" s="1155"/>
      <c r="GXL2" s="1155"/>
      <c r="GXM2" s="1155"/>
      <c r="GXN2" s="1155"/>
      <c r="GXO2" s="1155"/>
      <c r="GXP2" s="1155"/>
      <c r="GXQ2" s="1155"/>
      <c r="GXR2" s="1155"/>
      <c r="GXS2" s="1155"/>
      <c r="GXT2" s="1155"/>
      <c r="GXU2" s="1155"/>
      <c r="GXV2" s="1155"/>
      <c r="GXW2" s="1155"/>
      <c r="GXX2" s="1155"/>
      <c r="GXY2" s="1155"/>
      <c r="GXZ2" s="1155"/>
      <c r="GYA2" s="1155"/>
      <c r="GYB2" s="1155"/>
      <c r="GYC2" s="1155"/>
      <c r="GYD2" s="1155"/>
      <c r="GYE2" s="1155"/>
      <c r="GYF2" s="1155"/>
      <c r="GYG2" s="1155"/>
      <c r="GYH2" s="1155"/>
      <c r="GYI2" s="1155"/>
      <c r="GYJ2" s="1155"/>
      <c r="GYK2" s="1155"/>
      <c r="GYL2" s="1155"/>
      <c r="GYM2" s="1155"/>
      <c r="GYN2" s="1155"/>
      <c r="GYO2" s="1155"/>
      <c r="GYP2" s="1155"/>
      <c r="GYQ2" s="1155"/>
      <c r="GYR2" s="1155"/>
      <c r="GYS2" s="1155"/>
      <c r="GYT2" s="1155"/>
      <c r="GYU2" s="1155"/>
      <c r="GYV2" s="1155"/>
      <c r="GYW2" s="1155"/>
      <c r="GYX2" s="1155"/>
      <c r="GYY2" s="1155"/>
      <c r="GYZ2" s="1155"/>
      <c r="GZA2" s="1155"/>
      <c r="GZB2" s="1155"/>
      <c r="GZC2" s="1155"/>
      <c r="GZD2" s="1155"/>
      <c r="GZE2" s="1155"/>
      <c r="GZF2" s="1155"/>
      <c r="GZG2" s="1155"/>
      <c r="GZH2" s="1155"/>
      <c r="GZI2" s="1155"/>
      <c r="GZJ2" s="1155"/>
      <c r="GZK2" s="1155"/>
      <c r="GZL2" s="1155"/>
      <c r="GZM2" s="1155"/>
      <c r="GZN2" s="1155"/>
      <c r="GZO2" s="1155"/>
      <c r="GZP2" s="1155"/>
      <c r="GZQ2" s="1155"/>
      <c r="GZR2" s="1155"/>
      <c r="GZS2" s="1155"/>
      <c r="GZT2" s="1155"/>
      <c r="GZU2" s="1155"/>
      <c r="GZV2" s="1155"/>
      <c r="GZW2" s="1155"/>
      <c r="GZX2" s="1155"/>
      <c r="GZY2" s="1155"/>
      <c r="GZZ2" s="1155"/>
      <c r="HAA2" s="1155"/>
      <c r="HAB2" s="1155"/>
      <c r="HAC2" s="1155"/>
      <c r="HAD2" s="1155"/>
      <c r="HAE2" s="1155"/>
      <c r="HAF2" s="1155"/>
      <c r="HAG2" s="1155"/>
      <c r="HAH2" s="1155"/>
      <c r="HAI2" s="1155"/>
      <c r="HAJ2" s="1155"/>
      <c r="HAK2" s="1155"/>
      <c r="HAL2" s="1155"/>
      <c r="HAM2" s="1155"/>
      <c r="HAN2" s="1155"/>
      <c r="HAO2" s="1155"/>
      <c r="HAP2" s="1155"/>
      <c r="HAQ2" s="1155"/>
      <c r="HAR2" s="1155"/>
      <c r="HAS2" s="1155"/>
      <c r="HAT2" s="1155"/>
      <c r="HAU2" s="1155"/>
      <c r="HAV2" s="1155"/>
      <c r="HAW2" s="1155"/>
      <c r="HAX2" s="1155"/>
      <c r="HAY2" s="1155"/>
      <c r="HAZ2" s="1155"/>
      <c r="HBA2" s="1155"/>
      <c r="HBB2" s="1155"/>
      <c r="HBC2" s="1155"/>
      <c r="HBD2" s="1155"/>
      <c r="HBE2" s="1155"/>
      <c r="HBF2" s="1155"/>
      <c r="HBG2" s="1155"/>
      <c r="HBH2" s="1155"/>
      <c r="HBI2" s="1155"/>
      <c r="HBJ2" s="1155"/>
      <c r="HBK2" s="1155"/>
      <c r="HBL2" s="1155"/>
      <c r="HBM2" s="1155"/>
      <c r="HBN2" s="1155"/>
      <c r="HBO2" s="1155"/>
      <c r="HBP2" s="1155"/>
      <c r="HBQ2" s="1155"/>
      <c r="HBR2" s="1155"/>
      <c r="HBS2" s="1155"/>
      <c r="HBT2" s="1155"/>
      <c r="HBU2" s="1155"/>
      <c r="HBV2" s="1155"/>
      <c r="HBW2" s="1155"/>
      <c r="HBX2" s="1155"/>
      <c r="HBY2" s="1155"/>
      <c r="HBZ2" s="1155"/>
      <c r="HCA2" s="1155"/>
      <c r="HCB2" s="1155"/>
      <c r="HCC2" s="1155"/>
      <c r="HCD2" s="1155"/>
      <c r="HCE2" s="1155"/>
      <c r="HCF2" s="1155"/>
      <c r="HCG2" s="1155"/>
      <c r="HCH2" s="1155"/>
      <c r="HCI2" s="1155"/>
      <c r="HCJ2" s="1155"/>
      <c r="HCK2" s="1155"/>
      <c r="HCL2" s="1155"/>
      <c r="HCM2" s="1155"/>
      <c r="HCN2" s="1155"/>
      <c r="HCO2" s="1155"/>
      <c r="HCP2" s="1155"/>
      <c r="HCQ2" s="1155"/>
      <c r="HCR2" s="1155"/>
      <c r="HCS2" s="1155"/>
      <c r="HCT2" s="1155"/>
      <c r="HCU2" s="1155"/>
      <c r="HCV2" s="1155"/>
      <c r="HCW2" s="1155"/>
      <c r="HCX2" s="1155"/>
      <c r="HCY2" s="1155"/>
      <c r="HCZ2" s="1155"/>
      <c r="HDA2" s="1155"/>
      <c r="HDB2" s="1155"/>
      <c r="HDC2" s="1155"/>
      <c r="HDD2" s="1155"/>
      <c r="HDE2" s="1155"/>
      <c r="HDF2" s="1155"/>
      <c r="HDG2" s="1155"/>
      <c r="HDH2" s="1155"/>
      <c r="HDI2" s="1155"/>
      <c r="HDJ2" s="1155"/>
      <c r="HDK2" s="1155"/>
      <c r="HDL2" s="1155"/>
      <c r="HDM2" s="1155"/>
      <c r="HDN2" s="1155"/>
      <c r="HDO2" s="1155"/>
      <c r="HDP2" s="1155"/>
      <c r="HDQ2" s="1155"/>
      <c r="HDR2" s="1155"/>
      <c r="HDS2" s="1155"/>
      <c r="HDT2" s="1155"/>
      <c r="HDU2" s="1155"/>
      <c r="HDV2" s="1155"/>
      <c r="HDW2" s="1155"/>
      <c r="HDX2" s="1155"/>
      <c r="HDY2" s="1155"/>
      <c r="HDZ2" s="1155"/>
      <c r="HEA2" s="1155"/>
      <c r="HEB2" s="1155"/>
      <c r="HEC2" s="1155"/>
      <c r="HED2" s="1155"/>
      <c r="HEE2" s="1155"/>
      <c r="HEF2" s="1155"/>
      <c r="HEG2" s="1155"/>
      <c r="HEH2" s="1155"/>
      <c r="HEI2" s="1155"/>
      <c r="HEJ2" s="1155"/>
      <c r="HEK2" s="1155"/>
      <c r="HEL2" s="1155"/>
      <c r="HEM2" s="1155"/>
      <c r="HEN2" s="1155"/>
      <c r="HEO2" s="1155"/>
      <c r="HEP2" s="1155"/>
      <c r="HEQ2" s="1155"/>
      <c r="HER2" s="1155"/>
      <c r="HES2" s="1155"/>
      <c r="HET2" s="1155"/>
      <c r="HEU2" s="1155"/>
      <c r="HEV2" s="1155"/>
      <c r="HEW2" s="1155"/>
      <c r="HEX2" s="1155"/>
      <c r="HEY2" s="1155"/>
      <c r="HEZ2" s="1155"/>
      <c r="HFA2" s="1155"/>
      <c r="HFB2" s="1155"/>
      <c r="HFC2" s="1155"/>
      <c r="HFD2" s="1155"/>
      <c r="HFE2" s="1155"/>
      <c r="HFF2" s="1155"/>
      <c r="HFG2" s="1155"/>
      <c r="HFH2" s="1155"/>
      <c r="HFI2" s="1155"/>
      <c r="HFJ2" s="1155"/>
      <c r="HFK2" s="1155"/>
      <c r="HFL2" s="1155"/>
      <c r="HFM2" s="1155"/>
      <c r="HFN2" s="1155"/>
      <c r="HFO2" s="1155"/>
      <c r="HFP2" s="1155"/>
      <c r="HFQ2" s="1155"/>
      <c r="HFR2" s="1155"/>
      <c r="HFS2" s="1155"/>
      <c r="HFT2" s="1155"/>
      <c r="HFU2" s="1155"/>
      <c r="HFV2" s="1155"/>
      <c r="HFW2" s="1155"/>
      <c r="HFX2" s="1155"/>
      <c r="HFY2" s="1155"/>
      <c r="HFZ2" s="1155"/>
      <c r="HGA2" s="1155"/>
      <c r="HGB2" s="1155"/>
      <c r="HGC2" s="1155"/>
      <c r="HGD2" s="1155"/>
      <c r="HGE2" s="1155"/>
      <c r="HGF2" s="1155"/>
      <c r="HGG2" s="1155"/>
      <c r="HGH2" s="1155"/>
      <c r="HGI2" s="1155"/>
      <c r="HGJ2" s="1155"/>
      <c r="HGK2" s="1155"/>
      <c r="HGL2" s="1155"/>
      <c r="HGM2" s="1155"/>
      <c r="HGN2" s="1155"/>
      <c r="HGO2" s="1155"/>
      <c r="HGP2" s="1155"/>
      <c r="HGQ2" s="1155"/>
      <c r="HGR2" s="1155"/>
      <c r="HGS2" s="1155"/>
      <c r="HGT2" s="1155"/>
      <c r="HGU2" s="1155"/>
      <c r="HGV2" s="1155"/>
      <c r="HGW2" s="1155"/>
      <c r="HGX2" s="1155"/>
      <c r="HGY2" s="1155"/>
      <c r="HGZ2" s="1155"/>
      <c r="HHA2" s="1155"/>
      <c r="HHB2" s="1155"/>
      <c r="HHC2" s="1155"/>
      <c r="HHD2" s="1155"/>
      <c r="HHE2" s="1155"/>
      <c r="HHF2" s="1155"/>
      <c r="HHG2" s="1155"/>
      <c r="HHH2" s="1155"/>
      <c r="HHI2" s="1155"/>
      <c r="HHJ2" s="1155"/>
      <c r="HHK2" s="1155"/>
      <c r="HHL2" s="1155"/>
      <c r="HHM2" s="1155"/>
      <c r="HHN2" s="1155"/>
      <c r="HHO2" s="1155"/>
      <c r="HHP2" s="1155"/>
      <c r="HHQ2" s="1155"/>
      <c r="HHR2" s="1155"/>
      <c r="HHS2" s="1155"/>
      <c r="HHT2" s="1155"/>
      <c r="HHU2" s="1155"/>
      <c r="HHV2" s="1155"/>
      <c r="HHW2" s="1155"/>
      <c r="HHX2" s="1155"/>
      <c r="HHY2" s="1155"/>
      <c r="HHZ2" s="1155"/>
      <c r="HIA2" s="1155"/>
      <c r="HIB2" s="1155"/>
      <c r="HIC2" s="1155"/>
      <c r="HID2" s="1155"/>
      <c r="HIE2" s="1155"/>
      <c r="HIF2" s="1155"/>
      <c r="HIG2" s="1155"/>
      <c r="HIH2" s="1155"/>
      <c r="HII2" s="1155"/>
      <c r="HIJ2" s="1155"/>
      <c r="HIK2" s="1155"/>
      <c r="HIL2" s="1155"/>
      <c r="HIM2" s="1155"/>
      <c r="HIN2" s="1155"/>
      <c r="HIO2" s="1155"/>
      <c r="HIP2" s="1155"/>
      <c r="HIQ2" s="1155"/>
      <c r="HIR2" s="1155"/>
      <c r="HIS2" s="1155"/>
      <c r="HIT2" s="1155"/>
      <c r="HIU2" s="1155"/>
      <c r="HIV2" s="1155"/>
      <c r="HIW2" s="1155"/>
      <c r="HIX2" s="1155"/>
      <c r="HIY2" s="1155"/>
      <c r="HIZ2" s="1155"/>
      <c r="HJA2" s="1155"/>
      <c r="HJB2" s="1155"/>
      <c r="HJC2" s="1155"/>
      <c r="HJD2" s="1155"/>
      <c r="HJE2" s="1155"/>
      <c r="HJF2" s="1155"/>
      <c r="HJG2" s="1155"/>
      <c r="HJH2" s="1155"/>
      <c r="HJI2" s="1155"/>
      <c r="HJJ2" s="1155"/>
      <c r="HJK2" s="1155"/>
      <c r="HJL2" s="1155"/>
      <c r="HJM2" s="1155"/>
      <c r="HJN2" s="1155"/>
      <c r="HJO2" s="1155"/>
      <c r="HJP2" s="1155"/>
      <c r="HJQ2" s="1155"/>
      <c r="HJR2" s="1155"/>
      <c r="HJS2" s="1155"/>
      <c r="HJT2" s="1155"/>
      <c r="HJU2" s="1155"/>
      <c r="HJV2" s="1155"/>
      <c r="HJW2" s="1155"/>
      <c r="HJX2" s="1155"/>
      <c r="HJY2" s="1155"/>
      <c r="HJZ2" s="1155"/>
      <c r="HKA2" s="1155"/>
      <c r="HKB2" s="1155"/>
      <c r="HKC2" s="1155"/>
      <c r="HKD2" s="1155"/>
      <c r="HKE2" s="1155"/>
      <c r="HKF2" s="1155"/>
      <c r="HKG2" s="1155"/>
      <c r="HKH2" s="1155"/>
      <c r="HKI2" s="1155"/>
      <c r="HKJ2" s="1155"/>
      <c r="HKK2" s="1155"/>
      <c r="HKL2" s="1155"/>
      <c r="HKM2" s="1155"/>
      <c r="HKN2" s="1155"/>
      <c r="HKO2" s="1155"/>
      <c r="HKP2" s="1155"/>
      <c r="HKQ2" s="1155"/>
      <c r="HKR2" s="1155"/>
      <c r="HKS2" s="1155"/>
      <c r="HKT2" s="1155"/>
      <c r="HKU2" s="1155"/>
      <c r="HKV2" s="1155"/>
      <c r="HKW2" s="1155"/>
      <c r="HKX2" s="1155"/>
      <c r="HKY2" s="1155"/>
      <c r="HKZ2" s="1155"/>
      <c r="HLA2" s="1155"/>
      <c r="HLB2" s="1155"/>
      <c r="HLC2" s="1155"/>
      <c r="HLD2" s="1155"/>
      <c r="HLE2" s="1155"/>
      <c r="HLF2" s="1155"/>
      <c r="HLG2" s="1155"/>
      <c r="HLH2" s="1155"/>
      <c r="HLI2" s="1155"/>
      <c r="HLJ2" s="1155"/>
      <c r="HLK2" s="1155"/>
      <c r="HLL2" s="1155"/>
      <c r="HLM2" s="1155"/>
      <c r="HLN2" s="1155"/>
      <c r="HLO2" s="1155"/>
      <c r="HLP2" s="1155"/>
      <c r="HLQ2" s="1155"/>
      <c r="HLR2" s="1155"/>
      <c r="HLS2" s="1155"/>
      <c r="HLT2" s="1155"/>
      <c r="HLU2" s="1155"/>
      <c r="HLV2" s="1155"/>
      <c r="HLW2" s="1155"/>
      <c r="HLX2" s="1155"/>
      <c r="HLY2" s="1155"/>
      <c r="HLZ2" s="1155"/>
      <c r="HMA2" s="1155"/>
      <c r="HMB2" s="1155"/>
      <c r="HMC2" s="1155"/>
      <c r="HMD2" s="1155"/>
      <c r="HME2" s="1155"/>
      <c r="HMF2" s="1155"/>
      <c r="HMG2" s="1155"/>
      <c r="HMH2" s="1155"/>
      <c r="HMI2" s="1155"/>
      <c r="HMJ2" s="1155"/>
      <c r="HMK2" s="1155"/>
      <c r="HML2" s="1155"/>
      <c r="HMM2" s="1155"/>
      <c r="HMN2" s="1155"/>
      <c r="HMO2" s="1155"/>
      <c r="HMP2" s="1155"/>
      <c r="HMQ2" s="1155"/>
      <c r="HMR2" s="1155"/>
      <c r="HMS2" s="1155"/>
      <c r="HMT2" s="1155"/>
      <c r="HMU2" s="1155"/>
      <c r="HMV2" s="1155"/>
      <c r="HMW2" s="1155"/>
      <c r="HMX2" s="1155"/>
      <c r="HMY2" s="1155"/>
      <c r="HMZ2" s="1155"/>
      <c r="HNA2" s="1155"/>
      <c r="HNB2" s="1155"/>
      <c r="HNC2" s="1155"/>
      <c r="HND2" s="1155"/>
      <c r="HNE2" s="1155"/>
      <c r="HNF2" s="1155"/>
      <c r="HNG2" s="1155"/>
      <c r="HNH2" s="1155"/>
      <c r="HNI2" s="1155"/>
      <c r="HNJ2" s="1155"/>
      <c r="HNK2" s="1155"/>
      <c r="HNL2" s="1155"/>
      <c r="HNM2" s="1155"/>
      <c r="HNN2" s="1155"/>
      <c r="HNO2" s="1155"/>
      <c r="HNP2" s="1155"/>
      <c r="HNQ2" s="1155"/>
      <c r="HNR2" s="1155"/>
      <c r="HNS2" s="1155"/>
      <c r="HNT2" s="1155"/>
      <c r="HNU2" s="1155"/>
      <c r="HNV2" s="1155"/>
      <c r="HNW2" s="1155"/>
      <c r="HNX2" s="1155"/>
      <c r="HNY2" s="1155"/>
      <c r="HNZ2" s="1155"/>
      <c r="HOA2" s="1155"/>
      <c r="HOB2" s="1155"/>
      <c r="HOC2" s="1155"/>
      <c r="HOD2" s="1155"/>
      <c r="HOE2" s="1155"/>
      <c r="HOF2" s="1155"/>
      <c r="HOG2" s="1155"/>
      <c r="HOH2" s="1155"/>
      <c r="HOI2" s="1155"/>
      <c r="HOJ2" s="1155"/>
      <c r="HOK2" s="1155"/>
      <c r="HOL2" s="1155"/>
      <c r="HOM2" s="1155"/>
      <c r="HON2" s="1155"/>
      <c r="HOO2" s="1155"/>
      <c r="HOP2" s="1155"/>
      <c r="HOQ2" s="1155"/>
      <c r="HOR2" s="1155"/>
      <c r="HOS2" s="1155"/>
      <c r="HOT2" s="1155"/>
      <c r="HOU2" s="1155"/>
      <c r="HOV2" s="1155"/>
      <c r="HOW2" s="1155"/>
      <c r="HOX2" s="1155"/>
      <c r="HOY2" s="1155"/>
      <c r="HOZ2" s="1155"/>
      <c r="HPA2" s="1155"/>
      <c r="HPB2" s="1155"/>
      <c r="HPC2" s="1155"/>
      <c r="HPD2" s="1155"/>
      <c r="HPE2" s="1155"/>
      <c r="HPF2" s="1155"/>
      <c r="HPG2" s="1155"/>
      <c r="HPH2" s="1155"/>
      <c r="HPI2" s="1155"/>
      <c r="HPJ2" s="1155"/>
      <c r="HPK2" s="1155"/>
      <c r="HPL2" s="1155"/>
      <c r="HPM2" s="1155"/>
      <c r="HPN2" s="1155"/>
      <c r="HPO2" s="1155"/>
      <c r="HPP2" s="1155"/>
      <c r="HPQ2" s="1155"/>
      <c r="HPR2" s="1155"/>
      <c r="HPS2" s="1155"/>
      <c r="HPT2" s="1155"/>
      <c r="HPU2" s="1155"/>
      <c r="HPV2" s="1155"/>
      <c r="HPW2" s="1155"/>
      <c r="HPX2" s="1155"/>
      <c r="HPY2" s="1155"/>
      <c r="HPZ2" s="1155"/>
      <c r="HQA2" s="1155"/>
      <c r="HQB2" s="1155"/>
      <c r="HQC2" s="1155"/>
      <c r="HQD2" s="1155"/>
      <c r="HQE2" s="1155"/>
      <c r="HQF2" s="1155"/>
      <c r="HQG2" s="1155"/>
      <c r="HQH2" s="1155"/>
      <c r="HQI2" s="1155"/>
      <c r="HQJ2" s="1155"/>
      <c r="HQK2" s="1155"/>
      <c r="HQL2" s="1155"/>
      <c r="HQM2" s="1155"/>
      <c r="HQN2" s="1155"/>
      <c r="HQO2" s="1155"/>
      <c r="HQP2" s="1155"/>
      <c r="HQQ2" s="1155"/>
      <c r="HQR2" s="1155"/>
      <c r="HQS2" s="1155"/>
      <c r="HQT2" s="1155"/>
      <c r="HQU2" s="1155"/>
      <c r="HQV2" s="1155"/>
      <c r="HQW2" s="1155"/>
      <c r="HQX2" s="1155"/>
      <c r="HQY2" s="1155"/>
      <c r="HQZ2" s="1155"/>
      <c r="HRA2" s="1155"/>
      <c r="HRB2" s="1155"/>
      <c r="HRC2" s="1155"/>
      <c r="HRD2" s="1155"/>
      <c r="HRE2" s="1155"/>
      <c r="HRF2" s="1155"/>
      <c r="HRG2" s="1155"/>
      <c r="HRH2" s="1155"/>
      <c r="HRI2" s="1155"/>
      <c r="HRJ2" s="1155"/>
      <c r="HRK2" s="1155"/>
      <c r="HRL2" s="1155"/>
      <c r="HRM2" s="1155"/>
      <c r="HRN2" s="1155"/>
      <c r="HRO2" s="1155"/>
      <c r="HRP2" s="1155"/>
      <c r="HRQ2" s="1155"/>
      <c r="HRR2" s="1155"/>
      <c r="HRS2" s="1155"/>
      <c r="HRT2" s="1155"/>
      <c r="HRU2" s="1155"/>
      <c r="HRV2" s="1155"/>
      <c r="HRW2" s="1155"/>
      <c r="HRX2" s="1155"/>
      <c r="HRY2" s="1155"/>
      <c r="HRZ2" s="1155"/>
      <c r="HSA2" s="1155"/>
      <c r="HSB2" s="1155"/>
      <c r="HSC2" s="1155"/>
      <c r="HSD2" s="1155"/>
      <c r="HSE2" s="1155"/>
      <c r="HSF2" s="1155"/>
      <c r="HSG2" s="1155"/>
      <c r="HSH2" s="1155"/>
      <c r="HSI2" s="1155"/>
      <c r="HSJ2" s="1155"/>
      <c r="HSK2" s="1155"/>
      <c r="HSL2" s="1155"/>
      <c r="HSM2" s="1155"/>
      <c r="HSN2" s="1155"/>
      <c r="HSO2" s="1155"/>
      <c r="HSP2" s="1155"/>
      <c r="HSQ2" s="1155"/>
      <c r="HSR2" s="1155"/>
      <c r="HSS2" s="1155"/>
      <c r="HST2" s="1155"/>
      <c r="HSU2" s="1155"/>
      <c r="HSV2" s="1155"/>
      <c r="HSW2" s="1155"/>
      <c r="HSX2" s="1155"/>
      <c r="HSY2" s="1155"/>
      <c r="HSZ2" s="1155"/>
      <c r="HTA2" s="1155"/>
      <c r="HTB2" s="1155"/>
      <c r="HTC2" s="1155"/>
      <c r="HTD2" s="1155"/>
      <c r="HTE2" s="1155"/>
      <c r="HTF2" s="1155"/>
      <c r="HTG2" s="1155"/>
      <c r="HTH2" s="1155"/>
      <c r="HTI2" s="1155"/>
      <c r="HTJ2" s="1155"/>
      <c r="HTK2" s="1155"/>
      <c r="HTL2" s="1155"/>
      <c r="HTM2" s="1155"/>
      <c r="HTN2" s="1155"/>
      <c r="HTO2" s="1155"/>
      <c r="HTP2" s="1155"/>
      <c r="HTQ2" s="1155"/>
      <c r="HTR2" s="1155"/>
      <c r="HTS2" s="1155"/>
      <c r="HTT2" s="1155"/>
      <c r="HTU2" s="1155"/>
      <c r="HTV2" s="1155"/>
      <c r="HTW2" s="1155"/>
      <c r="HTX2" s="1155"/>
      <c r="HTY2" s="1155"/>
      <c r="HTZ2" s="1155"/>
      <c r="HUA2" s="1155"/>
      <c r="HUB2" s="1155"/>
      <c r="HUC2" s="1155"/>
      <c r="HUD2" s="1155"/>
      <c r="HUE2" s="1155"/>
      <c r="HUF2" s="1155"/>
      <c r="HUG2" s="1155"/>
      <c r="HUH2" s="1155"/>
      <c r="HUI2" s="1155"/>
      <c r="HUJ2" s="1155"/>
      <c r="HUK2" s="1155"/>
      <c r="HUL2" s="1155"/>
      <c r="HUM2" s="1155"/>
      <c r="HUN2" s="1155"/>
      <c r="HUO2" s="1155"/>
      <c r="HUP2" s="1155"/>
      <c r="HUQ2" s="1155"/>
      <c r="HUR2" s="1155"/>
      <c r="HUS2" s="1155"/>
      <c r="HUT2" s="1155"/>
      <c r="HUU2" s="1155"/>
      <c r="HUV2" s="1155"/>
      <c r="HUW2" s="1155"/>
      <c r="HUX2" s="1155"/>
      <c r="HUY2" s="1155"/>
      <c r="HUZ2" s="1155"/>
      <c r="HVA2" s="1155"/>
      <c r="HVB2" s="1155"/>
      <c r="HVC2" s="1155"/>
      <c r="HVD2" s="1155"/>
      <c r="HVE2" s="1155"/>
      <c r="HVF2" s="1155"/>
      <c r="HVG2" s="1155"/>
      <c r="HVH2" s="1155"/>
      <c r="HVI2" s="1155"/>
      <c r="HVJ2" s="1155"/>
      <c r="HVK2" s="1155"/>
      <c r="HVL2" s="1155"/>
      <c r="HVM2" s="1155"/>
      <c r="HVN2" s="1155"/>
      <c r="HVO2" s="1155"/>
      <c r="HVP2" s="1155"/>
      <c r="HVQ2" s="1155"/>
      <c r="HVR2" s="1155"/>
      <c r="HVS2" s="1155"/>
      <c r="HVT2" s="1155"/>
      <c r="HVU2" s="1155"/>
      <c r="HVV2" s="1155"/>
      <c r="HVW2" s="1155"/>
      <c r="HVX2" s="1155"/>
      <c r="HVY2" s="1155"/>
      <c r="HVZ2" s="1155"/>
      <c r="HWA2" s="1155"/>
      <c r="HWB2" s="1155"/>
      <c r="HWC2" s="1155"/>
      <c r="HWD2" s="1155"/>
      <c r="HWE2" s="1155"/>
      <c r="HWF2" s="1155"/>
      <c r="HWG2" s="1155"/>
      <c r="HWH2" s="1155"/>
      <c r="HWI2" s="1155"/>
      <c r="HWJ2" s="1155"/>
      <c r="HWK2" s="1155"/>
      <c r="HWL2" s="1155"/>
      <c r="HWM2" s="1155"/>
      <c r="HWN2" s="1155"/>
      <c r="HWO2" s="1155"/>
      <c r="HWP2" s="1155"/>
      <c r="HWQ2" s="1155"/>
      <c r="HWR2" s="1155"/>
      <c r="HWS2" s="1155"/>
      <c r="HWT2" s="1155"/>
      <c r="HWU2" s="1155"/>
      <c r="HWV2" s="1155"/>
      <c r="HWW2" s="1155"/>
      <c r="HWX2" s="1155"/>
      <c r="HWY2" s="1155"/>
      <c r="HWZ2" s="1155"/>
      <c r="HXA2" s="1155"/>
      <c r="HXB2" s="1155"/>
      <c r="HXC2" s="1155"/>
      <c r="HXD2" s="1155"/>
      <c r="HXE2" s="1155"/>
      <c r="HXF2" s="1155"/>
      <c r="HXG2" s="1155"/>
      <c r="HXH2" s="1155"/>
      <c r="HXI2" s="1155"/>
      <c r="HXJ2" s="1155"/>
      <c r="HXK2" s="1155"/>
      <c r="HXL2" s="1155"/>
      <c r="HXM2" s="1155"/>
      <c r="HXN2" s="1155"/>
      <c r="HXO2" s="1155"/>
      <c r="HXP2" s="1155"/>
      <c r="HXQ2" s="1155"/>
      <c r="HXR2" s="1155"/>
      <c r="HXS2" s="1155"/>
      <c r="HXT2" s="1155"/>
      <c r="HXU2" s="1155"/>
      <c r="HXV2" s="1155"/>
      <c r="HXW2" s="1155"/>
      <c r="HXX2" s="1155"/>
      <c r="HXY2" s="1155"/>
      <c r="HXZ2" s="1155"/>
      <c r="HYA2" s="1155"/>
      <c r="HYB2" s="1155"/>
      <c r="HYC2" s="1155"/>
      <c r="HYD2" s="1155"/>
      <c r="HYE2" s="1155"/>
      <c r="HYF2" s="1155"/>
      <c r="HYG2" s="1155"/>
      <c r="HYH2" s="1155"/>
      <c r="HYI2" s="1155"/>
      <c r="HYJ2" s="1155"/>
      <c r="HYK2" s="1155"/>
      <c r="HYL2" s="1155"/>
      <c r="HYM2" s="1155"/>
      <c r="HYN2" s="1155"/>
      <c r="HYO2" s="1155"/>
      <c r="HYP2" s="1155"/>
      <c r="HYQ2" s="1155"/>
      <c r="HYR2" s="1155"/>
      <c r="HYS2" s="1155"/>
      <c r="HYT2" s="1155"/>
      <c r="HYU2" s="1155"/>
      <c r="HYV2" s="1155"/>
      <c r="HYW2" s="1155"/>
      <c r="HYX2" s="1155"/>
      <c r="HYY2" s="1155"/>
      <c r="HYZ2" s="1155"/>
      <c r="HZA2" s="1155"/>
      <c r="HZB2" s="1155"/>
      <c r="HZC2" s="1155"/>
      <c r="HZD2" s="1155"/>
      <c r="HZE2" s="1155"/>
      <c r="HZF2" s="1155"/>
      <c r="HZG2" s="1155"/>
      <c r="HZH2" s="1155"/>
      <c r="HZI2" s="1155"/>
      <c r="HZJ2" s="1155"/>
      <c r="HZK2" s="1155"/>
      <c r="HZL2" s="1155"/>
      <c r="HZM2" s="1155"/>
      <c r="HZN2" s="1155"/>
      <c r="HZO2" s="1155"/>
      <c r="HZP2" s="1155"/>
      <c r="HZQ2" s="1155"/>
      <c r="HZR2" s="1155"/>
      <c r="HZS2" s="1155"/>
      <c r="HZT2" s="1155"/>
      <c r="HZU2" s="1155"/>
      <c r="HZV2" s="1155"/>
      <c r="HZW2" s="1155"/>
      <c r="HZX2" s="1155"/>
      <c r="HZY2" s="1155"/>
      <c r="HZZ2" s="1155"/>
      <c r="IAA2" s="1155"/>
      <c r="IAB2" s="1155"/>
      <c r="IAC2" s="1155"/>
      <c r="IAD2" s="1155"/>
      <c r="IAE2" s="1155"/>
      <c r="IAF2" s="1155"/>
      <c r="IAG2" s="1155"/>
      <c r="IAH2" s="1155"/>
      <c r="IAI2" s="1155"/>
      <c r="IAJ2" s="1155"/>
      <c r="IAK2" s="1155"/>
      <c r="IAL2" s="1155"/>
      <c r="IAM2" s="1155"/>
      <c r="IAN2" s="1155"/>
      <c r="IAO2" s="1155"/>
      <c r="IAP2" s="1155"/>
      <c r="IAQ2" s="1155"/>
      <c r="IAR2" s="1155"/>
      <c r="IAS2" s="1155"/>
      <c r="IAT2" s="1155"/>
      <c r="IAU2" s="1155"/>
      <c r="IAV2" s="1155"/>
      <c r="IAW2" s="1155"/>
      <c r="IAX2" s="1155"/>
      <c r="IAY2" s="1155"/>
      <c r="IAZ2" s="1155"/>
      <c r="IBA2" s="1155"/>
      <c r="IBB2" s="1155"/>
      <c r="IBC2" s="1155"/>
      <c r="IBD2" s="1155"/>
      <c r="IBE2" s="1155"/>
      <c r="IBF2" s="1155"/>
      <c r="IBG2" s="1155"/>
      <c r="IBH2" s="1155"/>
      <c r="IBI2" s="1155"/>
      <c r="IBJ2" s="1155"/>
      <c r="IBK2" s="1155"/>
      <c r="IBL2" s="1155"/>
      <c r="IBM2" s="1155"/>
      <c r="IBN2" s="1155"/>
      <c r="IBO2" s="1155"/>
      <c r="IBP2" s="1155"/>
      <c r="IBQ2" s="1155"/>
      <c r="IBR2" s="1155"/>
      <c r="IBS2" s="1155"/>
      <c r="IBT2" s="1155"/>
      <c r="IBU2" s="1155"/>
      <c r="IBV2" s="1155"/>
      <c r="IBW2" s="1155"/>
      <c r="IBX2" s="1155"/>
      <c r="IBY2" s="1155"/>
      <c r="IBZ2" s="1155"/>
      <c r="ICA2" s="1155"/>
      <c r="ICB2" s="1155"/>
      <c r="ICC2" s="1155"/>
      <c r="ICD2" s="1155"/>
      <c r="ICE2" s="1155"/>
      <c r="ICF2" s="1155"/>
      <c r="ICG2" s="1155"/>
      <c r="ICH2" s="1155"/>
      <c r="ICI2" s="1155"/>
      <c r="ICJ2" s="1155"/>
      <c r="ICK2" s="1155"/>
      <c r="ICL2" s="1155"/>
      <c r="ICM2" s="1155"/>
      <c r="ICN2" s="1155"/>
      <c r="ICO2" s="1155"/>
      <c r="ICP2" s="1155"/>
      <c r="ICQ2" s="1155"/>
      <c r="ICR2" s="1155"/>
      <c r="ICS2" s="1155"/>
      <c r="ICT2" s="1155"/>
      <c r="ICU2" s="1155"/>
      <c r="ICV2" s="1155"/>
      <c r="ICW2" s="1155"/>
      <c r="ICX2" s="1155"/>
      <c r="ICY2" s="1155"/>
      <c r="ICZ2" s="1155"/>
      <c r="IDA2" s="1155"/>
      <c r="IDB2" s="1155"/>
      <c r="IDC2" s="1155"/>
      <c r="IDD2" s="1155"/>
      <c r="IDE2" s="1155"/>
      <c r="IDF2" s="1155"/>
      <c r="IDG2" s="1155"/>
      <c r="IDH2" s="1155"/>
      <c r="IDI2" s="1155"/>
      <c r="IDJ2" s="1155"/>
      <c r="IDK2" s="1155"/>
      <c r="IDL2" s="1155"/>
      <c r="IDM2" s="1155"/>
      <c r="IDN2" s="1155"/>
      <c r="IDO2" s="1155"/>
      <c r="IDP2" s="1155"/>
      <c r="IDQ2" s="1155"/>
      <c r="IDR2" s="1155"/>
      <c r="IDS2" s="1155"/>
      <c r="IDT2" s="1155"/>
      <c r="IDU2" s="1155"/>
      <c r="IDV2" s="1155"/>
      <c r="IDW2" s="1155"/>
      <c r="IDX2" s="1155"/>
      <c r="IDY2" s="1155"/>
      <c r="IDZ2" s="1155"/>
      <c r="IEA2" s="1155"/>
      <c r="IEB2" s="1155"/>
      <c r="IEC2" s="1155"/>
      <c r="IED2" s="1155"/>
      <c r="IEE2" s="1155"/>
      <c r="IEF2" s="1155"/>
      <c r="IEG2" s="1155"/>
      <c r="IEH2" s="1155"/>
      <c r="IEI2" s="1155"/>
      <c r="IEJ2" s="1155"/>
      <c r="IEK2" s="1155"/>
      <c r="IEL2" s="1155"/>
      <c r="IEM2" s="1155"/>
      <c r="IEN2" s="1155"/>
      <c r="IEO2" s="1155"/>
      <c r="IEP2" s="1155"/>
      <c r="IEQ2" s="1155"/>
      <c r="IER2" s="1155"/>
      <c r="IES2" s="1155"/>
      <c r="IET2" s="1155"/>
      <c r="IEU2" s="1155"/>
      <c r="IEV2" s="1155"/>
      <c r="IEW2" s="1155"/>
      <c r="IEX2" s="1155"/>
      <c r="IEY2" s="1155"/>
      <c r="IEZ2" s="1155"/>
      <c r="IFA2" s="1155"/>
      <c r="IFB2" s="1155"/>
      <c r="IFC2" s="1155"/>
      <c r="IFD2" s="1155"/>
      <c r="IFE2" s="1155"/>
      <c r="IFF2" s="1155"/>
      <c r="IFG2" s="1155"/>
      <c r="IFH2" s="1155"/>
      <c r="IFI2" s="1155"/>
      <c r="IFJ2" s="1155"/>
      <c r="IFK2" s="1155"/>
      <c r="IFL2" s="1155"/>
      <c r="IFM2" s="1155"/>
      <c r="IFN2" s="1155"/>
      <c r="IFO2" s="1155"/>
      <c r="IFP2" s="1155"/>
      <c r="IFQ2" s="1155"/>
      <c r="IFR2" s="1155"/>
      <c r="IFS2" s="1155"/>
      <c r="IFT2" s="1155"/>
      <c r="IFU2" s="1155"/>
      <c r="IFV2" s="1155"/>
      <c r="IFW2" s="1155"/>
      <c r="IFX2" s="1155"/>
      <c r="IFY2" s="1155"/>
      <c r="IFZ2" s="1155"/>
      <c r="IGA2" s="1155"/>
      <c r="IGB2" s="1155"/>
      <c r="IGC2" s="1155"/>
      <c r="IGD2" s="1155"/>
      <c r="IGE2" s="1155"/>
      <c r="IGF2" s="1155"/>
      <c r="IGG2" s="1155"/>
      <c r="IGH2" s="1155"/>
      <c r="IGI2" s="1155"/>
      <c r="IGJ2" s="1155"/>
      <c r="IGK2" s="1155"/>
      <c r="IGL2" s="1155"/>
      <c r="IGM2" s="1155"/>
      <c r="IGN2" s="1155"/>
      <c r="IGO2" s="1155"/>
      <c r="IGP2" s="1155"/>
      <c r="IGQ2" s="1155"/>
      <c r="IGR2" s="1155"/>
      <c r="IGS2" s="1155"/>
      <c r="IGT2" s="1155"/>
      <c r="IGU2" s="1155"/>
      <c r="IGV2" s="1155"/>
      <c r="IGW2" s="1155"/>
      <c r="IGX2" s="1155"/>
      <c r="IGY2" s="1155"/>
      <c r="IGZ2" s="1155"/>
      <c r="IHA2" s="1155"/>
      <c r="IHB2" s="1155"/>
      <c r="IHC2" s="1155"/>
      <c r="IHD2" s="1155"/>
      <c r="IHE2" s="1155"/>
      <c r="IHF2" s="1155"/>
      <c r="IHG2" s="1155"/>
      <c r="IHH2" s="1155"/>
      <c r="IHI2" s="1155"/>
      <c r="IHJ2" s="1155"/>
      <c r="IHK2" s="1155"/>
      <c r="IHL2" s="1155"/>
      <c r="IHM2" s="1155"/>
      <c r="IHN2" s="1155"/>
      <c r="IHO2" s="1155"/>
      <c r="IHP2" s="1155"/>
      <c r="IHQ2" s="1155"/>
      <c r="IHR2" s="1155"/>
      <c r="IHS2" s="1155"/>
      <c r="IHT2" s="1155"/>
      <c r="IHU2" s="1155"/>
      <c r="IHV2" s="1155"/>
      <c r="IHW2" s="1155"/>
      <c r="IHX2" s="1155"/>
      <c r="IHY2" s="1155"/>
      <c r="IHZ2" s="1155"/>
      <c r="IIA2" s="1155"/>
      <c r="IIB2" s="1155"/>
      <c r="IIC2" s="1155"/>
      <c r="IID2" s="1155"/>
      <c r="IIE2" s="1155"/>
      <c r="IIF2" s="1155"/>
      <c r="IIG2" s="1155"/>
      <c r="IIH2" s="1155"/>
      <c r="III2" s="1155"/>
      <c r="IIJ2" s="1155"/>
      <c r="IIK2" s="1155"/>
      <c r="IIL2" s="1155"/>
      <c r="IIM2" s="1155"/>
      <c r="IIN2" s="1155"/>
      <c r="IIO2" s="1155"/>
      <c r="IIP2" s="1155"/>
      <c r="IIQ2" s="1155"/>
      <c r="IIR2" s="1155"/>
      <c r="IIS2" s="1155"/>
      <c r="IIT2" s="1155"/>
      <c r="IIU2" s="1155"/>
      <c r="IIV2" s="1155"/>
      <c r="IIW2" s="1155"/>
      <c r="IIX2" s="1155"/>
      <c r="IIY2" s="1155"/>
      <c r="IIZ2" s="1155"/>
      <c r="IJA2" s="1155"/>
      <c r="IJB2" s="1155"/>
      <c r="IJC2" s="1155"/>
      <c r="IJD2" s="1155"/>
      <c r="IJE2" s="1155"/>
      <c r="IJF2" s="1155"/>
      <c r="IJG2" s="1155"/>
      <c r="IJH2" s="1155"/>
      <c r="IJI2" s="1155"/>
      <c r="IJJ2" s="1155"/>
      <c r="IJK2" s="1155"/>
      <c r="IJL2" s="1155"/>
      <c r="IJM2" s="1155"/>
      <c r="IJN2" s="1155"/>
      <c r="IJO2" s="1155"/>
      <c r="IJP2" s="1155"/>
      <c r="IJQ2" s="1155"/>
      <c r="IJR2" s="1155"/>
      <c r="IJS2" s="1155"/>
      <c r="IJT2" s="1155"/>
      <c r="IJU2" s="1155"/>
      <c r="IJV2" s="1155"/>
      <c r="IJW2" s="1155"/>
      <c r="IJX2" s="1155"/>
      <c r="IJY2" s="1155"/>
      <c r="IJZ2" s="1155"/>
      <c r="IKA2" s="1155"/>
      <c r="IKB2" s="1155"/>
      <c r="IKC2" s="1155"/>
      <c r="IKD2" s="1155"/>
      <c r="IKE2" s="1155"/>
      <c r="IKF2" s="1155"/>
      <c r="IKG2" s="1155"/>
      <c r="IKH2" s="1155"/>
      <c r="IKI2" s="1155"/>
      <c r="IKJ2" s="1155"/>
      <c r="IKK2" s="1155"/>
      <c r="IKL2" s="1155"/>
      <c r="IKM2" s="1155"/>
      <c r="IKN2" s="1155"/>
      <c r="IKO2" s="1155"/>
      <c r="IKP2" s="1155"/>
      <c r="IKQ2" s="1155"/>
      <c r="IKR2" s="1155"/>
      <c r="IKS2" s="1155"/>
      <c r="IKT2" s="1155"/>
      <c r="IKU2" s="1155"/>
      <c r="IKV2" s="1155"/>
      <c r="IKW2" s="1155"/>
      <c r="IKX2" s="1155"/>
      <c r="IKY2" s="1155"/>
      <c r="IKZ2" s="1155"/>
      <c r="ILA2" s="1155"/>
      <c r="ILB2" s="1155"/>
      <c r="ILC2" s="1155"/>
      <c r="ILD2" s="1155"/>
      <c r="ILE2" s="1155"/>
      <c r="ILF2" s="1155"/>
      <c r="ILG2" s="1155"/>
      <c r="ILH2" s="1155"/>
      <c r="ILI2" s="1155"/>
      <c r="ILJ2" s="1155"/>
      <c r="ILK2" s="1155"/>
      <c r="ILL2" s="1155"/>
      <c r="ILM2" s="1155"/>
      <c r="ILN2" s="1155"/>
      <c r="ILO2" s="1155"/>
      <c r="ILP2" s="1155"/>
      <c r="ILQ2" s="1155"/>
      <c r="ILR2" s="1155"/>
      <c r="ILS2" s="1155"/>
      <c r="ILT2" s="1155"/>
      <c r="ILU2" s="1155"/>
      <c r="ILV2" s="1155"/>
      <c r="ILW2" s="1155"/>
      <c r="ILX2" s="1155"/>
      <c r="ILY2" s="1155"/>
      <c r="ILZ2" s="1155"/>
      <c r="IMA2" s="1155"/>
      <c r="IMB2" s="1155"/>
      <c r="IMC2" s="1155"/>
      <c r="IMD2" s="1155"/>
      <c r="IME2" s="1155"/>
      <c r="IMF2" s="1155"/>
      <c r="IMG2" s="1155"/>
      <c r="IMH2" s="1155"/>
      <c r="IMI2" s="1155"/>
      <c r="IMJ2" s="1155"/>
      <c r="IMK2" s="1155"/>
      <c r="IML2" s="1155"/>
      <c r="IMM2" s="1155"/>
      <c r="IMN2" s="1155"/>
      <c r="IMO2" s="1155"/>
      <c r="IMP2" s="1155"/>
      <c r="IMQ2" s="1155"/>
      <c r="IMR2" s="1155"/>
      <c r="IMS2" s="1155"/>
      <c r="IMT2" s="1155"/>
      <c r="IMU2" s="1155"/>
      <c r="IMV2" s="1155"/>
      <c r="IMW2" s="1155"/>
      <c r="IMX2" s="1155"/>
      <c r="IMY2" s="1155"/>
      <c r="IMZ2" s="1155"/>
      <c r="INA2" s="1155"/>
      <c r="INB2" s="1155"/>
      <c r="INC2" s="1155"/>
      <c r="IND2" s="1155"/>
      <c r="INE2" s="1155"/>
      <c r="INF2" s="1155"/>
      <c r="ING2" s="1155"/>
      <c r="INH2" s="1155"/>
      <c r="INI2" s="1155"/>
      <c r="INJ2" s="1155"/>
      <c r="INK2" s="1155"/>
      <c r="INL2" s="1155"/>
      <c r="INM2" s="1155"/>
      <c r="INN2" s="1155"/>
      <c r="INO2" s="1155"/>
      <c r="INP2" s="1155"/>
      <c r="INQ2" s="1155"/>
      <c r="INR2" s="1155"/>
      <c r="INS2" s="1155"/>
      <c r="INT2" s="1155"/>
      <c r="INU2" s="1155"/>
      <c r="INV2" s="1155"/>
      <c r="INW2" s="1155"/>
      <c r="INX2" s="1155"/>
      <c r="INY2" s="1155"/>
      <c r="INZ2" s="1155"/>
      <c r="IOA2" s="1155"/>
      <c r="IOB2" s="1155"/>
      <c r="IOC2" s="1155"/>
      <c r="IOD2" s="1155"/>
      <c r="IOE2" s="1155"/>
      <c r="IOF2" s="1155"/>
      <c r="IOG2" s="1155"/>
      <c r="IOH2" s="1155"/>
      <c r="IOI2" s="1155"/>
      <c r="IOJ2" s="1155"/>
      <c r="IOK2" s="1155"/>
      <c r="IOL2" s="1155"/>
      <c r="IOM2" s="1155"/>
      <c r="ION2" s="1155"/>
      <c r="IOO2" s="1155"/>
      <c r="IOP2" s="1155"/>
      <c r="IOQ2" s="1155"/>
      <c r="IOR2" s="1155"/>
      <c r="IOS2" s="1155"/>
      <c r="IOT2" s="1155"/>
      <c r="IOU2" s="1155"/>
      <c r="IOV2" s="1155"/>
      <c r="IOW2" s="1155"/>
      <c r="IOX2" s="1155"/>
      <c r="IOY2" s="1155"/>
      <c r="IOZ2" s="1155"/>
      <c r="IPA2" s="1155"/>
      <c r="IPB2" s="1155"/>
      <c r="IPC2" s="1155"/>
      <c r="IPD2" s="1155"/>
      <c r="IPE2" s="1155"/>
      <c r="IPF2" s="1155"/>
      <c r="IPG2" s="1155"/>
      <c r="IPH2" s="1155"/>
      <c r="IPI2" s="1155"/>
      <c r="IPJ2" s="1155"/>
      <c r="IPK2" s="1155"/>
      <c r="IPL2" s="1155"/>
      <c r="IPM2" s="1155"/>
      <c r="IPN2" s="1155"/>
      <c r="IPO2" s="1155"/>
      <c r="IPP2" s="1155"/>
      <c r="IPQ2" s="1155"/>
      <c r="IPR2" s="1155"/>
      <c r="IPS2" s="1155"/>
      <c r="IPT2" s="1155"/>
      <c r="IPU2" s="1155"/>
      <c r="IPV2" s="1155"/>
      <c r="IPW2" s="1155"/>
      <c r="IPX2" s="1155"/>
      <c r="IPY2" s="1155"/>
      <c r="IPZ2" s="1155"/>
      <c r="IQA2" s="1155"/>
      <c r="IQB2" s="1155"/>
      <c r="IQC2" s="1155"/>
      <c r="IQD2" s="1155"/>
      <c r="IQE2" s="1155"/>
      <c r="IQF2" s="1155"/>
      <c r="IQG2" s="1155"/>
      <c r="IQH2" s="1155"/>
      <c r="IQI2" s="1155"/>
      <c r="IQJ2" s="1155"/>
      <c r="IQK2" s="1155"/>
      <c r="IQL2" s="1155"/>
      <c r="IQM2" s="1155"/>
      <c r="IQN2" s="1155"/>
      <c r="IQO2" s="1155"/>
      <c r="IQP2" s="1155"/>
      <c r="IQQ2" s="1155"/>
      <c r="IQR2" s="1155"/>
      <c r="IQS2" s="1155"/>
      <c r="IQT2" s="1155"/>
      <c r="IQU2" s="1155"/>
      <c r="IQV2" s="1155"/>
      <c r="IQW2" s="1155"/>
      <c r="IQX2" s="1155"/>
      <c r="IQY2" s="1155"/>
      <c r="IQZ2" s="1155"/>
      <c r="IRA2" s="1155"/>
      <c r="IRB2" s="1155"/>
      <c r="IRC2" s="1155"/>
      <c r="IRD2" s="1155"/>
      <c r="IRE2" s="1155"/>
      <c r="IRF2" s="1155"/>
      <c r="IRG2" s="1155"/>
      <c r="IRH2" s="1155"/>
      <c r="IRI2" s="1155"/>
      <c r="IRJ2" s="1155"/>
      <c r="IRK2" s="1155"/>
      <c r="IRL2" s="1155"/>
      <c r="IRM2" s="1155"/>
      <c r="IRN2" s="1155"/>
      <c r="IRO2" s="1155"/>
      <c r="IRP2" s="1155"/>
      <c r="IRQ2" s="1155"/>
      <c r="IRR2" s="1155"/>
      <c r="IRS2" s="1155"/>
      <c r="IRT2" s="1155"/>
      <c r="IRU2" s="1155"/>
      <c r="IRV2" s="1155"/>
      <c r="IRW2" s="1155"/>
      <c r="IRX2" s="1155"/>
      <c r="IRY2" s="1155"/>
      <c r="IRZ2" s="1155"/>
      <c r="ISA2" s="1155"/>
      <c r="ISB2" s="1155"/>
      <c r="ISC2" s="1155"/>
      <c r="ISD2" s="1155"/>
      <c r="ISE2" s="1155"/>
      <c r="ISF2" s="1155"/>
      <c r="ISG2" s="1155"/>
      <c r="ISH2" s="1155"/>
      <c r="ISI2" s="1155"/>
      <c r="ISJ2" s="1155"/>
      <c r="ISK2" s="1155"/>
      <c r="ISL2" s="1155"/>
      <c r="ISM2" s="1155"/>
      <c r="ISN2" s="1155"/>
      <c r="ISO2" s="1155"/>
      <c r="ISP2" s="1155"/>
      <c r="ISQ2" s="1155"/>
      <c r="ISR2" s="1155"/>
      <c r="ISS2" s="1155"/>
      <c r="IST2" s="1155"/>
      <c r="ISU2" s="1155"/>
      <c r="ISV2" s="1155"/>
      <c r="ISW2" s="1155"/>
      <c r="ISX2" s="1155"/>
      <c r="ISY2" s="1155"/>
      <c r="ISZ2" s="1155"/>
      <c r="ITA2" s="1155"/>
      <c r="ITB2" s="1155"/>
      <c r="ITC2" s="1155"/>
      <c r="ITD2" s="1155"/>
      <c r="ITE2" s="1155"/>
      <c r="ITF2" s="1155"/>
      <c r="ITG2" s="1155"/>
      <c r="ITH2" s="1155"/>
      <c r="ITI2" s="1155"/>
      <c r="ITJ2" s="1155"/>
      <c r="ITK2" s="1155"/>
      <c r="ITL2" s="1155"/>
      <c r="ITM2" s="1155"/>
      <c r="ITN2" s="1155"/>
      <c r="ITO2" s="1155"/>
      <c r="ITP2" s="1155"/>
      <c r="ITQ2" s="1155"/>
      <c r="ITR2" s="1155"/>
      <c r="ITS2" s="1155"/>
      <c r="ITT2" s="1155"/>
      <c r="ITU2" s="1155"/>
      <c r="ITV2" s="1155"/>
      <c r="ITW2" s="1155"/>
      <c r="ITX2" s="1155"/>
      <c r="ITY2" s="1155"/>
      <c r="ITZ2" s="1155"/>
      <c r="IUA2" s="1155"/>
      <c r="IUB2" s="1155"/>
      <c r="IUC2" s="1155"/>
      <c r="IUD2" s="1155"/>
      <c r="IUE2" s="1155"/>
      <c r="IUF2" s="1155"/>
      <c r="IUG2" s="1155"/>
      <c r="IUH2" s="1155"/>
      <c r="IUI2" s="1155"/>
      <c r="IUJ2" s="1155"/>
      <c r="IUK2" s="1155"/>
      <c r="IUL2" s="1155"/>
      <c r="IUM2" s="1155"/>
      <c r="IUN2" s="1155"/>
      <c r="IUO2" s="1155"/>
      <c r="IUP2" s="1155"/>
      <c r="IUQ2" s="1155"/>
      <c r="IUR2" s="1155"/>
      <c r="IUS2" s="1155"/>
      <c r="IUT2" s="1155"/>
      <c r="IUU2" s="1155"/>
      <c r="IUV2" s="1155"/>
      <c r="IUW2" s="1155"/>
      <c r="IUX2" s="1155"/>
      <c r="IUY2" s="1155"/>
      <c r="IUZ2" s="1155"/>
      <c r="IVA2" s="1155"/>
      <c r="IVB2" s="1155"/>
      <c r="IVC2" s="1155"/>
      <c r="IVD2" s="1155"/>
      <c r="IVE2" s="1155"/>
      <c r="IVF2" s="1155"/>
      <c r="IVG2" s="1155"/>
      <c r="IVH2" s="1155"/>
      <c r="IVI2" s="1155"/>
      <c r="IVJ2" s="1155"/>
      <c r="IVK2" s="1155"/>
      <c r="IVL2" s="1155"/>
      <c r="IVM2" s="1155"/>
      <c r="IVN2" s="1155"/>
      <c r="IVO2" s="1155"/>
      <c r="IVP2" s="1155"/>
      <c r="IVQ2" s="1155"/>
      <c r="IVR2" s="1155"/>
      <c r="IVS2" s="1155"/>
      <c r="IVT2" s="1155"/>
      <c r="IVU2" s="1155"/>
      <c r="IVV2" s="1155"/>
      <c r="IVW2" s="1155"/>
      <c r="IVX2" s="1155"/>
      <c r="IVY2" s="1155"/>
      <c r="IVZ2" s="1155"/>
      <c r="IWA2" s="1155"/>
      <c r="IWB2" s="1155"/>
      <c r="IWC2" s="1155"/>
      <c r="IWD2" s="1155"/>
      <c r="IWE2" s="1155"/>
      <c r="IWF2" s="1155"/>
      <c r="IWG2" s="1155"/>
      <c r="IWH2" s="1155"/>
      <c r="IWI2" s="1155"/>
      <c r="IWJ2" s="1155"/>
      <c r="IWK2" s="1155"/>
      <c r="IWL2" s="1155"/>
      <c r="IWM2" s="1155"/>
      <c r="IWN2" s="1155"/>
      <c r="IWO2" s="1155"/>
      <c r="IWP2" s="1155"/>
      <c r="IWQ2" s="1155"/>
      <c r="IWR2" s="1155"/>
      <c r="IWS2" s="1155"/>
      <c r="IWT2" s="1155"/>
      <c r="IWU2" s="1155"/>
      <c r="IWV2" s="1155"/>
      <c r="IWW2" s="1155"/>
      <c r="IWX2" s="1155"/>
      <c r="IWY2" s="1155"/>
      <c r="IWZ2" s="1155"/>
      <c r="IXA2" s="1155"/>
      <c r="IXB2" s="1155"/>
      <c r="IXC2" s="1155"/>
      <c r="IXD2" s="1155"/>
      <c r="IXE2" s="1155"/>
      <c r="IXF2" s="1155"/>
      <c r="IXG2" s="1155"/>
      <c r="IXH2" s="1155"/>
      <c r="IXI2" s="1155"/>
      <c r="IXJ2" s="1155"/>
      <c r="IXK2" s="1155"/>
      <c r="IXL2" s="1155"/>
      <c r="IXM2" s="1155"/>
      <c r="IXN2" s="1155"/>
      <c r="IXO2" s="1155"/>
      <c r="IXP2" s="1155"/>
      <c r="IXQ2" s="1155"/>
      <c r="IXR2" s="1155"/>
      <c r="IXS2" s="1155"/>
      <c r="IXT2" s="1155"/>
      <c r="IXU2" s="1155"/>
      <c r="IXV2" s="1155"/>
      <c r="IXW2" s="1155"/>
      <c r="IXX2" s="1155"/>
      <c r="IXY2" s="1155"/>
      <c r="IXZ2" s="1155"/>
      <c r="IYA2" s="1155"/>
      <c r="IYB2" s="1155"/>
      <c r="IYC2" s="1155"/>
      <c r="IYD2" s="1155"/>
      <c r="IYE2" s="1155"/>
      <c r="IYF2" s="1155"/>
      <c r="IYG2" s="1155"/>
      <c r="IYH2" s="1155"/>
      <c r="IYI2" s="1155"/>
      <c r="IYJ2" s="1155"/>
      <c r="IYK2" s="1155"/>
      <c r="IYL2" s="1155"/>
      <c r="IYM2" s="1155"/>
      <c r="IYN2" s="1155"/>
      <c r="IYO2" s="1155"/>
      <c r="IYP2" s="1155"/>
      <c r="IYQ2" s="1155"/>
      <c r="IYR2" s="1155"/>
      <c r="IYS2" s="1155"/>
      <c r="IYT2" s="1155"/>
      <c r="IYU2" s="1155"/>
      <c r="IYV2" s="1155"/>
      <c r="IYW2" s="1155"/>
      <c r="IYX2" s="1155"/>
      <c r="IYY2" s="1155"/>
      <c r="IYZ2" s="1155"/>
      <c r="IZA2" s="1155"/>
      <c r="IZB2" s="1155"/>
      <c r="IZC2" s="1155"/>
      <c r="IZD2" s="1155"/>
      <c r="IZE2" s="1155"/>
      <c r="IZF2" s="1155"/>
      <c r="IZG2" s="1155"/>
      <c r="IZH2" s="1155"/>
      <c r="IZI2" s="1155"/>
      <c r="IZJ2" s="1155"/>
      <c r="IZK2" s="1155"/>
      <c r="IZL2" s="1155"/>
      <c r="IZM2" s="1155"/>
      <c r="IZN2" s="1155"/>
      <c r="IZO2" s="1155"/>
      <c r="IZP2" s="1155"/>
      <c r="IZQ2" s="1155"/>
      <c r="IZR2" s="1155"/>
      <c r="IZS2" s="1155"/>
      <c r="IZT2" s="1155"/>
      <c r="IZU2" s="1155"/>
      <c r="IZV2" s="1155"/>
      <c r="IZW2" s="1155"/>
      <c r="IZX2" s="1155"/>
      <c r="IZY2" s="1155"/>
      <c r="IZZ2" s="1155"/>
      <c r="JAA2" s="1155"/>
      <c r="JAB2" s="1155"/>
      <c r="JAC2" s="1155"/>
      <c r="JAD2" s="1155"/>
      <c r="JAE2" s="1155"/>
      <c r="JAF2" s="1155"/>
      <c r="JAG2" s="1155"/>
      <c r="JAH2" s="1155"/>
      <c r="JAI2" s="1155"/>
      <c r="JAJ2" s="1155"/>
      <c r="JAK2" s="1155"/>
      <c r="JAL2" s="1155"/>
      <c r="JAM2" s="1155"/>
      <c r="JAN2" s="1155"/>
      <c r="JAO2" s="1155"/>
      <c r="JAP2" s="1155"/>
      <c r="JAQ2" s="1155"/>
      <c r="JAR2" s="1155"/>
      <c r="JAS2" s="1155"/>
      <c r="JAT2" s="1155"/>
      <c r="JAU2" s="1155"/>
      <c r="JAV2" s="1155"/>
      <c r="JAW2" s="1155"/>
      <c r="JAX2" s="1155"/>
      <c r="JAY2" s="1155"/>
      <c r="JAZ2" s="1155"/>
      <c r="JBA2" s="1155"/>
      <c r="JBB2" s="1155"/>
      <c r="JBC2" s="1155"/>
      <c r="JBD2" s="1155"/>
      <c r="JBE2" s="1155"/>
      <c r="JBF2" s="1155"/>
      <c r="JBG2" s="1155"/>
      <c r="JBH2" s="1155"/>
      <c r="JBI2" s="1155"/>
      <c r="JBJ2" s="1155"/>
      <c r="JBK2" s="1155"/>
      <c r="JBL2" s="1155"/>
      <c r="JBM2" s="1155"/>
      <c r="JBN2" s="1155"/>
      <c r="JBO2" s="1155"/>
      <c r="JBP2" s="1155"/>
      <c r="JBQ2" s="1155"/>
      <c r="JBR2" s="1155"/>
      <c r="JBS2" s="1155"/>
      <c r="JBT2" s="1155"/>
      <c r="JBU2" s="1155"/>
      <c r="JBV2" s="1155"/>
      <c r="JBW2" s="1155"/>
      <c r="JBX2" s="1155"/>
      <c r="JBY2" s="1155"/>
      <c r="JBZ2" s="1155"/>
      <c r="JCA2" s="1155"/>
      <c r="JCB2" s="1155"/>
      <c r="JCC2" s="1155"/>
      <c r="JCD2" s="1155"/>
      <c r="JCE2" s="1155"/>
      <c r="JCF2" s="1155"/>
      <c r="JCG2" s="1155"/>
      <c r="JCH2" s="1155"/>
      <c r="JCI2" s="1155"/>
      <c r="JCJ2" s="1155"/>
      <c r="JCK2" s="1155"/>
      <c r="JCL2" s="1155"/>
      <c r="JCM2" s="1155"/>
      <c r="JCN2" s="1155"/>
      <c r="JCO2" s="1155"/>
      <c r="JCP2" s="1155"/>
      <c r="JCQ2" s="1155"/>
      <c r="JCR2" s="1155"/>
      <c r="JCS2" s="1155"/>
      <c r="JCT2" s="1155"/>
      <c r="JCU2" s="1155"/>
      <c r="JCV2" s="1155"/>
      <c r="JCW2" s="1155"/>
      <c r="JCX2" s="1155"/>
      <c r="JCY2" s="1155"/>
      <c r="JCZ2" s="1155"/>
      <c r="JDA2" s="1155"/>
      <c r="JDB2" s="1155"/>
      <c r="JDC2" s="1155"/>
      <c r="JDD2" s="1155"/>
      <c r="JDE2" s="1155"/>
      <c r="JDF2" s="1155"/>
      <c r="JDG2" s="1155"/>
      <c r="JDH2" s="1155"/>
      <c r="JDI2" s="1155"/>
      <c r="JDJ2" s="1155"/>
      <c r="JDK2" s="1155"/>
      <c r="JDL2" s="1155"/>
      <c r="JDM2" s="1155"/>
      <c r="JDN2" s="1155"/>
      <c r="JDO2" s="1155"/>
      <c r="JDP2" s="1155"/>
      <c r="JDQ2" s="1155"/>
      <c r="JDR2" s="1155"/>
      <c r="JDS2" s="1155"/>
      <c r="JDT2" s="1155"/>
      <c r="JDU2" s="1155"/>
      <c r="JDV2" s="1155"/>
      <c r="JDW2" s="1155"/>
      <c r="JDX2" s="1155"/>
      <c r="JDY2" s="1155"/>
      <c r="JDZ2" s="1155"/>
      <c r="JEA2" s="1155"/>
      <c r="JEB2" s="1155"/>
      <c r="JEC2" s="1155"/>
      <c r="JED2" s="1155"/>
      <c r="JEE2" s="1155"/>
      <c r="JEF2" s="1155"/>
      <c r="JEG2" s="1155"/>
      <c r="JEH2" s="1155"/>
      <c r="JEI2" s="1155"/>
      <c r="JEJ2" s="1155"/>
      <c r="JEK2" s="1155"/>
      <c r="JEL2" s="1155"/>
      <c r="JEM2" s="1155"/>
      <c r="JEN2" s="1155"/>
      <c r="JEO2" s="1155"/>
      <c r="JEP2" s="1155"/>
      <c r="JEQ2" s="1155"/>
      <c r="JER2" s="1155"/>
      <c r="JES2" s="1155"/>
      <c r="JET2" s="1155"/>
      <c r="JEU2" s="1155"/>
      <c r="JEV2" s="1155"/>
      <c r="JEW2" s="1155"/>
      <c r="JEX2" s="1155"/>
      <c r="JEY2" s="1155"/>
      <c r="JEZ2" s="1155"/>
      <c r="JFA2" s="1155"/>
      <c r="JFB2" s="1155"/>
      <c r="JFC2" s="1155"/>
      <c r="JFD2" s="1155"/>
      <c r="JFE2" s="1155"/>
      <c r="JFF2" s="1155"/>
      <c r="JFG2" s="1155"/>
      <c r="JFH2" s="1155"/>
      <c r="JFI2" s="1155"/>
      <c r="JFJ2" s="1155"/>
      <c r="JFK2" s="1155"/>
      <c r="JFL2" s="1155"/>
      <c r="JFM2" s="1155"/>
      <c r="JFN2" s="1155"/>
      <c r="JFO2" s="1155"/>
      <c r="JFP2" s="1155"/>
      <c r="JFQ2" s="1155"/>
      <c r="JFR2" s="1155"/>
      <c r="JFS2" s="1155"/>
      <c r="JFT2" s="1155"/>
      <c r="JFU2" s="1155"/>
      <c r="JFV2" s="1155"/>
      <c r="JFW2" s="1155"/>
      <c r="JFX2" s="1155"/>
      <c r="JFY2" s="1155"/>
      <c r="JFZ2" s="1155"/>
      <c r="JGA2" s="1155"/>
      <c r="JGB2" s="1155"/>
      <c r="JGC2" s="1155"/>
      <c r="JGD2" s="1155"/>
      <c r="JGE2" s="1155"/>
      <c r="JGF2" s="1155"/>
      <c r="JGG2" s="1155"/>
      <c r="JGH2" s="1155"/>
      <c r="JGI2" s="1155"/>
      <c r="JGJ2" s="1155"/>
      <c r="JGK2" s="1155"/>
      <c r="JGL2" s="1155"/>
      <c r="JGM2" s="1155"/>
      <c r="JGN2" s="1155"/>
      <c r="JGO2" s="1155"/>
      <c r="JGP2" s="1155"/>
      <c r="JGQ2" s="1155"/>
      <c r="JGR2" s="1155"/>
      <c r="JGS2" s="1155"/>
      <c r="JGT2" s="1155"/>
      <c r="JGU2" s="1155"/>
      <c r="JGV2" s="1155"/>
      <c r="JGW2" s="1155"/>
      <c r="JGX2" s="1155"/>
      <c r="JGY2" s="1155"/>
      <c r="JGZ2" s="1155"/>
      <c r="JHA2" s="1155"/>
      <c r="JHB2" s="1155"/>
      <c r="JHC2" s="1155"/>
      <c r="JHD2" s="1155"/>
      <c r="JHE2" s="1155"/>
      <c r="JHF2" s="1155"/>
      <c r="JHG2" s="1155"/>
      <c r="JHH2" s="1155"/>
      <c r="JHI2" s="1155"/>
      <c r="JHJ2" s="1155"/>
      <c r="JHK2" s="1155"/>
      <c r="JHL2" s="1155"/>
      <c r="JHM2" s="1155"/>
      <c r="JHN2" s="1155"/>
      <c r="JHO2" s="1155"/>
      <c r="JHP2" s="1155"/>
      <c r="JHQ2" s="1155"/>
      <c r="JHR2" s="1155"/>
      <c r="JHS2" s="1155"/>
      <c r="JHT2" s="1155"/>
      <c r="JHU2" s="1155"/>
      <c r="JHV2" s="1155"/>
      <c r="JHW2" s="1155"/>
      <c r="JHX2" s="1155"/>
      <c r="JHY2" s="1155"/>
      <c r="JHZ2" s="1155"/>
      <c r="JIA2" s="1155"/>
      <c r="JIB2" s="1155"/>
      <c r="JIC2" s="1155"/>
      <c r="JID2" s="1155"/>
      <c r="JIE2" s="1155"/>
      <c r="JIF2" s="1155"/>
      <c r="JIG2" s="1155"/>
      <c r="JIH2" s="1155"/>
      <c r="JII2" s="1155"/>
      <c r="JIJ2" s="1155"/>
      <c r="JIK2" s="1155"/>
      <c r="JIL2" s="1155"/>
      <c r="JIM2" s="1155"/>
      <c r="JIN2" s="1155"/>
      <c r="JIO2" s="1155"/>
      <c r="JIP2" s="1155"/>
      <c r="JIQ2" s="1155"/>
      <c r="JIR2" s="1155"/>
      <c r="JIS2" s="1155"/>
      <c r="JIT2" s="1155"/>
      <c r="JIU2" s="1155"/>
      <c r="JIV2" s="1155"/>
      <c r="JIW2" s="1155"/>
      <c r="JIX2" s="1155"/>
      <c r="JIY2" s="1155"/>
      <c r="JIZ2" s="1155"/>
      <c r="JJA2" s="1155"/>
      <c r="JJB2" s="1155"/>
      <c r="JJC2" s="1155"/>
      <c r="JJD2" s="1155"/>
      <c r="JJE2" s="1155"/>
      <c r="JJF2" s="1155"/>
      <c r="JJG2" s="1155"/>
      <c r="JJH2" s="1155"/>
      <c r="JJI2" s="1155"/>
      <c r="JJJ2" s="1155"/>
      <c r="JJK2" s="1155"/>
      <c r="JJL2" s="1155"/>
      <c r="JJM2" s="1155"/>
      <c r="JJN2" s="1155"/>
      <c r="JJO2" s="1155"/>
      <c r="JJP2" s="1155"/>
      <c r="JJQ2" s="1155"/>
      <c r="JJR2" s="1155"/>
      <c r="JJS2" s="1155"/>
      <c r="JJT2" s="1155"/>
      <c r="JJU2" s="1155"/>
      <c r="JJV2" s="1155"/>
      <c r="JJW2" s="1155"/>
      <c r="JJX2" s="1155"/>
      <c r="JJY2" s="1155"/>
      <c r="JJZ2" s="1155"/>
      <c r="JKA2" s="1155"/>
      <c r="JKB2" s="1155"/>
      <c r="JKC2" s="1155"/>
      <c r="JKD2" s="1155"/>
      <c r="JKE2" s="1155"/>
      <c r="JKF2" s="1155"/>
      <c r="JKG2" s="1155"/>
      <c r="JKH2" s="1155"/>
      <c r="JKI2" s="1155"/>
      <c r="JKJ2" s="1155"/>
      <c r="JKK2" s="1155"/>
      <c r="JKL2" s="1155"/>
      <c r="JKM2" s="1155"/>
      <c r="JKN2" s="1155"/>
      <c r="JKO2" s="1155"/>
      <c r="JKP2" s="1155"/>
      <c r="JKQ2" s="1155"/>
      <c r="JKR2" s="1155"/>
      <c r="JKS2" s="1155"/>
      <c r="JKT2" s="1155"/>
      <c r="JKU2" s="1155"/>
      <c r="JKV2" s="1155"/>
      <c r="JKW2" s="1155"/>
      <c r="JKX2" s="1155"/>
      <c r="JKY2" s="1155"/>
      <c r="JKZ2" s="1155"/>
      <c r="JLA2" s="1155"/>
      <c r="JLB2" s="1155"/>
      <c r="JLC2" s="1155"/>
      <c r="JLD2" s="1155"/>
      <c r="JLE2" s="1155"/>
      <c r="JLF2" s="1155"/>
      <c r="JLG2" s="1155"/>
      <c r="JLH2" s="1155"/>
      <c r="JLI2" s="1155"/>
      <c r="JLJ2" s="1155"/>
      <c r="JLK2" s="1155"/>
      <c r="JLL2" s="1155"/>
      <c r="JLM2" s="1155"/>
      <c r="JLN2" s="1155"/>
      <c r="JLO2" s="1155"/>
      <c r="JLP2" s="1155"/>
      <c r="JLQ2" s="1155"/>
      <c r="JLR2" s="1155"/>
      <c r="JLS2" s="1155"/>
      <c r="JLT2" s="1155"/>
      <c r="JLU2" s="1155"/>
      <c r="JLV2" s="1155"/>
      <c r="JLW2" s="1155"/>
      <c r="JLX2" s="1155"/>
      <c r="JLY2" s="1155"/>
      <c r="JLZ2" s="1155"/>
      <c r="JMA2" s="1155"/>
      <c r="JMB2" s="1155"/>
      <c r="JMC2" s="1155"/>
      <c r="JMD2" s="1155"/>
      <c r="JME2" s="1155"/>
      <c r="JMF2" s="1155"/>
      <c r="JMG2" s="1155"/>
      <c r="JMH2" s="1155"/>
      <c r="JMI2" s="1155"/>
      <c r="JMJ2" s="1155"/>
      <c r="JMK2" s="1155"/>
      <c r="JML2" s="1155"/>
      <c r="JMM2" s="1155"/>
      <c r="JMN2" s="1155"/>
      <c r="JMO2" s="1155"/>
      <c r="JMP2" s="1155"/>
      <c r="JMQ2" s="1155"/>
      <c r="JMR2" s="1155"/>
      <c r="JMS2" s="1155"/>
      <c r="JMT2" s="1155"/>
      <c r="JMU2" s="1155"/>
      <c r="JMV2" s="1155"/>
      <c r="JMW2" s="1155"/>
      <c r="JMX2" s="1155"/>
      <c r="JMY2" s="1155"/>
      <c r="JMZ2" s="1155"/>
      <c r="JNA2" s="1155"/>
      <c r="JNB2" s="1155"/>
      <c r="JNC2" s="1155"/>
      <c r="JND2" s="1155"/>
      <c r="JNE2" s="1155"/>
      <c r="JNF2" s="1155"/>
      <c r="JNG2" s="1155"/>
      <c r="JNH2" s="1155"/>
      <c r="JNI2" s="1155"/>
      <c r="JNJ2" s="1155"/>
      <c r="JNK2" s="1155"/>
      <c r="JNL2" s="1155"/>
      <c r="JNM2" s="1155"/>
      <c r="JNN2" s="1155"/>
      <c r="JNO2" s="1155"/>
      <c r="JNP2" s="1155"/>
      <c r="JNQ2" s="1155"/>
      <c r="JNR2" s="1155"/>
      <c r="JNS2" s="1155"/>
      <c r="JNT2" s="1155"/>
      <c r="JNU2" s="1155"/>
      <c r="JNV2" s="1155"/>
      <c r="JNW2" s="1155"/>
      <c r="JNX2" s="1155"/>
      <c r="JNY2" s="1155"/>
      <c r="JNZ2" s="1155"/>
      <c r="JOA2" s="1155"/>
      <c r="JOB2" s="1155"/>
      <c r="JOC2" s="1155"/>
      <c r="JOD2" s="1155"/>
      <c r="JOE2" s="1155"/>
      <c r="JOF2" s="1155"/>
      <c r="JOG2" s="1155"/>
      <c r="JOH2" s="1155"/>
      <c r="JOI2" s="1155"/>
      <c r="JOJ2" s="1155"/>
      <c r="JOK2" s="1155"/>
      <c r="JOL2" s="1155"/>
      <c r="JOM2" s="1155"/>
      <c r="JON2" s="1155"/>
      <c r="JOO2" s="1155"/>
      <c r="JOP2" s="1155"/>
      <c r="JOQ2" s="1155"/>
      <c r="JOR2" s="1155"/>
      <c r="JOS2" s="1155"/>
      <c r="JOT2" s="1155"/>
      <c r="JOU2" s="1155"/>
      <c r="JOV2" s="1155"/>
      <c r="JOW2" s="1155"/>
      <c r="JOX2" s="1155"/>
      <c r="JOY2" s="1155"/>
      <c r="JOZ2" s="1155"/>
      <c r="JPA2" s="1155"/>
      <c r="JPB2" s="1155"/>
      <c r="JPC2" s="1155"/>
      <c r="JPD2" s="1155"/>
      <c r="JPE2" s="1155"/>
      <c r="JPF2" s="1155"/>
      <c r="JPG2" s="1155"/>
      <c r="JPH2" s="1155"/>
      <c r="JPI2" s="1155"/>
      <c r="JPJ2" s="1155"/>
      <c r="JPK2" s="1155"/>
      <c r="JPL2" s="1155"/>
      <c r="JPM2" s="1155"/>
      <c r="JPN2" s="1155"/>
      <c r="JPO2" s="1155"/>
      <c r="JPP2" s="1155"/>
      <c r="JPQ2" s="1155"/>
      <c r="JPR2" s="1155"/>
      <c r="JPS2" s="1155"/>
      <c r="JPT2" s="1155"/>
      <c r="JPU2" s="1155"/>
      <c r="JPV2" s="1155"/>
      <c r="JPW2" s="1155"/>
      <c r="JPX2" s="1155"/>
      <c r="JPY2" s="1155"/>
      <c r="JPZ2" s="1155"/>
      <c r="JQA2" s="1155"/>
      <c r="JQB2" s="1155"/>
      <c r="JQC2" s="1155"/>
      <c r="JQD2" s="1155"/>
      <c r="JQE2" s="1155"/>
      <c r="JQF2" s="1155"/>
      <c r="JQG2" s="1155"/>
      <c r="JQH2" s="1155"/>
      <c r="JQI2" s="1155"/>
      <c r="JQJ2" s="1155"/>
      <c r="JQK2" s="1155"/>
      <c r="JQL2" s="1155"/>
      <c r="JQM2" s="1155"/>
      <c r="JQN2" s="1155"/>
      <c r="JQO2" s="1155"/>
      <c r="JQP2" s="1155"/>
      <c r="JQQ2" s="1155"/>
      <c r="JQR2" s="1155"/>
      <c r="JQS2" s="1155"/>
      <c r="JQT2" s="1155"/>
      <c r="JQU2" s="1155"/>
      <c r="JQV2" s="1155"/>
      <c r="JQW2" s="1155"/>
      <c r="JQX2" s="1155"/>
      <c r="JQY2" s="1155"/>
      <c r="JQZ2" s="1155"/>
      <c r="JRA2" s="1155"/>
      <c r="JRB2" s="1155"/>
      <c r="JRC2" s="1155"/>
      <c r="JRD2" s="1155"/>
      <c r="JRE2" s="1155"/>
      <c r="JRF2" s="1155"/>
      <c r="JRG2" s="1155"/>
      <c r="JRH2" s="1155"/>
      <c r="JRI2" s="1155"/>
      <c r="JRJ2" s="1155"/>
      <c r="JRK2" s="1155"/>
      <c r="JRL2" s="1155"/>
      <c r="JRM2" s="1155"/>
      <c r="JRN2" s="1155"/>
      <c r="JRO2" s="1155"/>
      <c r="JRP2" s="1155"/>
      <c r="JRQ2" s="1155"/>
      <c r="JRR2" s="1155"/>
      <c r="JRS2" s="1155"/>
      <c r="JRT2" s="1155"/>
      <c r="JRU2" s="1155"/>
      <c r="JRV2" s="1155"/>
      <c r="JRW2" s="1155"/>
      <c r="JRX2" s="1155"/>
      <c r="JRY2" s="1155"/>
      <c r="JRZ2" s="1155"/>
      <c r="JSA2" s="1155"/>
      <c r="JSB2" s="1155"/>
      <c r="JSC2" s="1155"/>
      <c r="JSD2" s="1155"/>
      <c r="JSE2" s="1155"/>
      <c r="JSF2" s="1155"/>
      <c r="JSG2" s="1155"/>
      <c r="JSH2" s="1155"/>
      <c r="JSI2" s="1155"/>
      <c r="JSJ2" s="1155"/>
      <c r="JSK2" s="1155"/>
      <c r="JSL2" s="1155"/>
      <c r="JSM2" s="1155"/>
      <c r="JSN2" s="1155"/>
      <c r="JSO2" s="1155"/>
      <c r="JSP2" s="1155"/>
      <c r="JSQ2" s="1155"/>
      <c r="JSR2" s="1155"/>
      <c r="JSS2" s="1155"/>
      <c r="JST2" s="1155"/>
      <c r="JSU2" s="1155"/>
      <c r="JSV2" s="1155"/>
      <c r="JSW2" s="1155"/>
      <c r="JSX2" s="1155"/>
      <c r="JSY2" s="1155"/>
      <c r="JSZ2" s="1155"/>
      <c r="JTA2" s="1155"/>
      <c r="JTB2" s="1155"/>
      <c r="JTC2" s="1155"/>
      <c r="JTD2" s="1155"/>
      <c r="JTE2" s="1155"/>
      <c r="JTF2" s="1155"/>
      <c r="JTG2" s="1155"/>
      <c r="JTH2" s="1155"/>
      <c r="JTI2" s="1155"/>
      <c r="JTJ2" s="1155"/>
      <c r="JTK2" s="1155"/>
      <c r="JTL2" s="1155"/>
      <c r="JTM2" s="1155"/>
      <c r="JTN2" s="1155"/>
      <c r="JTO2" s="1155"/>
      <c r="JTP2" s="1155"/>
      <c r="JTQ2" s="1155"/>
      <c r="JTR2" s="1155"/>
      <c r="JTS2" s="1155"/>
      <c r="JTT2" s="1155"/>
      <c r="JTU2" s="1155"/>
      <c r="JTV2" s="1155"/>
      <c r="JTW2" s="1155"/>
      <c r="JTX2" s="1155"/>
      <c r="JTY2" s="1155"/>
      <c r="JTZ2" s="1155"/>
      <c r="JUA2" s="1155"/>
      <c r="JUB2" s="1155"/>
      <c r="JUC2" s="1155"/>
      <c r="JUD2" s="1155"/>
      <c r="JUE2" s="1155"/>
      <c r="JUF2" s="1155"/>
      <c r="JUG2" s="1155"/>
      <c r="JUH2" s="1155"/>
      <c r="JUI2" s="1155"/>
      <c r="JUJ2" s="1155"/>
      <c r="JUK2" s="1155"/>
      <c r="JUL2" s="1155"/>
      <c r="JUM2" s="1155"/>
      <c r="JUN2" s="1155"/>
      <c r="JUO2" s="1155"/>
      <c r="JUP2" s="1155"/>
      <c r="JUQ2" s="1155"/>
      <c r="JUR2" s="1155"/>
      <c r="JUS2" s="1155"/>
      <c r="JUT2" s="1155"/>
      <c r="JUU2" s="1155"/>
      <c r="JUV2" s="1155"/>
      <c r="JUW2" s="1155"/>
      <c r="JUX2" s="1155"/>
      <c r="JUY2" s="1155"/>
      <c r="JUZ2" s="1155"/>
      <c r="JVA2" s="1155"/>
      <c r="JVB2" s="1155"/>
      <c r="JVC2" s="1155"/>
      <c r="JVD2" s="1155"/>
      <c r="JVE2" s="1155"/>
      <c r="JVF2" s="1155"/>
      <c r="JVG2" s="1155"/>
      <c r="JVH2" s="1155"/>
      <c r="JVI2" s="1155"/>
      <c r="JVJ2" s="1155"/>
      <c r="JVK2" s="1155"/>
      <c r="JVL2" s="1155"/>
      <c r="JVM2" s="1155"/>
      <c r="JVN2" s="1155"/>
      <c r="JVO2" s="1155"/>
      <c r="JVP2" s="1155"/>
      <c r="JVQ2" s="1155"/>
      <c r="JVR2" s="1155"/>
      <c r="JVS2" s="1155"/>
      <c r="JVT2" s="1155"/>
      <c r="JVU2" s="1155"/>
      <c r="JVV2" s="1155"/>
      <c r="JVW2" s="1155"/>
      <c r="JVX2" s="1155"/>
      <c r="JVY2" s="1155"/>
      <c r="JVZ2" s="1155"/>
      <c r="JWA2" s="1155"/>
      <c r="JWB2" s="1155"/>
      <c r="JWC2" s="1155"/>
      <c r="JWD2" s="1155"/>
      <c r="JWE2" s="1155"/>
      <c r="JWF2" s="1155"/>
      <c r="JWG2" s="1155"/>
      <c r="JWH2" s="1155"/>
      <c r="JWI2" s="1155"/>
      <c r="JWJ2" s="1155"/>
      <c r="JWK2" s="1155"/>
      <c r="JWL2" s="1155"/>
      <c r="JWM2" s="1155"/>
      <c r="JWN2" s="1155"/>
      <c r="JWO2" s="1155"/>
      <c r="JWP2" s="1155"/>
      <c r="JWQ2" s="1155"/>
      <c r="JWR2" s="1155"/>
      <c r="JWS2" s="1155"/>
      <c r="JWT2" s="1155"/>
      <c r="JWU2" s="1155"/>
      <c r="JWV2" s="1155"/>
      <c r="JWW2" s="1155"/>
      <c r="JWX2" s="1155"/>
      <c r="JWY2" s="1155"/>
      <c r="JWZ2" s="1155"/>
      <c r="JXA2" s="1155"/>
      <c r="JXB2" s="1155"/>
      <c r="JXC2" s="1155"/>
      <c r="JXD2" s="1155"/>
      <c r="JXE2" s="1155"/>
      <c r="JXF2" s="1155"/>
      <c r="JXG2" s="1155"/>
      <c r="JXH2" s="1155"/>
      <c r="JXI2" s="1155"/>
      <c r="JXJ2" s="1155"/>
      <c r="JXK2" s="1155"/>
      <c r="JXL2" s="1155"/>
      <c r="JXM2" s="1155"/>
      <c r="JXN2" s="1155"/>
      <c r="JXO2" s="1155"/>
      <c r="JXP2" s="1155"/>
      <c r="JXQ2" s="1155"/>
      <c r="JXR2" s="1155"/>
      <c r="JXS2" s="1155"/>
      <c r="JXT2" s="1155"/>
      <c r="JXU2" s="1155"/>
      <c r="JXV2" s="1155"/>
      <c r="JXW2" s="1155"/>
      <c r="JXX2" s="1155"/>
      <c r="JXY2" s="1155"/>
      <c r="JXZ2" s="1155"/>
      <c r="JYA2" s="1155"/>
      <c r="JYB2" s="1155"/>
      <c r="JYC2" s="1155"/>
      <c r="JYD2" s="1155"/>
      <c r="JYE2" s="1155"/>
      <c r="JYF2" s="1155"/>
      <c r="JYG2" s="1155"/>
      <c r="JYH2" s="1155"/>
      <c r="JYI2" s="1155"/>
      <c r="JYJ2" s="1155"/>
      <c r="JYK2" s="1155"/>
      <c r="JYL2" s="1155"/>
      <c r="JYM2" s="1155"/>
      <c r="JYN2" s="1155"/>
      <c r="JYO2" s="1155"/>
      <c r="JYP2" s="1155"/>
      <c r="JYQ2" s="1155"/>
      <c r="JYR2" s="1155"/>
      <c r="JYS2" s="1155"/>
      <c r="JYT2" s="1155"/>
      <c r="JYU2" s="1155"/>
      <c r="JYV2" s="1155"/>
      <c r="JYW2" s="1155"/>
      <c r="JYX2" s="1155"/>
      <c r="JYY2" s="1155"/>
      <c r="JYZ2" s="1155"/>
      <c r="JZA2" s="1155"/>
      <c r="JZB2" s="1155"/>
      <c r="JZC2" s="1155"/>
      <c r="JZD2" s="1155"/>
      <c r="JZE2" s="1155"/>
      <c r="JZF2" s="1155"/>
      <c r="JZG2" s="1155"/>
      <c r="JZH2" s="1155"/>
      <c r="JZI2" s="1155"/>
      <c r="JZJ2" s="1155"/>
      <c r="JZK2" s="1155"/>
      <c r="JZL2" s="1155"/>
      <c r="JZM2" s="1155"/>
      <c r="JZN2" s="1155"/>
      <c r="JZO2" s="1155"/>
      <c r="JZP2" s="1155"/>
      <c r="JZQ2" s="1155"/>
      <c r="JZR2" s="1155"/>
      <c r="JZS2" s="1155"/>
      <c r="JZT2" s="1155"/>
      <c r="JZU2" s="1155"/>
      <c r="JZV2" s="1155"/>
      <c r="JZW2" s="1155"/>
      <c r="JZX2" s="1155"/>
      <c r="JZY2" s="1155"/>
      <c r="JZZ2" s="1155"/>
      <c r="KAA2" s="1155"/>
      <c r="KAB2" s="1155"/>
      <c r="KAC2" s="1155"/>
      <c r="KAD2" s="1155"/>
      <c r="KAE2" s="1155"/>
      <c r="KAF2" s="1155"/>
      <c r="KAG2" s="1155"/>
      <c r="KAH2" s="1155"/>
      <c r="KAI2" s="1155"/>
      <c r="KAJ2" s="1155"/>
      <c r="KAK2" s="1155"/>
      <c r="KAL2" s="1155"/>
      <c r="KAM2" s="1155"/>
      <c r="KAN2" s="1155"/>
      <c r="KAO2" s="1155"/>
      <c r="KAP2" s="1155"/>
      <c r="KAQ2" s="1155"/>
      <c r="KAR2" s="1155"/>
      <c r="KAS2" s="1155"/>
      <c r="KAT2" s="1155"/>
      <c r="KAU2" s="1155"/>
      <c r="KAV2" s="1155"/>
      <c r="KAW2" s="1155"/>
      <c r="KAX2" s="1155"/>
      <c r="KAY2" s="1155"/>
      <c r="KAZ2" s="1155"/>
      <c r="KBA2" s="1155"/>
      <c r="KBB2" s="1155"/>
      <c r="KBC2" s="1155"/>
      <c r="KBD2" s="1155"/>
      <c r="KBE2" s="1155"/>
      <c r="KBF2" s="1155"/>
      <c r="KBG2" s="1155"/>
      <c r="KBH2" s="1155"/>
      <c r="KBI2" s="1155"/>
      <c r="KBJ2" s="1155"/>
      <c r="KBK2" s="1155"/>
      <c r="KBL2" s="1155"/>
      <c r="KBM2" s="1155"/>
      <c r="KBN2" s="1155"/>
      <c r="KBO2" s="1155"/>
      <c r="KBP2" s="1155"/>
      <c r="KBQ2" s="1155"/>
      <c r="KBR2" s="1155"/>
      <c r="KBS2" s="1155"/>
      <c r="KBT2" s="1155"/>
      <c r="KBU2" s="1155"/>
      <c r="KBV2" s="1155"/>
      <c r="KBW2" s="1155"/>
      <c r="KBX2" s="1155"/>
      <c r="KBY2" s="1155"/>
      <c r="KBZ2" s="1155"/>
      <c r="KCA2" s="1155"/>
      <c r="KCB2" s="1155"/>
      <c r="KCC2" s="1155"/>
      <c r="KCD2" s="1155"/>
      <c r="KCE2" s="1155"/>
      <c r="KCF2" s="1155"/>
      <c r="KCG2" s="1155"/>
      <c r="KCH2" s="1155"/>
      <c r="KCI2" s="1155"/>
      <c r="KCJ2" s="1155"/>
      <c r="KCK2" s="1155"/>
      <c r="KCL2" s="1155"/>
      <c r="KCM2" s="1155"/>
      <c r="KCN2" s="1155"/>
      <c r="KCO2" s="1155"/>
      <c r="KCP2" s="1155"/>
      <c r="KCQ2" s="1155"/>
      <c r="KCR2" s="1155"/>
      <c r="KCS2" s="1155"/>
      <c r="KCT2" s="1155"/>
      <c r="KCU2" s="1155"/>
      <c r="KCV2" s="1155"/>
      <c r="KCW2" s="1155"/>
      <c r="KCX2" s="1155"/>
      <c r="KCY2" s="1155"/>
      <c r="KCZ2" s="1155"/>
      <c r="KDA2" s="1155"/>
      <c r="KDB2" s="1155"/>
      <c r="KDC2" s="1155"/>
      <c r="KDD2" s="1155"/>
      <c r="KDE2" s="1155"/>
      <c r="KDF2" s="1155"/>
      <c r="KDG2" s="1155"/>
      <c r="KDH2" s="1155"/>
      <c r="KDI2" s="1155"/>
      <c r="KDJ2" s="1155"/>
      <c r="KDK2" s="1155"/>
      <c r="KDL2" s="1155"/>
      <c r="KDM2" s="1155"/>
      <c r="KDN2" s="1155"/>
      <c r="KDO2" s="1155"/>
      <c r="KDP2" s="1155"/>
      <c r="KDQ2" s="1155"/>
      <c r="KDR2" s="1155"/>
      <c r="KDS2" s="1155"/>
      <c r="KDT2" s="1155"/>
      <c r="KDU2" s="1155"/>
      <c r="KDV2" s="1155"/>
      <c r="KDW2" s="1155"/>
      <c r="KDX2" s="1155"/>
      <c r="KDY2" s="1155"/>
      <c r="KDZ2" s="1155"/>
      <c r="KEA2" s="1155"/>
      <c r="KEB2" s="1155"/>
      <c r="KEC2" s="1155"/>
      <c r="KED2" s="1155"/>
      <c r="KEE2" s="1155"/>
      <c r="KEF2" s="1155"/>
      <c r="KEG2" s="1155"/>
      <c r="KEH2" s="1155"/>
      <c r="KEI2" s="1155"/>
      <c r="KEJ2" s="1155"/>
      <c r="KEK2" s="1155"/>
      <c r="KEL2" s="1155"/>
      <c r="KEM2" s="1155"/>
      <c r="KEN2" s="1155"/>
      <c r="KEO2" s="1155"/>
      <c r="KEP2" s="1155"/>
      <c r="KEQ2" s="1155"/>
      <c r="KER2" s="1155"/>
      <c r="KES2" s="1155"/>
      <c r="KET2" s="1155"/>
      <c r="KEU2" s="1155"/>
      <c r="KEV2" s="1155"/>
      <c r="KEW2" s="1155"/>
      <c r="KEX2" s="1155"/>
      <c r="KEY2" s="1155"/>
      <c r="KEZ2" s="1155"/>
      <c r="KFA2" s="1155"/>
      <c r="KFB2" s="1155"/>
      <c r="KFC2" s="1155"/>
      <c r="KFD2" s="1155"/>
      <c r="KFE2" s="1155"/>
      <c r="KFF2" s="1155"/>
      <c r="KFG2" s="1155"/>
      <c r="KFH2" s="1155"/>
      <c r="KFI2" s="1155"/>
      <c r="KFJ2" s="1155"/>
      <c r="KFK2" s="1155"/>
      <c r="KFL2" s="1155"/>
      <c r="KFM2" s="1155"/>
      <c r="KFN2" s="1155"/>
      <c r="KFO2" s="1155"/>
      <c r="KFP2" s="1155"/>
      <c r="KFQ2" s="1155"/>
      <c r="KFR2" s="1155"/>
      <c r="KFS2" s="1155"/>
      <c r="KFT2" s="1155"/>
      <c r="KFU2" s="1155"/>
      <c r="KFV2" s="1155"/>
      <c r="KFW2" s="1155"/>
      <c r="KFX2" s="1155"/>
      <c r="KFY2" s="1155"/>
      <c r="KFZ2" s="1155"/>
      <c r="KGA2" s="1155"/>
      <c r="KGB2" s="1155"/>
      <c r="KGC2" s="1155"/>
      <c r="KGD2" s="1155"/>
      <c r="KGE2" s="1155"/>
      <c r="KGF2" s="1155"/>
      <c r="KGG2" s="1155"/>
      <c r="KGH2" s="1155"/>
      <c r="KGI2" s="1155"/>
      <c r="KGJ2" s="1155"/>
      <c r="KGK2" s="1155"/>
      <c r="KGL2" s="1155"/>
      <c r="KGM2" s="1155"/>
      <c r="KGN2" s="1155"/>
      <c r="KGO2" s="1155"/>
      <c r="KGP2" s="1155"/>
      <c r="KGQ2" s="1155"/>
      <c r="KGR2" s="1155"/>
      <c r="KGS2" s="1155"/>
      <c r="KGT2" s="1155"/>
      <c r="KGU2" s="1155"/>
      <c r="KGV2" s="1155"/>
      <c r="KGW2" s="1155"/>
      <c r="KGX2" s="1155"/>
      <c r="KGY2" s="1155"/>
      <c r="KGZ2" s="1155"/>
      <c r="KHA2" s="1155"/>
      <c r="KHB2" s="1155"/>
      <c r="KHC2" s="1155"/>
      <c r="KHD2" s="1155"/>
      <c r="KHE2" s="1155"/>
      <c r="KHF2" s="1155"/>
      <c r="KHG2" s="1155"/>
      <c r="KHH2" s="1155"/>
      <c r="KHI2" s="1155"/>
      <c r="KHJ2" s="1155"/>
      <c r="KHK2" s="1155"/>
      <c r="KHL2" s="1155"/>
      <c r="KHM2" s="1155"/>
      <c r="KHN2" s="1155"/>
      <c r="KHO2" s="1155"/>
      <c r="KHP2" s="1155"/>
      <c r="KHQ2" s="1155"/>
      <c r="KHR2" s="1155"/>
      <c r="KHS2" s="1155"/>
      <c r="KHT2" s="1155"/>
      <c r="KHU2" s="1155"/>
      <c r="KHV2" s="1155"/>
      <c r="KHW2" s="1155"/>
      <c r="KHX2" s="1155"/>
      <c r="KHY2" s="1155"/>
      <c r="KHZ2" s="1155"/>
      <c r="KIA2" s="1155"/>
      <c r="KIB2" s="1155"/>
      <c r="KIC2" s="1155"/>
      <c r="KID2" s="1155"/>
      <c r="KIE2" s="1155"/>
      <c r="KIF2" s="1155"/>
      <c r="KIG2" s="1155"/>
      <c r="KIH2" s="1155"/>
      <c r="KII2" s="1155"/>
      <c r="KIJ2" s="1155"/>
      <c r="KIK2" s="1155"/>
      <c r="KIL2" s="1155"/>
      <c r="KIM2" s="1155"/>
      <c r="KIN2" s="1155"/>
      <c r="KIO2" s="1155"/>
      <c r="KIP2" s="1155"/>
      <c r="KIQ2" s="1155"/>
      <c r="KIR2" s="1155"/>
      <c r="KIS2" s="1155"/>
      <c r="KIT2" s="1155"/>
      <c r="KIU2" s="1155"/>
      <c r="KIV2" s="1155"/>
      <c r="KIW2" s="1155"/>
      <c r="KIX2" s="1155"/>
      <c r="KIY2" s="1155"/>
      <c r="KIZ2" s="1155"/>
      <c r="KJA2" s="1155"/>
      <c r="KJB2" s="1155"/>
      <c r="KJC2" s="1155"/>
      <c r="KJD2" s="1155"/>
      <c r="KJE2" s="1155"/>
      <c r="KJF2" s="1155"/>
      <c r="KJG2" s="1155"/>
      <c r="KJH2" s="1155"/>
      <c r="KJI2" s="1155"/>
      <c r="KJJ2" s="1155"/>
      <c r="KJK2" s="1155"/>
      <c r="KJL2" s="1155"/>
      <c r="KJM2" s="1155"/>
      <c r="KJN2" s="1155"/>
      <c r="KJO2" s="1155"/>
      <c r="KJP2" s="1155"/>
      <c r="KJQ2" s="1155"/>
      <c r="KJR2" s="1155"/>
      <c r="KJS2" s="1155"/>
      <c r="KJT2" s="1155"/>
      <c r="KJU2" s="1155"/>
      <c r="KJV2" s="1155"/>
      <c r="KJW2" s="1155"/>
      <c r="KJX2" s="1155"/>
      <c r="KJY2" s="1155"/>
      <c r="KJZ2" s="1155"/>
      <c r="KKA2" s="1155"/>
      <c r="KKB2" s="1155"/>
      <c r="KKC2" s="1155"/>
      <c r="KKD2" s="1155"/>
      <c r="KKE2" s="1155"/>
      <c r="KKF2" s="1155"/>
      <c r="KKG2" s="1155"/>
      <c r="KKH2" s="1155"/>
      <c r="KKI2" s="1155"/>
      <c r="KKJ2" s="1155"/>
      <c r="KKK2" s="1155"/>
      <c r="KKL2" s="1155"/>
      <c r="KKM2" s="1155"/>
      <c r="KKN2" s="1155"/>
      <c r="KKO2" s="1155"/>
      <c r="KKP2" s="1155"/>
      <c r="KKQ2" s="1155"/>
      <c r="KKR2" s="1155"/>
      <c r="KKS2" s="1155"/>
      <c r="KKT2" s="1155"/>
      <c r="KKU2" s="1155"/>
      <c r="KKV2" s="1155"/>
      <c r="KKW2" s="1155"/>
      <c r="KKX2" s="1155"/>
      <c r="KKY2" s="1155"/>
      <c r="KKZ2" s="1155"/>
      <c r="KLA2" s="1155"/>
      <c r="KLB2" s="1155"/>
      <c r="KLC2" s="1155"/>
      <c r="KLD2" s="1155"/>
      <c r="KLE2" s="1155"/>
      <c r="KLF2" s="1155"/>
      <c r="KLG2" s="1155"/>
      <c r="KLH2" s="1155"/>
      <c r="KLI2" s="1155"/>
      <c r="KLJ2" s="1155"/>
      <c r="KLK2" s="1155"/>
      <c r="KLL2" s="1155"/>
      <c r="KLM2" s="1155"/>
      <c r="KLN2" s="1155"/>
      <c r="KLO2" s="1155"/>
      <c r="KLP2" s="1155"/>
      <c r="KLQ2" s="1155"/>
      <c r="KLR2" s="1155"/>
      <c r="KLS2" s="1155"/>
      <c r="KLT2" s="1155"/>
      <c r="KLU2" s="1155"/>
      <c r="KLV2" s="1155"/>
      <c r="KLW2" s="1155"/>
      <c r="KLX2" s="1155"/>
      <c r="KLY2" s="1155"/>
      <c r="KLZ2" s="1155"/>
      <c r="KMA2" s="1155"/>
      <c r="KMB2" s="1155"/>
      <c r="KMC2" s="1155"/>
      <c r="KMD2" s="1155"/>
      <c r="KME2" s="1155"/>
      <c r="KMF2" s="1155"/>
      <c r="KMG2" s="1155"/>
      <c r="KMH2" s="1155"/>
      <c r="KMI2" s="1155"/>
      <c r="KMJ2" s="1155"/>
      <c r="KMK2" s="1155"/>
      <c r="KML2" s="1155"/>
      <c r="KMM2" s="1155"/>
      <c r="KMN2" s="1155"/>
      <c r="KMO2" s="1155"/>
      <c r="KMP2" s="1155"/>
      <c r="KMQ2" s="1155"/>
      <c r="KMR2" s="1155"/>
      <c r="KMS2" s="1155"/>
      <c r="KMT2" s="1155"/>
      <c r="KMU2" s="1155"/>
      <c r="KMV2" s="1155"/>
      <c r="KMW2" s="1155"/>
      <c r="KMX2" s="1155"/>
      <c r="KMY2" s="1155"/>
      <c r="KMZ2" s="1155"/>
      <c r="KNA2" s="1155"/>
      <c r="KNB2" s="1155"/>
      <c r="KNC2" s="1155"/>
      <c r="KND2" s="1155"/>
      <c r="KNE2" s="1155"/>
      <c r="KNF2" s="1155"/>
      <c r="KNG2" s="1155"/>
      <c r="KNH2" s="1155"/>
      <c r="KNI2" s="1155"/>
      <c r="KNJ2" s="1155"/>
      <c r="KNK2" s="1155"/>
      <c r="KNL2" s="1155"/>
      <c r="KNM2" s="1155"/>
      <c r="KNN2" s="1155"/>
      <c r="KNO2" s="1155"/>
      <c r="KNP2" s="1155"/>
      <c r="KNQ2" s="1155"/>
      <c r="KNR2" s="1155"/>
      <c r="KNS2" s="1155"/>
      <c r="KNT2" s="1155"/>
      <c r="KNU2" s="1155"/>
      <c r="KNV2" s="1155"/>
      <c r="KNW2" s="1155"/>
      <c r="KNX2" s="1155"/>
      <c r="KNY2" s="1155"/>
      <c r="KNZ2" s="1155"/>
      <c r="KOA2" s="1155"/>
      <c r="KOB2" s="1155"/>
      <c r="KOC2" s="1155"/>
      <c r="KOD2" s="1155"/>
      <c r="KOE2" s="1155"/>
      <c r="KOF2" s="1155"/>
      <c r="KOG2" s="1155"/>
      <c r="KOH2" s="1155"/>
      <c r="KOI2" s="1155"/>
      <c r="KOJ2" s="1155"/>
      <c r="KOK2" s="1155"/>
      <c r="KOL2" s="1155"/>
      <c r="KOM2" s="1155"/>
      <c r="KON2" s="1155"/>
      <c r="KOO2" s="1155"/>
      <c r="KOP2" s="1155"/>
      <c r="KOQ2" s="1155"/>
      <c r="KOR2" s="1155"/>
      <c r="KOS2" s="1155"/>
      <c r="KOT2" s="1155"/>
      <c r="KOU2" s="1155"/>
      <c r="KOV2" s="1155"/>
      <c r="KOW2" s="1155"/>
      <c r="KOX2" s="1155"/>
      <c r="KOY2" s="1155"/>
      <c r="KOZ2" s="1155"/>
      <c r="KPA2" s="1155"/>
      <c r="KPB2" s="1155"/>
      <c r="KPC2" s="1155"/>
      <c r="KPD2" s="1155"/>
      <c r="KPE2" s="1155"/>
      <c r="KPF2" s="1155"/>
      <c r="KPG2" s="1155"/>
      <c r="KPH2" s="1155"/>
      <c r="KPI2" s="1155"/>
      <c r="KPJ2" s="1155"/>
      <c r="KPK2" s="1155"/>
      <c r="KPL2" s="1155"/>
      <c r="KPM2" s="1155"/>
      <c r="KPN2" s="1155"/>
      <c r="KPO2" s="1155"/>
      <c r="KPP2" s="1155"/>
      <c r="KPQ2" s="1155"/>
      <c r="KPR2" s="1155"/>
      <c r="KPS2" s="1155"/>
      <c r="KPT2" s="1155"/>
      <c r="KPU2" s="1155"/>
      <c r="KPV2" s="1155"/>
      <c r="KPW2" s="1155"/>
      <c r="KPX2" s="1155"/>
      <c r="KPY2" s="1155"/>
      <c r="KPZ2" s="1155"/>
      <c r="KQA2" s="1155"/>
      <c r="KQB2" s="1155"/>
      <c r="KQC2" s="1155"/>
      <c r="KQD2" s="1155"/>
      <c r="KQE2" s="1155"/>
      <c r="KQF2" s="1155"/>
      <c r="KQG2" s="1155"/>
      <c r="KQH2" s="1155"/>
      <c r="KQI2" s="1155"/>
      <c r="KQJ2" s="1155"/>
      <c r="KQK2" s="1155"/>
      <c r="KQL2" s="1155"/>
      <c r="KQM2" s="1155"/>
      <c r="KQN2" s="1155"/>
      <c r="KQO2" s="1155"/>
      <c r="KQP2" s="1155"/>
      <c r="KQQ2" s="1155"/>
      <c r="KQR2" s="1155"/>
      <c r="KQS2" s="1155"/>
      <c r="KQT2" s="1155"/>
      <c r="KQU2" s="1155"/>
      <c r="KQV2" s="1155"/>
      <c r="KQW2" s="1155"/>
      <c r="KQX2" s="1155"/>
      <c r="KQY2" s="1155"/>
      <c r="KQZ2" s="1155"/>
      <c r="KRA2" s="1155"/>
      <c r="KRB2" s="1155"/>
      <c r="KRC2" s="1155"/>
      <c r="KRD2" s="1155"/>
      <c r="KRE2" s="1155"/>
      <c r="KRF2" s="1155"/>
      <c r="KRG2" s="1155"/>
      <c r="KRH2" s="1155"/>
      <c r="KRI2" s="1155"/>
      <c r="KRJ2" s="1155"/>
      <c r="KRK2" s="1155"/>
      <c r="KRL2" s="1155"/>
      <c r="KRM2" s="1155"/>
      <c r="KRN2" s="1155"/>
      <c r="KRO2" s="1155"/>
      <c r="KRP2" s="1155"/>
      <c r="KRQ2" s="1155"/>
      <c r="KRR2" s="1155"/>
      <c r="KRS2" s="1155"/>
      <c r="KRT2" s="1155"/>
      <c r="KRU2" s="1155"/>
      <c r="KRV2" s="1155"/>
      <c r="KRW2" s="1155"/>
      <c r="KRX2" s="1155"/>
      <c r="KRY2" s="1155"/>
      <c r="KRZ2" s="1155"/>
      <c r="KSA2" s="1155"/>
      <c r="KSB2" s="1155"/>
      <c r="KSC2" s="1155"/>
      <c r="KSD2" s="1155"/>
      <c r="KSE2" s="1155"/>
      <c r="KSF2" s="1155"/>
      <c r="KSG2" s="1155"/>
      <c r="KSH2" s="1155"/>
      <c r="KSI2" s="1155"/>
      <c r="KSJ2" s="1155"/>
      <c r="KSK2" s="1155"/>
      <c r="KSL2" s="1155"/>
      <c r="KSM2" s="1155"/>
      <c r="KSN2" s="1155"/>
      <c r="KSO2" s="1155"/>
      <c r="KSP2" s="1155"/>
      <c r="KSQ2" s="1155"/>
      <c r="KSR2" s="1155"/>
      <c r="KSS2" s="1155"/>
      <c r="KST2" s="1155"/>
      <c r="KSU2" s="1155"/>
      <c r="KSV2" s="1155"/>
      <c r="KSW2" s="1155"/>
      <c r="KSX2" s="1155"/>
      <c r="KSY2" s="1155"/>
      <c r="KSZ2" s="1155"/>
      <c r="KTA2" s="1155"/>
      <c r="KTB2" s="1155"/>
      <c r="KTC2" s="1155"/>
      <c r="KTD2" s="1155"/>
      <c r="KTE2" s="1155"/>
      <c r="KTF2" s="1155"/>
      <c r="KTG2" s="1155"/>
      <c r="KTH2" s="1155"/>
      <c r="KTI2" s="1155"/>
      <c r="KTJ2" s="1155"/>
      <c r="KTK2" s="1155"/>
      <c r="KTL2" s="1155"/>
      <c r="KTM2" s="1155"/>
      <c r="KTN2" s="1155"/>
      <c r="KTO2" s="1155"/>
      <c r="KTP2" s="1155"/>
      <c r="KTQ2" s="1155"/>
      <c r="KTR2" s="1155"/>
      <c r="KTS2" s="1155"/>
      <c r="KTT2" s="1155"/>
      <c r="KTU2" s="1155"/>
      <c r="KTV2" s="1155"/>
      <c r="KTW2" s="1155"/>
      <c r="KTX2" s="1155"/>
      <c r="KTY2" s="1155"/>
      <c r="KTZ2" s="1155"/>
      <c r="KUA2" s="1155"/>
      <c r="KUB2" s="1155"/>
      <c r="KUC2" s="1155"/>
      <c r="KUD2" s="1155"/>
      <c r="KUE2" s="1155"/>
      <c r="KUF2" s="1155"/>
      <c r="KUG2" s="1155"/>
      <c r="KUH2" s="1155"/>
      <c r="KUI2" s="1155"/>
      <c r="KUJ2" s="1155"/>
      <c r="KUK2" s="1155"/>
      <c r="KUL2" s="1155"/>
      <c r="KUM2" s="1155"/>
      <c r="KUN2" s="1155"/>
      <c r="KUO2" s="1155"/>
      <c r="KUP2" s="1155"/>
      <c r="KUQ2" s="1155"/>
      <c r="KUR2" s="1155"/>
      <c r="KUS2" s="1155"/>
      <c r="KUT2" s="1155"/>
      <c r="KUU2" s="1155"/>
      <c r="KUV2" s="1155"/>
      <c r="KUW2" s="1155"/>
      <c r="KUX2" s="1155"/>
      <c r="KUY2" s="1155"/>
      <c r="KUZ2" s="1155"/>
      <c r="KVA2" s="1155"/>
      <c r="KVB2" s="1155"/>
      <c r="KVC2" s="1155"/>
      <c r="KVD2" s="1155"/>
      <c r="KVE2" s="1155"/>
      <c r="KVF2" s="1155"/>
      <c r="KVG2" s="1155"/>
      <c r="KVH2" s="1155"/>
      <c r="KVI2" s="1155"/>
      <c r="KVJ2" s="1155"/>
      <c r="KVK2" s="1155"/>
      <c r="KVL2" s="1155"/>
      <c r="KVM2" s="1155"/>
      <c r="KVN2" s="1155"/>
      <c r="KVO2" s="1155"/>
      <c r="KVP2" s="1155"/>
      <c r="KVQ2" s="1155"/>
      <c r="KVR2" s="1155"/>
      <c r="KVS2" s="1155"/>
      <c r="KVT2" s="1155"/>
      <c r="KVU2" s="1155"/>
      <c r="KVV2" s="1155"/>
      <c r="KVW2" s="1155"/>
      <c r="KVX2" s="1155"/>
      <c r="KVY2" s="1155"/>
      <c r="KVZ2" s="1155"/>
      <c r="KWA2" s="1155"/>
      <c r="KWB2" s="1155"/>
      <c r="KWC2" s="1155"/>
      <c r="KWD2" s="1155"/>
      <c r="KWE2" s="1155"/>
      <c r="KWF2" s="1155"/>
      <c r="KWG2" s="1155"/>
      <c r="KWH2" s="1155"/>
      <c r="KWI2" s="1155"/>
      <c r="KWJ2" s="1155"/>
      <c r="KWK2" s="1155"/>
      <c r="KWL2" s="1155"/>
      <c r="KWM2" s="1155"/>
      <c r="KWN2" s="1155"/>
      <c r="KWO2" s="1155"/>
      <c r="KWP2" s="1155"/>
      <c r="KWQ2" s="1155"/>
      <c r="KWR2" s="1155"/>
      <c r="KWS2" s="1155"/>
      <c r="KWT2" s="1155"/>
      <c r="KWU2" s="1155"/>
      <c r="KWV2" s="1155"/>
      <c r="KWW2" s="1155"/>
      <c r="KWX2" s="1155"/>
      <c r="KWY2" s="1155"/>
      <c r="KWZ2" s="1155"/>
      <c r="KXA2" s="1155"/>
      <c r="KXB2" s="1155"/>
      <c r="KXC2" s="1155"/>
      <c r="KXD2" s="1155"/>
      <c r="KXE2" s="1155"/>
      <c r="KXF2" s="1155"/>
      <c r="KXG2" s="1155"/>
      <c r="KXH2" s="1155"/>
      <c r="KXI2" s="1155"/>
      <c r="KXJ2" s="1155"/>
      <c r="KXK2" s="1155"/>
      <c r="KXL2" s="1155"/>
      <c r="KXM2" s="1155"/>
      <c r="KXN2" s="1155"/>
      <c r="KXO2" s="1155"/>
      <c r="KXP2" s="1155"/>
      <c r="KXQ2" s="1155"/>
      <c r="KXR2" s="1155"/>
      <c r="KXS2" s="1155"/>
      <c r="KXT2" s="1155"/>
      <c r="KXU2" s="1155"/>
      <c r="KXV2" s="1155"/>
      <c r="KXW2" s="1155"/>
      <c r="KXX2" s="1155"/>
      <c r="KXY2" s="1155"/>
      <c r="KXZ2" s="1155"/>
      <c r="KYA2" s="1155"/>
      <c r="KYB2" s="1155"/>
      <c r="KYC2" s="1155"/>
      <c r="KYD2" s="1155"/>
      <c r="KYE2" s="1155"/>
      <c r="KYF2" s="1155"/>
      <c r="KYG2" s="1155"/>
      <c r="KYH2" s="1155"/>
      <c r="KYI2" s="1155"/>
      <c r="KYJ2" s="1155"/>
      <c r="KYK2" s="1155"/>
      <c r="KYL2" s="1155"/>
      <c r="KYM2" s="1155"/>
      <c r="KYN2" s="1155"/>
      <c r="KYO2" s="1155"/>
      <c r="KYP2" s="1155"/>
      <c r="KYQ2" s="1155"/>
      <c r="KYR2" s="1155"/>
      <c r="KYS2" s="1155"/>
      <c r="KYT2" s="1155"/>
      <c r="KYU2" s="1155"/>
      <c r="KYV2" s="1155"/>
      <c r="KYW2" s="1155"/>
      <c r="KYX2" s="1155"/>
      <c r="KYY2" s="1155"/>
      <c r="KYZ2" s="1155"/>
      <c r="KZA2" s="1155"/>
      <c r="KZB2" s="1155"/>
      <c r="KZC2" s="1155"/>
      <c r="KZD2" s="1155"/>
      <c r="KZE2" s="1155"/>
      <c r="KZF2" s="1155"/>
      <c r="KZG2" s="1155"/>
      <c r="KZH2" s="1155"/>
      <c r="KZI2" s="1155"/>
      <c r="KZJ2" s="1155"/>
      <c r="KZK2" s="1155"/>
      <c r="KZL2" s="1155"/>
      <c r="KZM2" s="1155"/>
      <c r="KZN2" s="1155"/>
      <c r="KZO2" s="1155"/>
      <c r="KZP2" s="1155"/>
      <c r="KZQ2" s="1155"/>
      <c r="KZR2" s="1155"/>
      <c r="KZS2" s="1155"/>
      <c r="KZT2" s="1155"/>
      <c r="KZU2" s="1155"/>
      <c r="KZV2" s="1155"/>
      <c r="KZW2" s="1155"/>
      <c r="KZX2" s="1155"/>
      <c r="KZY2" s="1155"/>
      <c r="KZZ2" s="1155"/>
      <c r="LAA2" s="1155"/>
      <c r="LAB2" s="1155"/>
      <c r="LAC2" s="1155"/>
      <c r="LAD2" s="1155"/>
      <c r="LAE2" s="1155"/>
      <c r="LAF2" s="1155"/>
      <c r="LAG2" s="1155"/>
      <c r="LAH2" s="1155"/>
      <c r="LAI2" s="1155"/>
      <c r="LAJ2" s="1155"/>
      <c r="LAK2" s="1155"/>
      <c r="LAL2" s="1155"/>
      <c r="LAM2" s="1155"/>
      <c r="LAN2" s="1155"/>
      <c r="LAO2" s="1155"/>
      <c r="LAP2" s="1155"/>
      <c r="LAQ2" s="1155"/>
      <c r="LAR2" s="1155"/>
      <c r="LAS2" s="1155"/>
      <c r="LAT2" s="1155"/>
      <c r="LAU2" s="1155"/>
      <c r="LAV2" s="1155"/>
      <c r="LAW2" s="1155"/>
      <c r="LAX2" s="1155"/>
      <c r="LAY2" s="1155"/>
      <c r="LAZ2" s="1155"/>
      <c r="LBA2" s="1155"/>
      <c r="LBB2" s="1155"/>
      <c r="LBC2" s="1155"/>
      <c r="LBD2" s="1155"/>
      <c r="LBE2" s="1155"/>
      <c r="LBF2" s="1155"/>
      <c r="LBG2" s="1155"/>
      <c r="LBH2" s="1155"/>
      <c r="LBI2" s="1155"/>
      <c r="LBJ2" s="1155"/>
      <c r="LBK2" s="1155"/>
      <c r="LBL2" s="1155"/>
      <c r="LBM2" s="1155"/>
      <c r="LBN2" s="1155"/>
      <c r="LBO2" s="1155"/>
      <c r="LBP2" s="1155"/>
      <c r="LBQ2" s="1155"/>
      <c r="LBR2" s="1155"/>
      <c r="LBS2" s="1155"/>
      <c r="LBT2" s="1155"/>
      <c r="LBU2" s="1155"/>
      <c r="LBV2" s="1155"/>
      <c r="LBW2" s="1155"/>
      <c r="LBX2" s="1155"/>
      <c r="LBY2" s="1155"/>
      <c r="LBZ2" s="1155"/>
      <c r="LCA2" s="1155"/>
      <c r="LCB2" s="1155"/>
      <c r="LCC2" s="1155"/>
      <c r="LCD2" s="1155"/>
      <c r="LCE2" s="1155"/>
      <c r="LCF2" s="1155"/>
      <c r="LCG2" s="1155"/>
      <c r="LCH2" s="1155"/>
      <c r="LCI2" s="1155"/>
      <c r="LCJ2" s="1155"/>
      <c r="LCK2" s="1155"/>
      <c r="LCL2" s="1155"/>
      <c r="LCM2" s="1155"/>
      <c r="LCN2" s="1155"/>
      <c r="LCO2" s="1155"/>
      <c r="LCP2" s="1155"/>
      <c r="LCQ2" s="1155"/>
      <c r="LCR2" s="1155"/>
      <c r="LCS2" s="1155"/>
      <c r="LCT2" s="1155"/>
      <c r="LCU2" s="1155"/>
      <c r="LCV2" s="1155"/>
      <c r="LCW2" s="1155"/>
      <c r="LCX2" s="1155"/>
      <c r="LCY2" s="1155"/>
      <c r="LCZ2" s="1155"/>
      <c r="LDA2" s="1155"/>
      <c r="LDB2" s="1155"/>
      <c r="LDC2" s="1155"/>
      <c r="LDD2" s="1155"/>
      <c r="LDE2" s="1155"/>
      <c r="LDF2" s="1155"/>
      <c r="LDG2" s="1155"/>
      <c r="LDH2" s="1155"/>
      <c r="LDI2" s="1155"/>
      <c r="LDJ2" s="1155"/>
      <c r="LDK2" s="1155"/>
      <c r="LDL2" s="1155"/>
      <c r="LDM2" s="1155"/>
      <c r="LDN2" s="1155"/>
      <c r="LDO2" s="1155"/>
      <c r="LDP2" s="1155"/>
      <c r="LDQ2" s="1155"/>
      <c r="LDR2" s="1155"/>
      <c r="LDS2" s="1155"/>
      <c r="LDT2" s="1155"/>
      <c r="LDU2" s="1155"/>
      <c r="LDV2" s="1155"/>
      <c r="LDW2" s="1155"/>
      <c r="LDX2" s="1155"/>
      <c r="LDY2" s="1155"/>
      <c r="LDZ2" s="1155"/>
      <c r="LEA2" s="1155"/>
      <c r="LEB2" s="1155"/>
      <c r="LEC2" s="1155"/>
      <c r="LED2" s="1155"/>
      <c r="LEE2" s="1155"/>
      <c r="LEF2" s="1155"/>
      <c r="LEG2" s="1155"/>
      <c r="LEH2" s="1155"/>
      <c r="LEI2" s="1155"/>
      <c r="LEJ2" s="1155"/>
      <c r="LEK2" s="1155"/>
      <c r="LEL2" s="1155"/>
      <c r="LEM2" s="1155"/>
      <c r="LEN2" s="1155"/>
      <c r="LEO2" s="1155"/>
      <c r="LEP2" s="1155"/>
      <c r="LEQ2" s="1155"/>
      <c r="LER2" s="1155"/>
      <c r="LES2" s="1155"/>
      <c r="LET2" s="1155"/>
      <c r="LEU2" s="1155"/>
      <c r="LEV2" s="1155"/>
      <c r="LEW2" s="1155"/>
      <c r="LEX2" s="1155"/>
      <c r="LEY2" s="1155"/>
      <c r="LEZ2" s="1155"/>
      <c r="LFA2" s="1155"/>
      <c r="LFB2" s="1155"/>
      <c r="LFC2" s="1155"/>
      <c r="LFD2" s="1155"/>
      <c r="LFE2" s="1155"/>
      <c r="LFF2" s="1155"/>
      <c r="LFG2" s="1155"/>
      <c r="LFH2" s="1155"/>
      <c r="LFI2" s="1155"/>
      <c r="LFJ2" s="1155"/>
      <c r="LFK2" s="1155"/>
      <c r="LFL2" s="1155"/>
      <c r="LFM2" s="1155"/>
      <c r="LFN2" s="1155"/>
      <c r="LFO2" s="1155"/>
      <c r="LFP2" s="1155"/>
      <c r="LFQ2" s="1155"/>
      <c r="LFR2" s="1155"/>
      <c r="LFS2" s="1155"/>
      <c r="LFT2" s="1155"/>
      <c r="LFU2" s="1155"/>
      <c r="LFV2" s="1155"/>
      <c r="LFW2" s="1155"/>
      <c r="LFX2" s="1155"/>
      <c r="LFY2" s="1155"/>
      <c r="LFZ2" s="1155"/>
      <c r="LGA2" s="1155"/>
      <c r="LGB2" s="1155"/>
      <c r="LGC2" s="1155"/>
      <c r="LGD2" s="1155"/>
      <c r="LGE2" s="1155"/>
      <c r="LGF2" s="1155"/>
      <c r="LGG2" s="1155"/>
      <c r="LGH2" s="1155"/>
      <c r="LGI2" s="1155"/>
      <c r="LGJ2" s="1155"/>
      <c r="LGK2" s="1155"/>
      <c r="LGL2" s="1155"/>
      <c r="LGM2" s="1155"/>
      <c r="LGN2" s="1155"/>
      <c r="LGO2" s="1155"/>
      <c r="LGP2" s="1155"/>
      <c r="LGQ2" s="1155"/>
      <c r="LGR2" s="1155"/>
      <c r="LGS2" s="1155"/>
      <c r="LGT2" s="1155"/>
      <c r="LGU2" s="1155"/>
      <c r="LGV2" s="1155"/>
      <c r="LGW2" s="1155"/>
      <c r="LGX2" s="1155"/>
      <c r="LGY2" s="1155"/>
      <c r="LGZ2" s="1155"/>
      <c r="LHA2" s="1155"/>
      <c r="LHB2" s="1155"/>
      <c r="LHC2" s="1155"/>
      <c r="LHD2" s="1155"/>
      <c r="LHE2" s="1155"/>
      <c r="LHF2" s="1155"/>
      <c r="LHG2" s="1155"/>
      <c r="LHH2" s="1155"/>
      <c r="LHI2" s="1155"/>
      <c r="LHJ2" s="1155"/>
      <c r="LHK2" s="1155"/>
      <c r="LHL2" s="1155"/>
      <c r="LHM2" s="1155"/>
      <c r="LHN2" s="1155"/>
      <c r="LHO2" s="1155"/>
      <c r="LHP2" s="1155"/>
      <c r="LHQ2" s="1155"/>
      <c r="LHR2" s="1155"/>
      <c r="LHS2" s="1155"/>
      <c r="LHT2" s="1155"/>
      <c r="LHU2" s="1155"/>
      <c r="LHV2" s="1155"/>
      <c r="LHW2" s="1155"/>
      <c r="LHX2" s="1155"/>
      <c r="LHY2" s="1155"/>
      <c r="LHZ2" s="1155"/>
      <c r="LIA2" s="1155"/>
      <c r="LIB2" s="1155"/>
      <c r="LIC2" s="1155"/>
      <c r="LID2" s="1155"/>
      <c r="LIE2" s="1155"/>
      <c r="LIF2" s="1155"/>
      <c r="LIG2" s="1155"/>
      <c r="LIH2" s="1155"/>
      <c r="LII2" s="1155"/>
      <c r="LIJ2" s="1155"/>
      <c r="LIK2" s="1155"/>
      <c r="LIL2" s="1155"/>
      <c r="LIM2" s="1155"/>
      <c r="LIN2" s="1155"/>
      <c r="LIO2" s="1155"/>
      <c r="LIP2" s="1155"/>
      <c r="LIQ2" s="1155"/>
      <c r="LIR2" s="1155"/>
      <c r="LIS2" s="1155"/>
      <c r="LIT2" s="1155"/>
      <c r="LIU2" s="1155"/>
      <c r="LIV2" s="1155"/>
      <c r="LIW2" s="1155"/>
      <c r="LIX2" s="1155"/>
      <c r="LIY2" s="1155"/>
      <c r="LIZ2" s="1155"/>
      <c r="LJA2" s="1155"/>
      <c r="LJB2" s="1155"/>
      <c r="LJC2" s="1155"/>
      <c r="LJD2" s="1155"/>
      <c r="LJE2" s="1155"/>
      <c r="LJF2" s="1155"/>
      <c r="LJG2" s="1155"/>
      <c r="LJH2" s="1155"/>
      <c r="LJI2" s="1155"/>
      <c r="LJJ2" s="1155"/>
      <c r="LJK2" s="1155"/>
      <c r="LJL2" s="1155"/>
      <c r="LJM2" s="1155"/>
      <c r="LJN2" s="1155"/>
      <c r="LJO2" s="1155"/>
      <c r="LJP2" s="1155"/>
      <c r="LJQ2" s="1155"/>
      <c r="LJR2" s="1155"/>
      <c r="LJS2" s="1155"/>
      <c r="LJT2" s="1155"/>
      <c r="LJU2" s="1155"/>
      <c r="LJV2" s="1155"/>
      <c r="LJW2" s="1155"/>
      <c r="LJX2" s="1155"/>
      <c r="LJY2" s="1155"/>
      <c r="LJZ2" s="1155"/>
      <c r="LKA2" s="1155"/>
      <c r="LKB2" s="1155"/>
      <c r="LKC2" s="1155"/>
      <c r="LKD2" s="1155"/>
      <c r="LKE2" s="1155"/>
      <c r="LKF2" s="1155"/>
      <c r="LKG2" s="1155"/>
      <c r="LKH2" s="1155"/>
      <c r="LKI2" s="1155"/>
      <c r="LKJ2" s="1155"/>
      <c r="LKK2" s="1155"/>
      <c r="LKL2" s="1155"/>
      <c r="LKM2" s="1155"/>
      <c r="LKN2" s="1155"/>
      <c r="LKO2" s="1155"/>
      <c r="LKP2" s="1155"/>
      <c r="LKQ2" s="1155"/>
      <c r="LKR2" s="1155"/>
      <c r="LKS2" s="1155"/>
      <c r="LKT2" s="1155"/>
      <c r="LKU2" s="1155"/>
      <c r="LKV2" s="1155"/>
      <c r="LKW2" s="1155"/>
      <c r="LKX2" s="1155"/>
      <c r="LKY2" s="1155"/>
      <c r="LKZ2" s="1155"/>
      <c r="LLA2" s="1155"/>
      <c r="LLB2" s="1155"/>
      <c r="LLC2" s="1155"/>
      <c r="LLD2" s="1155"/>
      <c r="LLE2" s="1155"/>
      <c r="LLF2" s="1155"/>
      <c r="LLG2" s="1155"/>
      <c r="LLH2" s="1155"/>
      <c r="LLI2" s="1155"/>
      <c r="LLJ2" s="1155"/>
      <c r="LLK2" s="1155"/>
      <c r="LLL2" s="1155"/>
      <c r="LLM2" s="1155"/>
      <c r="LLN2" s="1155"/>
      <c r="LLO2" s="1155"/>
      <c r="LLP2" s="1155"/>
      <c r="LLQ2" s="1155"/>
      <c r="LLR2" s="1155"/>
      <c r="LLS2" s="1155"/>
      <c r="LLT2" s="1155"/>
      <c r="LLU2" s="1155"/>
      <c r="LLV2" s="1155"/>
      <c r="LLW2" s="1155"/>
      <c r="LLX2" s="1155"/>
      <c r="LLY2" s="1155"/>
      <c r="LLZ2" s="1155"/>
      <c r="LMA2" s="1155"/>
      <c r="LMB2" s="1155"/>
      <c r="LMC2" s="1155"/>
      <c r="LMD2" s="1155"/>
      <c r="LME2" s="1155"/>
      <c r="LMF2" s="1155"/>
      <c r="LMG2" s="1155"/>
      <c r="LMH2" s="1155"/>
      <c r="LMI2" s="1155"/>
      <c r="LMJ2" s="1155"/>
      <c r="LMK2" s="1155"/>
      <c r="LML2" s="1155"/>
      <c r="LMM2" s="1155"/>
      <c r="LMN2" s="1155"/>
      <c r="LMO2" s="1155"/>
      <c r="LMP2" s="1155"/>
      <c r="LMQ2" s="1155"/>
      <c r="LMR2" s="1155"/>
      <c r="LMS2" s="1155"/>
      <c r="LMT2" s="1155"/>
      <c r="LMU2" s="1155"/>
      <c r="LMV2" s="1155"/>
      <c r="LMW2" s="1155"/>
      <c r="LMX2" s="1155"/>
      <c r="LMY2" s="1155"/>
      <c r="LMZ2" s="1155"/>
      <c r="LNA2" s="1155"/>
      <c r="LNB2" s="1155"/>
      <c r="LNC2" s="1155"/>
      <c r="LND2" s="1155"/>
      <c r="LNE2" s="1155"/>
      <c r="LNF2" s="1155"/>
      <c r="LNG2" s="1155"/>
      <c r="LNH2" s="1155"/>
      <c r="LNI2" s="1155"/>
      <c r="LNJ2" s="1155"/>
      <c r="LNK2" s="1155"/>
      <c r="LNL2" s="1155"/>
      <c r="LNM2" s="1155"/>
      <c r="LNN2" s="1155"/>
      <c r="LNO2" s="1155"/>
      <c r="LNP2" s="1155"/>
      <c r="LNQ2" s="1155"/>
      <c r="LNR2" s="1155"/>
      <c r="LNS2" s="1155"/>
      <c r="LNT2" s="1155"/>
      <c r="LNU2" s="1155"/>
      <c r="LNV2" s="1155"/>
      <c r="LNW2" s="1155"/>
      <c r="LNX2" s="1155"/>
      <c r="LNY2" s="1155"/>
      <c r="LNZ2" s="1155"/>
      <c r="LOA2" s="1155"/>
      <c r="LOB2" s="1155"/>
      <c r="LOC2" s="1155"/>
      <c r="LOD2" s="1155"/>
      <c r="LOE2" s="1155"/>
      <c r="LOF2" s="1155"/>
      <c r="LOG2" s="1155"/>
      <c r="LOH2" s="1155"/>
      <c r="LOI2" s="1155"/>
      <c r="LOJ2" s="1155"/>
      <c r="LOK2" s="1155"/>
      <c r="LOL2" s="1155"/>
      <c r="LOM2" s="1155"/>
      <c r="LON2" s="1155"/>
      <c r="LOO2" s="1155"/>
      <c r="LOP2" s="1155"/>
      <c r="LOQ2" s="1155"/>
      <c r="LOR2" s="1155"/>
      <c r="LOS2" s="1155"/>
      <c r="LOT2" s="1155"/>
      <c r="LOU2" s="1155"/>
      <c r="LOV2" s="1155"/>
      <c r="LOW2" s="1155"/>
      <c r="LOX2" s="1155"/>
      <c r="LOY2" s="1155"/>
      <c r="LOZ2" s="1155"/>
      <c r="LPA2" s="1155"/>
      <c r="LPB2" s="1155"/>
      <c r="LPC2" s="1155"/>
      <c r="LPD2" s="1155"/>
      <c r="LPE2" s="1155"/>
      <c r="LPF2" s="1155"/>
      <c r="LPG2" s="1155"/>
      <c r="LPH2" s="1155"/>
      <c r="LPI2" s="1155"/>
      <c r="LPJ2" s="1155"/>
      <c r="LPK2" s="1155"/>
      <c r="LPL2" s="1155"/>
      <c r="LPM2" s="1155"/>
      <c r="LPN2" s="1155"/>
      <c r="LPO2" s="1155"/>
      <c r="LPP2" s="1155"/>
      <c r="LPQ2" s="1155"/>
      <c r="LPR2" s="1155"/>
      <c r="LPS2" s="1155"/>
      <c r="LPT2" s="1155"/>
      <c r="LPU2" s="1155"/>
      <c r="LPV2" s="1155"/>
      <c r="LPW2" s="1155"/>
      <c r="LPX2" s="1155"/>
      <c r="LPY2" s="1155"/>
      <c r="LPZ2" s="1155"/>
      <c r="LQA2" s="1155"/>
      <c r="LQB2" s="1155"/>
      <c r="LQC2" s="1155"/>
      <c r="LQD2" s="1155"/>
      <c r="LQE2" s="1155"/>
      <c r="LQF2" s="1155"/>
      <c r="LQG2" s="1155"/>
      <c r="LQH2" s="1155"/>
      <c r="LQI2" s="1155"/>
      <c r="LQJ2" s="1155"/>
      <c r="LQK2" s="1155"/>
      <c r="LQL2" s="1155"/>
      <c r="LQM2" s="1155"/>
      <c r="LQN2" s="1155"/>
      <c r="LQO2" s="1155"/>
      <c r="LQP2" s="1155"/>
      <c r="LQQ2" s="1155"/>
      <c r="LQR2" s="1155"/>
      <c r="LQS2" s="1155"/>
      <c r="LQT2" s="1155"/>
      <c r="LQU2" s="1155"/>
      <c r="LQV2" s="1155"/>
      <c r="LQW2" s="1155"/>
      <c r="LQX2" s="1155"/>
      <c r="LQY2" s="1155"/>
      <c r="LQZ2" s="1155"/>
      <c r="LRA2" s="1155"/>
      <c r="LRB2" s="1155"/>
      <c r="LRC2" s="1155"/>
      <c r="LRD2" s="1155"/>
      <c r="LRE2" s="1155"/>
      <c r="LRF2" s="1155"/>
      <c r="LRG2" s="1155"/>
      <c r="LRH2" s="1155"/>
      <c r="LRI2" s="1155"/>
      <c r="LRJ2" s="1155"/>
      <c r="LRK2" s="1155"/>
      <c r="LRL2" s="1155"/>
      <c r="LRM2" s="1155"/>
      <c r="LRN2" s="1155"/>
      <c r="LRO2" s="1155"/>
      <c r="LRP2" s="1155"/>
      <c r="LRQ2" s="1155"/>
      <c r="LRR2" s="1155"/>
      <c r="LRS2" s="1155"/>
      <c r="LRT2" s="1155"/>
      <c r="LRU2" s="1155"/>
      <c r="LRV2" s="1155"/>
      <c r="LRW2" s="1155"/>
      <c r="LRX2" s="1155"/>
      <c r="LRY2" s="1155"/>
      <c r="LRZ2" s="1155"/>
      <c r="LSA2" s="1155"/>
      <c r="LSB2" s="1155"/>
      <c r="LSC2" s="1155"/>
      <c r="LSD2" s="1155"/>
      <c r="LSE2" s="1155"/>
      <c r="LSF2" s="1155"/>
      <c r="LSG2" s="1155"/>
      <c r="LSH2" s="1155"/>
      <c r="LSI2" s="1155"/>
      <c r="LSJ2" s="1155"/>
      <c r="LSK2" s="1155"/>
      <c r="LSL2" s="1155"/>
      <c r="LSM2" s="1155"/>
      <c r="LSN2" s="1155"/>
      <c r="LSO2" s="1155"/>
      <c r="LSP2" s="1155"/>
      <c r="LSQ2" s="1155"/>
      <c r="LSR2" s="1155"/>
      <c r="LSS2" s="1155"/>
      <c r="LST2" s="1155"/>
      <c r="LSU2" s="1155"/>
      <c r="LSV2" s="1155"/>
      <c r="LSW2" s="1155"/>
      <c r="LSX2" s="1155"/>
      <c r="LSY2" s="1155"/>
      <c r="LSZ2" s="1155"/>
      <c r="LTA2" s="1155"/>
      <c r="LTB2" s="1155"/>
      <c r="LTC2" s="1155"/>
      <c r="LTD2" s="1155"/>
      <c r="LTE2" s="1155"/>
      <c r="LTF2" s="1155"/>
      <c r="LTG2" s="1155"/>
      <c r="LTH2" s="1155"/>
      <c r="LTI2" s="1155"/>
      <c r="LTJ2" s="1155"/>
      <c r="LTK2" s="1155"/>
      <c r="LTL2" s="1155"/>
      <c r="LTM2" s="1155"/>
      <c r="LTN2" s="1155"/>
      <c r="LTO2" s="1155"/>
      <c r="LTP2" s="1155"/>
      <c r="LTQ2" s="1155"/>
      <c r="LTR2" s="1155"/>
      <c r="LTS2" s="1155"/>
      <c r="LTT2" s="1155"/>
      <c r="LTU2" s="1155"/>
      <c r="LTV2" s="1155"/>
      <c r="LTW2" s="1155"/>
      <c r="LTX2" s="1155"/>
      <c r="LTY2" s="1155"/>
      <c r="LTZ2" s="1155"/>
      <c r="LUA2" s="1155"/>
      <c r="LUB2" s="1155"/>
      <c r="LUC2" s="1155"/>
      <c r="LUD2" s="1155"/>
      <c r="LUE2" s="1155"/>
      <c r="LUF2" s="1155"/>
      <c r="LUG2" s="1155"/>
      <c r="LUH2" s="1155"/>
      <c r="LUI2" s="1155"/>
      <c r="LUJ2" s="1155"/>
      <c r="LUK2" s="1155"/>
      <c r="LUL2" s="1155"/>
      <c r="LUM2" s="1155"/>
      <c r="LUN2" s="1155"/>
      <c r="LUO2" s="1155"/>
      <c r="LUP2" s="1155"/>
      <c r="LUQ2" s="1155"/>
      <c r="LUR2" s="1155"/>
      <c r="LUS2" s="1155"/>
      <c r="LUT2" s="1155"/>
      <c r="LUU2" s="1155"/>
      <c r="LUV2" s="1155"/>
      <c r="LUW2" s="1155"/>
      <c r="LUX2" s="1155"/>
      <c r="LUY2" s="1155"/>
      <c r="LUZ2" s="1155"/>
      <c r="LVA2" s="1155"/>
      <c r="LVB2" s="1155"/>
      <c r="LVC2" s="1155"/>
      <c r="LVD2" s="1155"/>
      <c r="LVE2" s="1155"/>
      <c r="LVF2" s="1155"/>
      <c r="LVG2" s="1155"/>
      <c r="LVH2" s="1155"/>
      <c r="LVI2" s="1155"/>
      <c r="LVJ2" s="1155"/>
      <c r="LVK2" s="1155"/>
      <c r="LVL2" s="1155"/>
      <c r="LVM2" s="1155"/>
      <c r="LVN2" s="1155"/>
      <c r="LVO2" s="1155"/>
      <c r="LVP2" s="1155"/>
      <c r="LVQ2" s="1155"/>
      <c r="LVR2" s="1155"/>
      <c r="LVS2" s="1155"/>
      <c r="LVT2" s="1155"/>
      <c r="LVU2" s="1155"/>
      <c r="LVV2" s="1155"/>
      <c r="LVW2" s="1155"/>
      <c r="LVX2" s="1155"/>
      <c r="LVY2" s="1155"/>
      <c r="LVZ2" s="1155"/>
      <c r="LWA2" s="1155"/>
      <c r="LWB2" s="1155"/>
      <c r="LWC2" s="1155"/>
      <c r="LWD2" s="1155"/>
      <c r="LWE2" s="1155"/>
      <c r="LWF2" s="1155"/>
      <c r="LWG2" s="1155"/>
      <c r="LWH2" s="1155"/>
      <c r="LWI2" s="1155"/>
      <c r="LWJ2" s="1155"/>
      <c r="LWK2" s="1155"/>
      <c r="LWL2" s="1155"/>
      <c r="LWM2" s="1155"/>
      <c r="LWN2" s="1155"/>
      <c r="LWO2" s="1155"/>
      <c r="LWP2" s="1155"/>
      <c r="LWQ2" s="1155"/>
      <c r="LWR2" s="1155"/>
      <c r="LWS2" s="1155"/>
      <c r="LWT2" s="1155"/>
      <c r="LWU2" s="1155"/>
      <c r="LWV2" s="1155"/>
      <c r="LWW2" s="1155"/>
      <c r="LWX2" s="1155"/>
      <c r="LWY2" s="1155"/>
      <c r="LWZ2" s="1155"/>
      <c r="LXA2" s="1155"/>
      <c r="LXB2" s="1155"/>
      <c r="LXC2" s="1155"/>
      <c r="LXD2" s="1155"/>
      <c r="LXE2" s="1155"/>
      <c r="LXF2" s="1155"/>
      <c r="LXG2" s="1155"/>
      <c r="LXH2" s="1155"/>
      <c r="LXI2" s="1155"/>
      <c r="LXJ2" s="1155"/>
      <c r="LXK2" s="1155"/>
      <c r="LXL2" s="1155"/>
      <c r="LXM2" s="1155"/>
      <c r="LXN2" s="1155"/>
      <c r="LXO2" s="1155"/>
      <c r="LXP2" s="1155"/>
      <c r="LXQ2" s="1155"/>
      <c r="LXR2" s="1155"/>
      <c r="LXS2" s="1155"/>
      <c r="LXT2" s="1155"/>
      <c r="LXU2" s="1155"/>
      <c r="LXV2" s="1155"/>
      <c r="LXW2" s="1155"/>
      <c r="LXX2" s="1155"/>
      <c r="LXY2" s="1155"/>
      <c r="LXZ2" s="1155"/>
      <c r="LYA2" s="1155"/>
      <c r="LYB2" s="1155"/>
      <c r="LYC2" s="1155"/>
      <c r="LYD2" s="1155"/>
      <c r="LYE2" s="1155"/>
      <c r="LYF2" s="1155"/>
      <c r="LYG2" s="1155"/>
      <c r="LYH2" s="1155"/>
      <c r="LYI2" s="1155"/>
      <c r="LYJ2" s="1155"/>
      <c r="LYK2" s="1155"/>
      <c r="LYL2" s="1155"/>
      <c r="LYM2" s="1155"/>
      <c r="LYN2" s="1155"/>
      <c r="LYO2" s="1155"/>
      <c r="LYP2" s="1155"/>
      <c r="LYQ2" s="1155"/>
      <c r="LYR2" s="1155"/>
      <c r="LYS2" s="1155"/>
      <c r="LYT2" s="1155"/>
      <c r="LYU2" s="1155"/>
      <c r="LYV2" s="1155"/>
      <c r="LYW2" s="1155"/>
      <c r="LYX2" s="1155"/>
      <c r="LYY2" s="1155"/>
      <c r="LYZ2" s="1155"/>
      <c r="LZA2" s="1155"/>
      <c r="LZB2" s="1155"/>
      <c r="LZC2" s="1155"/>
      <c r="LZD2" s="1155"/>
      <c r="LZE2" s="1155"/>
      <c r="LZF2" s="1155"/>
      <c r="LZG2" s="1155"/>
      <c r="LZH2" s="1155"/>
      <c r="LZI2" s="1155"/>
      <c r="LZJ2" s="1155"/>
      <c r="LZK2" s="1155"/>
      <c r="LZL2" s="1155"/>
      <c r="LZM2" s="1155"/>
      <c r="LZN2" s="1155"/>
      <c r="LZO2" s="1155"/>
      <c r="LZP2" s="1155"/>
      <c r="LZQ2" s="1155"/>
      <c r="LZR2" s="1155"/>
      <c r="LZS2" s="1155"/>
      <c r="LZT2" s="1155"/>
      <c r="LZU2" s="1155"/>
      <c r="LZV2" s="1155"/>
      <c r="LZW2" s="1155"/>
      <c r="LZX2" s="1155"/>
      <c r="LZY2" s="1155"/>
      <c r="LZZ2" s="1155"/>
      <c r="MAA2" s="1155"/>
      <c r="MAB2" s="1155"/>
      <c r="MAC2" s="1155"/>
      <c r="MAD2" s="1155"/>
      <c r="MAE2" s="1155"/>
      <c r="MAF2" s="1155"/>
      <c r="MAG2" s="1155"/>
      <c r="MAH2" s="1155"/>
      <c r="MAI2" s="1155"/>
      <c r="MAJ2" s="1155"/>
      <c r="MAK2" s="1155"/>
      <c r="MAL2" s="1155"/>
      <c r="MAM2" s="1155"/>
      <c r="MAN2" s="1155"/>
      <c r="MAO2" s="1155"/>
      <c r="MAP2" s="1155"/>
      <c r="MAQ2" s="1155"/>
      <c r="MAR2" s="1155"/>
      <c r="MAS2" s="1155"/>
      <c r="MAT2" s="1155"/>
      <c r="MAU2" s="1155"/>
      <c r="MAV2" s="1155"/>
      <c r="MAW2" s="1155"/>
      <c r="MAX2" s="1155"/>
      <c r="MAY2" s="1155"/>
      <c r="MAZ2" s="1155"/>
      <c r="MBA2" s="1155"/>
      <c r="MBB2" s="1155"/>
      <c r="MBC2" s="1155"/>
      <c r="MBD2" s="1155"/>
      <c r="MBE2" s="1155"/>
      <c r="MBF2" s="1155"/>
      <c r="MBG2" s="1155"/>
      <c r="MBH2" s="1155"/>
      <c r="MBI2" s="1155"/>
      <c r="MBJ2" s="1155"/>
      <c r="MBK2" s="1155"/>
      <c r="MBL2" s="1155"/>
      <c r="MBM2" s="1155"/>
      <c r="MBN2" s="1155"/>
      <c r="MBO2" s="1155"/>
      <c r="MBP2" s="1155"/>
      <c r="MBQ2" s="1155"/>
      <c r="MBR2" s="1155"/>
      <c r="MBS2" s="1155"/>
      <c r="MBT2" s="1155"/>
      <c r="MBU2" s="1155"/>
      <c r="MBV2" s="1155"/>
      <c r="MBW2" s="1155"/>
      <c r="MBX2" s="1155"/>
      <c r="MBY2" s="1155"/>
      <c r="MBZ2" s="1155"/>
      <c r="MCA2" s="1155"/>
      <c r="MCB2" s="1155"/>
      <c r="MCC2" s="1155"/>
      <c r="MCD2" s="1155"/>
      <c r="MCE2" s="1155"/>
      <c r="MCF2" s="1155"/>
      <c r="MCG2" s="1155"/>
      <c r="MCH2" s="1155"/>
      <c r="MCI2" s="1155"/>
      <c r="MCJ2" s="1155"/>
      <c r="MCK2" s="1155"/>
      <c r="MCL2" s="1155"/>
      <c r="MCM2" s="1155"/>
      <c r="MCN2" s="1155"/>
      <c r="MCO2" s="1155"/>
      <c r="MCP2" s="1155"/>
      <c r="MCQ2" s="1155"/>
      <c r="MCR2" s="1155"/>
      <c r="MCS2" s="1155"/>
      <c r="MCT2" s="1155"/>
      <c r="MCU2" s="1155"/>
      <c r="MCV2" s="1155"/>
      <c r="MCW2" s="1155"/>
      <c r="MCX2" s="1155"/>
      <c r="MCY2" s="1155"/>
      <c r="MCZ2" s="1155"/>
      <c r="MDA2" s="1155"/>
      <c r="MDB2" s="1155"/>
      <c r="MDC2" s="1155"/>
      <c r="MDD2" s="1155"/>
      <c r="MDE2" s="1155"/>
      <c r="MDF2" s="1155"/>
      <c r="MDG2" s="1155"/>
      <c r="MDH2" s="1155"/>
      <c r="MDI2" s="1155"/>
      <c r="MDJ2" s="1155"/>
      <c r="MDK2" s="1155"/>
      <c r="MDL2" s="1155"/>
      <c r="MDM2" s="1155"/>
      <c r="MDN2" s="1155"/>
      <c r="MDO2" s="1155"/>
      <c r="MDP2" s="1155"/>
      <c r="MDQ2" s="1155"/>
      <c r="MDR2" s="1155"/>
      <c r="MDS2" s="1155"/>
      <c r="MDT2" s="1155"/>
      <c r="MDU2" s="1155"/>
      <c r="MDV2" s="1155"/>
      <c r="MDW2" s="1155"/>
      <c r="MDX2" s="1155"/>
      <c r="MDY2" s="1155"/>
      <c r="MDZ2" s="1155"/>
      <c r="MEA2" s="1155"/>
      <c r="MEB2" s="1155"/>
      <c r="MEC2" s="1155"/>
      <c r="MED2" s="1155"/>
      <c r="MEE2" s="1155"/>
      <c r="MEF2" s="1155"/>
      <c r="MEG2" s="1155"/>
      <c r="MEH2" s="1155"/>
      <c r="MEI2" s="1155"/>
      <c r="MEJ2" s="1155"/>
      <c r="MEK2" s="1155"/>
      <c r="MEL2" s="1155"/>
      <c r="MEM2" s="1155"/>
      <c r="MEN2" s="1155"/>
      <c r="MEO2" s="1155"/>
      <c r="MEP2" s="1155"/>
      <c r="MEQ2" s="1155"/>
      <c r="MER2" s="1155"/>
      <c r="MES2" s="1155"/>
      <c r="MET2" s="1155"/>
      <c r="MEU2" s="1155"/>
      <c r="MEV2" s="1155"/>
      <c r="MEW2" s="1155"/>
      <c r="MEX2" s="1155"/>
      <c r="MEY2" s="1155"/>
      <c r="MEZ2" s="1155"/>
      <c r="MFA2" s="1155"/>
      <c r="MFB2" s="1155"/>
      <c r="MFC2" s="1155"/>
      <c r="MFD2" s="1155"/>
      <c r="MFE2" s="1155"/>
      <c r="MFF2" s="1155"/>
      <c r="MFG2" s="1155"/>
      <c r="MFH2" s="1155"/>
      <c r="MFI2" s="1155"/>
      <c r="MFJ2" s="1155"/>
      <c r="MFK2" s="1155"/>
      <c r="MFL2" s="1155"/>
      <c r="MFM2" s="1155"/>
      <c r="MFN2" s="1155"/>
      <c r="MFO2" s="1155"/>
      <c r="MFP2" s="1155"/>
      <c r="MFQ2" s="1155"/>
      <c r="MFR2" s="1155"/>
      <c r="MFS2" s="1155"/>
      <c r="MFT2" s="1155"/>
      <c r="MFU2" s="1155"/>
      <c r="MFV2" s="1155"/>
      <c r="MFW2" s="1155"/>
      <c r="MFX2" s="1155"/>
      <c r="MFY2" s="1155"/>
      <c r="MFZ2" s="1155"/>
      <c r="MGA2" s="1155"/>
      <c r="MGB2" s="1155"/>
      <c r="MGC2" s="1155"/>
      <c r="MGD2" s="1155"/>
      <c r="MGE2" s="1155"/>
      <c r="MGF2" s="1155"/>
      <c r="MGG2" s="1155"/>
      <c r="MGH2" s="1155"/>
      <c r="MGI2" s="1155"/>
      <c r="MGJ2" s="1155"/>
      <c r="MGK2" s="1155"/>
      <c r="MGL2" s="1155"/>
      <c r="MGM2" s="1155"/>
      <c r="MGN2" s="1155"/>
      <c r="MGO2" s="1155"/>
      <c r="MGP2" s="1155"/>
      <c r="MGQ2" s="1155"/>
      <c r="MGR2" s="1155"/>
      <c r="MGS2" s="1155"/>
      <c r="MGT2" s="1155"/>
      <c r="MGU2" s="1155"/>
      <c r="MGV2" s="1155"/>
      <c r="MGW2" s="1155"/>
      <c r="MGX2" s="1155"/>
      <c r="MGY2" s="1155"/>
      <c r="MGZ2" s="1155"/>
      <c r="MHA2" s="1155"/>
      <c r="MHB2" s="1155"/>
      <c r="MHC2" s="1155"/>
      <c r="MHD2" s="1155"/>
      <c r="MHE2" s="1155"/>
      <c r="MHF2" s="1155"/>
      <c r="MHG2" s="1155"/>
      <c r="MHH2" s="1155"/>
      <c r="MHI2" s="1155"/>
      <c r="MHJ2" s="1155"/>
      <c r="MHK2" s="1155"/>
      <c r="MHL2" s="1155"/>
      <c r="MHM2" s="1155"/>
      <c r="MHN2" s="1155"/>
      <c r="MHO2" s="1155"/>
      <c r="MHP2" s="1155"/>
      <c r="MHQ2" s="1155"/>
      <c r="MHR2" s="1155"/>
      <c r="MHS2" s="1155"/>
      <c r="MHT2" s="1155"/>
      <c r="MHU2" s="1155"/>
      <c r="MHV2" s="1155"/>
      <c r="MHW2" s="1155"/>
      <c r="MHX2" s="1155"/>
      <c r="MHY2" s="1155"/>
      <c r="MHZ2" s="1155"/>
      <c r="MIA2" s="1155"/>
      <c r="MIB2" s="1155"/>
      <c r="MIC2" s="1155"/>
      <c r="MID2" s="1155"/>
      <c r="MIE2" s="1155"/>
      <c r="MIF2" s="1155"/>
      <c r="MIG2" s="1155"/>
      <c r="MIH2" s="1155"/>
      <c r="MII2" s="1155"/>
      <c r="MIJ2" s="1155"/>
      <c r="MIK2" s="1155"/>
      <c r="MIL2" s="1155"/>
      <c r="MIM2" s="1155"/>
      <c r="MIN2" s="1155"/>
      <c r="MIO2" s="1155"/>
      <c r="MIP2" s="1155"/>
      <c r="MIQ2" s="1155"/>
      <c r="MIR2" s="1155"/>
      <c r="MIS2" s="1155"/>
      <c r="MIT2" s="1155"/>
      <c r="MIU2" s="1155"/>
      <c r="MIV2" s="1155"/>
      <c r="MIW2" s="1155"/>
      <c r="MIX2" s="1155"/>
      <c r="MIY2" s="1155"/>
      <c r="MIZ2" s="1155"/>
      <c r="MJA2" s="1155"/>
      <c r="MJB2" s="1155"/>
      <c r="MJC2" s="1155"/>
      <c r="MJD2" s="1155"/>
      <c r="MJE2" s="1155"/>
      <c r="MJF2" s="1155"/>
      <c r="MJG2" s="1155"/>
      <c r="MJH2" s="1155"/>
      <c r="MJI2" s="1155"/>
      <c r="MJJ2" s="1155"/>
      <c r="MJK2" s="1155"/>
      <c r="MJL2" s="1155"/>
      <c r="MJM2" s="1155"/>
      <c r="MJN2" s="1155"/>
      <c r="MJO2" s="1155"/>
      <c r="MJP2" s="1155"/>
      <c r="MJQ2" s="1155"/>
      <c r="MJR2" s="1155"/>
      <c r="MJS2" s="1155"/>
      <c r="MJT2" s="1155"/>
      <c r="MJU2" s="1155"/>
      <c r="MJV2" s="1155"/>
      <c r="MJW2" s="1155"/>
      <c r="MJX2" s="1155"/>
      <c r="MJY2" s="1155"/>
      <c r="MJZ2" s="1155"/>
      <c r="MKA2" s="1155"/>
      <c r="MKB2" s="1155"/>
      <c r="MKC2" s="1155"/>
      <c r="MKD2" s="1155"/>
      <c r="MKE2" s="1155"/>
      <c r="MKF2" s="1155"/>
      <c r="MKG2" s="1155"/>
      <c r="MKH2" s="1155"/>
      <c r="MKI2" s="1155"/>
      <c r="MKJ2" s="1155"/>
      <c r="MKK2" s="1155"/>
      <c r="MKL2" s="1155"/>
      <c r="MKM2" s="1155"/>
      <c r="MKN2" s="1155"/>
      <c r="MKO2" s="1155"/>
      <c r="MKP2" s="1155"/>
      <c r="MKQ2" s="1155"/>
      <c r="MKR2" s="1155"/>
      <c r="MKS2" s="1155"/>
      <c r="MKT2" s="1155"/>
      <c r="MKU2" s="1155"/>
      <c r="MKV2" s="1155"/>
      <c r="MKW2" s="1155"/>
      <c r="MKX2" s="1155"/>
      <c r="MKY2" s="1155"/>
      <c r="MKZ2" s="1155"/>
      <c r="MLA2" s="1155"/>
      <c r="MLB2" s="1155"/>
      <c r="MLC2" s="1155"/>
      <c r="MLD2" s="1155"/>
      <c r="MLE2" s="1155"/>
      <c r="MLF2" s="1155"/>
      <c r="MLG2" s="1155"/>
      <c r="MLH2" s="1155"/>
      <c r="MLI2" s="1155"/>
      <c r="MLJ2" s="1155"/>
      <c r="MLK2" s="1155"/>
      <c r="MLL2" s="1155"/>
      <c r="MLM2" s="1155"/>
      <c r="MLN2" s="1155"/>
      <c r="MLO2" s="1155"/>
      <c r="MLP2" s="1155"/>
      <c r="MLQ2" s="1155"/>
      <c r="MLR2" s="1155"/>
      <c r="MLS2" s="1155"/>
      <c r="MLT2" s="1155"/>
      <c r="MLU2" s="1155"/>
      <c r="MLV2" s="1155"/>
      <c r="MLW2" s="1155"/>
      <c r="MLX2" s="1155"/>
      <c r="MLY2" s="1155"/>
      <c r="MLZ2" s="1155"/>
      <c r="MMA2" s="1155"/>
      <c r="MMB2" s="1155"/>
      <c r="MMC2" s="1155"/>
      <c r="MMD2" s="1155"/>
      <c r="MME2" s="1155"/>
      <c r="MMF2" s="1155"/>
      <c r="MMG2" s="1155"/>
      <c r="MMH2" s="1155"/>
      <c r="MMI2" s="1155"/>
      <c r="MMJ2" s="1155"/>
      <c r="MMK2" s="1155"/>
      <c r="MML2" s="1155"/>
      <c r="MMM2" s="1155"/>
      <c r="MMN2" s="1155"/>
      <c r="MMO2" s="1155"/>
      <c r="MMP2" s="1155"/>
      <c r="MMQ2" s="1155"/>
      <c r="MMR2" s="1155"/>
      <c r="MMS2" s="1155"/>
      <c r="MMT2" s="1155"/>
      <c r="MMU2" s="1155"/>
      <c r="MMV2" s="1155"/>
      <c r="MMW2" s="1155"/>
      <c r="MMX2" s="1155"/>
      <c r="MMY2" s="1155"/>
      <c r="MMZ2" s="1155"/>
      <c r="MNA2" s="1155"/>
      <c r="MNB2" s="1155"/>
      <c r="MNC2" s="1155"/>
      <c r="MND2" s="1155"/>
      <c r="MNE2" s="1155"/>
      <c r="MNF2" s="1155"/>
      <c r="MNG2" s="1155"/>
      <c r="MNH2" s="1155"/>
      <c r="MNI2" s="1155"/>
      <c r="MNJ2" s="1155"/>
      <c r="MNK2" s="1155"/>
      <c r="MNL2" s="1155"/>
      <c r="MNM2" s="1155"/>
      <c r="MNN2" s="1155"/>
      <c r="MNO2" s="1155"/>
      <c r="MNP2" s="1155"/>
      <c r="MNQ2" s="1155"/>
      <c r="MNR2" s="1155"/>
      <c r="MNS2" s="1155"/>
      <c r="MNT2" s="1155"/>
      <c r="MNU2" s="1155"/>
      <c r="MNV2" s="1155"/>
      <c r="MNW2" s="1155"/>
      <c r="MNX2" s="1155"/>
      <c r="MNY2" s="1155"/>
      <c r="MNZ2" s="1155"/>
      <c r="MOA2" s="1155"/>
      <c r="MOB2" s="1155"/>
      <c r="MOC2" s="1155"/>
      <c r="MOD2" s="1155"/>
      <c r="MOE2" s="1155"/>
      <c r="MOF2" s="1155"/>
      <c r="MOG2" s="1155"/>
      <c r="MOH2" s="1155"/>
      <c r="MOI2" s="1155"/>
      <c r="MOJ2" s="1155"/>
      <c r="MOK2" s="1155"/>
      <c r="MOL2" s="1155"/>
      <c r="MOM2" s="1155"/>
      <c r="MON2" s="1155"/>
      <c r="MOO2" s="1155"/>
      <c r="MOP2" s="1155"/>
      <c r="MOQ2" s="1155"/>
      <c r="MOR2" s="1155"/>
      <c r="MOS2" s="1155"/>
      <c r="MOT2" s="1155"/>
      <c r="MOU2" s="1155"/>
      <c r="MOV2" s="1155"/>
      <c r="MOW2" s="1155"/>
      <c r="MOX2" s="1155"/>
      <c r="MOY2" s="1155"/>
      <c r="MOZ2" s="1155"/>
      <c r="MPA2" s="1155"/>
      <c r="MPB2" s="1155"/>
      <c r="MPC2" s="1155"/>
      <c r="MPD2" s="1155"/>
      <c r="MPE2" s="1155"/>
      <c r="MPF2" s="1155"/>
      <c r="MPG2" s="1155"/>
      <c r="MPH2" s="1155"/>
      <c r="MPI2" s="1155"/>
      <c r="MPJ2" s="1155"/>
      <c r="MPK2" s="1155"/>
      <c r="MPL2" s="1155"/>
      <c r="MPM2" s="1155"/>
      <c r="MPN2" s="1155"/>
      <c r="MPO2" s="1155"/>
      <c r="MPP2" s="1155"/>
      <c r="MPQ2" s="1155"/>
      <c r="MPR2" s="1155"/>
      <c r="MPS2" s="1155"/>
      <c r="MPT2" s="1155"/>
      <c r="MPU2" s="1155"/>
      <c r="MPV2" s="1155"/>
      <c r="MPW2" s="1155"/>
      <c r="MPX2" s="1155"/>
      <c r="MPY2" s="1155"/>
      <c r="MPZ2" s="1155"/>
      <c r="MQA2" s="1155"/>
      <c r="MQB2" s="1155"/>
      <c r="MQC2" s="1155"/>
      <c r="MQD2" s="1155"/>
      <c r="MQE2" s="1155"/>
      <c r="MQF2" s="1155"/>
      <c r="MQG2" s="1155"/>
      <c r="MQH2" s="1155"/>
      <c r="MQI2" s="1155"/>
      <c r="MQJ2" s="1155"/>
      <c r="MQK2" s="1155"/>
      <c r="MQL2" s="1155"/>
      <c r="MQM2" s="1155"/>
      <c r="MQN2" s="1155"/>
      <c r="MQO2" s="1155"/>
      <c r="MQP2" s="1155"/>
      <c r="MQQ2" s="1155"/>
      <c r="MQR2" s="1155"/>
      <c r="MQS2" s="1155"/>
      <c r="MQT2" s="1155"/>
      <c r="MQU2" s="1155"/>
      <c r="MQV2" s="1155"/>
      <c r="MQW2" s="1155"/>
      <c r="MQX2" s="1155"/>
      <c r="MQY2" s="1155"/>
      <c r="MQZ2" s="1155"/>
      <c r="MRA2" s="1155"/>
      <c r="MRB2" s="1155"/>
      <c r="MRC2" s="1155"/>
      <c r="MRD2" s="1155"/>
      <c r="MRE2" s="1155"/>
      <c r="MRF2" s="1155"/>
      <c r="MRG2" s="1155"/>
      <c r="MRH2" s="1155"/>
      <c r="MRI2" s="1155"/>
      <c r="MRJ2" s="1155"/>
      <c r="MRK2" s="1155"/>
      <c r="MRL2" s="1155"/>
      <c r="MRM2" s="1155"/>
      <c r="MRN2" s="1155"/>
      <c r="MRO2" s="1155"/>
      <c r="MRP2" s="1155"/>
      <c r="MRQ2" s="1155"/>
      <c r="MRR2" s="1155"/>
      <c r="MRS2" s="1155"/>
      <c r="MRT2" s="1155"/>
      <c r="MRU2" s="1155"/>
      <c r="MRV2" s="1155"/>
      <c r="MRW2" s="1155"/>
      <c r="MRX2" s="1155"/>
      <c r="MRY2" s="1155"/>
      <c r="MRZ2" s="1155"/>
      <c r="MSA2" s="1155"/>
      <c r="MSB2" s="1155"/>
      <c r="MSC2" s="1155"/>
      <c r="MSD2" s="1155"/>
      <c r="MSE2" s="1155"/>
      <c r="MSF2" s="1155"/>
      <c r="MSG2" s="1155"/>
      <c r="MSH2" s="1155"/>
      <c r="MSI2" s="1155"/>
      <c r="MSJ2" s="1155"/>
      <c r="MSK2" s="1155"/>
      <c r="MSL2" s="1155"/>
      <c r="MSM2" s="1155"/>
      <c r="MSN2" s="1155"/>
      <c r="MSO2" s="1155"/>
      <c r="MSP2" s="1155"/>
      <c r="MSQ2" s="1155"/>
      <c r="MSR2" s="1155"/>
      <c r="MSS2" s="1155"/>
      <c r="MST2" s="1155"/>
      <c r="MSU2" s="1155"/>
      <c r="MSV2" s="1155"/>
      <c r="MSW2" s="1155"/>
      <c r="MSX2" s="1155"/>
      <c r="MSY2" s="1155"/>
      <c r="MSZ2" s="1155"/>
      <c r="MTA2" s="1155"/>
      <c r="MTB2" s="1155"/>
      <c r="MTC2" s="1155"/>
      <c r="MTD2" s="1155"/>
      <c r="MTE2" s="1155"/>
      <c r="MTF2" s="1155"/>
      <c r="MTG2" s="1155"/>
      <c r="MTH2" s="1155"/>
      <c r="MTI2" s="1155"/>
      <c r="MTJ2" s="1155"/>
      <c r="MTK2" s="1155"/>
      <c r="MTL2" s="1155"/>
      <c r="MTM2" s="1155"/>
      <c r="MTN2" s="1155"/>
      <c r="MTO2" s="1155"/>
      <c r="MTP2" s="1155"/>
      <c r="MTQ2" s="1155"/>
      <c r="MTR2" s="1155"/>
      <c r="MTS2" s="1155"/>
      <c r="MTT2" s="1155"/>
      <c r="MTU2" s="1155"/>
      <c r="MTV2" s="1155"/>
      <c r="MTW2" s="1155"/>
      <c r="MTX2" s="1155"/>
      <c r="MTY2" s="1155"/>
      <c r="MTZ2" s="1155"/>
      <c r="MUA2" s="1155"/>
      <c r="MUB2" s="1155"/>
      <c r="MUC2" s="1155"/>
      <c r="MUD2" s="1155"/>
      <c r="MUE2" s="1155"/>
      <c r="MUF2" s="1155"/>
      <c r="MUG2" s="1155"/>
      <c r="MUH2" s="1155"/>
      <c r="MUI2" s="1155"/>
      <c r="MUJ2" s="1155"/>
      <c r="MUK2" s="1155"/>
      <c r="MUL2" s="1155"/>
      <c r="MUM2" s="1155"/>
      <c r="MUN2" s="1155"/>
      <c r="MUO2" s="1155"/>
      <c r="MUP2" s="1155"/>
      <c r="MUQ2" s="1155"/>
      <c r="MUR2" s="1155"/>
      <c r="MUS2" s="1155"/>
      <c r="MUT2" s="1155"/>
      <c r="MUU2" s="1155"/>
      <c r="MUV2" s="1155"/>
      <c r="MUW2" s="1155"/>
      <c r="MUX2" s="1155"/>
      <c r="MUY2" s="1155"/>
      <c r="MUZ2" s="1155"/>
      <c r="MVA2" s="1155"/>
      <c r="MVB2" s="1155"/>
      <c r="MVC2" s="1155"/>
      <c r="MVD2" s="1155"/>
      <c r="MVE2" s="1155"/>
      <c r="MVF2" s="1155"/>
      <c r="MVG2" s="1155"/>
      <c r="MVH2" s="1155"/>
      <c r="MVI2" s="1155"/>
      <c r="MVJ2" s="1155"/>
      <c r="MVK2" s="1155"/>
      <c r="MVL2" s="1155"/>
      <c r="MVM2" s="1155"/>
      <c r="MVN2" s="1155"/>
      <c r="MVO2" s="1155"/>
      <c r="MVP2" s="1155"/>
      <c r="MVQ2" s="1155"/>
      <c r="MVR2" s="1155"/>
      <c r="MVS2" s="1155"/>
      <c r="MVT2" s="1155"/>
      <c r="MVU2" s="1155"/>
      <c r="MVV2" s="1155"/>
      <c r="MVW2" s="1155"/>
      <c r="MVX2" s="1155"/>
      <c r="MVY2" s="1155"/>
      <c r="MVZ2" s="1155"/>
      <c r="MWA2" s="1155"/>
      <c r="MWB2" s="1155"/>
      <c r="MWC2" s="1155"/>
      <c r="MWD2" s="1155"/>
      <c r="MWE2" s="1155"/>
      <c r="MWF2" s="1155"/>
      <c r="MWG2" s="1155"/>
      <c r="MWH2" s="1155"/>
      <c r="MWI2" s="1155"/>
      <c r="MWJ2" s="1155"/>
      <c r="MWK2" s="1155"/>
      <c r="MWL2" s="1155"/>
      <c r="MWM2" s="1155"/>
      <c r="MWN2" s="1155"/>
      <c r="MWO2" s="1155"/>
      <c r="MWP2" s="1155"/>
      <c r="MWQ2" s="1155"/>
      <c r="MWR2" s="1155"/>
      <c r="MWS2" s="1155"/>
      <c r="MWT2" s="1155"/>
      <c r="MWU2" s="1155"/>
      <c r="MWV2" s="1155"/>
      <c r="MWW2" s="1155"/>
      <c r="MWX2" s="1155"/>
      <c r="MWY2" s="1155"/>
      <c r="MWZ2" s="1155"/>
      <c r="MXA2" s="1155"/>
      <c r="MXB2" s="1155"/>
      <c r="MXC2" s="1155"/>
      <c r="MXD2" s="1155"/>
      <c r="MXE2" s="1155"/>
      <c r="MXF2" s="1155"/>
      <c r="MXG2" s="1155"/>
      <c r="MXH2" s="1155"/>
      <c r="MXI2" s="1155"/>
      <c r="MXJ2" s="1155"/>
      <c r="MXK2" s="1155"/>
      <c r="MXL2" s="1155"/>
      <c r="MXM2" s="1155"/>
      <c r="MXN2" s="1155"/>
      <c r="MXO2" s="1155"/>
      <c r="MXP2" s="1155"/>
      <c r="MXQ2" s="1155"/>
      <c r="MXR2" s="1155"/>
      <c r="MXS2" s="1155"/>
      <c r="MXT2" s="1155"/>
      <c r="MXU2" s="1155"/>
      <c r="MXV2" s="1155"/>
      <c r="MXW2" s="1155"/>
      <c r="MXX2" s="1155"/>
      <c r="MXY2" s="1155"/>
      <c r="MXZ2" s="1155"/>
      <c r="MYA2" s="1155"/>
      <c r="MYB2" s="1155"/>
      <c r="MYC2" s="1155"/>
      <c r="MYD2" s="1155"/>
      <c r="MYE2" s="1155"/>
      <c r="MYF2" s="1155"/>
      <c r="MYG2" s="1155"/>
      <c r="MYH2" s="1155"/>
      <c r="MYI2" s="1155"/>
      <c r="MYJ2" s="1155"/>
      <c r="MYK2" s="1155"/>
      <c r="MYL2" s="1155"/>
      <c r="MYM2" s="1155"/>
      <c r="MYN2" s="1155"/>
      <c r="MYO2" s="1155"/>
      <c r="MYP2" s="1155"/>
      <c r="MYQ2" s="1155"/>
      <c r="MYR2" s="1155"/>
      <c r="MYS2" s="1155"/>
      <c r="MYT2" s="1155"/>
      <c r="MYU2" s="1155"/>
      <c r="MYV2" s="1155"/>
      <c r="MYW2" s="1155"/>
      <c r="MYX2" s="1155"/>
      <c r="MYY2" s="1155"/>
      <c r="MYZ2" s="1155"/>
      <c r="MZA2" s="1155"/>
      <c r="MZB2" s="1155"/>
      <c r="MZC2" s="1155"/>
      <c r="MZD2" s="1155"/>
      <c r="MZE2" s="1155"/>
      <c r="MZF2" s="1155"/>
      <c r="MZG2" s="1155"/>
      <c r="MZH2" s="1155"/>
      <c r="MZI2" s="1155"/>
      <c r="MZJ2" s="1155"/>
      <c r="MZK2" s="1155"/>
      <c r="MZL2" s="1155"/>
      <c r="MZM2" s="1155"/>
      <c r="MZN2" s="1155"/>
      <c r="MZO2" s="1155"/>
      <c r="MZP2" s="1155"/>
      <c r="MZQ2" s="1155"/>
      <c r="MZR2" s="1155"/>
      <c r="MZS2" s="1155"/>
      <c r="MZT2" s="1155"/>
      <c r="MZU2" s="1155"/>
      <c r="MZV2" s="1155"/>
      <c r="MZW2" s="1155"/>
      <c r="MZX2" s="1155"/>
      <c r="MZY2" s="1155"/>
      <c r="MZZ2" s="1155"/>
      <c r="NAA2" s="1155"/>
      <c r="NAB2" s="1155"/>
      <c r="NAC2" s="1155"/>
      <c r="NAD2" s="1155"/>
      <c r="NAE2" s="1155"/>
      <c r="NAF2" s="1155"/>
      <c r="NAG2" s="1155"/>
      <c r="NAH2" s="1155"/>
      <c r="NAI2" s="1155"/>
      <c r="NAJ2" s="1155"/>
      <c r="NAK2" s="1155"/>
      <c r="NAL2" s="1155"/>
      <c r="NAM2" s="1155"/>
      <c r="NAN2" s="1155"/>
      <c r="NAO2" s="1155"/>
      <c r="NAP2" s="1155"/>
      <c r="NAQ2" s="1155"/>
      <c r="NAR2" s="1155"/>
      <c r="NAS2" s="1155"/>
      <c r="NAT2" s="1155"/>
      <c r="NAU2" s="1155"/>
      <c r="NAV2" s="1155"/>
      <c r="NAW2" s="1155"/>
      <c r="NAX2" s="1155"/>
      <c r="NAY2" s="1155"/>
      <c r="NAZ2" s="1155"/>
      <c r="NBA2" s="1155"/>
      <c r="NBB2" s="1155"/>
      <c r="NBC2" s="1155"/>
      <c r="NBD2" s="1155"/>
      <c r="NBE2" s="1155"/>
      <c r="NBF2" s="1155"/>
      <c r="NBG2" s="1155"/>
      <c r="NBH2" s="1155"/>
      <c r="NBI2" s="1155"/>
      <c r="NBJ2" s="1155"/>
      <c r="NBK2" s="1155"/>
      <c r="NBL2" s="1155"/>
      <c r="NBM2" s="1155"/>
      <c r="NBN2" s="1155"/>
      <c r="NBO2" s="1155"/>
      <c r="NBP2" s="1155"/>
      <c r="NBQ2" s="1155"/>
      <c r="NBR2" s="1155"/>
      <c r="NBS2" s="1155"/>
      <c r="NBT2" s="1155"/>
      <c r="NBU2" s="1155"/>
      <c r="NBV2" s="1155"/>
      <c r="NBW2" s="1155"/>
      <c r="NBX2" s="1155"/>
      <c r="NBY2" s="1155"/>
      <c r="NBZ2" s="1155"/>
      <c r="NCA2" s="1155"/>
      <c r="NCB2" s="1155"/>
      <c r="NCC2" s="1155"/>
      <c r="NCD2" s="1155"/>
      <c r="NCE2" s="1155"/>
      <c r="NCF2" s="1155"/>
      <c r="NCG2" s="1155"/>
      <c r="NCH2" s="1155"/>
      <c r="NCI2" s="1155"/>
      <c r="NCJ2" s="1155"/>
      <c r="NCK2" s="1155"/>
      <c r="NCL2" s="1155"/>
      <c r="NCM2" s="1155"/>
      <c r="NCN2" s="1155"/>
      <c r="NCO2" s="1155"/>
      <c r="NCP2" s="1155"/>
      <c r="NCQ2" s="1155"/>
      <c r="NCR2" s="1155"/>
      <c r="NCS2" s="1155"/>
      <c r="NCT2" s="1155"/>
      <c r="NCU2" s="1155"/>
      <c r="NCV2" s="1155"/>
      <c r="NCW2" s="1155"/>
      <c r="NCX2" s="1155"/>
      <c r="NCY2" s="1155"/>
      <c r="NCZ2" s="1155"/>
      <c r="NDA2" s="1155"/>
      <c r="NDB2" s="1155"/>
      <c r="NDC2" s="1155"/>
      <c r="NDD2" s="1155"/>
      <c r="NDE2" s="1155"/>
      <c r="NDF2" s="1155"/>
      <c r="NDG2" s="1155"/>
      <c r="NDH2" s="1155"/>
      <c r="NDI2" s="1155"/>
      <c r="NDJ2" s="1155"/>
      <c r="NDK2" s="1155"/>
      <c r="NDL2" s="1155"/>
      <c r="NDM2" s="1155"/>
      <c r="NDN2" s="1155"/>
      <c r="NDO2" s="1155"/>
      <c r="NDP2" s="1155"/>
      <c r="NDQ2" s="1155"/>
      <c r="NDR2" s="1155"/>
      <c r="NDS2" s="1155"/>
      <c r="NDT2" s="1155"/>
      <c r="NDU2" s="1155"/>
      <c r="NDV2" s="1155"/>
      <c r="NDW2" s="1155"/>
      <c r="NDX2" s="1155"/>
      <c r="NDY2" s="1155"/>
      <c r="NDZ2" s="1155"/>
      <c r="NEA2" s="1155"/>
      <c r="NEB2" s="1155"/>
      <c r="NEC2" s="1155"/>
      <c r="NED2" s="1155"/>
      <c r="NEE2" s="1155"/>
      <c r="NEF2" s="1155"/>
      <c r="NEG2" s="1155"/>
      <c r="NEH2" s="1155"/>
      <c r="NEI2" s="1155"/>
      <c r="NEJ2" s="1155"/>
      <c r="NEK2" s="1155"/>
      <c r="NEL2" s="1155"/>
      <c r="NEM2" s="1155"/>
      <c r="NEN2" s="1155"/>
      <c r="NEO2" s="1155"/>
      <c r="NEP2" s="1155"/>
      <c r="NEQ2" s="1155"/>
      <c r="NER2" s="1155"/>
      <c r="NES2" s="1155"/>
      <c r="NET2" s="1155"/>
      <c r="NEU2" s="1155"/>
      <c r="NEV2" s="1155"/>
      <c r="NEW2" s="1155"/>
      <c r="NEX2" s="1155"/>
      <c r="NEY2" s="1155"/>
      <c r="NEZ2" s="1155"/>
      <c r="NFA2" s="1155"/>
      <c r="NFB2" s="1155"/>
      <c r="NFC2" s="1155"/>
      <c r="NFD2" s="1155"/>
      <c r="NFE2" s="1155"/>
      <c r="NFF2" s="1155"/>
      <c r="NFG2" s="1155"/>
      <c r="NFH2" s="1155"/>
      <c r="NFI2" s="1155"/>
      <c r="NFJ2" s="1155"/>
      <c r="NFK2" s="1155"/>
      <c r="NFL2" s="1155"/>
      <c r="NFM2" s="1155"/>
      <c r="NFN2" s="1155"/>
      <c r="NFO2" s="1155"/>
      <c r="NFP2" s="1155"/>
      <c r="NFQ2" s="1155"/>
      <c r="NFR2" s="1155"/>
      <c r="NFS2" s="1155"/>
      <c r="NFT2" s="1155"/>
      <c r="NFU2" s="1155"/>
      <c r="NFV2" s="1155"/>
      <c r="NFW2" s="1155"/>
      <c r="NFX2" s="1155"/>
      <c r="NFY2" s="1155"/>
      <c r="NFZ2" s="1155"/>
      <c r="NGA2" s="1155"/>
      <c r="NGB2" s="1155"/>
      <c r="NGC2" s="1155"/>
      <c r="NGD2" s="1155"/>
      <c r="NGE2" s="1155"/>
      <c r="NGF2" s="1155"/>
      <c r="NGG2" s="1155"/>
      <c r="NGH2" s="1155"/>
      <c r="NGI2" s="1155"/>
      <c r="NGJ2" s="1155"/>
      <c r="NGK2" s="1155"/>
      <c r="NGL2" s="1155"/>
      <c r="NGM2" s="1155"/>
      <c r="NGN2" s="1155"/>
      <c r="NGO2" s="1155"/>
      <c r="NGP2" s="1155"/>
      <c r="NGQ2" s="1155"/>
      <c r="NGR2" s="1155"/>
      <c r="NGS2" s="1155"/>
      <c r="NGT2" s="1155"/>
      <c r="NGU2" s="1155"/>
      <c r="NGV2" s="1155"/>
      <c r="NGW2" s="1155"/>
      <c r="NGX2" s="1155"/>
      <c r="NGY2" s="1155"/>
      <c r="NGZ2" s="1155"/>
      <c r="NHA2" s="1155"/>
      <c r="NHB2" s="1155"/>
      <c r="NHC2" s="1155"/>
      <c r="NHD2" s="1155"/>
      <c r="NHE2" s="1155"/>
      <c r="NHF2" s="1155"/>
      <c r="NHG2" s="1155"/>
      <c r="NHH2" s="1155"/>
      <c r="NHI2" s="1155"/>
      <c r="NHJ2" s="1155"/>
      <c r="NHK2" s="1155"/>
      <c r="NHL2" s="1155"/>
      <c r="NHM2" s="1155"/>
      <c r="NHN2" s="1155"/>
      <c r="NHO2" s="1155"/>
      <c r="NHP2" s="1155"/>
      <c r="NHQ2" s="1155"/>
      <c r="NHR2" s="1155"/>
      <c r="NHS2" s="1155"/>
      <c r="NHT2" s="1155"/>
      <c r="NHU2" s="1155"/>
      <c r="NHV2" s="1155"/>
      <c r="NHW2" s="1155"/>
      <c r="NHX2" s="1155"/>
      <c r="NHY2" s="1155"/>
      <c r="NHZ2" s="1155"/>
      <c r="NIA2" s="1155"/>
      <c r="NIB2" s="1155"/>
      <c r="NIC2" s="1155"/>
      <c r="NID2" s="1155"/>
      <c r="NIE2" s="1155"/>
      <c r="NIF2" s="1155"/>
      <c r="NIG2" s="1155"/>
      <c r="NIH2" s="1155"/>
      <c r="NII2" s="1155"/>
      <c r="NIJ2" s="1155"/>
      <c r="NIK2" s="1155"/>
      <c r="NIL2" s="1155"/>
      <c r="NIM2" s="1155"/>
      <c r="NIN2" s="1155"/>
      <c r="NIO2" s="1155"/>
      <c r="NIP2" s="1155"/>
      <c r="NIQ2" s="1155"/>
      <c r="NIR2" s="1155"/>
      <c r="NIS2" s="1155"/>
      <c r="NIT2" s="1155"/>
      <c r="NIU2" s="1155"/>
      <c r="NIV2" s="1155"/>
      <c r="NIW2" s="1155"/>
      <c r="NIX2" s="1155"/>
      <c r="NIY2" s="1155"/>
      <c r="NIZ2" s="1155"/>
      <c r="NJA2" s="1155"/>
      <c r="NJB2" s="1155"/>
      <c r="NJC2" s="1155"/>
      <c r="NJD2" s="1155"/>
      <c r="NJE2" s="1155"/>
      <c r="NJF2" s="1155"/>
      <c r="NJG2" s="1155"/>
      <c r="NJH2" s="1155"/>
      <c r="NJI2" s="1155"/>
      <c r="NJJ2" s="1155"/>
      <c r="NJK2" s="1155"/>
      <c r="NJL2" s="1155"/>
      <c r="NJM2" s="1155"/>
      <c r="NJN2" s="1155"/>
      <c r="NJO2" s="1155"/>
      <c r="NJP2" s="1155"/>
      <c r="NJQ2" s="1155"/>
      <c r="NJR2" s="1155"/>
      <c r="NJS2" s="1155"/>
      <c r="NJT2" s="1155"/>
      <c r="NJU2" s="1155"/>
      <c r="NJV2" s="1155"/>
      <c r="NJW2" s="1155"/>
      <c r="NJX2" s="1155"/>
      <c r="NJY2" s="1155"/>
      <c r="NJZ2" s="1155"/>
      <c r="NKA2" s="1155"/>
      <c r="NKB2" s="1155"/>
      <c r="NKC2" s="1155"/>
      <c r="NKD2" s="1155"/>
      <c r="NKE2" s="1155"/>
      <c r="NKF2" s="1155"/>
      <c r="NKG2" s="1155"/>
      <c r="NKH2" s="1155"/>
      <c r="NKI2" s="1155"/>
      <c r="NKJ2" s="1155"/>
      <c r="NKK2" s="1155"/>
      <c r="NKL2" s="1155"/>
      <c r="NKM2" s="1155"/>
      <c r="NKN2" s="1155"/>
      <c r="NKO2" s="1155"/>
      <c r="NKP2" s="1155"/>
      <c r="NKQ2" s="1155"/>
      <c r="NKR2" s="1155"/>
      <c r="NKS2" s="1155"/>
      <c r="NKT2" s="1155"/>
      <c r="NKU2" s="1155"/>
      <c r="NKV2" s="1155"/>
      <c r="NKW2" s="1155"/>
      <c r="NKX2" s="1155"/>
      <c r="NKY2" s="1155"/>
      <c r="NKZ2" s="1155"/>
      <c r="NLA2" s="1155"/>
      <c r="NLB2" s="1155"/>
      <c r="NLC2" s="1155"/>
      <c r="NLD2" s="1155"/>
      <c r="NLE2" s="1155"/>
      <c r="NLF2" s="1155"/>
      <c r="NLG2" s="1155"/>
      <c r="NLH2" s="1155"/>
      <c r="NLI2" s="1155"/>
      <c r="NLJ2" s="1155"/>
      <c r="NLK2" s="1155"/>
      <c r="NLL2" s="1155"/>
      <c r="NLM2" s="1155"/>
      <c r="NLN2" s="1155"/>
      <c r="NLO2" s="1155"/>
      <c r="NLP2" s="1155"/>
      <c r="NLQ2" s="1155"/>
      <c r="NLR2" s="1155"/>
      <c r="NLS2" s="1155"/>
      <c r="NLT2" s="1155"/>
      <c r="NLU2" s="1155"/>
      <c r="NLV2" s="1155"/>
      <c r="NLW2" s="1155"/>
      <c r="NLX2" s="1155"/>
      <c r="NLY2" s="1155"/>
      <c r="NLZ2" s="1155"/>
      <c r="NMA2" s="1155"/>
      <c r="NMB2" s="1155"/>
      <c r="NMC2" s="1155"/>
      <c r="NMD2" s="1155"/>
      <c r="NME2" s="1155"/>
      <c r="NMF2" s="1155"/>
      <c r="NMG2" s="1155"/>
      <c r="NMH2" s="1155"/>
      <c r="NMI2" s="1155"/>
      <c r="NMJ2" s="1155"/>
      <c r="NMK2" s="1155"/>
      <c r="NML2" s="1155"/>
      <c r="NMM2" s="1155"/>
      <c r="NMN2" s="1155"/>
      <c r="NMO2" s="1155"/>
      <c r="NMP2" s="1155"/>
      <c r="NMQ2" s="1155"/>
      <c r="NMR2" s="1155"/>
      <c r="NMS2" s="1155"/>
      <c r="NMT2" s="1155"/>
      <c r="NMU2" s="1155"/>
      <c r="NMV2" s="1155"/>
      <c r="NMW2" s="1155"/>
      <c r="NMX2" s="1155"/>
      <c r="NMY2" s="1155"/>
      <c r="NMZ2" s="1155"/>
      <c r="NNA2" s="1155"/>
      <c r="NNB2" s="1155"/>
      <c r="NNC2" s="1155"/>
      <c r="NND2" s="1155"/>
      <c r="NNE2" s="1155"/>
      <c r="NNF2" s="1155"/>
      <c r="NNG2" s="1155"/>
      <c r="NNH2" s="1155"/>
      <c r="NNI2" s="1155"/>
      <c r="NNJ2" s="1155"/>
      <c r="NNK2" s="1155"/>
      <c r="NNL2" s="1155"/>
      <c r="NNM2" s="1155"/>
      <c r="NNN2" s="1155"/>
      <c r="NNO2" s="1155"/>
      <c r="NNP2" s="1155"/>
      <c r="NNQ2" s="1155"/>
      <c r="NNR2" s="1155"/>
      <c r="NNS2" s="1155"/>
      <c r="NNT2" s="1155"/>
      <c r="NNU2" s="1155"/>
      <c r="NNV2" s="1155"/>
      <c r="NNW2" s="1155"/>
      <c r="NNX2" s="1155"/>
      <c r="NNY2" s="1155"/>
      <c r="NNZ2" s="1155"/>
      <c r="NOA2" s="1155"/>
      <c r="NOB2" s="1155"/>
      <c r="NOC2" s="1155"/>
      <c r="NOD2" s="1155"/>
      <c r="NOE2" s="1155"/>
      <c r="NOF2" s="1155"/>
      <c r="NOG2" s="1155"/>
      <c r="NOH2" s="1155"/>
      <c r="NOI2" s="1155"/>
      <c r="NOJ2" s="1155"/>
      <c r="NOK2" s="1155"/>
      <c r="NOL2" s="1155"/>
      <c r="NOM2" s="1155"/>
      <c r="NON2" s="1155"/>
      <c r="NOO2" s="1155"/>
      <c r="NOP2" s="1155"/>
      <c r="NOQ2" s="1155"/>
      <c r="NOR2" s="1155"/>
      <c r="NOS2" s="1155"/>
      <c r="NOT2" s="1155"/>
      <c r="NOU2" s="1155"/>
      <c r="NOV2" s="1155"/>
      <c r="NOW2" s="1155"/>
      <c r="NOX2" s="1155"/>
      <c r="NOY2" s="1155"/>
      <c r="NOZ2" s="1155"/>
      <c r="NPA2" s="1155"/>
      <c r="NPB2" s="1155"/>
      <c r="NPC2" s="1155"/>
      <c r="NPD2" s="1155"/>
      <c r="NPE2" s="1155"/>
      <c r="NPF2" s="1155"/>
      <c r="NPG2" s="1155"/>
      <c r="NPH2" s="1155"/>
      <c r="NPI2" s="1155"/>
      <c r="NPJ2" s="1155"/>
      <c r="NPK2" s="1155"/>
      <c r="NPL2" s="1155"/>
      <c r="NPM2" s="1155"/>
      <c r="NPN2" s="1155"/>
      <c r="NPO2" s="1155"/>
      <c r="NPP2" s="1155"/>
      <c r="NPQ2" s="1155"/>
      <c r="NPR2" s="1155"/>
      <c r="NPS2" s="1155"/>
      <c r="NPT2" s="1155"/>
      <c r="NPU2" s="1155"/>
      <c r="NPV2" s="1155"/>
      <c r="NPW2" s="1155"/>
      <c r="NPX2" s="1155"/>
      <c r="NPY2" s="1155"/>
      <c r="NPZ2" s="1155"/>
      <c r="NQA2" s="1155"/>
      <c r="NQB2" s="1155"/>
      <c r="NQC2" s="1155"/>
      <c r="NQD2" s="1155"/>
      <c r="NQE2" s="1155"/>
      <c r="NQF2" s="1155"/>
      <c r="NQG2" s="1155"/>
      <c r="NQH2" s="1155"/>
      <c r="NQI2" s="1155"/>
      <c r="NQJ2" s="1155"/>
      <c r="NQK2" s="1155"/>
      <c r="NQL2" s="1155"/>
      <c r="NQM2" s="1155"/>
      <c r="NQN2" s="1155"/>
      <c r="NQO2" s="1155"/>
      <c r="NQP2" s="1155"/>
      <c r="NQQ2" s="1155"/>
      <c r="NQR2" s="1155"/>
      <c r="NQS2" s="1155"/>
      <c r="NQT2" s="1155"/>
      <c r="NQU2" s="1155"/>
      <c r="NQV2" s="1155"/>
      <c r="NQW2" s="1155"/>
      <c r="NQX2" s="1155"/>
      <c r="NQY2" s="1155"/>
      <c r="NQZ2" s="1155"/>
      <c r="NRA2" s="1155"/>
      <c r="NRB2" s="1155"/>
      <c r="NRC2" s="1155"/>
      <c r="NRD2" s="1155"/>
      <c r="NRE2" s="1155"/>
      <c r="NRF2" s="1155"/>
      <c r="NRG2" s="1155"/>
      <c r="NRH2" s="1155"/>
      <c r="NRI2" s="1155"/>
      <c r="NRJ2" s="1155"/>
      <c r="NRK2" s="1155"/>
      <c r="NRL2" s="1155"/>
      <c r="NRM2" s="1155"/>
      <c r="NRN2" s="1155"/>
      <c r="NRO2" s="1155"/>
      <c r="NRP2" s="1155"/>
      <c r="NRQ2" s="1155"/>
      <c r="NRR2" s="1155"/>
      <c r="NRS2" s="1155"/>
      <c r="NRT2" s="1155"/>
      <c r="NRU2" s="1155"/>
      <c r="NRV2" s="1155"/>
      <c r="NRW2" s="1155"/>
      <c r="NRX2" s="1155"/>
      <c r="NRY2" s="1155"/>
      <c r="NRZ2" s="1155"/>
      <c r="NSA2" s="1155"/>
      <c r="NSB2" s="1155"/>
      <c r="NSC2" s="1155"/>
      <c r="NSD2" s="1155"/>
      <c r="NSE2" s="1155"/>
      <c r="NSF2" s="1155"/>
      <c r="NSG2" s="1155"/>
      <c r="NSH2" s="1155"/>
      <c r="NSI2" s="1155"/>
      <c r="NSJ2" s="1155"/>
      <c r="NSK2" s="1155"/>
      <c r="NSL2" s="1155"/>
      <c r="NSM2" s="1155"/>
      <c r="NSN2" s="1155"/>
      <c r="NSO2" s="1155"/>
      <c r="NSP2" s="1155"/>
      <c r="NSQ2" s="1155"/>
      <c r="NSR2" s="1155"/>
      <c r="NSS2" s="1155"/>
      <c r="NST2" s="1155"/>
      <c r="NSU2" s="1155"/>
      <c r="NSV2" s="1155"/>
      <c r="NSW2" s="1155"/>
      <c r="NSX2" s="1155"/>
      <c r="NSY2" s="1155"/>
      <c r="NSZ2" s="1155"/>
      <c r="NTA2" s="1155"/>
      <c r="NTB2" s="1155"/>
      <c r="NTC2" s="1155"/>
      <c r="NTD2" s="1155"/>
      <c r="NTE2" s="1155"/>
      <c r="NTF2" s="1155"/>
      <c r="NTG2" s="1155"/>
      <c r="NTH2" s="1155"/>
      <c r="NTI2" s="1155"/>
      <c r="NTJ2" s="1155"/>
      <c r="NTK2" s="1155"/>
      <c r="NTL2" s="1155"/>
      <c r="NTM2" s="1155"/>
      <c r="NTN2" s="1155"/>
      <c r="NTO2" s="1155"/>
      <c r="NTP2" s="1155"/>
      <c r="NTQ2" s="1155"/>
      <c r="NTR2" s="1155"/>
      <c r="NTS2" s="1155"/>
      <c r="NTT2" s="1155"/>
      <c r="NTU2" s="1155"/>
      <c r="NTV2" s="1155"/>
      <c r="NTW2" s="1155"/>
      <c r="NTX2" s="1155"/>
      <c r="NTY2" s="1155"/>
      <c r="NTZ2" s="1155"/>
      <c r="NUA2" s="1155"/>
      <c r="NUB2" s="1155"/>
      <c r="NUC2" s="1155"/>
      <c r="NUD2" s="1155"/>
      <c r="NUE2" s="1155"/>
      <c r="NUF2" s="1155"/>
      <c r="NUG2" s="1155"/>
      <c r="NUH2" s="1155"/>
      <c r="NUI2" s="1155"/>
      <c r="NUJ2" s="1155"/>
      <c r="NUK2" s="1155"/>
      <c r="NUL2" s="1155"/>
      <c r="NUM2" s="1155"/>
      <c r="NUN2" s="1155"/>
      <c r="NUO2" s="1155"/>
      <c r="NUP2" s="1155"/>
      <c r="NUQ2" s="1155"/>
      <c r="NUR2" s="1155"/>
      <c r="NUS2" s="1155"/>
      <c r="NUT2" s="1155"/>
      <c r="NUU2" s="1155"/>
      <c r="NUV2" s="1155"/>
      <c r="NUW2" s="1155"/>
      <c r="NUX2" s="1155"/>
      <c r="NUY2" s="1155"/>
      <c r="NUZ2" s="1155"/>
      <c r="NVA2" s="1155"/>
      <c r="NVB2" s="1155"/>
      <c r="NVC2" s="1155"/>
      <c r="NVD2" s="1155"/>
      <c r="NVE2" s="1155"/>
      <c r="NVF2" s="1155"/>
      <c r="NVG2" s="1155"/>
      <c r="NVH2" s="1155"/>
      <c r="NVI2" s="1155"/>
      <c r="NVJ2" s="1155"/>
      <c r="NVK2" s="1155"/>
      <c r="NVL2" s="1155"/>
      <c r="NVM2" s="1155"/>
      <c r="NVN2" s="1155"/>
      <c r="NVO2" s="1155"/>
      <c r="NVP2" s="1155"/>
      <c r="NVQ2" s="1155"/>
      <c r="NVR2" s="1155"/>
      <c r="NVS2" s="1155"/>
      <c r="NVT2" s="1155"/>
      <c r="NVU2" s="1155"/>
      <c r="NVV2" s="1155"/>
      <c r="NVW2" s="1155"/>
      <c r="NVX2" s="1155"/>
      <c r="NVY2" s="1155"/>
      <c r="NVZ2" s="1155"/>
      <c r="NWA2" s="1155"/>
      <c r="NWB2" s="1155"/>
      <c r="NWC2" s="1155"/>
      <c r="NWD2" s="1155"/>
      <c r="NWE2" s="1155"/>
      <c r="NWF2" s="1155"/>
      <c r="NWG2" s="1155"/>
      <c r="NWH2" s="1155"/>
      <c r="NWI2" s="1155"/>
      <c r="NWJ2" s="1155"/>
      <c r="NWK2" s="1155"/>
      <c r="NWL2" s="1155"/>
      <c r="NWM2" s="1155"/>
      <c r="NWN2" s="1155"/>
      <c r="NWO2" s="1155"/>
      <c r="NWP2" s="1155"/>
      <c r="NWQ2" s="1155"/>
      <c r="NWR2" s="1155"/>
      <c r="NWS2" s="1155"/>
      <c r="NWT2" s="1155"/>
      <c r="NWU2" s="1155"/>
      <c r="NWV2" s="1155"/>
      <c r="NWW2" s="1155"/>
      <c r="NWX2" s="1155"/>
      <c r="NWY2" s="1155"/>
      <c r="NWZ2" s="1155"/>
      <c r="NXA2" s="1155"/>
      <c r="NXB2" s="1155"/>
      <c r="NXC2" s="1155"/>
      <c r="NXD2" s="1155"/>
      <c r="NXE2" s="1155"/>
      <c r="NXF2" s="1155"/>
      <c r="NXG2" s="1155"/>
      <c r="NXH2" s="1155"/>
      <c r="NXI2" s="1155"/>
      <c r="NXJ2" s="1155"/>
      <c r="NXK2" s="1155"/>
      <c r="NXL2" s="1155"/>
      <c r="NXM2" s="1155"/>
      <c r="NXN2" s="1155"/>
      <c r="NXO2" s="1155"/>
      <c r="NXP2" s="1155"/>
      <c r="NXQ2" s="1155"/>
      <c r="NXR2" s="1155"/>
      <c r="NXS2" s="1155"/>
      <c r="NXT2" s="1155"/>
      <c r="NXU2" s="1155"/>
      <c r="NXV2" s="1155"/>
      <c r="NXW2" s="1155"/>
      <c r="NXX2" s="1155"/>
      <c r="NXY2" s="1155"/>
      <c r="NXZ2" s="1155"/>
      <c r="NYA2" s="1155"/>
      <c r="NYB2" s="1155"/>
      <c r="NYC2" s="1155"/>
      <c r="NYD2" s="1155"/>
      <c r="NYE2" s="1155"/>
      <c r="NYF2" s="1155"/>
      <c r="NYG2" s="1155"/>
      <c r="NYH2" s="1155"/>
      <c r="NYI2" s="1155"/>
      <c r="NYJ2" s="1155"/>
      <c r="NYK2" s="1155"/>
      <c r="NYL2" s="1155"/>
      <c r="NYM2" s="1155"/>
      <c r="NYN2" s="1155"/>
      <c r="NYO2" s="1155"/>
      <c r="NYP2" s="1155"/>
      <c r="NYQ2" s="1155"/>
      <c r="NYR2" s="1155"/>
      <c r="NYS2" s="1155"/>
      <c r="NYT2" s="1155"/>
      <c r="NYU2" s="1155"/>
      <c r="NYV2" s="1155"/>
      <c r="NYW2" s="1155"/>
      <c r="NYX2" s="1155"/>
      <c r="NYY2" s="1155"/>
      <c r="NYZ2" s="1155"/>
      <c r="NZA2" s="1155"/>
      <c r="NZB2" s="1155"/>
      <c r="NZC2" s="1155"/>
      <c r="NZD2" s="1155"/>
      <c r="NZE2" s="1155"/>
      <c r="NZF2" s="1155"/>
      <c r="NZG2" s="1155"/>
      <c r="NZH2" s="1155"/>
      <c r="NZI2" s="1155"/>
      <c r="NZJ2" s="1155"/>
      <c r="NZK2" s="1155"/>
      <c r="NZL2" s="1155"/>
      <c r="NZM2" s="1155"/>
      <c r="NZN2" s="1155"/>
      <c r="NZO2" s="1155"/>
      <c r="NZP2" s="1155"/>
      <c r="NZQ2" s="1155"/>
      <c r="NZR2" s="1155"/>
      <c r="NZS2" s="1155"/>
      <c r="NZT2" s="1155"/>
      <c r="NZU2" s="1155"/>
      <c r="NZV2" s="1155"/>
      <c r="NZW2" s="1155"/>
      <c r="NZX2" s="1155"/>
      <c r="NZY2" s="1155"/>
      <c r="NZZ2" s="1155"/>
      <c r="OAA2" s="1155"/>
      <c r="OAB2" s="1155"/>
      <c r="OAC2" s="1155"/>
      <c r="OAD2" s="1155"/>
      <c r="OAE2" s="1155"/>
      <c r="OAF2" s="1155"/>
      <c r="OAG2" s="1155"/>
      <c r="OAH2" s="1155"/>
      <c r="OAI2" s="1155"/>
      <c r="OAJ2" s="1155"/>
      <c r="OAK2" s="1155"/>
      <c r="OAL2" s="1155"/>
      <c r="OAM2" s="1155"/>
      <c r="OAN2" s="1155"/>
      <c r="OAO2" s="1155"/>
      <c r="OAP2" s="1155"/>
      <c r="OAQ2" s="1155"/>
      <c r="OAR2" s="1155"/>
      <c r="OAS2" s="1155"/>
      <c r="OAT2" s="1155"/>
      <c r="OAU2" s="1155"/>
      <c r="OAV2" s="1155"/>
      <c r="OAW2" s="1155"/>
      <c r="OAX2" s="1155"/>
      <c r="OAY2" s="1155"/>
      <c r="OAZ2" s="1155"/>
      <c r="OBA2" s="1155"/>
      <c r="OBB2" s="1155"/>
      <c r="OBC2" s="1155"/>
      <c r="OBD2" s="1155"/>
      <c r="OBE2" s="1155"/>
      <c r="OBF2" s="1155"/>
      <c r="OBG2" s="1155"/>
      <c r="OBH2" s="1155"/>
      <c r="OBI2" s="1155"/>
      <c r="OBJ2" s="1155"/>
      <c r="OBK2" s="1155"/>
      <c r="OBL2" s="1155"/>
      <c r="OBM2" s="1155"/>
      <c r="OBN2" s="1155"/>
      <c r="OBO2" s="1155"/>
      <c r="OBP2" s="1155"/>
      <c r="OBQ2" s="1155"/>
      <c r="OBR2" s="1155"/>
      <c r="OBS2" s="1155"/>
      <c r="OBT2" s="1155"/>
      <c r="OBU2" s="1155"/>
      <c r="OBV2" s="1155"/>
      <c r="OBW2" s="1155"/>
      <c r="OBX2" s="1155"/>
      <c r="OBY2" s="1155"/>
      <c r="OBZ2" s="1155"/>
      <c r="OCA2" s="1155"/>
      <c r="OCB2" s="1155"/>
      <c r="OCC2" s="1155"/>
      <c r="OCD2" s="1155"/>
      <c r="OCE2" s="1155"/>
      <c r="OCF2" s="1155"/>
      <c r="OCG2" s="1155"/>
      <c r="OCH2" s="1155"/>
      <c r="OCI2" s="1155"/>
      <c r="OCJ2" s="1155"/>
      <c r="OCK2" s="1155"/>
      <c r="OCL2" s="1155"/>
      <c r="OCM2" s="1155"/>
      <c r="OCN2" s="1155"/>
      <c r="OCO2" s="1155"/>
      <c r="OCP2" s="1155"/>
      <c r="OCQ2" s="1155"/>
      <c r="OCR2" s="1155"/>
      <c r="OCS2" s="1155"/>
      <c r="OCT2" s="1155"/>
      <c r="OCU2" s="1155"/>
      <c r="OCV2" s="1155"/>
      <c r="OCW2" s="1155"/>
      <c r="OCX2" s="1155"/>
      <c r="OCY2" s="1155"/>
      <c r="OCZ2" s="1155"/>
      <c r="ODA2" s="1155"/>
      <c r="ODB2" s="1155"/>
      <c r="ODC2" s="1155"/>
      <c r="ODD2" s="1155"/>
      <c r="ODE2" s="1155"/>
      <c r="ODF2" s="1155"/>
      <c r="ODG2" s="1155"/>
      <c r="ODH2" s="1155"/>
      <c r="ODI2" s="1155"/>
      <c r="ODJ2" s="1155"/>
      <c r="ODK2" s="1155"/>
      <c r="ODL2" s="1155"/>
      <c r="ODM2" s="1155"/>
      <c r="ODN2" s="1155"/>
      <c r="ODO2" s="1155"/>
      <c r="ODP2" s="1155"/>
      <c r="ODQ2" s="1155"/>
      <c r="ODR2" s="1155"/>
      <c r="ODS2" s="1155"/>
      <c r="ODT2" s="1155"/>
      <c r="ODU2" s="1155"/>
      <c r="ODV2" s="1155"/>
      <c r="ODW2" s="1155"/>
      <c r="ODX2" s="1155"/>
      <c r="ODY2" s="1155"/>
      <c r="ODZ2" s="1155"/>
      <c r="OEA2" s="1155"/>
      <c r="OEB2" s="1155"/>
      <c r="OEC2" s="1155"/>
      <c r="OED2" s="1155"/>
      <c r="OEE2" s="1155"/>
      <c r="OEF2" s="1155"/>
      <c r="OEG2" s="1155"/>
      <c r="OEH2" s="1155"/>
      <c r="OEI2" s="1155"/>
      <c r="OEJ2" s="1155"/>
      <c r="OEK2" s="1155"/>
      <c r="OEL2" s="1155"/>
      <c r="OEM2" s="1155"/>
      <c r="OEN2" s="1155"/>
      <c r="OEO2" s="1155"/>
      <c r="OEP2" s="1155"/>
      <c r="OEQ2" s="1155"/>
      <c r="OER2" s="1155"/>
      <c r="OES2" s="1155"/>
      <c r="OET2" s="1155"/>
      <c r="OEU2" s="1155"/>
      <c r="OEV2" s="1155"/>
      <c r="OEW2" s="1155"/>
      <c r="OEX2" s="1155"/>
      <c r="OEY2" s="1155"/>
      <c r="OEZ2" s="1155"/>
      <c r="OFA2" s="1155"/>
      <c r="OFB2" s="1155"/>
      <c r="OFC2" s="1155"/>
      <c r="OFD2" s="1155"/>
      <c r="OFE2" s="1155"/>
      <c r="OFF2" s="1155"/>
      <c r="OFG2" s="1155"/>
      <c r="OFH2" s="1155"/>
      <c r="OFI2" s="1155"/>
      <c r="OFJ2" s="1155"/>
      <c r="OFK2" s="1155"/>
      <c r="OFL2" s="1155"/>
      <c r="OFM2" s="1155"/>
      <c r="OFN2" s="1155"/>
      <c r="OFO2" s="1155"/>
      <c r="OFP2" s="1155"/>
      <c r="OFQ2" s="1155"/>
      <c r="OFR2" s="1155"/>
      <c r="OFS2" s="1155"/>
      <c r="OFT2" s="1155"/>
      <c r="OFU2" s="1155"/>
      <c r="OFV2" s="1155"/>
      <c r="OFW2" s="1155"/>
      <c r="OFX2" s="1155"/>
      <c r="OFY2" s="1155"/>
      <c r="OFZ2" s="1155"/>
      <c r="OGA2" s="1155"/>
      <c r="OGB2" s="1155"/>
      <c r="OGC2" s="1155"/>
      <c r="OGD2" s="1155"/>
      <c r="OGE2" s="1155"/>
      <c r="OGF2" s="1155"/>
      <c r="OGG2" s="1155"/>
      <c r="OGH2" s="1155"/>
      <c r="OGI2" s="1155"/>
      <c r="OGJ2" s="1155"/>
      <c r="OGK2" s="1155"/>
      <c r="OGL2" s="1155"/>
      <c r="OGM2" s="1155"/>
      <c r="OGN2" s="1155"/>
      <c r="OGO2" s="1155"/>
      <c r="OGP2" s="1155"/>
      <c r="OGQ2" s="1155"/>
      <c r="OGR2" s="1155"/>
      <c r="OGS2" s="1155"/>
      <c r="OGT2" s="1155"/>
      <c r="OGU2" s="1155"/>
      <c r="OGV2" s="1155"/>
      <c r="OGW2" s="1155"/>
      <c r="OGX2" s="1155"/>
      <c r="OGY2" s="1155"/>
      <c r="OGZ2" s="1155"/>
      <c r="OHA2" s="1155"/>
      <c r="OHB2" s="1155"/>
      <c r="OHC2" s="1155"/>
      <c r="OHD2" s="1155"/>
      <c r="OHE2" s="1155"/>
      <c r="OHF2" s="1155"/>
      <c r="OHG2" s="1155"/>
      <c r="OHH2" s="1155"/>
      <c r="OHI2" s="1155"/>
      <c r="OHJ2" s="1155"/>
      <c r="OHK2" s="1155"/>
      <c r="OHL2" s="1155"/>
      <c r="OHM2" s="1155"/>
      <c r="OHN2" s="1155"/>
      <c r="OHO2" s="1155"/>
      <c r="OHP2" s="1155"/>
      <c r="OHQ2" s="1155"/>
      <c r="OHR2" s="1155"/>
      <c r="OHS2" s="1155"/>
      <c r="OHT2" s="1155"/>
      <c r="OHU2" s="1155"/>
      <c r="OHV2" s="1155"/>
      <c r="OHW2" s="1155"/>
      <c r="OHX2" s="1155"/>
      <c r="OHY2" s="1155"/>
      <c r="OHZ2" s="1155"/>
      <c r="OIA2" s="1155"/>
      <c r="OIB2" s="1155"/>
      <c r="OIC2" s="1155"/>
      <c r="OID2" s="1155"/>
      <c r="OIE2" s="1155"/>
      <c r="OIF2" s="1155"/>
      <c r="OIG2" s="1155"/>
      <c r="OIH2" s="1155"/>
      <c r="OII2" s="1155"/>
      <c r="OIJ2" s="1155"/>
      <c r="OIK2" s="1155"/>
      <c r="OIL2" s="1155"/>
      <c r="OIM2" s="1155"/>
      <c r="OIN2" s="1155"/>
      <c r="OIO2" s="1155"/>
      <c r="OIP2" s="1155"/>
      <c r="OIQ2" s="1155"/>
      <c r="OIR2" s="1155"/>
      <c r="OIS2" s="1155"/>
      <c r="OIT2" s="1155"/>
      <c r="OIU2" s="1155"/>
      <c r="OIV2" s="1155"/>
      <c r="OIW2" s="1155"/>
      <c r="OIX2" s="1155"/>
      <c r="OIY2" s="1155"/>
      <c r="OIZ2" s="1155"/>
      <c r="OJA2" s="1155"/>
      <c r="OJB2" s="1155"/>
      <c r="OJC2" s="1155"/>
      <c r="OJD2" s="1155"/>
      <c r="OJE2" s="1155"/>
      <c r="OJF2" s="1155"/>
      <c r="OJG2" s="1155"/>
      <c r="OJH2" s="1155"/>
      <c r="OJI2" s="1155"/>
      <c r="OJJ2" s="1155"/>
      <c r="OJK2" s="1155"/>
      <c r="OJL2" s="1155"/>
      <c r="OJM2" s="1155"/>
      <c r="OJN2" s="1155"/>
      <c r="OJO2" s="1155"/>
      <c r="OJP2" s="1155"/>
      <c r="OJQ2" s="1155"/>
      <c r="OJR2" s="1155"/>
      <c r="OJS2" s="1155"/>
      <c r="OJT2" s="1155"/>
      <c r="OJU2" s="1155"/>
      <c r="OJV2" s="1155"/>
      <c r="OJW2" s="1155"/>
      <c r="OJX2" s="1155"/>
      <c r="OJY2" s="1155"/>
      <c r="OJZ2" s="1155"/>
      <c r="OKA2" s="1155"/>
      <c r="OKB2" s="1155"/>
      <c r="OKC2" s="1155"/>
      <c r="OKD2" s="1155"/>
      <c r="OKE2" s="1155"/>
      <c r="OKF2" s="1155"/>
      <c r="OKG2" s="1155"/>
      <c r="OKH2" s="1155"/>
      <c r="OKI2" s="1155"/>
      <c r="OKJ2" s="1155"/>
      <c r="OKK2" s="1155"/>
      <c r="OKL2" s="1155"/>
      <c r="OKM2" s="1155"/>
      <c r="OKN2" s="1155"/>
      <c r="OKO2" s="1155"/>
      <c r="OKP2" s="1155"/>
      <c r="OKQ2" s="1155"/>
      <c r="OKR2" s="1155"/>
      <c r="OKS2" s="1155"/>
      <c r="OKT2" s="1155"/>
      <c r="OKU2" s="1155"/>
      <c r="OKV2" s="1155"/>
      <c r="OKW2" s="1155"/>
      <c r="OKX2" s="1155"/>
      <c r="OKY2" s="1155"/>
      <c r="OKZ2" s="1155"/>
      <c r="OLA2" s="1155"/>
      <c r="OLB2" s="1155"/>
      <c r="OLC2" s="1155"/>
      <c r="OLD2" s="1155"/>
      <c r="OLE2" s="1155"/>
      <c r="OLF2" s="1155"/>
      <c r="OLG2" s="1155"/>
      <c r="OLH2" s="1155"/>
      <c r="OLI2" s="1155"/>
      <c r="OLJ2" s="1155"/>
      <c r="OLK2" s="1155"/>
      <c r="OLL2" s="1155"/>
      <c r="OLM2" s="1155"/>
      <c r="OLN2" s="1155"/>
      <c r="OLO2" s="1155"/>
      <c r="OLP2" s="1155"/>
      <c r="OLQ2" s="1155"/>
      <c r="OLR2" s="1155"/>
      <c r="OLS2" s="1155"/>
      <c r="OLT2" s="1155"/>
      <c r="OLU2" s="1155"/>
      <c r="OLV2" s="1155"/>
      <c r="OLW2" s="1155"/>
      <c r="OLX2" s="1155"/>
      <c r="OLY2" s="1155"/>
      <c r="OLZ2" s="1155"/>
      <c r="OMA2" s="1155"/>
      <c r="OMB2" s="1155"/>
      <c r="OMC2" s="1155"/>
      <c r="OMD2" s="1155"/>
      <c r="OME2" s="1155"/>
      <c r="OMF2" s="1155"/>
      <c r="OMG2" s="1155"/>
      <c r="OMH2" s="1155"/>
      <c r="OMI2" s="1155"/>
      <c r="OMJ2" s="1155"/>
      <c r="OMK2" s="1155"/>
      <c r="OML2" s="1155"/>
      <c r="OMM2" s="1155"/>
      <c r="OMN2" s="1155"/>
      <c r="OMO2" s="1155"/>
      <c r="OMP2" s="1155"/>
      <c r="OMQ2" s="1155"/>
      <c r="OMR2" s="1155"/>
      <c r="OMS2" s="1155"/>
      <c r="OMT2" s="1155"/>
      <c r="OMU2" s="1155"/>
      <c r="OMV2" s="1155"/>
      <c r="OMW2" s="1155"/>
      <c r="OMX2" s="1155"/>
      <c r="OMY2" s="1155"/>
      <c r="OMZ2" s="1155"/>
      <c r="ONA2" s="1155"/>
      <c r="ONB2" s="1155"/>
      <c r="ONC2" s="1155"/>
      <c r="OND2" s="1155"/>
      <c r="ONE2" s="1155"/>
      <c r="ONF2" s="1155"/>
      <c r="ONG2" s="1155"/>
      <c r="ONH2" s="1155"/>
      <c r="ONI2" s="1155"/>
      <c r="ONJ2" s="1155"/>
      <c r="ONK2" s="1155"/>
      <c r="ONL2" s="1155"/>
      <c r="ONM2" s="1155"/>
      <c r="ONN2" s="1155"/>
      <c r="ONO2" s="1155"/>
      <c r="ONP2" s="1155"/>
      <c r="ONQ2" s="1155"/>
      <c r="ONR2" s="1155"/>
      <c r="ONS2" s="1155"/>
      <c r="ONT2" s="1155"/>
      <c r="ONU2" s="1155"/>
      <c r="ONV2" s="1155"/>
      <c r="ONW2" s="1155"/>
      <c r="ONX2" s="1155"/>
      <c r="ONY2" s="1155"/>
      <c r="ONZ2" s="1155"/>
      <c r="OOA2" s="1155"/>
      <c r="OOB2" s="1155"/>
      <c r="OOC2" s="1155"/>
      <c r="OOD2" s="1155"/>
      <c r="OOE2" s="1155"/>
      <c r="OOF2" s="1155"/>
      <c r="OOG2" s="1155"/>
      <c r="OOH2" s="1155"/>
      <c r="OOI2" s="1155"/>
      <c r="OOJ2" s="1155"/>
      <c r="OOK2" s="1155"/>
      <c r="OOL2" s="1155"/>
      <c r="OOM2" s="1155"/>
      <c r="OON2" s="1155"/>
      <c r="OOO2" s="1155"/>
      <c r="OOP2" s="1155"/>
      <c r="OOQ2" s="1155"/>
      <c r="OOR2" s="1155"/>
      <c r="OOS2" s="1155"/>
      <c r="OOT2" s="1155"/>
      <c r="OOU2" s="1155"/>
      <c r="OOV2" s="1155"/>
      <c r="OOW2" s="1155"/>
      <c r="OOX2" s="1155"/>
      <c r="OOY2" s="1155"/>
      <c r="OOZ2" s="1155"/>
      <c r="OPA2" s="1155"/>
      <c r="OPB2" s="1155"/>
      <c r="OPC2" s="1155"/>
      <c r="OPD2" s="1155"/>
      <c r="OPE2" s="1155"/>
      <c r="OPF2" s="1155"/>
      <c r="OPG2" s="1155"/>
      <c r="OPH2" s="1155"/>
      <c r="OPI2" s="1155"/>
      <c r="OPJ2" s="1155"/>
      <c r="OPK2" s="1155"/>
      <c r="OPL2" s="1155"/>
      <c r="OPM2" s="1155"/>
      <c r="OPN2" s="1155"/>
      <c r="OPO2" s="1155"/>
      <c r="OPP2" s="1155"/>
      <c r="OPQ2" s="1155"/>
      <c r="OPR2" s="1155"/>
      <c r="OPS2" s="1155"/>
      <c r="OPT2" s="1155"/>
      <c r="OPU2" s="1155"/>
      <c r="OPV2" s="1155"/>
      <c r="OPW2" s="1155"/>
      <c r="OPX2" s="1155"/>
      <c r="OPY2" s="1155"/>
      <c r="OPZ2" s="1155"/>
      <c r="OQA2" s="1155"/>
      <c r="OQB2" s="1155"/>
      <c r="OQC2" s="1155"/>
      <c r="OQD2" s="1155"/>
      <c r="OQE2" s="1155"/>
      <c r="OQF2" s="1155"/>
      <c r="OQG2" s="1155"/>
      <c r="OQH2" s="1155"/>
      <c r="OQI2" s="1155"/>
      <c r="OQJ2" s="1155"/>
      <c r="OQK2" s="1155"/>
      <c r="OQL2" s="1155"/>
      <c r="OQM2" s="1155"/>
      <c r="OQN2" s="1155"/>
      <c r="OQO2" s="1155"/>
      <c r="OQP2" s="1155"/>
      <c r="OQQ2" s="1155"/>
      <c r="OQR2" s="1155"/>
      <c r="OQS2" s="1155"/>
      <c r="OQT2" s="1155"/>
      <c r="OQU2" s="1155"/>
      <c r="OQV2" s="1155"/>
      <c r="OQW2" s="1155"/>
      <c r="OQX2" s="1155"/>
      <c r="OQY2" s="1155"/>
      <c r="OQZ2" s="1155"/>
      <c r="ORA2" s="1155"/>
      <c r="ORB2" s="1155"/>
      <c r="ORC2" s="1155"/>
      <c r="ORD2" s="1155"/>
      <c r="ORE2" s="1155"/>
      <c r="ORF2" s="1155"/>
      <c r="ORG2" s="1155"/>
      <c r="ORH2" s="1155"/>
      <c r="ORI2" s="1155"/>
      <c r="ORJ2" s="1155"/>
      <c r="ORK2" s="1155"/>
      <c r="ORL2" s="1155"/>
      <c r="ORM2" s="1155"/>
      <c r="ORN2" s="1155"/>
      <c r="ORO2" s="1155"/>
      <c r="ORP2" s="1155"/>
      <c r="ORQ2" s="1155"/>
      <c r="ORR2" s="1155"/>
      <c r="ORS2" s="1155"/>
      <c r="ORT2" s="1155"/>
      <c r="ORU2" s="1155"/>
      <c r="ORV2" s="1155"/>
      <c r="ORW2" s="1155"/>
      <c r="ORX2" s="1155"/>
      <c r="ORY2" s="1155"/>
      <c r="ORZ2" s="1155"/>
      <c r="OSA2" s="1155"/>
      <c r="OSB2" s="1155"/>
      <c r="OSC2" s="1155"/>
      <c r="OSD2" s="1155"/>
      <c r="OSE2" s="1155"/>
      <c r="OSF2" s="1155"/>
      <c r="OSG2" s="1155"/>
      <c r="OSH2" s="1155"/>
      <c r="OSI2" s="1155"/>
      <c r="OSJ2" s="1155"/>
      <c r="OSK2" s="1155"/>
      <c r="OSL2" s="1155"/>
      <c r="OSM2" s="1155"/>
      <c r="OSN2" s="1155"/>
      <c r="OSO2" s="1155"/>
      <c r="OSP2" s="1155"/>
      <c r="OSQ2" s="1155"/>
      <c r="OSR2" s="1155"/>
      <c r="OSS2" s="1155"/>
      <c r="OST2" s="1155"/>
      <c r="OSU2" s="1155"/>
      <c r="OSV2" s="1155"/>
      <c r="OSW2" s="1155"/>
      <c r="OSX2" s="1155"/>
      <c r="OSY2" s="1155"/>
      <c r="OSZ2" s="1155"/>
      <c r="OTA2" s="1155"/>
      <c r="OTB2" s="1155"/>
      <c r="OTC2" s="1155"/>
      <c r="OTD2" s="1155"/>
      <c r="OTE2" s="1155"/>
      <c r="OTF2" s="1155"/>
      <c r="OTG2" s="1155"/>
      <c r="OTH2" s="1155"/>
      <c r="OTI2" s="1155"/>
      <c r="OTJ2" s="1155"/>
      <c r="OTK2" s="1155"/>
      <c r="OTL2" s="1155"/>
      <c r="OTM2" s="1155"/>
      <c r="OTN2" s="1155"/>
      <c r="OTO2" s="1155"/>
      <c r="OTP2" s="1155"/>
      <c r="OTQ2" s="1155"/>
      <c r="OTR2" s="1155"/>
      <c r="OTS2" s="1155"/>
      <c r="OTT2" s="1155"/>
      <c r="OTU2" s="1155"/>
      <c r="OTV2" s="1155"/>
      <c r="OTW2" s="1155"/>
      <c r="OTX2" s="1155"/>
      <c r="OTY2" s="1155"/>
      <c r="OTZ2" s="1155"/>
      <c r="OUA2" s="1155"/>
      <c r="OUB2" s="1155"/>
      <c r="OUC2" s="1155"/>
      <c r="OUD2" s="1155"/>
      <c r="OUE2" s="1155"/>
      <c r="OUF2" s="1155"/>
      <c r="OUG2" s="1155"/>
      <c r="OUH2" s="1155"/>
      <c r="OUI2" s="1155"/>
      <c r="OUJ2" s="1155"/>
      <c r="OUK2" s="1155"/>
      <c r="OUL2" s="1155"/>
      <c r="OUM2" s="1155"/>
      <c r="OUN2" s="1155"/>
      <c r="OUO2" s="1155"/>
      <c r="OUP2" s="1155"/>
      <c r="OUQ2" s="1155"/>
      <c r="OUR2" s="1155"/>
      <c r="OUS2" s="1155"/>
      <c r="OUT2" s="1155"/>
      <c r="OUU2" s="1155"/>
      <c r="OUV2" s="1155"/>
      <c r="OUW2" s="1155"/>
      <c r="OUX2" s="1155"/>
      <c r="OUY2" s="1155"/>
      <c r="OUZ2" s="1155"/>
      <c r="OVA2" s="1155"/>
      <c r="OVB2" s="1155"/>
      <c r="OVC2" s="1155"/>
      <c r="OVD2" s="1155"/>
      <c r="OVE2" s="1155"/>
      <c r="OVF2" s="1155"/>
      <c r="OVG2" s="1155"/>
      <c r="OVH2" s="1155"/>
      <c r="OVI2" s="1155"/>
      <c r="OVJ2" s="1155"/>
      <c r="OVK2" s="1155"/>
      <c r="OVL2" s="1155"/>
      <c r="OVM2" s="1155"/>
      <c r="OVN2" s="1155"/>
      <c r="OVO2" s="1155"/>
      <c r="OVP2" s="1155"/>
      <c r="OVQ2" s="1155"/>
      <c r="OVR2" s="1155"/>
      <c r="OVS2" s="1155"/>
      <c r="OVT2" s="1155"/>
      <c r="OVU2" s="1155"/>
      <c r="OVV2" s="1155"/>
      <c r="OVW2" s="1155"/>
      <c r="OVX2" s="1155"/>
      <c r="OVY2" s="1155"/>
      <c r="OVZ2" s="1155"/>
      <c r="OWA2" s="1155"/>
      <c r="OWB2" s="1155"/>
      <c r="OWC2" s="1155"/>
      <c r="OWD2" s="1155"/>
      <c r="OWE2" s="1155"/>
      <c r="OWF2" s="1155"/>
      <c r="OWG2" s="1155"/>
      <c r="OWH2" s="1155"/>
      <c r="OWI2" s="1155"/>
      <c r="OWJ2" s="1155"/>
      <c r="OWK2" s="1155"/>
      <c r="OWL2" s="1155"/>
      <c r="OWM2" s="1155"/>
      <c r="OWN2" s="1155"/>
      <c r="OWO2" s="1155"/>
      <c r="OWP2" s="1155"/>
      <c r="OWQ2" s="1155"/>
      <c r="OWR2" s="1155"/>
      <c r="OWS2" s="1155"/>
      <c r="OWT2" s="1155"/>
      <c r="OWU2" s="1155"/>
      <c r="OWV2" s="1155"/>
      <c r="OWW2" s="1155"/>
      <c r="OWX2" s="1155"/>
      <c r="OWY2" s="1155"/>
      <c r="OWZ2" s="1155"/>
      <c r="OXA2" s="1155"/>
      <c r="OXB2" s="1155"/>
      <c r="OXC2" s="1155"/>
      <c r="OXD2" s="1155"/>
      <c r="OXE2" s="1155"/>
      <c r="OXF2" s="1155"/>
      <c r="OXG2" s="1155"/>
      <c r="OXH2" s="1155"/>
      <c r="OXI2" s="1155"/>
      <c r="OXJ2" s="1155"/>
      <c r="OXK2" s="1155"/>
      <c r="OXL2" s="1155"/>
      <c r="OXM2" s="1155"/>
      <c r="OXN2" s="1155"/>
      <c r="OXO2" s="1155"/>
      <c r="OXP2" s="1155"/>
      <c r="OXQ2" s="1155"/>
      <c r="OXR2" s="1155"/>
      <c r="OXS2" s="1155"/>
      <c r="OXT2" s="1155"/>
      <c r="OXU2" s="1155"/>
      <c r="OXV2" s="1155"/>
      <c r="OXW2" s="1155"/>
      <c r="OXX2" s="1155"/>
      <c r="OXY2" s="1155"/>
      <c r="OXZ2" s="1155"/>
      <c r="OYA2" s="1155"/>
      <c r="OYB2" s="1155"/>
      <c r="OYC2" s="1155"/>
      <c r="OYD2" s="1155"/>
      <c r="OYE2" s="1155"/>
      <c r="OYF2" s="1155"/>
      <c r="OYG2" s="1155"/>
      <c r="OYH2" s="1155"/>
      <c r="OYI2" s="1155"/>
      <c r="OYJ2" s="1155"/>
      <c r="OYK2" s="1155"/>
      <c r="OYL2" s="1155"/>
      <c r="OYM2" s="1155"/>
      <c r="OYN2" s="1155"/>
      <c r="OYO2" s="1155"/>
      <c r="OYP2" s="1155"/>
      <c r="OYQ2" s="1155"/>
      <c r="OYR2" s="1155"/>
      <c r="OYS2" s="1155"/>
      <c r="OYT2" s="1155"/>
      <c r="OYU2" s="1155"/>
      <c r="OYV2" s="1155"/>
      <c r="OYW2" s="1155"/>
      <c r="OYX2" s="1155"/>
      <c r="OYY2" s="1155"/>
      <c r="OYZ2" s="1155"/>
      <c r="OZA2" s="1155"/>
      <c r="OZB2" s="1155"/>
      <c r="OZC2" s="1155"/>
      <c r="OZD2" s="1155"/>
      <c r="OZE2" s="1155"/>
      <c r="OZF2" s="1155"/>
      <c r="OZG2" s="1155"/>
      <c r="OZH2" s="1155"/>
      <c r="OZI2" s="1155"/>
      <c r="OZJ2" s="1155"/>
      <c r="OZK2" s="1155"/>
      <c r="OZL2" s="1155"/>
      <c r="OZM2" s="1155"/>
      <c r="OZN2" s="1155"/>
      <c r="OZO2" s="1155"/>
      <c r="OZP2" s="1155"/>
      <c r="OZQ2" s="1155"/>
      <c r="OZR2" s="1155"/>
      <c r="OZS2" s="1155"/>
      <c r="OZT2" s="1155"/>
      <c r="OZU2" s="1155"/>
      <c r="OZV2" s="1155"/>
      <c r="OZW2" s="1155"/>
      <c r="OZX2" s="1155"/>
      <c r="OZY2" s="1155"/>
      <c r="OZZ2" s="1155"/>
      <c r="PAA2" s="1155"/>
      <c r="PAB2" s="1155"/>
      <c r="PAC2" s="1155"/>
      <c r="PAD2" s="1155"/>
      <c r="PAE2" s="1155"/>
      <c r="PAF2" s="1155"/>
      <c r="PAG2" s="1155"/>
      <c r="PAH2" s="1155"/>
      <c r="PAI2" s="1155"/>
      <c r="PAJ2" s="1155"/>
      <c r="PAK2" s="1155"/>
      <c r="PAL2" s="1155"/>
      <c r="PAM2" s="1155"/>
      <c r="PAN2" s="1155"/>
      <c r="PAO2" s="1155"/>
      <c r="PAP2" s="1155"/>
      <c r="PAQ2" s="1155"/>
      <c r="PAR2" s="1155"/>
      <c r="PAS2" s="1155"/>
      <c r="PAT2" s="1155"/>
      <c r="PAU2" s="1155"/>
      <c r="PAV2" s="1155"/>
      <c r="PAW2" s="1155"/>
      <c r="PAX2" s="1155"/>
      <c r="PAY2" s="1155"/>
      <c r="PAZ2" s="1155"/>
      <c r="PBA2" s="1155"/>
      <c r="PBB2" s="1155"/>
      <c r="PBC2" s="1155"/>
      <c r="PBD2" s="1155"/>
      <c r="PBE2" s="1155"/>
      <c r="PBF2" s="1155"/>
      <c r="PBG2" s="1155"/>
      <c r="PBH2" s="1155"/>
      <c r="PBI2" s="1155"/>
      <c r="PBJ2" s="1155"/>
      <c r="PBK2" s="1155"/>
      <c r="PBL2" s="1155"/>
      <c r="PBM2" s="1155"/>
      <c r="PBN2" s="1155"/>
      <c r="PBO2" s="1155"/>
      <c r="PBP2" s="1155"/>
      <c r="PBQ2" s="1155"/>
      <c r="PBR2" s="1155"/>
      <c r="PBS2" s="1155"/>
      <c r="PBT2" s="1155"/>
      <c r="PBU2" s="1155"/>
      <c r="PBV2" s="1155"/>
      <c r="PBW2" s="1155"/>
      <c r="PBX2" s="1155"/>
      <c r="PBY2" s="1155"/>
      <c r="PBZ2" s="1155"/>
      <c r="PCA2" s="1155"/>
      <c r="PCB2" s="1155"/>
      <c r="PCC2" s="1155"/>
      <c r="PCD2" s="1155"/>
      <c r="PCE2" s="1155"/>
      <c r="PCF2" s="1155"/>
      <c r="PCG2" s="1155"/>
      <c r="PCH2" s="1155"/>
      <c r="PCI2" s="1155"/>
      <c r="PCJ2" s="1155"/>
      <c r="PCK2" s="1155"/>
      <c r="PCL2" s="1155"/>
      <c r="PCM2" s="1155"/>
      <c r="PCN2" s="1155"/>
      <c r="PCO2" s="1155"/>
      <c r="PCP2" s="1155"/>
      <c r="PCQ2" s="1155"/>
      <c r="PCR2" s="1155"/>
      <c r="PCS2" s="1155"/>
      <c r="PCT2" s="1155"/>
      <c r="PCU2" s="1155"/>
      <c r="PCV2" s="1155"/>
      <c r="PCW2" s="1155"/>
      <c r="PCX2" s="1155"/>
      <c r="PCY2" s="1155"/>
      <c r="PCZ2" s="1155"/>
      <c r="PDA2" s="1155"/>
      <c r="PDB2" s="1155"/>
      <c r="PDC2" s="1155"/>
      <c r="PDD2" s="1155"/>
      <c r="PDE2" s="1155"/>
      <c r="PDF2" s="1155"/>
      <c r="PDG2" s="1155"/>
      <c r="PDH2" s="1155"/>
      <c r="PDI2" s="1155"/>
      <c r="PDJ2" s="1155"/>
      <c r="PDK2" s="1155"/>
      <c r="PDL2" s="1155"/>
      <c r="PDM2" s="1155"/>
      <c r="PDN2" s="1155"/>
      <c r="PDO2" s="1155"/>
      <c r="PDP2" s="1155"/>
      <c r="PDQ2" s="1155"/>
      <c r="PDR2" s="1155"/>
      <c r="PDS2" s="1155"/>
      <c r="PDT2" s="1155"/>
      <c r="PDU2" s="1155"/>
      <c r="PDV2" s="1155"/>
      <c r="PDW2" s="1155"/>
      <c r="PDX2" s="1155"/>
      <c r="PDY2" s="1155"/>
      <c r="PDZ2" s="1155"/>
      <c r="PEA2" s="1155"/>
      <c r="PEB2" s="1155"/>
      <c r="PEC2" s="1155"/>
      <c r="PED2" s="1155"/>
      <c r="PEE2" s="1155"/>
      <c r="PEF2" s="1155"/>
      <c r="PEG2" s="1155"/>
      <c r="PEH2" s="1155"/>
      <c r="PEI2" s="1155"/>
      <c r="PEJ2" s="1155"/>
      <c r="PEK2" s="1155"/>
      <c r="PEL2" s="1155"/>
      <c r="PEM2" s="1155"/>
      <c r="PEN2" s="1155"/>
      <c r="PEO2" s="1155"/>
      <c r="PEP2" s="1155"/>
      <c r="PEQ2" s="1155"/>
      <c r="PER2" s="1155"/>
      <c r="PES2" s="1155"/>
      <c r="PET2" s="1155"/>
      <c r="PEU2" s="1155"/>
      <c r="PEV2" s="1155"/>
      <c r="PEW2" s="1155"/>
      <c r="PEX2" s="1155"/>
      <c r="PEY2" s="1155"/>
      <c r="PEZ2" s="1155"/>
      <c r="PFA2" s="1155"/>
      <c r="PFB2" s="1155"/>
      <c r="PFC2" s="1155"/>
      <c r="PFD2" s="1155"/>
      <c r="PFE2" s="1155"/>
      <c r="PFF2" s="1155"/>
      <c r="PFG2" s="1155"/>
      <c r="PFH2" s="1155"/>
      <c r="PFI2" s="1155"/>
      <c r="PFJ2" s="1155"/>
      <c r="PFK2" s="1155"/>
      <c r="PFL2" s="1155"/>
      <c r="PFM2" s="1155"/>
      <c r="PFN2" s="1155"/>
      <c r="PFO2" s="1155"/>
      <c r="PFP2" s="1155"/>
      <c r="PFQ2" s="1155"/>
      <c r="PFR2" s="1155"/>
      <c r="PFS2" s="1155"/>
      <c r="PFT2" s="1155"/>
      <c r="PFU2" s="1155"/>
      <c r="PFV2" s="1155"/>
      <c r="PFW2" s="1155"/>
      <c r="PFX2" s="1155"/>
      <c r="PFY2" s="1155"/>
      <c r="PFZ2" s="1155"/>
      <c r="PGA2" s="1155"/>
      <c r="PGB2" s="1155"/>
      <c r="PGC2" s="1155"/>
      <c r="PGD2" s="1155"/>
      <c r="PGE2" s="1155"/>
      <c r="PGF2" s="1155"/>
      <c r="PGG2" s="1155"/>
      <c r="PGH2" s="1155"/>
      <c r="PGI2" s="1155"/>
      <c r="PGJ2" s="1155"/>
      <c r="PGK2" s="1155"/>
      <c r="PGL2" s="1155"/>
      <c r="PGM2" s="1155"/>
      <c r="PGN2" s="1155"/>
      <c r="PGO2" s="1155"/>
      <c r="PGP2" s="1155"/>
      <c r="PGQ2" s="1155"/>
      <c r="PGR2" s="1155"/>
      <c r="PGS2" s="1155"/>
      <c r="PGT2" s="1155"/>
      <c r="PGU2" s="1155"/>
      <c r="PGV2" s="1155"/>
      <c r="PGW2" s="1155"/>
      <c r="PGX2" s="1155"/>
      <c r="PGY2" s="1155"/>
      <c r="PGZ2" s="1155"/>
      <c r="PHA2" s="1155"/>
      <c r="PHB2" s="1155"/>
      <c r="PHC2" s="1155"/>
      <c r="PHD2" s="1155"/>
      <c r="PHE2" s="1155"/>
      <c r="PHF2" s="1155"/>
      <c r="PHG2" s="1155"/>
      <c r="PHH2" s="1155"/>
      <c r="PHI2" s="1155"/>
      <c r="PHJ2" s="1155"/>
      <c r="PHK2" s="1155"/>
      <c r="PHL2" s="1155"/>
      <c r="PHM2" s="1155"/>
      <c r="PHN2" s="1155"/>
      <c r="PHO2" s="1155"/>
      <c r="PHP2" s="1155"/>
      <c r="PHQ2" s="1155"/>
      <c r="PHR2" s="1155"/>
      <c r="PHS2" s="1155"/>
      <c r="PHT2" s="1155"/>
      <c r="PHU2" s="1155"/>
      <c r="PHV2" s="1155"/>
      <c r="PHW2" s="1155"/>
      <c r="PHX2" s="1155"/>
      <c r="PHY2" s="1155"/>
      <c r="PHZ2" s="1155"/>
      <c r="PIA2" s="1155"/>
      <c r="PIB2" s="1155"/>
      <c r="PIC2" s="1155"/>
      <c r="PID2" s="1155"/>
      <c r="PIE2" s="1155"/>
      <c r="PIF2" s="1155"/>
      <c r="PIG2" s="1155"/>
      <c r="PIH2" s="1155"/>
      <c r="PII2" s="1155"/>
      <c r="PIJ2" s="1155"/>
      <c r="PIK2" s="1155"/>
      <c r="PIL2" s="1155"/>
      <c r="PIM2" s="1155"/>
      <c r="PIN2" s="1155"/>
      <c r="PIO2" s="1155"/>
      <c r="PIP2" s="1155"/>
      <c r="PIQ2" s="1155"/>
      <c r="PIR2" s="1155"/>
      <c r="PIS2" s="1155"/>
      <c r="PIT2" s="1155"/>
      <c r="PIU2" s="1155"/>
      <c r="PIV2" s="1155"/>
      <c r="PIW2" s="1155"/>
      <c r="PIX2" s="1155"/>
      <c r="PIY2" s="1155"/>
      <c r="PIZ2" s="1155"/>
      <c r="PJA2" s="1155"/>
      <c r="PJB2" s="1155"/>
      <c r="PJC2" s="1155"/>
      <c r="PJD2" s="1155"/>
      <c r="PJE2" s="1155"/>
      <c r="PJF2" s="1155"/>
      <c r="PJG2" s="1155"/>
      <c r="PJH2" s="1155"/>
      <c r="PJI2" s="1155"/>
      <c r="PJJ2" s="1155"/>
      <c r="PJK2" s="1155"/>
      <c r="PJL2" s="1155"/>
      <c r="PJM2" s="1155"/>
      <c r="PJN2" s="1155"/>
      <c r="PJO2" s="1155"/>
      <c r="PJP2" s="1155"/>
      <c r="PJQ2" s="1155"/>
      <c r="PJR2" s="1155"/>
      <c r="PJS2" s="1155"/>
      <c r="PJT2" s="1155"/>
      <c r="PJU2" s="1155"/>
      <c r="PJV2" s="1155"/>
      <c r="PJW2" s="1155"/>
      <c r="PJX2" s="1155"/>
      <c r="PJY2" s="1155"/>
      <c r="PJZ2" s="1155"/>
      <c r="PKA2" s="1155"/>
      <c r="PKB2" s="1155"/>
      <c r="PKC2" s="1155"/>
      <c r="PKD2" s="1155"/>
      <c r="PKE2" s="1155"/>
      <c r="PKF2" s="1155"/>
      <c r="PKG2" s="1155"/>
      <c r="PKH2" s="1155"/>
      <c r="PKI2" s="1155"/>
      <c r="PKJ2" s="1155"/>
      <c r="PKK2" s="1155"/>
      <c r="PKL2" s="1155"/>
      <c r="PKM2" s="1155"/>
      <c r="PKN2" s="1155"/>
      <c r="PKO2" s="1155"/>
      <c r="PKP2" s="1155"/>
      <c r="PKQ2" s="1155"/>
      <c r="PKR2" s="1155"/>
      <c r="PKS2" s="1155"/>
      <c r="PKT2" s="1155"/>
      <c r="PKU2" s="1155"/>
      <c r="PKV2" s="1155"/>
      <c r="PKW2" s="1155"/>
      <c r="PKX2" s="1155"/>
      <c r="PKY2" s="1155"/>
      <c r="PKZ2" s="1155"/>
      <c r="PLA2" s="1155"/>
      <c r="PLB2" s="1155"/>
      <c r="PLC2" s="1155"/>
      <c r="PLD2" s="1155"/>
      <c r="PLE2" s="1155"/>
      <c r="PLF2" s="1155"/>
      <c r="PLG2" s="1155"/>
      <c r="PLH2" s="1155"/>
      <c r="PLI2" s="1155"/>
      <c r="PLJ2" s="1155"/>
      <c r="PLK2" s="1155"/>
      <c r="PLL2" s="1155"/>
      <c r="PLM2" s="1155"/>
      <c r="PLN2" s="1155"/>
      <c r="PLO2" s="1155"/>
      <c r="PLP2" s="1155"/>
      <c r="PLQ2" s="1155"/>
      <c r="PLR2" s="1155"/>
      <c r="PLS2" s="1155"/>
      <c r="PLT2" s="1155"/>
      <c r="PLU2" s="1155"/>
      <c r="PLV2" s="1155"/>
      <c r="PLW2" s="1155"/>
      <c r="PLX2" s="1155"/>
      <c r="PLY2" s="1155"/>
      <c r="PLZ2" s="1155"/>
      <c r="PMA2" s="1155"/>
      <c r="PMB2" s="1155"/>
      <c r="PMC2" s="1155"/>
      <c r="PMD2" s="1155"/>
      <c r="PME2" s="1155"/>
      <c r="PMF2" s="1155"/>
      <c r="PMG2" s="1155"/>
      <c r="PMH2" s="1155"/>
      <c r="PMI2" s="1155"/>
      <c r="PMJ2" s="1155"/>
      <c r="PMK2" s="1155"/>
      <c r="PML2" s="1155"/>
      <c r="PMM2" s="1155"/>
      <c r="PMN2" s="1155"/>
      <c r="PMO2" s="1155"/>
      <c r="PMP2" s="1155"/>
      <c r="PMQ2" s="1155"/>
      <c r="PMR2" s="1155"/>
      <c r="PMS2" s="1155"/>
      <c r="PMT2" s="1155"/>
      <c r="PMU2" s="1155"/>
      <c r="PMV2" s="1155"/>
      <c r="PMW2" s="1155"/>
      <c r="PMX2" s="1155"/>
      <c r="PMY2" s="1155"/>
      <c r="PMZ2" s="1155"/>
      <c r="PNA2" s="1155"/>
      <c r="PNB2" s="1155"/>
      <c r="PNC2" s="1155"/>
      <c r="PND2" s="1155"/>
      <c r="PNE2" s="1155"/>
      <c r="PNF2" s="1155"/>
      <c r="PNG2" s="1155"/>
      <c r="PNH2" s="1155"/>
      <c r="PNI2" s="1155"/>
      <c r="PNJ2" s="1155"/>
      <c r="PNK2" s="1155"/>
      <c r="PNL2" s="1155"/>
      <c r="PNM2" s="1155"/>
      <c r="PNN2" s="1155"/>
      <c r="PNO2" s="1155"/>
      <c r="PNP2" s="1155"/>
      <c r="PNQ2" s="1155"/>
      <c r="PNR2" s="1155"/>
      <c r="PNS2" s="1155"/>
      <c r="PNT2" s="1155"/>
      <c r="PNU2" s="1155"/>
      <c r="PNV2" s="1155"/>
      <c r="PNW2" s="1155"/>
      <c r="PNX2" s="1155"/>
      <c r="PNY2" s="1155"/>
      <c r="PNZ2" s="1155"/>
      <c r="POA2" s="1155"/>
      <c r="POB2" s="1155"/>
      <c r="POC2" s="1155"/>
      <c r="POD2" s="1155"/>
      <c r="POE2" s="1155"/>
      <c r="POF2" s="1155"/>
      <c r="POG2" s="1155"/>
      <c r="POH2" s="1155"/>
      <c r="POI2" s="1155"/>
      <c r="POJ2" s="1155"/>
      <c r="POK2" s="1155"/>
      <c r="POL2" s="1155"/>
      <c r="POM2" s="1155"/>
      <c r="PON2" s="1155"/>
      <c r="POO2" s="1155"/>
      <c r="POP2" s="1155"/>
      <c r="POQ2" s="1155"/>
      <c r="POR2" s="1155"/>
      <c r="POS2" s="1155"/>
      <c r="POT2" s="1155"/>
      <c r="POU2" s="1155"/>
      <c r="POV2" s="1155"/>
      <c r="POW2" s="1155"/>
      <c r="POX2" s="1155"/>
      <c r="POY2" s="1155"/>
      <c r="POZ2" s="1155"/>
      <c r="PPA2" s="1155"/>
      <c r="PPB2" s="1155"/>
      <c r="PPC2" s="1155"/>
      <c r="PPD2" s="1155"/>
      <c r="PPE2" s="1155"/>
      <c r="PPF2" s="1155"/>
      <c r="PPG2" s="1155"/>
      <c r="PPH2" s="1155"/>
      <c r="PPI2" s="1155"/>
      <c r="PPJ2" s="1155"/>
      <c r="PPK2" s="1155"/>
      <c r="PPL2" s="1155"/>
      <c r="PPM2" s="1155"/>
      <c r="PPN2" s="1155"/>
      <c r="PPO2" s="1155"/>
      <c r="PPP2" s="1155"/>
      <c r="PPQ2" s="1155"/>
      <c r="PPR2" s="1155"/>
      <c r="PPS2" s="1155"/>
      <c r="PPT2" s="1155"/>
      <c r="PPU2" s="1155"/>
      <c r="PPV2" s="1155"/>
      <c r="PPW2" s="1155"/>
      <c r="PPX2" s="1155"/>
      <c r="PPY2" s="1155"/>
      <c r="PPZ2" s="1155"/>
      <c r="PQA2" s="1155"/>
      <c r="PQB2" s="1155"/>
      <c r="PQC2" s="1155"/>
      <c r="PQD2" s="1155"/>
      <c r="PQE2" s="1155"/>
      <c r="PQF2" s="1155"/>
      <c r="PQG2" s="1155"/>
      <c r="PQH2" s="1155"/>
      <c r="PQI2" s="1155"/>
      <c r="PQJ2" s="1155"/>
      <c r="PQK2" s="1155"/>
      <c r="PQL2" s="1155"/>
      <c r="PQM2" s="1155"/>
      <c r="PQN2" s="1155"/>
      <c r="PQO2" s="1155"/>
      <c r="PQP2" s="1155"/>
      <c r="PQQ2" s="1155"/>
      <c r="PQR2" s="1155"/>
      <c r="PQS2" s="1155"/>
      <c r="PQT2" s="1155"/>
      <c r="PQU2" s="1155"/>
      <c r="PQV2" s="1155"/>
      <c r="PQW2" s="1155"/>
      <c r="PQX2" s="1155"/>
      <c r="PQY2" s="1155"/>
      <c r="PQZ2" s="1155"/>
      <c r="PRA2" s="1155"/>
      <c r="PRB2" s="1155"/>
      <c r="PRC2" s="1155"/>
      <c r="PRD2" s="1155"/>
      <c r="PRE2" s="1155"/>
      <c r="PRF2" s="1155"/>
      <c r="PRG2" s="1155"/>
      <c r="PRH2" s="1155"/>
      <c r="PRI2" s="1155"/>
      <c r="PRJ2" s="1155"/>
      <c r="PRK2" s="1155"/>
      <c r="PRL2" s="1155"/>
      <c r="PRM2" s="1155"/>
      <c r="PRN2" s="1155"/>
      <c r="PRO2" s="1155"/>
      <c r="PRP2" s="1155"/>
      <c r="PRQ2" s="1155"/>
      <c r="PRR2" s="1155"/>
      <c r="PRS2" s="1155"/>
      <c r="PRT2" s="1155"/>
      <c r="PRU2" s="1155"/>
      <c r="PRV2" s="1155"/>
      <c r="PRW2" s="1155"/>
      <c r="PRX2" s="1155"/>
      <c r="PRY2" s="1155"/>
      <c r="PRZ2" s="1155"/>
      <c r="PSA2" s="1155"/>
      <c r="PSB2" s="1155"/>
      <c r="PSC2" s="1155"/>
      <c r="PSD2" s="1155"/>
      <c r="PSE2" s="1155"/>
      <c r="PSF2" s="1155"/>
      <c r="PSG2" s="1155"/>
      <c r="PSH2" s="1155"/>
      <c r="PSI2" s="1155"/>
      <c r="PSJ2" s="1155"/>
      <c r="PSK2" s="1155"/>
      <c r="PSL2" s="1155"/>
      <c r="PSM2" s="1155"/>
      <c r="PSN2" s="1155"/>
      <c r="PSO2" s="1155"/>
      <c r="PSP2" s="1155"/>
      <c r="PSQ2" s="1155"/>
      <c r="PSR2" s="1155"/>
      <c r="PSS2" s="1155"/>
      <c r="PST2" s="1155"/>
      <c r="PSU2" s="1155"/>
      <c r="PSV2" s="1155"/>
      <c r="PSW2" s="1155"/>
      <c r="PSX2" s="1155"/>
      <c r="PSY2" s="1155"/>
      <c r="PSZ2" s="1155"/>
      <c r="PTA2" s="1155"/>
      <c r="PTB2" s="1155"/>
      <c r="PTC2" s="1155"/>
      <c r="PTD2" s="1155"/>
      <c r="PTE2" s="1155"/>
      <c r="PTF2" s="1155"/>
      <c r="PTG2" s="1155"/>
      <c r="PTH2" s="1155"/>
      <c r="PTI2" s="1155"/>
      <c r="PTJ2" s="1155"/>
      <c r="PTK2" s="1155"/>
      <c r="PTL2" s="1155"/>
      <c r="PTM2" s="1155"/>
      <c r="PTN2" s="1155"/>
      <c r="PTO2" s="1155"/>
      <c r="PTP2" s="1155"/>
      <c r="PTQ2" s="1155"/>
      <c r="PTR2" s="1155"/>
      <c r="PTS2" s="1155"/>
      <c r="PTT2" s="1155"/>
      <c r="PTU2" s="1155"/>
      <c r="PTV2" s="1155"/>
      <c r="PTW2" s="1155"/>
      <c r="PTX2" s="1155"/>
      <c r="PTY2" s="1155"/>
      <c r="PTZ2" s="1155"/>
      <c r="PUA2" s="1155"/>
      <c r="PUB2" s="1155"/>
      <c r="PUC2" s="1155"/>
      <c r="PUD2" s="1155"/>
      <c r="PUE2" s="1155"/>
      <c r="PUF2" s="1155"/>
      <c r="PUG2" s="1155"/>
      <c r="PUH2" s="1155"/>
      <c r="PUI2" s="1155"/>
      <c r="PUJ2" s="1155"/>
      <c r="PUK2" s="1155"/>
      <c r="PUL2" s="1155"/>
      <c r="PUM2" s="1155"/>
      <c r="PUN2" s="1155"/>
      <c r="PUO2" s="1155"/>
      <c r="PUP2" s="1155"/>
      <c r="PUQ2" s="1155"/>
      <c r="PUR2" s="1155"/>
      <c r="PUS2" s="1155"/>
      <c r="PUT2" s="1155"/>
      <c r="PUU2" s="1155"/>
      <c r="PUV2" s="1155"/>
      <c r="PUW2" s="1155"/>
      <c r="PUX2" s="1155"/>
      <c r="PUY2" s="1155"/>
      <c r="PUZ2" s="1155"/>
      <c r="PVA2" s="1155"/>
      <c r="PVB2" s="1155"/>
      <c r="PVC2" s="1155"/>
      <c r="PVD2" s="1155"/>
      <c r="PVE2" s="1155"/>
      <c r="PVF2" s="1155"/>
      <c r="PVG2" s="1155"/>
      <c r="PVH2" s="1155"/>
      <c r="PVI2" s="1155"/>
      <c r="PVJ2" s="1155"/>
      <c r="PVK2" s="1155"/>
      <c r="PVL2" s="1155"/>
      <c r="PVM2" s="1155"/>
      <c r="PVN2" s="1155"/>
      <c r="PVO2" s="1155"/>
      <c r="PVP2" s="1155"/>
      <c r="PVQ2" s="1155"/>
      <c r="PVR2" s="1155"/>
      <c r="PVS2" s="1155"/>
      <c r="PVT2" s="1155"/>
      <c r="PVU2" s="1155"/>
      <c r="PVV2" s="1155"/>
      <c r="PVW2" s="1155"/>
      <c r="PVX2" s="1155"/>
      <c r="PVY2" s="1155"/>
      <c r="PVZ2" s="1155"/>
      <c r="PWA2" s="1155"/>
      <c r="PWB2" s="1155"/>
      <c r="PWC2" s="1155"/>
      <c r="PWD2" s="1155"/>
      <c r="PWE2" s="1155"/>
      <c r="PWF2" s="1155"/>
      <c r="PWG2" s="1155"/>
      <c r="PWH2" s="1155"/>
      <c r="PWI2" s="1155"/>
      <c r="PWJ2" s="1155"/>
      <c r="PWK2" s="1155"/>
      <c r="PWL2" s="1155"/>
      <c r="PWM2" s="1155"/>
      <c r="PWN2" s="1155"/>
      <c r="PWO2" s="1155"/>
      <c r="PWP2" s="1155"/>
      <c r="PWQ2" s="1155"/>
      <c r="PWR2" s="1155"/>
      <c r="PWS2" s="1155"/>
      <c r="PWT2" s="1155"/>
      <c r="PWU2" s="1155"/>
      <c r="PWV2" s="1155"/>
      <c r="PWW2" s="1155"/>
      <c r="PWX2" s="1155"/>
      <c r="PWY2" s="1155"/>
      <c r="PWZ2" s="1155"/>
      <c r="PXA2" s="1155"/>
      <c r="PXB2" s="1155"/>
      <c r="PXC2" s="1155"/>
      <c r="PXD2" s="1155"/>
      <c r="PXE2" s="1155"/>
      <c r="PXF2" s="1155"/>
      <c r="PXG2" s="1155"/>
      <c r="PXH2" s="1155"/>
      <c r="PXI2" s="1155"/>
      <c r="PXJ2" s="1155"/>
      <c r="PXK2" s="1155"/>
      <c r="PXL2" s="1155"/>
      <c r="PXM2" s="1155"/>
      <c r="PXN2" s="1155"/>
      <c r="PXO2" s="1155"/>
      <c r="PXP2" s="1155"/>
      <c r="PXQ2" s="1155"/>
      <c r="PXR2" s="1155"/>
      <c r="PXS2" s="1155"/>
      <c r="PXT2" s="1155"/>
      <c r="PXU2" s="1155"/>
      <c r="PXV2" s="1155"/>
      <c r="PXW2" s="1155"/>
      <c r="PXX2" s="1155"/>
      <c r="PXY2" s="1155"/>
      <c r="PXZ2" s="1155"/>
      <c r="PYA2" s="1155"/>
      <c r="PYB2" s="1155"/>
      <c r="PYC2" s="1155"/>
      <c r="PYD2" s="1155"/>
      <c r="PYE2" s="1155"/>
      <c r="PYF2" s="1155"/>
      <c r="PYG2" s="1155"/>
      <c r="PYH2" s="1155"/>
      <c r="PYI2" s="1155"/>
      <c r="PYJ2" s="1155"/>
      <c r="PYK2" s="1155"/>
      <c r="PYL2" s="1155"/>
      <c r="PYM2" s="1155"/>
      <c r="PYN2" s="1155"/>
      <c r="PYO2" s="1155"/>
      <c r="PYP2" s="1155"/>
      <c r="PYQ2" s="1155"/>
      <c r="PYR2" s="1155"/>
      <c r="PYS2" s="1155"/>
      <c r="PYT2" s="1155"/>
      <c r="PYU2" s="1155"/>
      <c r="PYV2" s="1155"/>
      <c r="PYW2" s="1155"/>
      <c r="PYX2" s="1155"/>
      <c r="PYY2" s="1155"/>
      <c r="PYZ2" s="1155"/>
      <c r="PZA2" s="1155"/>
      <c r="PZB2" s="1155"/>
      <c r="PZC2" s="1155"/>
      <c r="PZD2" s="1155"/>
      <c r="PZE2" s="1155"/>
      <c r="PZF2" s="1155"/>
      <c r="PZG2" s="1155"/>
      <c r="PZH2" s="1155"/>
      <c r="PZI2" s="1155"/>
      <c r="PZJ2" s="1155"/>
      <c r="PZK2" s="1155"/>
      <c r="PZL2" s="1155"/>
      <c r="PZM2" s="1155"/>
      <c r="PZN2" s="1155"/>
      <c r="PZO2" s="1155"/>
      <c r="PZP2" s="1155"/>
      <c r="PZQ2" s="1155"/>
      <c r="PZR2" s="1155"/>
      <c r="PZS2" s="1155"/>
      <c r="PZT2" s="1155"/>
      <c r="PZU2" s="1155"/>
      <c r="PZV2" s="1155"/>
      <c r="PZW2" s="1155"/>
      <c r="PZX2" s="1155"/>
      <c r="PZY2" s="1155"/>
      <c r="PZZ2" s="1155"/>
      <c r="QAA2" s="1155"/>
      <c r="QAB2" s="1155"/>
      <c r="QAC2" s="1155"/>
      <c r="QAD2" s="1155"/>
      <c r="QAE2" s="1155"/>
      <c r="QAF2" s="1155"/>
      <c r="QAG2" s="1155"/>
      <c r="QAH2" s="1155"/>
      <c r="QAI2" s="1155"/>
      <c r="QAJ2" s="1155"/>
      <c r="QAK2" s="1155"/>
      <c r="QAL2" s="1155"/>
      <c r="QAM2" s="1155"/>
      <c r="QAN2" s="1155"/>
      <c r="QAO2" s="1155"/>
      <c r="QAP2" s="1155"/>
      <c r="QAQ2" s="1155"/>
      <c r="QAR2" s="1155"/>
      <c r="QAS2" s="1155"/>
      <c r="QAT2" s="1155"/>
      <c r="QAU2" s="1155"/>
      <c r="QAV2" s="1155"/>
      <c r="QAW2" s="1155"/>
      <c r="QAX2" s="1155"/>
      <c r="QAY2" s="1155"/>
      <c r="QAZ2" s="1155"/>
      <c r="QBA2" s="1155"/>
      <c r="QBB2" s="1155"/>
      <c r="QBC2" s="1155"/>
      <c r="QBD2" s="1155"/>
      <c r="QBE2" s="1155"/>
      <c r="QBF2" s="1155"/>
      <c r="QBG2" s="1155"/>
      <c r="QBH2" s="1155"/>
      <c r="QBI2" s="1155"/>
      <c r="QBJ2" s="1155"/>
      <c r="QBK2" s="1155"/>
      <c r="QBL2" s="1155"/>
      <c r="QBM2" s="1155"/>
      <c r="QBN2" s="1155"/>
      <c r="QBO2" s="1155"/>
      <c r="QBP2" s="1155"/>
      <c r="QBQ2" s="1155"/>
      <c r="QBR2" s="1155"/>
      <c r="QBS2" s="1155"/>
      <c r="QBT2" s="1155"/>
      <c r="QBU2" s="1155"/>
      <c r="QBV2" s="1155"/>
      <c r="QBW2" s="1155"/>
      <c r="QBX2" s="1155"/>
      <c r="QBY2" s="1155"/>
      <c r="QBZ2" s="1155"/>
      <c r="QCA2" s="1155"/>
      <c r="QCB2" s="1155"/>
      <c r="QCC2" s="1155"/>
      <c r="QCD2" s="1155"/>
      <c r="QCE2" s="1155"/>
      <c r="QCF2" s="1155"/>
      <c r="QCG2" s="1155"/>
      <c r="QCH2" s="1155"/>
      <c r="QCI2" s="1155"/>
      <c r="QCJ2" s="1155"/>
      <c r="QCK2" s="1155"/>
      <c r="QCL2" s="1155"/>
      <c r="QCM2" s="1155"/>
      <c r="QCN2" s="1155"/>
      <c r="QCO2" s="1155"/>
      <c r="QCP2" s="1155"/>
      <c r="QCQ2" s="1155"/>
      <c r="QCR2" s="1155"/>
      <c r="QCS2" s="1155"/>
      <c r="QCT2" s="1155"/>
      <c r="QCU2" s="1155"/>
      <c r="QCV2" s="1155"/>
      <c r="QCW2" s="1155"/>
      <c r="QCX2" s="1155"/>
      <c r="QCY2" s="1155"/>
      <c r="QCZ2" s="1155"/>
      <c r="QDA2" s="1155"/>
      <c r="QDB2" s="1155"/>
      <c r="QDC2" s="1155"/>
      <c r="QDD2" s="1155"/>
      <c r="QDE2" s="1155"/>
      <c r="QDF2" s="1155"/>
      <c r="QDG2" s="1155"/>
      <c r="QDH2" s="1155"/>
      <c r="QDI2" s="1155"/>
      <c r="QDJ2" s="1155"/>
      <c r="QDK2" s="1155"/>
      <c r="QDL2" s="1155"/>
      <c r="QDM2" s="1155"/>
      <c r="QDN2" s="1155"/>
      <c r="QDO2" s="1155"/>
      <c r="QDP2" s="1155"/>
      <c r="QDQ2" s="1155"/>
      <c r="QDR2" s="1155"/>
      <c r="QDS2" s="1155"/>
      <c r="QDT2" s="1155"/>
      <c r="QDU2" s="1155"/>
      <c r="QDV2" s="1155"/>
      <c r="QDW2" s="1155"/>
      <c r="QDX2" s="1155"/>
      <c r="QDY2" s="1155"/>
      <c r="QDZ2" s="1155"/>
      <c r="QEA2" s="1155"/>
      <c r="QEB2" s="1155"/>
      <c r="QEC2" s="1155"/>
      <c r="QED2" s="1155"/>
      <c r="QEE2" s="1155"/>
      <c r="QEF2" s="1155"/>
      <c r="QEG2" s="1155"/>
      <c r="QEH2" s="1155"/>
      <c r="QEI2" s="1155"/>
      <c r="QEJ2" s="1155"/>
      <c r="QEK2" s="1155"/>
      <c r="QEL2" s="1155"/>
      <c r="QEM2" s="1155"/>
      <c r="QEN2" s="1155"/>
      <c r="QEO2" s="1155"/>
      <c r="QEP2" s="1155"/>
      <c r="QEQ2" s="1155"/>
      <c r="QER2" s="1155"/>
      <c r="QES2" s="1155"/>
      <c r="QET2" s="1155"/>
      <c r="QEU2" s="1155"/>
      <c r="QEV2" s="1155"/>
      <c r="QEW2" s="1155"/>
      <c r="QEX2" s="1155"/>
      <c r="QEY2" s="1155"/>
      <c r="QEZ2" s="1155"/>
      <c r="QFA2" s="1155"/>
      <c r="QFB2" s="1155"/>
      <c r="QFC2" s="1155"/>
      <c r="QFD2" s="1155"/>
      <c r="QFE2" s="1155"/>
      <c r="QFF2" s="1155"/>
      <c r="QFG2" s="1155"/>
      <c r="QFH2" s="1155"/>
      <c r="QFI2" s="1155"/>
      <c r="QFJ2" s="1155"/>
      <c r="QFK2" s="1155"/>
      <c r="QFL2" s="1155"/>
      <c r="QFM2" s="1155"/>
      <c r="QFN2" s="1155"/>
      <c r="QFO2" s="1155"/>
      <c r="QFP2" s="1155"/>
      <c r="QFQ2" s="1155"/>
      <c r="QFR2" s="1155"/>
      <c r="QFS2" s="1155"/>
      <c r="QFT2" s="1155"/>
      <c r="QFU2" s="1155"/>
      <c r="QFV2" s="1155"/>
      <c r="QFW2" s="1155"/>
      <c r="QFX2" s="1155"/>
      <c r="QFY2" s="1155"/>
      <c r="QFZ2" s="1155"/>
      <c r="QGA2" s="1155"/>
      <c r="QGB2" s="1155"/>
      <c r="QGC2" s="1155"/>
      <c r="QGD2" s="1155"/>
      <c r="QGE2" s="1155"/>
      <c r="QGF2" s="1155"/>
      <c r="QGG2" s="1155"/>
      <c r="QGH2" s="1155"/>
      <c r="QGI2" s="1155"/>
      <c r="QGJ2" s="1155"/>
      <c r="QGK2" s="1155"/>
      <c r="QGL2" s="1155"/>
      <c r="QGM2" s="1155"/>
      <c r="QGN2" s="1155"/>
      <c r="QGO2" s="1155"/>
      <c r="QGP2" s="1155"/>
      <c r="QGQ2" s="1155"/>
      <c r="QGR2" s="1155"/>
      <c r="QGS2" s="1155"/>
      <c r="QGT2" s="1155"/>
      <c r="QGU2" s="1155"/>
      <c r="QGV2" s="1155"/>
      <c r="QGW2" s="1155"/>
      <c r="QGX2" s="1155"/>
      <c r="QGY2" s="1155"/>
      <c r="QGZ2" s="1155"/>
      <c r="QHA2" s="1155"/>
      <c r="QHB2" s="1155"/>
      <c r="QHC2" s="1155"/>
      <c r="QHD2" s="1155"/>
      <c r="QHE2" s="1155"/>
      <c r="QHF2" s="1155"/>
      <c r="QHG2" s="1155"/>
      <c r="QHH2" s="1155"/>
      <c r="QHI2" s="1155"/>
      <c r="QHJ2" s="1155"/>
      <c r="QHK2" s="1155"/>
      <c r="QHL2" s="1155"/>
      <c r="QHM2" s="1155"/>
      <c r="QHN2" s="1155"/>
      <c r="QHO2" s="1155"/>
      <c r="QHP2" s="1155"/>
      <c r="QHQ2" s="1155"/>
      <c r="QHR2" s="1155"/>
      <c r="QHS2" s="1155"/>
      <c r="QHT2" s="1155"/>
      <c r="QHU2" s="1155"/>
      <c r="QHV2" s="1155"/>
      <c r="QHW2" s="1155"/>
      <c r="QHX2" s="1155"/>
      <c r="QHY2" s="1155"/>
      <c r="QHZ2" s="1155"/>
      <c r="QIA2" s="1155"/>
      <c r="QIB2" s="1155"/>
      <c r="QIC2" s="1155"/>
      <c r="QID2" s="1155"/>
      <c r="QIE2" s="1155"/>
      <c r="QIF2" s="1155"/>
      <c r="QIG2" s="1155"/>
      <c r="QIH2" s="1155"/>
      <c r="QII2" s="1155"/>
      <c r="QIJ2" s="1155"/>
      <c r="QIK2" s="1155"/>
      <c r="QIL2" s="1155"/>
      <c r="QIM2" s="1155"/>
      <c r="QIN2" s="1155"/>
      <c r="QIO2" s="1155"/>
      <c r="QIP2" s="1155"/>
      <c r="QIQ2" s="1155"/>
      <c r="QIR2" s="1155"/>
      <c r="QIS2" s="1155"/>
      <c r="QIT2" s="1155"/>
      <c r="QIU2" s="1155"/>
      <c r="QIV2" s="1155"/>
      <c r="QIW2" s="1155"/>
      <c r="QIX2" s="1155"/>
      <c r="QIY2" s="1155"/>
      <c r="QIZ2" s="1155"/>
      <c r="QJA2" s="1155"/>
      <c r="QJB2" s="1155"/>
      <c r="QJC2" s="1155"/>
      <c r="QJD2" s="1155"/>
      <c r="QJE2" s="1155"/>
      <c r="QJF2" s="1155"/>
      <c r="QJG2" s="1155"/>
      <c r="QJH2" s="1155"/>
      <c r="QJI2" s="1155"/>
      <c r="QJJ2" s="1155"/>
      <c r="QJK2" s="1155"/>
      <c r="QJL2" s="1155"/>
      <c r="QJM2" s="1155"/>
      <c r="QJN2" s="1155"/>
      <c r="QJO2" s="1155"/>
      <c r="QJP2" s="1155"/>
      <c r="QJQ2" s="1155"/>
      <c r="QJR2" s="1155"/>
      <c r="QJS2" s="1155"/>
      <c r="QJT2" s="1155"/>
      <c r="QJU2" s="1155"/>
      <c r="QJV2" s="1155"/>
      <c r="QJW2" s="1155"/>
      <c r="QJX2" s="1155"/>
      <c r="QJY2" s="1155"/>
      <c r="QJZ2" s="1155"/>
      <c r="QKA2" s="1155"/>
      <c r="QKB2" s="1155"/>
      <c r="QKC2" s="1155"/>
      <c r="QKD2" s="1155"/>
      <c r="QKE2" s="1155"/>
      <c r="QKF2" s="1155"/>
      <c r="QKG2" s="1155"/>
      <c r="QKH2" s="1155"/>
      <c r="QKI2" s="1155"/>
      <c r="QKJ2" s="1155"/>
      <c r="QKK2" s="1155"/>
      <c r="QKL2" s="1155"/>
      <c r="QKM2" s="1155"/>
      <c r="QKN2" s="1155"/>
      <c r="QKO2" s="1155"/>
      <c r="QKP2" s="1155"/>
      <c r="QKQ2" s="1155"/>
      <c r="QKR2" s="1155"/>
      <c r="QKS2" s="1155"/>
      <c r="QKT2" s="1155"/>
      <c r="QKU2" s="1155"/>
      <c r="QKV2" s="1155"/>
      <c r="QKW2" s="1155"/>
      <c r="QKX2" s="1155"/>
      <c r="QKY2" s="1155"/>
      <c r="QKZ2" s="1155"/>
      <c r="QLA2" s="1155"/>
      <c r="QLB2" s="1155"/>
      <c r="QLC2" s="1155"/>
      <c r="QLD2" s="1155"/>
      <c r="QLE2" s="1155"/>
      <c r="QLF2" s="1155"/>
      <c r="QLG2" s="1155"/>
      <c r="QLH2" s="1155"/>
      <c r="QLI2" s="1155"/>
      <c r="QLJ2" s="1155"/>
      <c r="QLK2" s="1155"/>
      <c r="QLL2" s="1155"/>
      <c r="QLM2" s="1155"/>
      <c r="QLN2" s="1155"/>
      <c r="QLO2" s="1155"/>
      <c r="QLP2" s="1155"/>
      <c r="QLQ2" s="1155"/>
      <c r="QLR2" s="1155"/>
      <c r="QLS2" s="1155"/>
      <c r="QLT2" s="1155"/>
      <c r="QLU2" s="1155"/>
      <c r="QLV2" s="1155"/>
      <c r="QLW2" s="1155"/>
      <c r="QLX2" s="1155"/>
      <c r="QLY2" s="1155"/>
      <c r="QLZ2" s="1155"/>
      <c r="QMA2" s="1155"/>
      <c r="QMB2" s="1155"/>
      <c r="QMC2" s="1155"/>
      <c r="QMD2" s="1155"/>
      <c r="QME2" s="1155"/>
      <c r="QMF2" s="1155"/>
      <c r="QMG2" s="1155"/>
      <c r="QMH2" s="1155"/>
      <c r="QMI2" s="1155"/>
      <c r="QMJ2" s="1155"/>
      <c r="QMK2" s="1155"/>
      <c r="QML2" s="1155"/>
      <c r="QMM2" s="1155"/>
      <c r="QMN2" s="1155"/>
      <c r="QMO2" s="1155"/>
      <c r="QMP2" s="1155"/>
      <c r="QMQ2" s="1155"/>
      <c r="QMR2" s="1155"/>
      <c r="QMS2" s="1155"/>
      <c r="QMT2" s="1155"/>
      <c r="QMU2" s="1155"/>
      <c r="QMV2" s="1155"/>
      <c r="QMW2" s="1155"/>
      <c r="QMX2" s="1155"/>
      <c r="QMY2" s="1155"/>
      <c r="QMZ2" s="1155"/>
      <c r="QNA2" s="1155"/>
      <c r="QNB2" s="1155"/>
      <c r="QNC2" s="1155"/>
      <c r="QND2" s="1155"/>
      <c r="QNE2" s="1155"/>
      <c r="QNF2" s="1155"/>
      <c r="QNG2" s="1155"/>
      <c r="QNH2" s="1155"/>
      <c r="QNI2" s="1155"/>
      <c r="QNJ2" s="1155"/>
      <c r="QNK2" s="1155"/>
      <c r="QNL2" s="1155"/>
      <c r="QNM2" s="1155"/>
      <c r="QNN2" s="1155"/>
      <c r="QNO2" s="1155"/>
      <c r="QNP2" s="1155"/>
      <c r="QNQ2" s="1155"/>
      <c r="QNR2" s="1155"/>
      <c r="QNS2" s="1155"/>
      <c r="QNT2" s="1155"/>
      <c r="QNU2" s="1155"/>
      <c r="QNV2" s="1155"/>
      <c r="QNW2" s="1155"/>
      <c r="QNX2" s="1155"/>
      <c r="QNY2" s="1155"/>
      <c r="QNZ2" s="1155"/>
      <c r="QOA2" s="1155"/>
      <c r="QOB2" s="1155"/>
      <c r="QOC2" s="1155"/>
      <c r="QOD2" s="1155"/>
      <c r="QOE2" s="1155"/>
      <c r="QOF2" s="1155"/>
      <c r="QOG2" s="1155"/>
      <c r="QOH2" s="1155"/>
      <c r="QOI2" s="1155"/>
      <c r="QOJ2" s="1155"/>
      <c r="QOK2" s="1155"/>
      <c r="QOL2" s="1155"/>
      <c r="QOM2" s="1155"/>
      <c r="QON2" s="1155"/>
      <c r="QOO2" s="1155"/>
      <c r="QOP2" s="1155"/>
      <c r="QOQ2" s="1155"/>
      <c r="QOR2" s="1155"/>
      <c r="QOS2" s="1155"/>
      <c r="QOT2" s="1155"/>
      <c r="QOU2" s="1155"/>
      <c r="QOV2" s="1155"/>
      <c r="QOW2" s="1155"/>
      <c r="QOX2" s="1155"/>
      <c r="QOY2" s="1155"/>
      <c r="QOZ2" s="1155"/>
      <c r="QPA2" s="1155"/>
      <c r="QPB2" s="1155"/>
      <c r="QPC2" s="1155"/>
      <c r="QPD2" s="1155"/>
      <c r="QPE2" s="1155"/>
      <c r="QPF2" s="1155"/>
      <c r="QPG2" s="1155"/>
      <c r="QPH2" s="1155"/>
      <c r="QPI2" s="1155"/>
      <c r="QPJ2" s="1155"/>
      <c r="QPK2" s="1155"/>
      <c r="QPL2" s="1155"/>
      <c r="QPM2" s="1155"/>
      <c r="QPN2" s="1155"/>
      <c r="QPO2" s="1155"/>
      <c r="QPP2" s="1155"/>
      <c r="QPQ2" s="1155"/>
      <c r="QPR2" s="1155"/>
      <c r="QPS2" s="1155"/>
      <c r="QPT2" s="1155"/>
      <c r="QPU2" s="1155"/>
      <c r="QPV2" s="1155"/>
      <c r="QPW2" s="1155"/>
      <c r="QPX2" s="1155"/>
      <c r="QPY2" s="1155"/>
      <c r="QPZ2" s="1155"/>
      <c r="QQA2" s="1155"/>
      <c r="QQB2" s="1155"/>
      <c r="QQC2" s="1155"/>
      <c r="QQD2" s="1155"/>
      <c r="QQE2" s="1155"/>
      <c r="QQF2" s="1155"/>
      <c r="QQG2" s="1155"/>
      <c r="QQH2" s="1155"/>
      <c r="QQI2" s="1155"/>
      <c r="QQJ2" s="1155"/>
      <c r="QQK2" s="1155"/>
      <c r="QQL2" s="1155"/>
      <c r="QQM2" s="1155"/>
      <c r="QQN2" s="1155"/>
      <c r="QQO2" s="1155"/>
      <c r="QQP2" s="1155"/>
      <c r="QQQ2" s="1155"/>
      <c r="QQR2" s="1155"/>
      <c r="QQS2" s="1155"/>
      <c r="QQT2" s="1155"/>
      <c r="QQU2" s="1155"/>
      <c r="QQV2" s="1155"/>
      <c r="QQW2" s="1155"/>
      <c r="QQX2" s="1155"/>
      <c r="QQY2" s="1155"/>
      <c r="QQZ2" s="1155"/>
      <c r="QRA2" s="1155"/>
      <c r="QRB2" s="1155"/>
      <c r="QRC2" s="1155"/>
      <c r="QRD2" s="1155"/>
      <c r="QRE2" s="1155"/>
      <c r="QRF2" s="1155"/>
      <c r="QRG2" s="1155"/>
      <c r="QRH2" s="1155"/>
      <c r="QRI2" s="1155"/>
      <c r="QRJ2" s="1155"/>
      <c r="QRK2" s="1155"/>
      <c r="QRL2" s="1155"/>
      <c r="QRM2" s="1155"/>
      <c r="QRN2" s="1155"/>
      <c r="QRO2" s="1155"/>
      <c r="QRP2" s="1155"/>
      <c r="QRQ2" s="1155"/>
      <c r="QRR2" s="1155"/>
      <c r="QRS2" s="1155"/>
      <c r="QRT2" s="1155"/>
      <c r="QRU2" s="1155"/>
      <c r="QRV2" s="1155"/>
      <c r="QRW2" s="1155"/>
      <c r="QRX2" s="1155"/>
      <c r="QRY2" s="1155"/>
      <c r="QRZ2" s="1155"/>
      <c r="QSA2" s="1155"/>
      <c r="QSB2" s="1155"/>
      <c r="QSC2" s="1155"/>
      <c r="QSD2" s="1155"/>
      <c r="QSE2" s="1155"/>
      <c r="QSF2" s="1155"/>
      <c r="QSG2" s="1155"/>
      <c r="QSH2" s="1155"/>
      <c r="QSI2" s="1155"/>
      <c r="QSJ2" s="1155"/>
      <c r="QSK2" s="1155"/>
      <c r="QSL2" s="1155"/>
      <c r="QSM2" s="1155"/>
      <c r="QSN2" s="1155"/>
      <c r="QSO2" s="1155"/>
      <c r="QSP2" s="1155"/>
      <c r="QSQ2" s="1155"/>
      <c r="QSR2" s="1155"/>
      <c r="QSS2" s="1155"/>
      <c r="QST2" s="1155"/>
      <c r="QSU2" s="1155"/>
      <c r="QSV2" s="1155"/>
      <c r="QSW2" s="1155"/>
      <c r="QSX2" s="1155"/>
      <c r="QSY2" s="1155"/>
      <c r="QSZ2" s="1155"/>
      <c r="QTA2" s="1155"/>
      <c r="QTB2" s="1155"/>
      <c r="QTC2" s="1155"/>
      <c r="QTD2" s="1155"/>
      <c r="QTE2" s="1155"/>
      <c r="QTF2" s="1155"/>
      <c r="QTG2" s="1155"/>
      <c r="QTH2" s="1155"/>
      <c r="QTI2" s="1155"/>
      <c r="QTJ2" s="1155"/>
      <c r="QTK2" s="1155"/>
      <c r="QTL2" s="1155"/>
      <c r="QTM2" s="1155"/>
      <c r="QTN2" s="1155"/>
      <c r="QTO2" s="1155"/>
      <c r="QTP2" s="1155"/>
      <c r="QTQ2" s="1155"/>
      <c r="QTR2" s="1155"/>
      <c r="QTS2" s="1155"/>
      <c r="QTT2" s="1155"/>
      <c r="QTU2" s="1155"/>
      <c r="QTV2" s="1155"/>
      <c r="QTW2" s="1155"/>
      <c r="QTX2" s="1155"/>
      <c r="QTY2" s="1155"/>
      <c r="QTZ2" s="1155"/>
      <c r="QUA2" s="1155"/>
      <c r="QUB2" s="1155"/>
      <c r="QUC2" s="1155"/>
      <c r="QUD2" s="1155"/>
      <c r="QUE2" s="1155"/>
      <c r="QUF2" s="1155"/>
      <c r="QUG2" s="1155"/>
      <c r="QUH2" s="1155"/>
      <c r="QUI2" s="1155"/>
      <c r="QUJ2" s="1155"/>
      <c r="QUK2" s="1155"/>
      <c r="QUL2" s="1155"/>
      <c r="QUM2" s="1155"/>
      <c r="QUN2" s="1155"/>
      <c r="QUO2" s="1155"/>
      <c r="QUP2" s="1155"/>
      <c r="QUQ2" s="1155"/>
      <c r="QUR2" s="1155"/>
      <c r="QUS2" s="1155"/>
      <c r="QUT2" s="1155"/>
      <c r="QUU2" s="1155"/>
      <c r="QUV2" s="1155"/>
      <c r="QUW2" s="1155"/>
      <c r="QUX2" s="1155"/>
      <c r="QUY2" s="1155"/>
      <c r="QUZ2" s="1155"/>
      <c r="QVA2" s="1155"/>
      <c r="QVB2" s="1155"/>
      <c r="QVC2" s="1155"/>
      <c r="QVD2" s="1155"/>
      <c r="QVE2" s="1155"/>
      <c r="QVF2" s="1155"/>
      <c r="QVG2" s="1155"/>
      <c r="QVH2" s="1155"/>
      <c r="QVI2" s="1155"/>
      <c r="QVJ2" s="1155"/>
      <c r="QVK2" s="1155"/>
      <c r="QVL2" s="1155"/>
      <c r="QVM2" s="1155"/>
      <c r="QVN2" s="1155"/>
      <c r="QVO2" s="1155"/>
      <c r="QVP2" s="1155"/>
      <c r="QVQ2" s="1155"/>
      <c r="QVR2" s="1155"/>
      <c r="QVS2" s="1155"/>
      <c r="QVT2" s="1155"/>
      <c r="QVU2" s="1155"/>
      <c r="QVV2" s="1155"/>
      <c r="QVW2" s="1155"/>
      <c r="QVX2" s="1155"/>
      <c r="QVY2" s="1155"/>
      <c r="QVZ2" s="1155"/>
      <c r="QWA2" s="1155"/>
      <c r="QWB2" s="1155"/>
      <c r="QWC2" s="1155"/>
      <c r="QWD2" s="1155"/>
      <c r="QWE2" s="1155"/>
      <c r="QWF2" s="1155"/>
      <c r="QWG2" s="1155"/>
      <c r="QWH2" s="1155"/>
      <c r="QWI2" s="1155"/>
      <c r="QWJ2" s="1155"/>
      <c r="QWK2" s="1155"/>
      <c r="QWL2" s="1155"/>
      <c r="QWM2" s="1155"/>
      <c r="QWN2" s="1155"/>
      <c r="QWO2" s="1155"/>
      <c r="QWP2" s="1155"/>
      <c r="QWQ2" s="1155"/>
      <c r="QWR2" s="1155"/>
      <c r="QWS2" s="1155"/>
      <c r="QWT2" s="1155"/>
      <c r="QWU2" s="1155"/>
      <c r="QWV2" s="1155"/>
      <c r="QWW2" s="1155"/>
      <c r="QWX2" s="1155"/>
      <c r="QWY2" s="1155"/>
      <c r="QWZ2" s="1155"/>
      <c r="QXA2" s="1155"/>
      <c r="QXB2" s="1155"/>
      <c r="QXC2" s="1155"/>
      <c r="QXD2" s="1155"/>
      <c r="QXE2" s="1155"/>
      <c r="QXF2" s="1155"/>
      <c r="QXG2" s="1155"/>
      <c r="QXH2" s="1155"/>
      <c r="QXI2" s="1155"/>
      <c r="QXJ2" s="1155"/>
      <c r="QXK2" s="1155"/>
      <c r="QXL2" s="1155"/>
      <c r="QXM2" s="1155"/>
      <c r="QXN2" s="1155"/>
      <c r="QXO2" s="1155"/>
      <c r="QXP2" s="1155"/>
      <c r="QXQ2" s="1155"/>
      <c r="QXR2" s="1155"/>
      <c r="QXS2" s="1155"/>
      <c r="QXT2" s="1155"/>
      <c r="QXU2" s="1155"/>
      <c r="QXV2" s="1155"/>
      <c r="QXW2" s="1155"/>
      <c r="QXX2" s="1155"/>
      <c r="QXY2" s="1155"/>
      <c r="QXZ2" s="1155"/>
      <c r="QYA2" s="1155"/>
      <c r="QYB2" s="1155"/>
      <c r="QYC2" s="1155"/>
      <c r="QYD2" s="1155"/>
      <c r="QYE2" s="1155"/>
      <c r="QYF2" s="1155"/>
      <c r="QYG2" s="1155"/>
      <c r="QYH2" s="1155"/>
      <c r="QYI2" s="1155"/>
      <c r="QYJ2" s="1155"/>
      <c r="QYK2" s="1155"/>
      <c r="QYL2" s="1155"/>
      <c r="QYM2" s="1155"/>
      <c r="QYN2" s="1155"/>
      <c r="QYO2" s="1155"/>
      <c r="QYP2" s="1155"/>
      <c r="QYQ2" s="1155"/>
      <c r="QYR2" s="1155"/>
      <c r="QYS2" s="1155"/>
      <c r="QYT2" s="1155"/>
      <c r="QYU2" s="1155"/>
      <c r="QYV2" s="1155"/>
      <c r="QYW2" s="1155"/>
      <c r="QYX2" s="1155"/>
      <c r="QYY2" s="1155"/>
      <c r="QYZ2" s="1155"/>
      <c r="QZA2" s="1155"/>
      <c r="QZB2" s="1155"/>
      <c r="QZC2" s="1155"/>
      <c r="QZD2" s="1155"/>
      <c r="QZE2" s="1155"/>
      <c r="QZF2" s="1155"/>
      <c r="QZG2" s="1155"/>
      <c r="QZH2" s="1155"/>
      <c r="QZI2" s="1155"/>
      <c r="QZJ2" s="1155"/>
      <c r="QZK2" s="1155"/>
      <c r="QZL2" s="1155"/>
      <c r="QZM2" s="1155"/>
      <c r="QZN2" s="1155"/>
      <c r="QZO2" s="1155"/>
      <c r="QZP2" s="1155"/>
      <c r="QZQ2" s="1155"/>
      <c r="QZR2" s="1155"/>
      <c r="QZS2" s="1155"/>
      <c r="QZT2" s="1155"/>
      <c r="QZU2" s="1155"/>
      <c r="QZV2" s="1155"/>
      <c r="QZW2" s="1155"/>
      <c r="QZX2" s="1155"/>
      <c r="QZY2" s="1155"/>
      <c r="QZZ2" s="1155"/>
      <c r="RAA2" s="1155"/>
      <c r="RAB2" s="1155"/>
      <c r="RAC2" s="1155"/>
      <c r="RAD2" s="1155"/>
      <c r="RAE2" s="1155"/>
      <c r="RAF2" s="1155"/>
      <c r="RAG2" s="1155"/>
      <c r="RAH2" s="1155"/>
      <c r="RAI2" s="1155"/>
      <c r="RAJ2" s="1155"/>
      <c r="RAK2" s="1155"/>
      <c r="RAL2" s="1155"/>
      <c r="RAM2" s="1155"/>
      <c r="RAN2" s="1155"/>
      <c r="RAO2" s="1155"/>
      <c r="RAP2" s="1155"/>
      <c r="RAQ2" s="1155"/>
      <c r="RAR2" s="1155"/>
      <c r="RAS2" s="1155"/>
      <c r="RAT2" s="1155"/>
      <c r="RAU2" s="1155"/>
      <c r="RAV2" s="1155"/>
      <c r="RAW2" s="1155"/>
      <c r="RAX2" s="1155"/>
      <c r="RAY2" s="1155"/>
      <c r="RAZ2" s="1155"/>
      <c r="RBA2" s="1155"/>
      <c r="RBB2" s="1155"/>
      <c r="RBC2" s="1155"/>
      <c r="RBD2" s="1155"/>
      <c r="RBE2" s="1155"/>
      <c r="RBF2" s="1155"/>
      <c r="RBG2" s="1155"/>
      <c r="RBH2" s="1155"/>
      <c r="RBI2" s="1155"/>
      <c r="RBJ2" s="1155"/>
      <c r="RBK2" s="1155"/>
      <c r="RBL2" s="1155"/>
      <c r="RBM2" s="1155"/>
      <c r="RBN2" s="1155"/>
      <c r="RBO2" s="1155"/>
      <c r="RBP2" s="1155"/>
      <c r="RBQ2" s="1155"/>
      <c r="RBR2" s="1155"/>
      <c r="RBS2" s="1155"/>
      <c r="RBT2" s="1155"/>
      <c r="RBU2" s="1155"/>
      <c r="RBV2" s="1155"/>
      <c r="RBW2" s="1155"/>
      <c r="RBX2" s="1155"/>
      <c r="RBY2" s="1155"/>
      <c r="RBZ2" s="1155"/>
      <c r="RCA2" s="1155"/>
      <c r="RCB2" s="1155"/>
      <c r="RCC2" s="1155"/>
      <c r="RCD2" s="1155"/>
      <c r="RCE2" s="1155"/>
      <c r="RCF2" s="1155"/>
      <c r="RCG2" s="1155"/>
      <c r="RCH2" s="1155"/>
      <c r="RCI2" s="1155"/>
      <c r="RCJ2" s="1155"/>
      <c r="RCK2" s="1155"/>
      <c r="RCL2" s="1155"/>
      <c r="RCM2" s="1155"/>
      <c r="RCN2" s="1155"/>
      <c r="RCO2" s="1155"/>
      <c r="RCP2" s="1155"/>
      <c r="RCQ2" s="1155"/>
      <c r="RCR2" s="1155"/>
      <c r="RCS2" s="1155"/>
      <c r="RCT2" s="1155"/>
      <c r="RCU2" s="1155"/>
      <c r="RCV2" s="1155"/>
      <c r="RCW2" s="1155"/>
      <c r="RCX2" s="1155"/>
      <c r="RCY2" s="1155"/>
      <c r="RCZ2" s="1155"/>
      <c r="RDA2" s="1155"/>
      <c r="RDB2" s="1155"/>
      <c r="RDC2" s="1155"/>
      <c r="RDD2" s="1155"/>
      <c r="RDE2" s="1155"/>
      <c r="RDF2" s="1155"/>
      <c r="RDG2" s="1155"/>
      <c r="RDH2" s="1155"/>
      <c r="RDI2" s="1155"/>
      <c r="RDJ2" s="1155"/>
      <c r="RDK2" s="1155"/>
      <c r="RDL2" s="1155"/>
      <c r="RDM2" s="1155"/>
      <c r="RDN2" s="1155"/>
      <c r="RDO2" s="1155"/>
      <c r="RDP2" s="1155"/>
      <c r="RDQ2" s="1155"/>
      <c r="RDR2" s="1155"/>
      <c r="RDS2" s="1155"/>
      <c r="RDT2" s="1155"/>
      <c r="RDU2" s="1155"/>
      <c r="RDV2" s="1155"/>
      <c r="RDW2" s="1155"/>
      <c r="RDX2" s="1155"/>
      <c r="RDY2" s="1155"/>
      <c r="RDZ2" s="1155"/>
      <c r="REA2" s="1155"/>
      <c r="REB2" s="1155"/>
      <c r="REC2" s="1155"/>
      <c r="RED2" s="1155"/>
      <c r="REE2" s="1155"/>
      <c r="REF2" s="1155"/>
      <c r="REG2" s="1155"/>
      <c r="REH2" s="1155"/>
      <c r="REI2" s="1155"/>
      <c r="REJ2" s="1155"/>
      <c r="REK2" s="1155"/>
      <c r="REL2" s="1155"/>
      <c r="REM2" s="1155"/>
      <c r="REN2" s="1155"/>
      <c r="REO2" s="1155"/>
      <c r="REP2" s="1155"/>
      <c r="REQ2" s="1155"/>
      <c r="RER2" s="1155"/>
      <c r="RES2" s="1155"/>
      <c r="RET2" s="1155"/>
      <c r="REU2" s="1155"/>
      <c r="REV2" s="1155"/>
      <c r="REW2" s="1155"/>
      <c r="REX2" s="1155"/>
      <c r="REY2" s="1155"/>
      <c r="REZ2" s="1155"/>
      <c r="RFA2" s="1155"/>
      <c r="RFB2" s="1155"/>
      <c r="RFC2" s="1155"/>
      <c r="RFD2" s="1155"/>
      <c r="RFE2" s="1155"/>
      <c r="RFF2" s="1155"/>
      <c r="RFG2" s="1155"/>
      <c r="RFH2" s="1155"/>
      <c r="RFI2" s="1155"/>
      <c r="RFJ2" s="1155"/>
      <c r="RFK2" s="1155"/>
      <c r="RFL2" s="1155"/>
      <c r="RFM2" s="1155"/>
      <c r="RFN2" s="1155"/>
      <c r="RFO2" s="1155"/>
      <c r="RFP2" s="1155"/>
      <c r="RFQ2" s="1155"/>
      <c r="RFR2" s="1155"/>
      <c r="RFS2" s="1155"/>
      <c r="RFT2" s="1155"/>
      <c r="RFU2" s="1155"/>
      <c r="RFV2" s="1155"/>
      <c r="RFW2" s="1155"/>
      <c r="RFX2" s="1155"/>
      <c r="RFY2" s="1155"/>
      <c r="RFZ2" s="1155"/>
      <c r="RGA2" s="1155"/>
      <c r="RGB2" s="1155"/>
      <c r="RGC2" s="1155"/>
      <c r="RGD2" s="1155"/>
      <c r="RGE2" s="1155"/>
      <c r="RGF2" s="1155"/>
      <c r="RGG2" s="1155"/>
      <c r="RGH2" s="1155"/>
      <c r="RGI2" s="1155"/>
      <c r="RGJ2" s="1155"/>
      <c r="RGK2" s="1155"/>
      <c r="RGL2" s="1155"/>
      <c r="RGM2" s="1155"/>
      <c r="RGN2" s="1155"/>
      <c r="RGO2" s="1155"/>
      <c r="RGP2" s="1155"/>
      <c r="RGQ2" s="1155"/>
      <c r="RGR2" s="1155"/>
      <c r="RGS2" s="1155"/>
      <c r="RGT2" s="1155"/>
      <c r="RGU2" s="1155"/>
      <c r="RGV2" s="1155"/>
      <c r="RGW2" s="1155"/>
      <c r="RGX2" s="1155"/>
      <c r="RGY2" s="1155"/>
      <c r="RGZ2" s="1155"/>
      <c r="RHA2" s="1155"/>
      <c r="RHB2" s="1155"/>
      <c r="RHC2" s="1155"/>
      <c r="RHD2" s="1155"/>
      <c r="RHE2" s="1155"/>
      <c r="RHF2" s="1155"/>
      <c r="RHG2" s="1155"/>
      <c r="RHH2" s="1155"/>
      <c r="RHI2" s="1155"/>
      <c r="RHJ2" s="1155"/>
      <c r="RHK2" s="1155"/>
      <c r="RHL2" s="1155"/>
      <c r="RHM2" s="1155"/>
      <c r="RHN2" s="1155"/>
      <c r="RHO2" s="1155"/>
      <c r="RHP2" s="1155"/>
      <c r="RHQ2" s="1155"/>
      <c r="RHR2" s="1155"/>
      <c r="RHS2" s="1155"/>
      <c r="RHT2" s="1155"/>
      <c r="RHU2" s="1155"/>
      <c r="RHV2" s="1155"/>
      <c r="RHW2" s="1155"/>
      <c r="RHX2" s="1155"/>
      <c r="RHY2" s="1155"/>
      <c r="RHZ2" s="1155"/>
      <c r="RIA2" s="1155"/>
      <c r="RIB2" s="1155"/>
      <c r="RIC2" s="1155"/>
      <c r="RID2" s="1155"/>
      <c r="RIE2" s="1155"/>
      <c r="RIF2" s="1155"/>
      <c r="RIG2" s="1155"/>
      <c r="RIH2" s="1155"/>
      <c r="RII2" s="1155"/>
      <c r="RIJ2" s="1155"/>
      <c r="RIK2" s="1155"/>
      <c r="RIL2" s="1155"/>
      <c r="RIM2" s="1155"/>
      <c r="RIN2" s="1155"/>
      <c r="RIO2" s="1155"/>
      <c r="RIP2" s="1155"/>
      <c r="RIQ2" s="1155"/>
      <c r="RIR2" s="1155"/>
      <c r="RIS2" s="1155"/>
      <c r="RIT2" s="1155"/>
      <c r="RIU2" s="1155"/>
      <c r="RIV2" s="1155"/>
      <c r="RIW2" s="1155"/>
      <c r="RIX2" s="1155"/>
      <c r="RIY2" s="1155"/>
      <c r="RIZ2" s="1155"/>
      <c r="RJA2" s="1155"/>
      <c r="RJB2" s="1155"/>
      <c r="RJC2" s="1155"/>
      <c r="RJD2" s="1155"/>
      <c r="RJE2" s="1155"/>
      <c r="RJF2" s="1155"/>
      <c r="RJG2" s="1155"/>
      <c r="RJH2" s="1155"/>
      <c r="RJI2" s="1155"/>
      <c r="RJJ2" s="1155"/>
      <c r="RJK2" s="1155"/>
      <c r="RJL2" s="1155"/>
      <c r="RJM2" s="1155"/>
      <c r="RJN2" s="1155"/>
      <c r="RJO2" s="1155"/>
      <c r="RJP2" s="1155"/>
      <c r="RJQ2" s="1155"/>
      <c r="RJR2" s="1155"/>
      <c r="RJS2" s="1155"/>
      <c r="RJT2" s="1155"/>
      <c r="RJU2" s="1155"/>
      <c r="RJV2" s="1155"/>
      <c r="RJW2" s="1155"/>
      <c r="RJX2" s="1155"/>
      <c r="RJY2" s="1155"/>
      <c r="RJZ2" s="1155"/>
      <c r="RKA2" s="1155"/>
      <c r="RKB2" s="1155"/>
      <c r="RKC2" s="1155"/>
      <c r="RKD2" s="1155"/>
      <c r="RKE2" s="1155"/>
      <c r="RKF2" s="1155"/>
      <c r="RKG2" s="1155"/>
      <c r="RKH2" s="1155"/>
      <c r="RKI2" s="1155"/>
      <c r="RKJ2" s="1155"/>
      <c r="RKK2" s="1155"/>
      <c r="RKL2" s="1155"/>
      <c r="RKM2" s="1155"/>
      <c r="RKN2" s="1155"/>
      <c r="RKO2" s="1155"/>
      <c r="RKP2" s="1155"/>
      <c r="RKQ2" s="1155"/>
      <c r="RKR2" s="1155"/>
      <c r="RKS2" s="1155"/>
      <c r="RKT2" s="1155"/>
      <c r="RKU2" s="1155"/>
      <c r="RKV2" s="1155"/>
      <c r="RKW2" s="1155"/>
      <c r="RKX2" s="1155"/>
      <c r="RKY2" s="1155"/>
      <c r="RKZ2" s="1155"/>
      <c r="RLA2" s="1155"/>
      <c r="RLB2" s="1155"/>
      <c r="RLC2" s="1155"/>
      <c r="RLD2" s="1155"/>
      <c r="RLE2" s="1155"/>
      <c r="RLF2" s="1155"/>
      <c r="RLG2" s="1155"/>
      <c r="RLH2" s="1155"/>
      <c r="RLI2" s="1155"/>
      <c r="RLJ2" s="1155"/>
      <c r="RLK2" s="1155"/>
      <c r="RLL2" s="1155"/>
      <c r="RLM2" s="1155"/>
      <c r="RLN2" s="1155"/>
      <c r="RLO2" s="1155"/>
      <c r="RLP2" s="1155"/>
      <c r="RLQ2" s="1155"/>
      <c r="RLR2" s="1155"/>
      <c r="RLS2" s="1155"/>
      <c r="RLT2" s="1155"/>
      <c r="RLU2" s="1155"/>
      <c r="RLV2" s="1155"/>
      <c r="RLW2" s="1155"/>
      <c r="RLX2" s="1155"/>
      <c r="RLY2" s="1155"/>
      <c r="RLZ2" s="1155"/>
      <c r="RMA2" s="1155"/>
      <c r="RMB2" s="1155"/>
      <c r="RMC2" s="1155"/>
      <c r="RMD2" s="1155"/>
      <c r="RME2" s="1155"/>
      <c r="RMF2" s="1155"/>
      <c r="RMG2" s="1155"/>
      <c r="RMH2" s="1155"/>
      <c r="RMI2" s="1155"/>
      <c r="RMJ2" s="1155"/>
      <c r="RMK2" s="1155"/>
      <c r="RML2" s="1155"/>
      <c r="RMM2" s="1155"/>
      <c r="RMN2" s="1155"/>
      <c r="RMO2" s="1155"/>
      <c r="RMP2" s="1155"/>
      <c r="RMQ2" s="1155"/>
      <c r="RMR2" s="1155"/>
      <c r="RMS2" s="1155"/>
      <c r="RMT2" s="1155"/>
      <c r="RMU2" s="1155"/>
      <c r="RMV2" s="1155"/>
      <c r="RMW2" s="1155"/>
      <c r="RMX2" s="1155"/>
      <c r="RMY2" s="1155"/>
      <c r="RMZ2" s="1155"/>
      <c r="RNA2" s="1155"/>
      <c r="RNB2" s="1155"/>
      <c r="RNC2" s="1155"/>
      <c r="RND2" s="1155"/>
      <c r="RNE2" s="1155"/>
      <c r="RNF2" s="1155"/>
      <c r="RNG2" s="1155"/>
      <c r="RNH2" s="1155"/>
      <c r="RNI2" s="1155"/>
      <c r="RNJ2" s="1155"/>
      <c r="RNK2" s="1155"/>
      <c r="RNL2" s="1155"/>
      <c r="RNM2" s="1155"/>
      <c r="RNN2" s="1155"/>
      <c r="RNO2" s="1155"/>
      <c r="RNP2" s="1155"/>
      <c r="RNQ2" s="1155"/>
      <c r="RNR2" s="1155"/>
      <c r="RNS2" s="1155"/>
      <c r="RNT2" s="1155"/>
      <c r="RNU2" s="1155"/>
      <c r="RNV2" s="1155"/>
      <c r="RNW2" s="1155"/>
      <c r="RNX2" s="1155"/>
      <c r="RNY2" s="1155"/>
      <c r="RNZ2" s="1155"/>
      <c r="ROA2" s="1155"/>
      <c r="ROB2" s="1155"/>
      <c r="ROC2" s="1155"/>
      <c r="ROD2" s="1155"/>
      <c r="ROE2" s="1155"/>
      <c r="ROF2" s="1155"/>
      <c r="ROG2" s="1155"/>
      <c r="ROH2" s="1155"/>
      <c r="ROI2" s="1155"/>
      <c r="ROJ2" s="1155"/>
      <c r="ROK2" s="1155"/>
      <c r="ROL2" s="1155"/>
      <c r="ROM2" s="1155"/>
      <c r="RON2" s="1155"/>
      <c r="ROO2" s="1155"/>
      <c r="ROP2" s="1155"/>
      <c r="ROQ2" s="1155"/>
      <c r="ROR2" s="1155"/>
      <c r="ROS2" s="1155"/>
      <c r="ROT2" s="1155"/>
      <c r="ROU2" s="1155"/>
      <c r="ROV2" s="1155"/>
      <c r="ROW2" s="1155"/>
      <c r="ROX2" s="1155"/>
      <c r="ROY2" s="1155"/>
      <c r="ROZ2" s="1155"/>
      <c r="RPA2" s="1155"/>
      <c r="RPB2" s="1155"/>
      <c r="RPC2" s="1155"/>
      <c r="RPD2" s="1155"/>
      <c r="RPE2" s="1155"/>
      <c r="RPF2" s="1155"/>
      <c r="RPG2" s="1155"/>
      <c r="RPH2" s="1155"/>
      <c r="RPI2" s="1155"/>
      <c r="RPJ2" s="1155"/>
      <c r="RPK2" s="1155"/>
      <c r="RPL2" s="1155"/>
      <c r="RPM2" s="1155"/>
      <c r="RPN2" s="1155"/>
      <c r="RPO2" s="1155"/>
      <c r="RPP2" s="1155"/>
      <c r="RPQ2" s="1155"/>
      <c r="RPR2" s="1155"/>
      <c r="RPS2" s="1155"/>
      <c r="RPT2" s="1155"/>
      <c r="RPU2" s="1155"/>
      <c r="RPV2" s="1155"/>
      <c r="RPW2" s="1155"/>
      <c r="RPX2" s="1155"/>
      <c r="RPY2" s="1155"/>
      <c r="RPZ2" s="1155"/>
      <c r="RQA2" s="1155"/>
      <c r="RQB2" s="1155"/>
      <c r="RQC2" s="1155"/>
      <c r="RQD2" s="1155"/>
      <c r="RQE2" s="1155"/>
      <c r="RQF2" s="1155"/>
      <c r="RQG2" s="1155"/>
      <c r="RQH2" s="1155"/>
      <c r="RQI2" s="1155"/>
      <c r="RQJ2" s="1155"/>
      <c r="RQK2" s="1155"/>
      <c r="RQL2" s="1155"/>
      <c r="RQM2" s="1155"/>
      <c r="RQN2" s="1155"/>
      <c r="RQO2" s="1155"/>
      <c r="RQP2" s="1155"/>
      <c r="RQQ2" s="1155"/>
      <c r="RQR2" s="1155"/>
      <c r="RQS2" s="1155"/>
      <c r="RQT2" s="1155"/>
      <c r="RQU2" s="1155"/>
      <c r="RQV2" s="1155"/>
      <c r="RQW2" s="1155"/>
      <c r="RQX2" s="1155"/>
      <c r="RQY2" s="1155"/>
      <c r="RQZ2" s="1155"/>
      <c r="RRA2" s="1155"/>
      <c r="RRB2" s="1155"/>
      <c r="RRC2" s="1155"/>
      <c r="RRD2" s="1155"/>
      <c r="RRE2" s="1155"/>
      <c r="RRF2" s="1155"/>
      <c r="RRG2" s="1155"/>
      <c r="RRH2" s="1155"/>
      <c r="RRI2" s="1155"/>
      <c r="RRJ2" s="1155"/>
      <c r="RRK2" s="1155"/>
      <c r="RRL2" s="1155"/>
      <c r="RRM2" s="1155"/>
      <c r="RRN2" s="1155"/>
      <c r="RRO2" s="1155"/>
      <c r="RRP2" s="1155"/>
      <c r="RRQ2" s="1155"/>
      <c r="RRR2" s="1155"/>
      <c r="RRS2" s="1155"/>
      <c r="RRT2" s="1155"/>
      <c r="RRU2" s="1155"/>
      <c r="RRV2" s="1155"/>
      <c r="RRW2" s="1155"/>
      <c r="RRX2" s="1155"/>
      <c r="RRY2" s="1155"/>
      <c r="RRZ2" s="1155"/>
      <c r="RSA2" s="1155"/>
      <c r="RSB2" s="1155"/>
      <c r="RSC2" s="1155"/>
      <c r="RSD2" s="1155"/>
      <c r="RSE2" s="1155"/>
      <c r="RSF2" s="1155"/>
      <c r="RSG2" s="1155"/>
      <c r="RSH2" s="1155"/>
      <c r="RSI2" s="1155"/>
      <c r="RSJ2" s="1155"/>
      <c r="RSK2" s="1155"/>
      <c r="RSL2" s="1155"/>
      <c r="RSM2" s="1155"/>
      <c r="RSN2" s="1155"/>
      <c r="RSO2" s="1155"/>
      <c r="RSP2" s="1155"/>
      <c r="RSQ2" s="1155"/>
      <c r="RSR2" s="1155"/>
      <c r="RSS2" s="1155"/>
      <c r="RST2" s="1155"/>
      <c r="RSU2" s="1155"/>
      <c r="RSV2" s="1155"/>
      <c r="RSW2" s="1155"/>
      <c r="RSX2" s="1155"/>
      <c r="RSY2" s="1155"/>
      <c r="RSZ2" s="1155"/>
      <c r="RTA2" s="1155"/>
      <c r="RTB2" s="1155"/>
      <c r="RTC2" s="1155"/>
      <c r="RTD2" s="1155"/>
      <c r="RTE2" s="1155"/>
      <c r="RTF2" s="1155"/>
      <c r="RTG2" s="1155"/>
      <c r="RTH2" s="1155"/>
      <c r="RTI2" s="1155"/>
      <c r="RTJ2" s="1155"/>
      <c r="RTK2" s="1155"/>
      <c r="RTL2" s="1155"/>
      <c r="RTM2" s="1155"/>
      <c r="RTN2" s="1155"/>
      <c r="RTO2" s="1155"/>
      <c r="RTP2" s="1155"/>
      <c r="RTQ2" s="1155"/>
      <c r="RTR2" s="1155"/>
      <c r="RTS2" s="1155"/>
      <c r="RTT2" s="1155"/>
      <c r="RTU2" s="1155"/>
      <c r="RTV2" s="1155"/>
      <c r="RTW2" s="1155"/>
      <c r="RTX2" s="1155"/>
      <c r="RTY2" s="1155"/>
      <c r="RTZ2" s="1155"/>
      <c r="RUA2" s="1155"/>
      <c r="RUB2" s="1155"/>
      <c r="RUC2" s="1155"/>
      <c r="RUD2" s="1155"/>
      <c r="RUE2" s="1155"/>
      <c r="RUF2" s="1155"/>
      <c r="RUG2" s="1155"/>
      <c r="RUH2" s="1155"/>
      <c r="RUI2" s="1155"/>
      <c r="RUJ2" s="1155"/>
      <c r="RUK2" s="1155"/>
      <c r="RUL2" s="1155"/>
      <c r="RUM2" s="1155"/>
      <c r="RUN2" s="1155"/>
      <c r="RUO2" s="1155"/>
      <c r="RUP2" s="1155"/>
      <c r="RUQ2" s="1155"/>
      <c r="RUR2" s="1155"/>
      <c r="RUS2" s="1155"/>
      <c r="RUT2" s="1155"/>
      <c r="RUU2" s="1155"/>
      <c r="RUV2" s="1155"/>
      <c r="RUW2" s="1155"/>
      <c r="RUX2" s="1155"/>
      <c r="RUY2" s="1155"/>
      <c r="RUZ2" s="1155"/>
      <c r="RVA2" s="1155"/>
      <c r="RVB2" s="1155"/>
      <c r="RVC2" s="1155"/>
      <c r="RVD2" s="1155"/>
      <c r="RVE2" s="1155"/>
      <c r="RVF2" s="1155"/>
      <c r="RVG2" s="1155"/>
      <c r="RVH2" s="1155"/>
      <c r="RVI2" s="1155"/>
      <c r="RVJ2" s="1155"/>
      <c r="RVK2" s="1155"/>
      <c r="RVL2" s="1155"/>
      <c r="RVM2" s="1155"/>
      <c r="RVN2" s="1155"/>
      <c r="RVO2" s="1155"/>
      <c r="RVP2" s="1155"/>
      <c r="RVQ2" s="1155"/>
      <c r="RVR2" s="1155"/>
      <c r="RVS2" s="1155"/>
      <c r="RVT2" s="1155"/>
      <c r="RVU2" s="1155"/>
      <c r="RVV2" s="1155"/>
      <c r="RVW2" s="1155"/>
      <c r="RVX2" s="1155"/>
      <c r="RVY2" s="1155"/>
      <c r="RVZ2" s="1155"/>
      <c r="RWA2" s="1155"/>
      <c r="RWB2" s="1155"/>
      <c r="RWC2" s="1155"/>
      <c r="RWD2" s="1155"/>
      <c r="RWE2" s="1155"/>
      <c r="RWF2" s="1155"/>
      <c r="RWG2" s="1155"/>
      <c r="RWH2" s="1155"/>
      <c r="RWI2" s="1155"/>
      <c r="RWJ2" s="1155"/>
      <c r="RWK2" s="1155"/>
      <c r="RWL2" s="1155"/>
      <c r="RWM2" s="1155"/>
      <c r="RWN2" s="1155"/>
      <c r="RWO2" s="1155"/>
      <c r="RWP2" s="1155"/>
      <c r="RWQ2" s="1155"/>
      <c r="RWR2" s="1155"/>
      <c r="RWS2" s="1155"/>
      <c r="RWT2" s="1155"/>
      <c r="RWU2" s="1155"/>
      <c r="RWV2" s="1155"/>
      <c r="RWW2" s="1155"/>
      <c r="RWX2" s="1155"/>
      <c r="RWY2" s="1155"/>
      <c r="RWZ2" s="1155"/>
      <c r="RXA2" s="1155"/>
      <c r="RXB2" s="1155"/>
      <c r="RXC2" s="1155"/>
      <c r="RXD2" s="1155"/>
      <c r="RXE2" s="1155"/>
      <c r="RXF2" s="1155"/>
      <c r="RXG2" s="1155"/>
      <c r="RXH2" s="1155"/>
      <c r="RXI2" s="1155"/>
      <c r="RXJ2" s="1155"/>
      <c r="RXK2" s="1155"/>
      <c r="RXL2" s="1155"/>
      <c r="RXM2" s="1155"/>
      <c r="RXN2" s="1155"/>
      <c r="RXO2" s="1155"/>
      <c r="RXP2" s="1155"/>
      <c r="RXQ2" s="1155"/>
      <c r="RXR2" s="1155"/>
      <c r="RXS2" s="1155"/>
      <c r="RXT2" s="1155"/>
      <c r="RXU2" s="1155"/>
      <c r="RXV2" s="1155"/>
      <c r="RXW2" s="1155"/>
      <c r="RXX2" s="1155"/>
      <c r="RXY2" s="1155"/>
      <c r="RXZ2" s="1155"/>
      <c r="RYA2" s="1155"/>
      <c r="RYB2" s="1155"/>
      <c r="RYC2" s="1155"/>
      <c r="RYD2" s="1155"/>
      <c r="RYE2" s="1155"/>
      <c r="RYF2" s="1155"/>
      <c r="RYG2" s="1155"/>
      <c r="RYH2" s="1155"/>
      <c r="RYI2" s="1155"/>
      <c r="RYJ2" s="1155"/>
      <c r="RYK2" s="1155"/>
      <c r="RYL2" s="1155"/>
      <c r="RYM2" s="1155"/>
      <c r="RYN2" s="1155"/>
      <c r="RYO2" s="1155"/>
      <c r="RYP2" s="1155"/>
      <c r="RYQ2" s="1155"/>
      <c r="RYR2" s="1155"/>
      <c r="RYS2" s="1155"/>
      <c r="RYT2" s="1155"/>
      <c r="RYU2" s="1155"/>
      <c r="RYV2" s="1155"/>
      <c r="RYW2" s="1155"/>
      <c r="RYX2" s="1155"/>
      <c r="RYY2" s="1155"/>
      <c r="RYZ2" s="1155"/>
      <c r="RZA2" s="1155"/>
      <c r="RZB2" s="1155"/>
      <c r="RZC2" s="1155"/>
      <c r="RZD2" s="1155"/>
      <c r="RZE2" s="1155"/>
      <c r="RZF2" s="1155"/>
      <c r="RZG2" s="1155"/>
      <c r="RZH2" s="1155"/>
      <c r="RZI2" s="1155"/>
      <c r="RZJ2" s="1155"/>
      <c r="RZK2" s="1155"/>
      <c r="RZL2" s="1155"/>
      <c r="RZM2" s="1155"/>
      <c r="RZN2" s="1155"/>
      <c r="RZO2" s="1155"/>
      <c r="RZP2" s="1155"/>
      <c r="RZQ2" s="1155"/>
      <c r="RZR2" s="1155"/>
      <c r="RZS2" s="1155"/>
      <c r="RZT2" s="1155"/>
      <c r="RZU2" s="1155"/>
      <c r="RZV2" s="1155"/>
      <c r="RZW2" s="1155"/>
      <c r="RZX2" s="1155"/>
      <c r="RZY2" s="1155"/>
      <c r="RZZ2" s="1155"/>
      <c r="SAA2" s="1155"/>
      <c r="SAB2" s="1155"/>
      <c r="SAC2" s="1155"/>
      <c r="SAD2" s="1155"/>
      <c r="SAE2" s="1155"/>
      <c r="SAF2" s="1155"/>
      <c r="SAG2" s="1155"/>
      <c r="SAH2" s="1155"/>
      <c r="SAI2" s="1155"/>
      <c r="SAJ2" s="1155"/>
      <c r="SAK2" s="1155"/>
      <c r="SAL2" s="1155"/>
      <c r="SAM2" s="1155"/>
      <c r="SAN2" s="1155"/>
      <c r="SAO2" s="1155"/>
      <c r="SAP2" s="1155"/>
      <c r="SAQ2" s="1155"/>
      <c r="SAR2" s="1155"/>
      <c r="SAS2" s="1155"/>
      <c r="SAT2" s="1155"/>
      <c r="SAU2" s="1155"/>
      <c r="SAV2" s="1155"/>
      <c r="SAW2" s="1155"/>
      <c r="SAX2" s="1155"/>
      <c r="SAY2" s="1155"/>
      <c r="SAZ2" s="1155"/>
      <c r="SBA2" s="1155"/>
      <c r="SBB2" s="1155"/>
      <c r="SBC2" s="1155"/>
      <c r="SBD2" s="1155"/>
      <c r="SBE2" s="1155"/>
      <c r="SBF2" s="1155"/>
      <c r="SBG2" s="1155"/>
      <c r="SBH2" s="1155"/>
      <c r="SBI2" s="1155"/>
      <c r="SBJ2" s="1155"/>
      <c r="SBK2" s="1155"/>
      <c r="SBL2" s="1155"/>
      <c r="SBM2" s="1155"/>
      <c r="SBN2" s="1155"/>
      <c r="SBO2" s="1155"/>
      <c r="SBP2" s="1155"/>
      <c r="SBQ2" s="1155"/>
      <c r="SBR2" s="1155"/>
      <c r="SBS2" s="1155"/>
      <c r="SBT2" s="1155"/>
      <c r="SBU2" s="1155"/>
      <c r="SBV2" s="1155"/>
      <c r="SBW2" s="1155"/>
      <c r="SBX2" s="1155"/>
      <c r="SBY2" s="1155"/>
      <c r="SBZ2" s="1155"/>
      <c r="SCA2" s="1155"/>
      <c r="SCB2" s="1155"/>
      <c r="SCC2" s="1155"/>
      <c r="SCD2" s="1155"/>
      <c r="SCE2" s="1155"/>
      <c r="SCF2" s="1155"/>
      <c r="SCG2" s="1155"/>
      <c r="SCH2" s="1155"/>
      <c r="SCI2" s="1155"/>
      <c r="SCJ2" s="1155"/>
      <c r="SCK2" s="1155"/>
      <c r="SCL2" s="1155"/>
      <c r="SCM2" s="1155"/>
      <c r="SCN2" s="1155"/>
      <c r="SCO2" s="1155"/>
      <c r="SCP2" s="1155"/>
      <c r="SCQ2" s="1155"/>
      <c r="SCR2" s="1155"/>
      <c r="SCS2" s="1155"/>
      <c r="SCT2" s="1155"/>
      <c r="SCU2" s="1155"/>
      <c r="SCV2" s="1155"/>
      <c r="SCW2" s="1155"/>
      <c r="SCX2" s="1155"/>
      <c r="SCY2" s="1155"/>
      <c r="SCZ2" s="1155"/>
      <c r="SDA2" s="1155"/>
      <c r="SDB2" s="1155"/>
      <c r="SDC2" s="1155"/>
      <c r="SDD2" s="1155"/>
      <c r="SDE2" s="1155"/>
      <c r="SDF2" s="1155"/>
      <c r="SDG2" s="1155"/>
      <c r="SDH2" s="1155"/>
      <c r="SDI2" s="1155"/>
      <c r="SDJ2" s="1155"/>
      <c r="SDK2" s="1155"/>
      <c r="SDL2" s="1155"/>
      <c r="SDM2" s="1155"/>
      <c r="SDN2" s="1155"/>
      <c r="SDO2" s="1155"/>
      <c r="SDP2" s="1155"/>
      <c r="SDQ2" s="1155"/>
      <c r="SDR2" s="1155"/>
      <c r="SDS2" s="1155"/>
      <c r="SDT2" s="1155"/>
      <c r="SDU2" s="1155"/>
      <c r="SDV2" s="1155"/>
      <c r="SDW2" s="1155"/>
      <c r="SDX2" s="1155"/>
      <c r="SDY2" s="1155"/>
      <c r="SDZ2" s="1155"/>
      <c r="SEA2" s="1155"/>
      <c r="SEB2" s="1155"/>
      <c r="SEC2" s="1155"/>
      <c r="SED2" s="1155"/>
      <c r="SEE2" s="1155"/>
      <c r="SEF2" s="1155"/>
      <c r="SEG2" s="1155"/>
      <c r="SEH2" s="1155"/>
      <c r="SEI2" s="1155"/>
      <c r="SEJ2" s="1155"/>
      <c r="SEK2" s="1155"/>
      <c r="SEL2" s="1155"/>
      <c r="SEM2" s="1155"/>
      <c r="SEN2" s="1155"/>
      <c r="SEO2" s="1155"/>
      <c r="SEP2" s="1155"/>
      <c r="SEQ2" s="1155"/>
      <c r="SER2" s="1155"/>
      <c r="SES2" s="1155"/>
      <c r="SET2" s="1155"/>
      <c r="SEU2" s="1155"/>
      <c r="SEV2" s="1155"/>
      <c r="SEW2" s="1155"/>
      <c r="SEX2" s="1155"/>
      <c r="SEY2" s="1155"/>
      <c r="SEZ2" s="1155"/>
      <c r="SFA2" s="1155"/>
      <c r="SFB2" s="1155"/>
      <c r="SFC2" s="1155"/>
      <c r="SFD2" s="1155"/>
      <c r="SFE2" s="1155"/>
      <c r="SFF2" s="1155"/>
      <c r="SFG2" s="1155"/>
      <c r="SFH2" s="1155"/>
      <c r="SFI2" s="1155"/>
      <c r="SFJ2" s="1155"/>
      <c r="SFK2" s="1155"/>
      <c r="SFL2" s="1155"/>
      <c r="SFM2" s="1155"/>
      <c r="SFN2" s="1155"/>
      <c r="SFO2" s="1155"/>
      <c r="SFP2" s="1155"/>
      <c r="SFQ2" s="1155"/>
      <c r="SFR2" s="1155"/>
      <c r="SFS2" s="1155"/>
      <c r="SFT2" s="1155"/>
      <c r="SFU2" s="1155"/>
      <c r="SFV2" s="1155"/>
      <c r="SFW2" s="1155"/>
      <c r="SFX2" s="1155"/>
      <c r="SFY2" s="1155"/>
      <c r="SFZ2" s="1155"/>
      <c r="SGA2" s="1155"/>
      <c r="SGB2" s="1155"/>
      <c r="SGC2" s="1155"/>
      <c r="SGD2" s="1155"/>
      <c r="SGE2" s="1155"/>
      <c r="SGF2" s="1155"/>
      <c r="SGG2" s="1155"/>
      <c r="SGH2" s="1155"/>
      <c r="SGI2" s="1155"/>
      <c r="SGJ2" s="1155"/>
      <c r="SGK2" s="1155"/>
      <c r="SGL2" s="1155"/>
      <c r="SGM2" s="1155"/>
      <c r="SGN2" s="1155"/>
      <c r="SGO2" s="1155"/>
      <c r="SGP2" s="1155"/>
      <c r="SGQ2" s="1155"/>
      <c r="SGR2" s="1155"/>
      <c r="SGS2" s="1155"/>
      <c r="SGT2" s="1155"/>
      <c r="SGU2" s="1155"/>
      <c r="SGV2" s="1155"/>
      <c r="SGW2" s="1155"/>
      <c r="SGX2" s="1155"/>
      <c r="SGY2" s="1155"/>
      <c r="SGZ2" s="1155"/>
      <c r="SHA2" s="1155"/>
      <c r="SHB2" s="1155"/>
      <c r="SHC2" s="1155"/>
      <c r="SHD2" s="1155"/>
      <c r="SHE2" s="1155"/>
      <c r="SHF2" s="1155"/>
      <c r="SHG2" s="1155"/>
      <c r="SHH2" s="1155"/>
      <c r="SHI2" s="1155"/>
      <c r="SHJ2" s="1155"/>
      <c r="SHK2" s="1155"/>
      <c r="SHL2" s="1155"/>
      <c r="SHM2" s="1155"/>
      <c r="SHN2" s="1155"/>
      <c r="SHO2" s="1155"/>
      <c r="SHP2" s="1155"/>
      <c r="SHQ2" s="1155"/>
      <c r="SHR2" s="1155"/>
      <c r="SHS2" s="1155"/>
      <c r="SHT2" s="1155"/>
      <c r="SHU2" s="1155"/>
      <c r="SHV2" s="1155"/>
      <c r="SHW2" s="1155"/>
      <c r="SHX2" s="1155"/>
      <c r="SHY2" s="1155"/>
      <c r="SHZ2" s="1155"/>
      <c r="SIA2" s="1155"/>
      <c r="SIB2" s="1155"/>
      <c r="SIC2" s="1155"/>
      <c r="SID2" s="1155"/>
      <c r="SIE2" s="1155"/>
      <c r="SIF2" s="1155"/>
      <c r="SIG2" s="1155"/>
      <c r="SIH2" s="1155"/>
      <c r="SII2" s="1155"/>
      <c r="SIJ2" s="1155"/>
      <c r="SIK2" s="1155"/>
      <c r="SIL2" s="1155"/>
      <c r="SIM2" s="1155"/>
      <c r="SIN2" s="1155"/>
      <c r="SIO2" s="1155"/>
      <c r="SIP2" s="1155"/>
      <c r="SIQ2" s="1155"/>
      <c r="SIR2" s="1155"/>
      <c r="SIS2" s="1155"/>
      <c r="SIT2" s="1155"/>
      <c r="SIU2" s="1155"/>
      <c r="SIV2" s="1155"/>
      <c r="SIW2" s="1155"/>
      <c r="SIX2" s="1155"/>
      <c r="SIY2" s="1155"/>
      <c r="SIZ2" s="1155"/>
      <c r="SJA2" s="1155"/>
      <c r="SJB2" s="1155"/>
      <c r="SJC2" s="1155"/>
      <c r="SJD2" s="1155"/>
      <c r="SJE2" s="1155"/>
      <c r="SJF2" s="1155"/>
      <c r="SJG2" s="1155"/>
      <c r="SJH2" s="1155"/>
      <c r="SJI2" s="1155"/>
      <c r="SJJ2" s="1155"/>
      <c r="SJK2" s="1155"/>
      <c r="SJL2" s="1155"/>
      <c r="SJM2" s="1155"/>
      <c r="SJN2" s="1155"/>
      <c r="SJO2" s="1155"/>
      <c r="SJP2" s="1155"/>
      <c r="SJQ2" s="1155"/>
      <c r="SJR2" s="1155"/>
      <c r="SJS2" s="1155"/>
      <c r="SJT2" s="1155"/>
      <c r="SJU2" s="1155"/>
      <c r="SJV2" s="1155"/>
      <c r="SJW2" s="1155"/>
      <c r="SJX2" s="1155"/>
      <c r="SJY2" s="1155"/>
      <c r="SJZ2" s="1155"/>
      <c r="SKA2" s="1155"/>
      <c r="SKB2" s="1155"/>
      <c r="SKC2" s="1155"/>
      <c r="SKD2" s="1155"/>
      <c r="SKE2" s="1155"/>
      <c r="SKF2" s="1155"/>
      <c r="SKG2" s="1155"/>
      <c r="SKH2" s="1155"/>
      <c r="SKI2" s="1155"/>
      <c r="SKJ2" s="1155"/>
      <c r="SKK2" s="1155"/>
      <c r="SKL2" s="1155"/>
      <c r="SKM2" s="1155"/>
      <c r="SKN2" s="1155"/>
      <c r="SKO2" s="1155"/>
      <c r="SKP2" s="1155"/>
      <c r="SKQ2" s="1155"/>
      <c r="SKR2" s="1155"/>
      <c r="SKS2" s="1155"/>
      <c r="SKT2" s="1155"/>
      <c r="SKU2" s="1155"/>
      <c r="SKV2" s="1155"/>
      <c r="SKW2" s="1155"/>
      <c r="SKX2" s="1155"/>
      <c r="SKY2" s="1155"/>
      <c r="SKZ2" s="1155"/>
      <c r="SLA2" s="1155"/>
      <c r="SLB2" s="1155"/>
      <c r="SLC2" s="1155"/>
      <c r="SLD2" s="1155"/>
      <c r="SLE2" s="1155"/>
      <c r="SLF2" s="1155"/>
      <c r="SLG2" s="1155"/>
      <c r="SLH2" s="1155"/>
      <c r="SLI2" s="1155"/>
      <c r="SLJ2" s="1155"/>
      <c r="SLK2" s="1155"/>
      <c r="SLL2" s="1155"/>
      <c r="SLM2" s="1155"/>
      <c r="SLN2" s="1155"/>
      <c r="SLO2" s="1155"/>
      <c r="SLP2" s="1155"/>
      <c r="SLQ2" s="1155"/>
      <c r="SLR2" s="1155"/>
      <c r="SLS2" s="1155"/>
      <c r="SLT2" s="1155"/>
      <c r="SLU2" s="1155"/>
      <c r="SLV2" s="1155"/>
      <c r="SLW2" s="1155"/>
      <c r="SLX2" s="1155"/>
      <c r="SLY2" s="1155"/>
      <c r="SLZ2" s="1155"/>
      <c r="SMA2" s="1155"/>
      <c r="SMB2" s="1155"/>
      <c r="SMC2" s="1155"/>
      <c r="SMD2" s="1155"/>
      <c r="SME2" s="1155"/>
      <c r="SMF2" s="1155"/>
      <c r="SMG2" s="1155"/>
      <c r="SMH2" s="1155"/>
      <c r="SMI2" s="1155"/>
      <c r="SMJ2" s="1155"/>
      <c r="SMK2" s="1155"/>
      <c r="SML2" s="1155"/>
      <c r="SMM2" s="1155"/>
      <c r="SMN2" s="1155"/>
      <c r="SMO2" s="1155"/>
      <c r="SMP2" s="1155"/>
      <c r="SMQ2" s="1155"/>
      <c r="SMR2" s="1155"/>
      <c r="SMS2" s="1155"/>
      <c r="SMT2" s="1155"/>
      <c r="SMU2" s="1155"/>
      <c r="SMV2" s="1155"/>
      <c r="SMW2" s="1155"/>
      <c r="SMX2" s="1155"/>
      <c r="SMY2" s="1155"/>
      <c r="SMZ2" s="1155"/>
      <c r="SNA2" s="1155"/>
      <c r="SNB2" s="1155"/>
      <c r="SNC2" s="1155"/>
      <c r="SND2" s="1155"/>
      <c r="SNE2" s="1155"/>
      <c r="SNF2" s="1155"/>
      <c r="SNG2" s="1155"/>
      <c r="SNH2" s="1155"/>
      <c r="SNI2" s="1155"/>
      <c r="SNJ2" s="1155"/>
      <c r="SNK2" s="1155"/>
      <c r="SNL2" s="1155"/>
      <c r="SNM2" s="1155"/>
      <c r="SNN2" s="1155"/>
      <c r="SNO2" s="1155"/>
      <c r="SNP2" s="1155"/>
      <c r="SNQ2" s="1155"/>
      <c r="SNR2" s="1155"/>
      <c r="SNS2" s="1155"/>
      <c r="SNT2" s="1155"/>
      <c r="SNU2" s="1155"/>
      <c r="SNV2" s="1155"/>
      <c r="SNW2" s="1155"/>
      <c r="SNX2" s="1155"/>
      <c r="SNY2" s="1155"/>
      <c r="SNZ2" s="1155"/>
      <c r="SOA2" s="1155"/>
      <c r="SOB2" s="1155"/>
      <c r="SOC2" s="1155"/>
      <c r="SOD2" s="1155"/>
      <c r="SOE2" s="1155"/>
      <c r="SOF2" s="1155"/>
      <c r="SOG2" s="1155"/>
      <c r="SOH2" s="1155"/>
      <c r="SOI2" s="1155"/>
      <c r="SOJ2" s="1155"/>
      <c r="SOK2" s="1155"/>
      <c r="SOL2" s="1155"/>
      <c r="SOM2" s="1155"/>
      <c r="SON2" s="1155"/>
      <c r="SOO2" s="1155"/>
      <c r="SOP2" s="1155"/>
      <c r="SOQ2" s="1155"/>
      <c r="SOR2" s="1155"/>
      <c r="SOS2" s="1155"/>
      <c r="SOT2" s="1155"/>
      <c r="SOU2" s="1155"/>
      <c r="SOV2" s="1155"/>
      <c r="SOW2" s="1155"/>
      <c r="SOX2" s="1155"/>
      <c r="SOY2" s="1155"/>
      <c r="SOZ2" s="1155"/>
      <c r="SPA2" s="1155"/>
      <c r="SPB2" s="1155"/>
      <c r="SPC2" s="1155"/>
      <c r="SPD2" s="1155"/>
      <c r="SPE2" s="1155"/>
      <c r="SPF2" s="1155"/>
      <c r="SPG2" s="1155"/>
      <c r="SPH2" s="1155"/>
      <c r="SPI2" s="1155"/>
      <c r="SPJ2" s="1155"/>
      <c r="SPK2" s="1155"/>
      <c r="SPL2" s="1155"/>
      <c r="SPM2" s="1155"/>
      <c r="SPN2" s="1155"/>
      <c r="SPO2" s="1155"/>
      <c r="SPP2" s="1155"/>
      <c r="SPQ2" s="1155"/>
      <c r="SPR2" s="1155"/>
      <c r="SPS2" s="1155"/>
      <c r="SPT2" s="1155"/>
      <c r="SPU2" s="1155"/>
      <c r="SPV2" s="1155"/>
      <c r="SPW2" s="1155"/>
      <c r="SPX2" s="1155"/>
      <c r="SPY2" s="1155"/>
      <c r="SPZ2" s="1155"/>
      <c r="SQA2" s="1155"/>
      <c r="SQB2" s="1155"/>
      <c r="SQC2" s="1155"/>
      <c r="SQD2" s="1155"/>
      <c r="SQE2" s="1155"/>
      <c r="SQF2" s="1155"/>
      <c r="SQG2" s="1155"/>
      <c r="SQH2" s="1155"/>
      <c r="SQI2" s="1155"/>
      <c r="SQJ2" s="1155"/>
      <c r="SQK2" s="1155"/>
      <c r="SQL2" s="1155"/>
      <c r="SQM2" s="1155"/>
      <c r="SQN2" s="1155"/>
      <c r="SQO2" s="1155"/>
      <c r="SQP2" s="1155"/>
      <c r="SQQ2" s="1155"/>
      <c r="SQR2" s="1155"/>
      <c r="SQS2" s="1155"/>
      <c r="SQT2" s="1155"/>
      <c r="SQU2" s="1155"/>
      <c r="SQV2" s="1155"/>
      <c r="SQW2" s="1155"/>
      <c r="SQX2" s="1155"/>
      <c r="SQY2" s="1155"/>
      <c r="SQZ2" s="1155"/>
      <c r="SRA2" s="1155"/>
      <c r="SRB2" s="1155"/>
      <c r="SRC2" s="1155"/>
      <c r="SRD2" s="1155"/>
      <c r="SRE2" s="1155"/>
      <c r="SRF2" s="1155"/>
      <c r="SRG2" s="1155"/>
      <c r="SRH2" s="1155"/>
      <c r="SRI2" s="1155"/>
      <c r="SRJ2" s="1155"/>
      <c r="SRK2" s="1155"/>
      <c r="SRL2" s="1155"/>
      <c r="SRM2" s="1155"/>
      <c r="SRN2" s="1155"/>
      <c r="SRO2" s="1155"/>
      <c r="SRP2" s="1155"/>
      <c r="SRQ2" s="1155"/>
      <c r="SRR2" s="1155"/>
      <c r="SRS2" s="1155"/>
      <c r="SRT2" s="1155"/>
      <c r="SRU2" s="1155"/>
      <c r="SRV2" s="1155"/>
      <c r="SRW2" s="1155"/>
      <c r="SRX2" s="1155"/>
      <c r="SRY2" s="1155"/>
      <c r="SRZ2" s="1155"/>
      <c r="SSA2" s="1155"/>
      <c r="SSB2" s="1155"/>
      <c r="SSC2" s="1155"/>
      <c r="SSD2" s="1155"/>
      <c r="SSE2" s="1155"/>
      <c r="SSF2" s="1155"/>
      <c r="SSG2" s="1155"/>
      <c r="SSH2" s="1155"/>
      <c r="SSI2" s="1155"/>
      <c r="SSJ2" s="1155"/>
      <c r="SSK2" s="1155"/>
      <c r="SSL2" s="1155"/>
      <c r="SSM2" s="1155"/>
      <c r="SSN2" s="1155"/>
      <c r="SSO2" s="1155"/>
      <c r="SSP2" s="1155"/>
      <c r="SSQ2" s="1155"/>
      <c r="SSR2" s="1155"/>
      <c r="SSS2" s="1155"/>
      <c r="SST2" s="1155"/>
      <c r="SSU2" s="1155"/>
      <c r="SSV2" s="1155"/>
      <c r="SSW2" s="1155"/>
      <c r="SSX2" s="1155"/>
      <c r="SSY2" s="1155"/>
      <c r="SSZ2" s="1155"/>
      <c r="STA2" s="1155"/>
      <c r="STB2" s="1155"/>
      <c r="STC2" s="1155"/>
      <c r="STD2" s="1155"/>
      <c r="STE2" s="1155"/>
      <c r="STF2" s="1155"/>
      <c r="STG2" s="1155"/>
      <c r="STH2" s="1155"/>
      <c r="STI2" s="1155"/>
      <c r="STJ2" s="1155"/>
      <c r="STK2" s="1155"/>
      <c r="STL2" s="1155"/>
      <c r="STM2" s="1155"/>
      <c r="STN2" s="1155"/>
      <c r="STO2" s="1155"/>
      <c r="STP2" s="1155"/>
      <c r="STQ2" s="1155"/>
      <c r="STR2" s="1155"/>
      <c r="STS2" s="1155"/>
      <c r="STT2" s="1155"/>
      <c r="STU2" s="1155"/>
      <c r="STV2" s="1155"/>
      <c r="STW2" s="1155"/>
      <c r="STX2" s="1155"/>
      <c r="STY2" s="1155"/>
      <c r="STZ2" s="1155"/>
      <c r="SUA2" s="1155"/>
      <c r="SUB2" s="1155"/>
      <c r="SUC2" s="1155"/>
      <c r="SUD2" s="1155"/>
      <c r="SUE2" s="1155"/>
      <c r="SUF2" s="1155"/>
      <c r="SUG2" s="1155"/>
      <c r="SUH2" s="1155"/>
      <c r="SUI2" s="1155"/>
      <c r="SUJ2" s="1155"/>
      <c r="SUK2" s="1155"/>
      <c r="SUL2" s="1155"/>
      <c r="SUM2" s="1155"/>
      <c r="SUN2" s="1155"/>
      <c r="SUO2" s="1155"/>
      <c r="SUP2" s="1155"/>
      <c r="SUQ2" s="1155"/>
      <c r="SUR2" s="1155"/>
      <c r="SUS2" s="1155"/>
      <c r="SUT2" s="1155"/>
      <c r="SUU2" s="1155"/>
      <c r="SUV2" s="1155"/>
      <c r="SUW2" s="1155"/>
      <c r="SUX2" s="1155"/>
      <c r="SUY2" s="1155"/>
      <c r="SUZ2" s="1155"/>
      <c r="SVA2" s="1155"/>
      <c r="SVB2" s="1155"/>
      <c r="SVC2" s="1155"/>
      <c r="SVD2" s="1155"/>
      <c r="SVE2" s="1155"/>
      <c r="SVF2" s="1155"/>
      <c r="SVG2" s="1155"/>
      <c r="SVH2" s="1155"/>
      <c r="SVI2" s="1155"/>
      <c r="SVJ2" s="1155"/>
      <c r="SVK2" s="1155"/>
      <c r="SVL2" s="1155"/>
      <c r="SVM2" s="1155"/>
      <c r="SVN2" s="1155"/>
      <c r="SVO2" s="1155"/>
      <c r="SVP2" s="1155"/>
      <c r="SVQ2" s="1155"/>
      <c r="SVR2" s="1155"/>
      <c r="SVS2" s="1155"/>
      <c r="SVT2" s="1155"/>
      <c r="SVU2" s="1155"/>
      <c r="SVV2" s="1155"/>
      <c r="SVW2" s="1155"/>
      <c r="SVX2" s="1155"/>
      <c r="SVY2" s="1155"/>
      <c r="SVZ2" s="1155"/>
      <c r="SWA2" s="1155"/>
      <c r="SWB2" s="1155"/>
      <c r="SWC2" s="1155"/>
      <c r="SWD2" s="1155"/>
      <c r="SWE2" s="1155"/>
      <c r="SWF2" s="1155"/>
      <c r="SWG2" s="1155"/>
      <c r="SWH2" s="1155"/>
      <c r="SWI2" s="1155"/>
      <c r="SWJ2" s="1155"/>
      <c r="SWK2" s="1155"/>
      <c r="SWL2" s="1155"/>
      <c r="SWM2" s="1155"/>
      <c r="SWN2" s="1155"/>
      <c r="SWO2" s="1155"/>
      <c r="SWP2" s="1155"/>
      <c r="SWQ2" s="1155"/>
      <c r="SWR2" s="1155"/>
      <c r="SWS2" s="1155"/>
      <c r="SWT2" s="1155"/>
      <c r="SWU2" s="1155"/>
      <c r="SWV2" s="1155"/>
      <c r="SWW2" s="1155"/>
      <c r="SWX2" s="1155"/>
      <c r="SWY2" s="1155"/>
      <c r="SWZ2" s="1155"/>
      <c r="SXA2" s="1155"/>
      <c r="SXB2" s="1155"/>
      <c r="SXC2" s="1155"/>
      <c r="SXD2" s="1155"/>
      <c r="SXE2" s="1155"/>
      <c r="SXF2" s="1155"/>
      <c r="SXG2" s="1155"/>
      <c r="SXH2" s="1155"/>
      <c r="SXI2" s="1155"/>
      <c r="SXJ2" s="1155"/>
      <c r="SXK2" s="1155"/>
      <c r="SXL2" s="1155"/>
      <c r="SXM2" s="1155"/>
      <c r="SXN2" s="1155"/>
      <c r="SXO2" s="1155"/>
      <c r="SXP2" s="1155"/>
      <c r="SXQ2" s="1155"/>
      <c r="SXR2" s="1155"/>
      <c r="SXS2" s="1155"/>
      <c r="SXT2" s="1155"/>
      <c r="SXU2" s="1155"/>
      <c r="SXV2" s="1155"/>
      <c r="SXW2" s="1155"/>
      <c r="SXX2" s="1155"/>
      <c r="SXY2" s="1155"/>
      <c r="SXZ2" s="1155"/>
      <c r="SYA2" s="1155"/>
      <c r="SYB2" s="1155"/>
      <c r="SYC2" s="1155"/>
      <c r="SYD2" s="1155"/>
      <c r="SYE2" s="1155"/>
      <c r="SYF2" s="1155"/>
      <c r="SYG2" s="1155"/>
      <c r="SYH2" s="1155"/>
      <c r="SYI2" s="1155"/>
      <c r="SYJ2" s="1155"/>
      <c r="SYK2" s="1155"/>
      <c r="SYL2" s="1155"/>
      <c r="SYM2" s="1155"/>
      <c r="SYN2" s="1155"/>
      <c r="SYO2" s="1155"/>
      <c r="SYP2" s="1155"/>
      <c r="SYQ2" s="1155"/>
      <c r="SYR2" s="1155"/>
      <c r="SYS2" s="1155"/>
      <c r="SYT2" s="1155"/>
      <c r="SYU2" s="1155"/>
      <c r="SYV2" s="1155"/>
      <c r="SYW2" s="1155"/>
      <c r="SYX2" s="1155"/>
      <c r="SYY2" s="1155"/>
      <c r="SYZ2" s="1155"/>
      <c r="SZA2" s="1155"/>
      <c r="SZB2" s="1155"/>
      <c r="SZC2" s="1155"/>
      <c r="SZD2" s="1155"/>
      <c r="SZE2" s="1155"/>
      <c r="SZF2" s="1155"/>
      <c r="SZG2" s="1155"/>
      <c r="SZH2" s="1155"/>
      <c r="SZI2" s="1155"/>
      <c r="SZJ2" s="1155"/>
      <c r="SZK2" s="1155"/>
      <c r="SZL2" s="1155"/>
      <c r="SZM2" s="1155"/>
      <c r="SZN2" s="1155"/>
      <c r="SZO2" s="1155"/>
      <c r="SZP2" s="1155"/>
      <c r="SZQ2" s="1155"/>
      <c r="SZR2" s="1155"/>
      <c r="SZS2" s="1155"/>
      <c r="SZT2" s="1155"/>
      <c r="SZU2" s="1155"/>
      <c r="SZV2" s="1155"/>
      <c r="SZW2" s="1155"/>
      <c r="SZX2" s="1155"/>
      <c r="SZY2" s="1155"/>
      <c r="SZZ2" s="1155"/>
      <c r="TAA2" s="1155"/>
      <c r="TAB2" s="1155"/>
      <c r="TAC2" s="1155"/>
      <c r="TAD2" s="1155"/>
      <c r="TAE2" s="1155"/>
      <c r="TAF2" s="1155"/>
      <c r="TAG2" s="1155"/>
      <c r="TAH2" s="1155"/>
      <c r="TAI2" s="1155"/>
      <c r="TAJ2" s="1155"/>
      <c r="TAK2" s="1155"/>
      <c r="TAL2" s="1155"/>
      <c r="TAM2" s="1155"/>
      <c r="TAN2" s="1155"/>
      <c r="TAO2" s="1155"/>
      <c r="TAP2" s="1155"/>
      <c r="TAQ2" s="1155"/>
      <c r="TAR2" s="1155"/>
      <c r="TAS2" s="1155"/>
      <c r="TAT2" s="1155"/>
      <c r="TAU2" s="1155"/>
      <c r="TAV2" s="1155"/>
      <c r="TAW2" s="1155"/>
      <c r="TAX2" s="1155"/>
      <c r="TAY2" s="1155"/>
      <c r="TAZ2" s="1155"/>
      <c r="TBA2" s="1155"/>
      <c r="TBB2" s="1155"/>
      <c r="TBC2" s="1155"/>
      <c r="TBD2" s="1155"/>
      <c r="TBE2" s="1155"/>
      <c r="TBF2" s="1155"/>
      <c r="TBG2" s="1155"/>
      <c r="TBH2" s="1155"/>
      <c r="TBI2" s="1155"/>
      <c r="TBJ2" s="1155"/>
      <c r="TBK2" s="1155"/>
      <c r="TBL2" s="1155"/>
      <c r="TBM2" s="1155"/>
      <c r="TBN2" s="1155"/>
      <c r="TBO2" s="1155"/>
      <c r="TBP2" s="1155"/>
      <c r="TBQ2" s="1155"/>
      <c r="TBR2" s="1155"/>
      <c r="TBS2" s="1155"/>
      <c r="TBT2" s="1155"/>
      <c r="TBU2" s="1155"/>
      <c r="TBV2" s="1155"/>
      <c r="TBW2" s="1155"/>
      <c r="TBX2" s="1155"/>
      <c r="TBY2" s="1155"/>
      <c r="TBZ2" s="1155"/>
      <c r="TCA2" s="1155"/>
      <c r="TCB2" s="1155"/>
      <c r="TCC2" s="1155"/>
      <c r="TCD2" s="1155"/>
      <c r="TCE2" s="1155"/>
      <c r="TCF2" s="1155"/>
      <c r="TCG2" s="1155"/>
      <c r="TCH2" s="1155"/>
      <c r="TCI2" s="1155"/>
      <c r="TCJ2" s="1155"/>
      <c r="TCK2" s="1155"/>
      <c r="TCL2" s="1155"/>
      <c r="TCM2" s="1155"/>
      <c r="TCN2" s="1155"/>
      <c r="TCO2" s="1155"/>
      <c r="TCP2" s="1155"/>
      <c r="TCQ2" s="1155"/>
      <c r="TCR2" s="1155"/>
      <c r="TCS2" s="1155"/>
      <c r="TCT2" s="1155"/>
      <c r="TCU2" s="1155"/>
      <c r="TCV2" s="1155"/>
      <c r="TCW2" s="1155"/>
      <c r="TCX2" s="1155"/>
      <c r="TCY2" s="1155"/>
      <c r="TCZ2" s="1155"/>
      <c r="TDA2" s="1155"/>
      <c r="TDB2" s="1155"/>
      <c r="TDC2" s="1155"/>
      <c r="TDD2" s="1155"/>
      <c r="TDE2" s="1155"/>
      <c r="TDF2" s="1155"/>
      <c r="TDG2" s="1155"/>
      <c r="TDH2" s="1155"/>
      <c r="TDI2" s="1155"/>
      <c r="TDJ2" s="1155"/>
      <c r="TDK2" s="1155"/>
      <c r="TDL2" s="1155"/>
      <c r="TDM2" s="1155"/>
      <c r="TDN2" s="1155"/>
      <c r="TDO2" s="1155"/>
      <c r="TDP2" s="1155"/>
      <c r="TDQ2" s="1155"/>
      <c r="TDR2" s="1155"/>
      <c r="TDS2" s="1155"/>
      <c r="TDT2" s="1155"/>
      <c r="TDU2" s="1155"/>
      <c r="TDV2" s="1155"/>
      <c r="TDW2" s="1155"/>
      <c r="TDX2" s="1155"/>
      <c r="TDY2" s="1155"/>
      <c r="TDZ2" s="1155"/>
      <c r="TEA2" s="1155"/>
      <c r="TEB2" s="1155"/>
      <c r="TEC2" s="1155"/>
      <c r="TED2" s="1155"/>
      <c r="TEE2" s="1155"/>
      <c r="TEF2" s="1155"/>
      <c r="TEG2" s="1155"/>
      <c r="TEH2" s="1155"/>
      <c r="TEI2" s="1155"/>
      <c r="TEJ2" s="1155"/>
      <c r="TEK2" s="1155"/>
      <c r="TEL2" s="1155"/>
      <c r="TEM2" s="1155"/>
      <c r="TEN2" s="1155"/>
      <c r="TEO2" s="1155"/>
      <c r="TEP2" s="1155"/>
      <c r="TEQ2" s="1155"/>
      <c r="TER2" s="1155"/>
      <c r="TES2" s="1155"/>
      <c r="TET2" s="1155"/>
      <c r="TEU2" s="1155"/>
      <c r="TEV2" s="1155"/>
      <c r="TEW2" s="1155"/>
      <c r="TEX2" s="1155"/>
      <c r="TEY2" s="1155"/>
      <c r="TEZ2" s="1155"/>
      <c r="TFA2" s="1155"/>
      <c r="TFB2" s="1155"/>
      <c r="TFC2" s="1155"/>
      <c r="TFD2" s="1155"/>
      <c r="TFE2" s="1155"/>
      <c r="TFF2" s="1155"/>
      <c r="TFG2" s="1155"/>
      <c r="TFH2" s="1155"/>
      <c r="TFI2" s="1155"/>
      <c r="TFJ2" s="1155"/>
      <c r="TFK2" s="1155"/>
      <c r="TFL2" s="1155"/>
      <c r="TFM2" s="1155"/>
      <c r="TFN2" s="1155"/>
      <c r="TFO2" s="1155"/>
      <c r="TFP2" s="1155"/>
      <c r="TFQ2" s="1155"/>
      <c r="TFR2" s="1155"/>
      <c r="TFS2" s="1155"/>
      <c r="TFT2" s="1155"/>
      <c r="TFU2" s="1155"/>
      <c r="TFV2" s="1155"/>
      <c r="TFW2" s="1155"/>
      <c r="TFX2" s="1155"/>
      <c r="TFY2" s="1155"/>
      <c r="TFZ2" s="1155"/>
      <c r="TGA2" s="1155"/>
      <c r="TGB2" s="1155"/>
      <c r="TGC2" s="1155"/>
      <c r="TGD2" s="1155"/>
      <c r="TGE2" s="1155"/>
      <c r="TGF2" s="1155"/>
      <c r="TGG2" s="1155"/>
      <c r="TGH2" s="1155"/>
      <c r="TGI2" s="1155"/>
      <c r="TGJ2" s="1155"/>
      <c r="TGK2" s="1155"/>
      <c r="TGL2" s="1155"/>
      <c r="TGM2" s="1155"/>
      <c r="TGN2" s="1155"/>
      <c r="TGO2" s="1155"/>
      <c r="TGP2" s="1155"/>
      <c r="TGQ2" s="1155"/>
      <c r="TGR2" s="1155"/>
      <c r="TGS2" s="1155"/>
      <c r="TGT2" s="1155"/>
      <c r="TGU2" s="1155"/>
      <c r="TGV2" s="1155"/>
      <c r="TGW2" s="1155"/>
      <c r="TGX2" s="1155"/>
      <c r="TGY2" s="1155"/>
      <c r="TGZ2" s="1155"/>
      <c r="THA2" s="1155"/>
      <c r="THB2" s="1155"/>
      <c r="THC2" s="1155"/>
      <c r="THD2" s="1155"/>
      <c r="THE2" s="1155"/>
      <c r="THF2" s="1155"/>
      <c r="THG2" s="1155"/>
      <c r="THH2" s="1155"/>
      <c r="THI2" s="1155"/>
      <c r="THJ2" s="1155"/>
      <c r="THK2" s="1155"/>
      <c r="THL2" s="1155"/>
      <c r="THM2" s="1155"/>
      <c r="THN2" s="1155"/>
      <c r="THO2" s="1155"/>
      <c r="THP2" s="1155"/>
      <c r="THQ2" s="1155"/>
      <c r="THR2" s="1155"/>
      <c r="THS2" s="1155"/>
      <c r="THT2" s="1155"/>
      <c r="THU2" s="1155"/>
      <c r="THV2" s="1155"/>
      <c r="THW2" s="1155"/>
      <c r="THX2" s="1155"/>
      <c r="THY2" s="1155"/>
      <c r="THZ2" s="1155"/>
      <c r="TIA2" s="1155"/>
      <c r="TIB2" s="1155"/>
      <c r="TIC2" s="1155"/>
      <c r="TID2" s="1155"/>
      <c r="TIE2" s="1155"/>
      <c r="TIF2" s="1155"/>
      <c r="TIG2" s="1155"/>
      <c r="TIH2" s="1155"/>
      <c r="TII2" s="1155"/>
      <c r="TIJ2" s="1155"/>
      <c r="TIK2" s="1155"/>
      <c r="TIL2" s="1155"/>
      <c r="TIM2" s="1155"/>
      <c r="TIN2" s="1155"/>
      <c r="TIO2" s="1155"/>
      <c r="TIP2" s="1155"/>
      <c r="TIQ2" s="1155"/>
      <c r="TIR2" s="1155"/>
      <c r="TIS2" s="1155"/>
      <c r="TIT2" s="1155"/>
      <c r="TIU2" s="1155"/>
      <c r="TIV2" s="1155"/>
      <c r="TIW2" s="1155"/>
      <c r="TIX2" s="1155"/>
      <c r="TIY2" s="1155"/>
      <c r="TIZ2" s="1155"/>
      <c r="TJA2" s="1155"/>
      <c r="TJB2" s="1155"/>
      <c r="TJC2" s="1155"/>
      <c r="TJD2" s="1155"/>
      <c r="TJE2" s="1155"/>
      <c r="TJF2" s="1155"/>
      <c r="TJG2" s="1155"/>
      <c r="TJH2" s="1155"/>
      <c r="TJI2" s="1155"/>
      <c r="TJJ2" s="1155"/>
      <c r="TJK2" s="1155"/>
      <c r="TJL2" s="1155"/>
      <c r="TJM2" s="1155"/>
      <c r="TJN2" s="1155"/>
      <c r="TJO2" s="1155"/>
      <c r="TJP2" s="1155"/>
      <c r="TJQ2" s="1155"/>
      <c r="TJR2" s="1155"/>
      <c r="TJS2" s="1155"/>
      <c r="TJT2" s="1155"/>
      <c r="TJU2" s="1155"/>
      <c r="TJV2" s="1155"/>
      <c r="TJW2" s="1155"/>
      <c r="TJX2" s="1155"/>
      <c r="TJY2" s="1155"/>
      <c r="TJZ2" s="1155"/>
      <c r="TKA2" s="1155"/>
      <c r="TKB2" s="1155"/>
      <c r="TKC2" s="1155"/>
      <c r="TKD2" s="1155"/>
      <c r="TKE2" s="1155"/>
      <c r="TKF2" s="1155"/>
      <c r="TKG2" s="1155"/>
      <c r="TKH2" s="1155"/>
      <c r="TKI2" s="1155"/>
      <c r="TKJ2" s="1155"/>
      <c r="TKK2" s="1155"/>
      <c r="TKL2" s="1155"/>
      <c r="TKM2" s="1155"/>
      <c r="TKN2" s="1155"/>
      <c r="TKO2" s="1155"/>
      <c r="TKP2" s="1155"/>
      <c r="TKQ2" s="1155"/>
      <c r="TKR2" s="1155"/>
      <c r="TKS2" s="1155"/>
      <c r="TKT2" s="1155"/>
      <c r="TKU2" s="1155"/>
      <c r="TKV2" s="1155"/>
      <c r="TKW2" s="1155"/>
      <c r="TKX2" s="1155"/>
      <c r="TKY2" s="1155"/>
      <c r="TKZ2" s="1155"/>
      <c r="TLA2" s="1155"/>
      <c r="TLB2" s="1155"/>
      <c r="TLC2" s="1155"/>
      <c r="TLD2" s="1155"/>
      <c r="TLE2" s="1155"/>
      <c r="TLF2" s="1155"/>
      <c r="TLG2" s="1155"/>
      <c r="TLH2" s="1155"/>
      <c r="TLI2" s="1155"/>
      <c r="TLJ2" s="1155"/>
      <c r="TLK2" s="1155"/>
      <c r="TLL2" s="1155"/>
      <c r="TLM2" s="1155"/>
      <c r="TLN2" s="1155"/>
      <c r="TLO2" s="1155"/>
      <c r="TLP2" s="1155"/>
      <c r="TLQ2" s="1155"/>
      <c r="TLR2" s="1155"/>
      <c r="TLS2" s="1155"/>
      <c r="TLT2" s="1155"/>
      <c r="TLU2" s="1155"/>
      <c r="TLV2" s="1155"/>
      <c r="TLW2" s="1155"/>
      <c r="TLX2" s="1155"/>
      <c r="TLY2" s="1155"/>
      <c r="TLZ2" s="1155"/>
      <c r="TMA2" s="1155"/>
      <c r="TMB2" s="1155"/>
      <c r="TMC2" s="1155"/>
      <c r="TMD2" s="1155"/>
      <c r="TME2" s="1155"/>
      <c r="TMF2" s="1155"/>
      <c r="TMG2" s="1155"/>
      <c r="TMH2" s="1155"/>
      <c r="TMI2" s="1155"/>
      <c r="TMJ2" s="1155"/>
      <c r="TMK2" s="1155"/>
      <c r="TML2" s="1155"/>
      <c r="TMM2" s="1155"/>
      <c r="TMN2" s="1155"/>
      <c r="TMO2" s="1155"/>
      <c r="TMP2" s="1155"/>
      <c r="TMQ2" s="1155"/>
      <c r="TMR2" s="1155"/>
      <c r="TMS2" s="1155"/>
      <c r="TMT2" s="1155"/>
      <c r="TMU2" s="1155"/>
      <c r="TMV2" s="1155"/>
      <c r="TMW2" s="1155"/>
      <c r="TMX2" s="1155"/>
      <c r="TMY2" s="1155"/>
      <c r="TMZ2" s="1155"/>
      <c r="TNA2" s="1155"/>
      <c r="TNB2" s="1155"/>
      <c r="TNC2" s="1155"/>
      <c r="TND2" s="1155"/>
      <c r="TNE2" s="1155"/>
      <c r="TNF2" s="1155"/>
      <c r="TNG2" s="1155"/>
      <c r="TNH2" s="1155"/>
      <c r="TNI2" s="1155"/>
      <c r="TNJ2" s="1155"/>
      <c r="TNK2" s="1155"/>
      <c r="TNL2" s="1155"/>
      <c r="TNM2" s="1155"/>
      <c r="TNN2" s="1155"/>
      <c r="TNO2" s="1155"/>
      <c r="TNP2" s="1155"/>
      <c r="TNQ2" s="1155"/>
      <c r="TNR2" s="1155"/>
      <c r="TNS2" s="1155"/>
      <c r="TNT2" s="1155"/>
      <c r="TNU2" s="1155"/>
      <c r="TNV2" s="1155"/>
      <c r="TNW2" s="1155"/>
      <c r="TNX2" s="1155"/>
      <c r="TNY2" s="1155"/>
      <c r="TNZ2" s="1155"/>
      <c r="TOA2" s="1155"/>
      <c r="TOB2" s="1155"/>
      <c r="TOC2" s="1155"/>
      <c r="TOD2" s="1155"/>
      <c r="TOE2" s="1155"/>
      <c r="TOF2" s="1155"/>
      <c r="TOG2" s="1155"/>
      <c r="TOH2" s="1155"/>
      <c r="TOI2" s="1155"/>
      <c r="TOJ2" s="1155"/>
      <c r="TOK2" s="1155"/>
      <c r="TOL2" s="1155"/>
      <c r="TOM2" s="1155"/>
      <c r="TON2" s="1155"/>
      <c r="TOO2" s="1155"/>
      <c r="TOP2" s="1155"/>
      <c r="TOQ2" s="1155"/>
      <c r="TOR2" s="1155"/>
      <c r="TOS2" s="1155"/>
      <c r="TOT2" s="1155"/>
      <c r="TOU2" s="1155"/>
      <c r="TOV2" s="1155"/>
      <c r="TOW2" s="1155"/>
      <c r="TOX2" s="1155"/>
      <c r="TOY2" s="1155"/>
      <c r="TOZ2" s="1155"/>
      <c r="TPA2" s="1155"/>
      <c r="TPB2" s="1155"/>
      <c r="TPC2" s="1155"/>
      <c r="TPD2" s="1155"/>
      <c r="TPE2" s="1155"/>
      <c r="TPF2" s="1155"/>
      <c r="TPG2" s="1155"/>
      <c r="TPH2" s="1155"/>
      <c r="TPI2" s="1155"/>
      <c r="TPJ2" s="1155"/>
      <c r="TPK2" s="1155"/>
      <c r="TPL2" s="1155"/>
      <c r="TPM2" s="1155"/>
      <c r="TPN2" s="1155"/>
      <c r="TPO2" s="1155"/>
      <c r="TPP2" s="1155"/>
      <c r="TPQ2" s="1155"/>
      <c r="TPR2" s="1155"/>
      <c r="TPS2" s="1155"/>
      <c r="TPT2" s="1155"/>
      <c r="TPU2" s="1155"/>
      <c r="TPV2" s="1155"/>
      <c r="TPW2" s="1155"/>
      <c r="TPX2" s="1155"/>
      <c r="TPY2" s="1155"/>
      <c r="TPZ2" s="1155"/>
      <c r="TQA2" s="1155"/>
      <c r="TQB2" s="1155"/>
      <c r="TQC2" s="1155"/>
      <c r="TQD2" s="1155"/>
      <c r="TQE2" s="1155"/>
      <c r="TQF2" s="1155"/>
      <c r="TQG2" s="1155"/>
      <c r="TQH2" s="1155"/>
      <c r="TQI2" s="1155"/>
      <c r="TQJ2" s="1155"/>
      <c r="TQK2" s="1155"/>
      <c r="TQL2" s="1155"/>
      <c r="TQM2" s="1155"/>
      <c r="TQN2" s="1155"/>
      <c r="TQO2" s="1155"/>
      <c r="TQP2" s="1155"/>
      <c r="TQQ2" s="1155"/>
      <c r="TQR2" s="1155"/>
      <c r="TQS2" s="1155"/>
      <c r="TQT2" s="1155"/>
      <c r="TQU2" s="1155"/>
      <c r="TQV2" s="1155"/>
      <c r="TQW2" s="1155"/>
      <c r="TQX2" s="1155"/>
      <c r="TQY2" s="1155"/>
      <c r="TQZ2" s="1155"/>
      <c r="TRA2" s="1155"/>
      <c r="TRB2" s="1155"/>
      <c r="TRC2" s="1155"/>
      <c r="TRD2" s="1155"/>
      <c r="TRE2" s="1155"/>
      <c r="TRF2" s="1155"/>
      <c r="TRG2" s="1155"/>
      <c r="TRH2" s="1155"/>
      <c r="TRI2" s="1155"/>
      <c r="TRJ2" s="1155"/>
      <c r="TRK2" s="1155"/>
      <c r="TRL2" s="1155"/>
      <c r="TRM2" s="1155"/>
      <c r="TRN2" s="1155"/>
      <c r="TRO2" s="1155"/>
      <c r="TRP2" s="1155"/>
      <c r="TRQ2" s="1155"/>
      <c r="TRR2" s="1155"/>
      <c r="TRS2" s="1155"/>
      <c r="TRT2" s="1155"/>
      <c r="TRU2" s="1155"/>
      <c r="TRV2" s="1155"/>
      <c r="TRW2" s="1155"/>
      <c r="TRX2" s="1155"/>
      <c r="TRY2" s="1155"/>
      <c r="TRZ2" s="1155"/>
      <c r="TSA2" s="1155"/>
      <c r="TSB2" s="1155"/>
      <c r="TSC2" s="1155"/>
      <c r="TSD2" s="1155"/>
      <c r="TSE2" s="1155"/>
      <c r="TSF2" s="1155"/>
      <c r="TSG2" s="1155"/>
      <c r="TSH2" s="1155"/>
      <c r="TSI2" s="1155"/>
      <c r="TSJ2" s="1155"/>
      <c r="TSK2" s="1155"/>
      <c r="TSL2" s="1155"/>
      <c r="TSM2" s="1155"/>
      <c r="TSN2" s="1155"/>
      <c r="TSO2" s="1155"/>
      <c r="TSP2" s="1155"/>
      <c r="TSQ2" s="1155"/>
      <c r="TSR2" s="1155"/>
      <c r="TSS2" s="1155"/>
      <c r="TST2" s="1155"/>
      <c r="TSU2" s="1155"/>
      <c r="TSV2" s="1155"/>
      <c r="TSW2" s="1155"/>
      <c r="TSX2" s="1155"/>
      <c r="TSY2" s="1155"/>
      <c r="TSZ2" s="1155"/>
      <c r="TTA2" s="1155"/>
      <c r="TTB2" s="1155"/>
      <c r="TTC2" s="1155"/>
      <c r="TTD2" s="1155"/>
      <c r="TTE2" s="1155"/>
      <c r="TTF2" s="1155"/>
      <c r="TTG2" s="1155"/>
      <c r="TTH2" s="1155"/>
      <c r="TTI2" s="1155"/>
      <c r="TTJ2" s="1155"/>
      <c r="TTK2" s="1155"/>
      <c r="TTL2" s="1155"/>
      <c r="TTM2" s="1155"/>
      <c r="TTN2" s="1155"/>
      <c r="TTO2" s="1155"/>
      <c r="TTP2" s="1155"/>
      <c r="TTQ2" s="1155"/>
      <c r="TTR2" s="1155"/>
      <c r="TTS2" s="1155"/>
      <c r="TTT2" s="1155"/>
      <c r="TTU2" s="1155"/>
      <c r="TTV2" s="1155"/>
      <c r="TTW2" s="1155"/>
      <c r="TTX2" s="1155"/>
      <c r="TTY2" s="1155"/>
      <c r="TTZ2" s="1155"/>
      <c r="TUA2" s="1155"/>
      <c r="TUB2" s="1155"/>
      <c r="TUC2" s="1155"/>
      <c r="TUD2" s="1155"/>
      <c r="TUE2" s="1155"/>
      <c r="TUF2" s="1155"/>
      <c r="TUG2" s="1155"/>
      <c r="TUH2" s="1155"/>
      <c r="TUI2" s="1155"/>
      <c r="TUJ2" s="1155"/>
      <c r="TUK2" s="1155"/>
      <c r="TUL2" s="1155"/>
      <c r="TUM2" s="1155"/>
      <c r="TUN2" s="1155"/>
      <c r="TUO2" s="1155"/>
      <c r="TUP2" s="1155"/>
      <c r="TUQ2" s="1155"/>
      <c r="TUR2" s="1155"/>
      <c r="TUS2" s="1155"/>
      <c r="TUT2" s="1155"/>
      <c r="TUU2" s="1155"/>
      <c r="TUV2" s="1155"/>
      <c r="TUW2" s="1155"/>
      <c r="TUX2" s="1155"/>
      <c r="TUY2" s="1155"/>
      <c r="TUZ2" s="1155"/>
      <c r="TVA2" s="1155"/>
      <c r="TVB2" s="1155"/>
      <c r="TVC2" s="1155"/>
      <c r="TVD2" s="1155"/>
      <c r="TVE2" s="1155"/>
      <c r="TVF2" s="1155"/>
      <c r="TVG2" s="1155"/>
      <c r="TVH2" s="1155"/>
      <c r="TVI2" s="1155"/>
      <c r="TVJ2" s="1155"/>
      <c r="TVK2" s="1155"/>
      <c r="TVL2" s="1155"/>
      <c r="TVM2" s="1155"/>
      <c r="TVN2" s="1155"/>
      <c r="TVO2" s="1155"/>
      <c r="TVP2" s="1155"/>
      <c r="TVQ2" s="1155"/>
      <c r="TVR2" s="1155"/>
      <c r="TVS2" s="1155"/>
      <c r="TVT2" s="1155"/>
      <c r="TVU2" s="1155"/>
      <c r="TVV2" s="1155"/>
      <c r="TVW2" s="1155"/>
      <c r="TVX2" s="1155"/>
      <c r="TVY2" s="1155"/>
      <c r="TVZ2" s="1155"/>
      <c r="TWA2" s="1155"/>
      <c r="TWB2" s="1155"/>
      <c r="TWC2" s="1155"/>
      <c r="TWD2" s="1155"/>
      <c r="TWE2" s="1155"/>
      <c r="TWF2" s="1155"/>
      <c r="TWG2" s="1155"/>
      <c r="TWH2" s="1155"/>
      <c r="TWI2" s="1155"/>
      <c r="TWJ2" s="1155"/>
      <c r="TWK2" s="1155"/>
      <c r="TWL2" s="1155"/>
      <c r="TWM2" s="1155"/>
      <c r="TWN2" s="1155"/>
      <c r="TWO2" s="1155"/>
      <c r="TWP2" s="1155"/>
      <c r="TWQ2" s="1155"/>
      <c r="TWR2" s="1155"/>
      <c r="TWS2" s="1155"/>
      <c r="TWT2" s="1155"/>
      <c r="TWU2" s="1155"/>
      <c r="TWV2" s="1155"/>
      <c r="TWW2" s="1155"/>
      <c r="TWX2" s="1155"/>
      <c r="TWY2" s="1155"/>
      <c r="TWZ2" s="1155"/>
      <c r="TXA2" s="1155"/>
      <c r="TXB2" s="1155"/>
      <c r="TXC2" s="1155"/>
      <c r="TXD2" s="1155"/>
      <c r="TXE2" s="1155"/>
      <c r="TXF2" s="1155"/>
      <c r="TXG2" s="1155"/>
      <c r="TXH2" s="1155"/>
      <c r="TXI2" s="1155"/>
      <c r="TXJ2" s="1155"/>
      <c r="TXK2" s="1155"/>
      <c r="TXL2" s="1155"/>
      <c r="TXM2" s="1155"/>
      <c r="TXN2" s="1155"/>
      <c r="TXO2" s="1155"/>
      <c r="TXP2" s="1155"/>
      <c r="TXQ2" s="1155"/>
      <c r="TXR2" s="1155"/>
      <c r="TXS2" s="1155"/>
      <c r="TXT2" s="1155"/>
      <c r="TXU2" s="1155"/>
      <c r="TXV2" s="1155"/>
      <c r="TXW2" s="1155"/>
      <c r="TXX2" s="1155"/>
      <c r="TXY2" s="1155"/>
      <c r="TXZ2" s="1155"/>
      <c r="TYA2" s="1155"/>
      <c r="TYB2" s="1155"/>
      <c r="TYC2" s="1155"/>
      <c r="TYD2" s="1155"/>
      <c r="TYE2" s="1155"/>
      <c r="TYF2" s="1155"/>
      <c r="TYG2" s="1155"/>
      <c r="TYH2" s="1155"/>
      <c r="TYI2" s="1155"/>
      <c r="TYJ2" s="1155"/>
      <c r="TYK2" s="1155"/>
      <c r="TYL2" s="1155"/>
      <c r="TYM2" s="1155"/>
      <c r="TYN2" s="1155"/>
      <c r="TYO2" s="1155"/>
      <c r="TYP2" s="1155"/>
      <c r="TYQ2" s="1155"/>
      <c r="TYR2" s="1155"/>
      <c r="TYS2" s="1155"/>
      <c r="TYT2" s="1155"/>
      <c r="TYU2" s="1155"/>
      <c r="TYV2" s="1155"/>
      <c r="TYW2" s="1155"/>
      <c r="TYX2" s="1155"/>
      <c r="TYY2" s="1155"/>
      <c r="TYZ2" s="1155"/>
      <c r="TZA2" s="1155"/>
      <c r="TZB2" s="1155"/>
      <c r="TZC2" s="1155"/>
      <c r="TZD2" s="1155"/>
      <c r="TZE2" s="1155"/>
      <c r="TZF2" s="1155"/>
      <c r="TZG2" s="1155"/>
      <c r="TZH2" s="1155"/>
      <c r="TZI2" s="1155"/>
      <c r="TZJ2" s="1155"/>
      <c r="TZK2" s="1155"/>
      <c r="TZL2" s="1155"/>
      <c r="TZM2" s="1155"/>
      <c r="TZN2" s="1155"/>
      <c r="TZO2" s="1155"/>
      <c r="TZP2" s="1155"/>
      <c r="TZQ2" s="1155"/>
      <c r="TZR2" s="1155"/>
      <c r="TZS2" s="1155"/>
      <c r="TZT2" s="1155"/>
      <c r="TZU2" s="1155"/>
      <c r="TZV2" s="1155"/>
      <c r="TZW2" s="1155"/>
      <c r="TZX2" s="1155"/>
      <c r="TZY2" s="1155"/>
      <c r="TZZ2" s="1155"/>
      <c r="UAA2" s="1155"/>
      <c r="UAB2" s="1155"/>
      <c r="UAC2" s="1155"/>
      <c r="UAD2" s="1155"/>
      <c r="UAE2" s="1155"/>
      <c r="UAF2" s="1155"/>
      <c r="UAG2" s="1155"/>
      <c r="UAH2" s="1155"/>
      <c r="UAI2" s="1155"/>
      <c r="UAJ2" s="1155"/>
      <c r="UAK2" s="1155"/>
      <c r="UAL2" s="1155"/>
      <c r="UAM2" s="1155"/>
      <c r="UAN2" s="1155"/>
      <c r="UAO2" s="1155"/>
      <c r="UAP2" s="1155"/>
      <c r="UAQ2" s="1155"/>
      <c r="UAR2" s="1155"/>
      <c r="UAS2" s="1155"/>
      <c r="UAT2" s="1155"/>
      <c r="UAU2" s="1155"/>
      <c r="UAV2" s="1155"/>
      <c r="UAW2" s="1155"/>
      <c r="UAX2" s="1155"/>
      <c r="UAY2" s="1155"/>
      <c r="UAZ2" s="1155"/>
      <c r="UBA2" s="1155"/>
      <c r="UBB2" s="1155"/>
      <c r="UBC2" s="1155"/>
      <c r="UBD2" s="1155"/>
      <c r="UBE2" s="1155"/>
      <c r="UBF2" s="1155"/>
      <c r="UBG2" s="1155"/>
      <c r="UBH2" s="1155"/>
      <c r="UBI2" s="1155"/>
      <c r="UBJ2" s="1155"/>
      <c r="UBK2" s="1155"/>
      <c r="UBL2" s="1155"/>
      <c r="UBM2" s="1155"/>
      <c r="UBN2" s="1155"/>
      <c r="UBO2" s="1155"/>
      <c r="UBP2" s="1155"/>
      <c r="UBQ2" s="1155"/>
      <c r="UBR2" s="1155"/>
      <c r="UBS2" s="1155"/>
      <c r="UBT2" s="1155"/>
      <c r="UBU2" s="1155"/>
      <c r="UBV2" s="1155"/>
      <c r="UBW2" s="1155"/>
      <c r="UBX2" s="1155"/>
      <c r="UBY2" s="1155"/>
      <c r="UBZ2" s="1155"/>
      <c r="UCA2" s="1155"/>
      <c r="UCB2" s="1155"/>
      <c r="UCC2" s="1155"/>
      <c r="UCD2" s="1155"/>
      <c r="UCE2" s="1155"/>
      <c r="UCF2" s="1155"/>
      <c r="UCG2" s="1155"/>
      <c r="UCH2" s="1155"/>
      <c r="UCI2" s="1155"/>
      <c r="UCJ2" s="1155"/>
      <c r="UCK2" s="1155"/>
      <c r="UCL2" s="1155"/>
      <c r="UCM2" s="1155"/>
      <c r="UCN2" s="1155"/>
      <c r="UCO2" s="1155"/>
      <c r="UCP2" s="1155"/>
      <c r="UCQ2" s="1155"/>
      <c r="UCR2" s="1155"/>
      <c r="UCS2" s="1155"/>
      <c r="UCT2" s="1155"/>
      <c r="UCU2" s="1155"/>
      <c r="UCV2" s="1155"/>
      <c r="UCW2" s="1155"/>
      <c r="UCX2" s="1155"/>
      <c r="UCY2" s="1155"/>
      <c r="UCZ2" s="1155"/>
      <c r="UDA2" s="1155"/>
      <c r="UDB2" s="1155"/>
      <c r="UDC2" s="1155"/>
      <c r="UDD2" s="1155"/>
      <c r="UDE2" s="1155"/>
      <c r="UDF2" s="1155"/>
      <c r="UDG2" s="1155"/>
      <c r="UDH2" s="1155"/>
      <c r="UDI2" s="1155"/>
      <c r="UDJ2" s="1155"/>
      <c r="UDK2" s="1155"/>
      <c r="UDL2" s="1155"/>
      <c r="UDM2" s="1155"/>
      <c r="UDN2" s="1155"/>
      <c r="UDO2" s="1155"/>
      <c r="UDP2" s="1155"/>
      <c r="UDQ2" s="1155"/>
      <c r="UDR2" s="1155"/>
      <c r="UDS2" s="1155"/>
      <c r="UDT2" s="1155"/>
      <c r="UDU2" s="1155"/>
      <c r="UDV2" s="1155"/>
      <c r="UDW2" s="1155"/>
      <c r="UDX2" s="1155"/>
      <c r="UDY2" s="1155"/>
      <c r="UDZ2" s="1155"/>
      <c r="UEA2" s="1155"/>
      <c r="UEB2" s="1155"/>
      <c r="UEC2" s="1155"/>
      <c r="UED2" s="1155"/>
      <c r="UEE2" s="1155"/>
      <c r="UEF2" s="1155"/>
      <c r="UEG2" s="1155"/>
      <c r="UEH2" s="1155"/>
      <c r="UEI2" s="1155"/>
      <c r="UEJ2" s="1155"/>
      <c r="UEK2" s="1155"/>
      <c r="UEL2" s="1155"/>
      <c r="UEM2" s="1155"/>
      <c r="UEN2" s="1155"/>
      <c r="UEO2" s="1155"/>
      <c r="UEP2" s="1155"/>
      <c r="UEQ2" s="1155"/>
      <c r="UER2" s="1155"/>
      <c r="UES2" s="1155"/>
      <c r="UET2" s="1155"/>
      <c r="UEU2" s="1155"/>
      <c r="UEV2" s="1155"/>
      <c r="UEW2" s="1155"/>
      <c r="UEX2" s="1155"/>
      <c r="UEY2" s="1155"/>
      <c r="UEZ2" s="1155"/>
      <c r="UFA2" s="1155"/>
      <c r="UFB2" s="1155"/>
      <c r="UFC2" s="1155"/>
      <c r="UFD2" s="1155"/>
      <c r="UFE2" s="1155"/>
      <c r="UFF2" s="1155"/>
      <c r="UFG2" s="1155"/>
      <c r="UFH2" s="1155"/>
      <c r="UFI2" s="1155"/>
      <c r="UFJ2" s="1155"/>
      <c r="UFK2" s="1155"/>
      <c r="UFL2" s="1155"/>
      <c r="UFM2" s="1155"/>
      <c r="UFN2" s="1155"/>
      <c r="UFO2" s="1155"/>
      <c r="UFP2" s="1155"/>
      <c r="UFQ2" s="1155"/>
      <c r="UFR2" s="1155"/>
      <c r="UFS2" s="1155"/>
      <c r="UFT2" s="1155"/>
      <c r="UFU2" s="1155"/>
      <c r="UFV2" s="1155"/>
      <c r="UFW2" s="1155"/>
      <c r="UFX2" s="1155"/>
      <c r="UFY2" s="1155"/>
      <c r="UFZ2" s="1155"/>
      <c r="UGA2" s="1155"/>
      <c r="UGB2" s="1155"/>
      <c r="UGC2" s="1155"/>
      <c r="UGD2" s="1155"/>
      <c r="UGE2" s="1155"/>
      <c r="UGF2" s="1155"/>
      <c r="UGG2" s="1155"/>
      <c r="UGH2" s="1155"/>
      <c r="UGI2" s="1155"/>
      <c r="UGJ2" s="1155"/>
      <c r="UGK2" s="1155"/>
      <c r="UGL2" s="1155"/>
      <c r="UGM2" s="1155"/>
      <c r="UGN2" s="1155"/>
      <c r="UGO2" s="1155"/>
      <c r="UGP2" s="1155"/>
      <c r="UGQ2" s="1155"/>
      <c r="UGR2" s="1155"/>
      <c r="UGS2" s="1155"/>
      <c r="UGT2" s="1155"/>
      <c r="UGU2" s="1155"/>
      <c r="UGV2" s="1155"/>
      <c r="UGW2" s="1155"/>
      <c r="UGX2" s="1155"/>
      <c r="UGY2" s="1155"/>
      <c r="UGZ2" s="1155"/>
      <c r="UHA2" s="1155"/>
      <c r="UHB2" s="1155"/>
      <c r="UHC2" s="1155"/>
      <c r="UHD2" s="1155"/>
      <c r="UHE2" s="1155"/>
      <c r="UHF2" s="1155"/>
      <c r="UHG2" s="1155"/>
      <c r="UHH2" s="1155"/>
      <c r="UHI2" s="1155"/>
      <c r="UHJ2" s="1155"/>
      <c r="UHK2" s="1155"/>
      <c r="UHL2" s="1155"/>
      <c r="UHM2" s="1155"/>
      <c r="UHN2" s="1155"/>
      <c r="UHO2" s="1155"/>
      <c r="UHP2" s="1155"/>
      <c r="UHQ2" s="1155"/>
      <c r="UHR2" s="1155"/>
      <c r="UHS2" s="1155"/>
      <c r="UHT2" s="1155"/>
      <c r="UHU2" s="1155"/>
      <c r="UHV2" s="1155"/>
      <c r="UHW2" s="1155"/>
      <c r="UHX2" s="1155"/>
      <c r="UHY2" s="1155"/>
      <c r="UHZ2" s="1155"/>
      <c r="UIA2" s="1155"/>
      <c r="UIB2" s="1155"/>
      <c r="UIC2" s="1155"/>
      <c r="UID2" s="1155"/>
      <c r="UIE2" s="1155"/>
      <c r="UIF2" s="1155"/>
      <c r="UIG2" s="1155"/>
      <c r="UIH2" s="1155"/>
      <c r="UII2" s="1155"/>
      <c r="UIJ2" s="1155"/>
      <c r="UIK2" s="1155"/>
      <c r="UIL2" s="1155"/>
      <c r="UIM2" s="1155"/>
      <c r="UIN2" s="1155"/>
      <c r="UIO2" s="1155"/>
      <c r="UIP2" s="1155"/>
      <c r="UIQ2" s="1155"/>
      <c r="UIR2" s="1155"/>
      <c r="UIS2" s="1155"/>
      <c r="UIT2" s="1155"/>
      <c r="UIU2" s="1155"/>
      <c r="UIV2" s="1155"/>
      <c r="UIW2" s="1155"/>
      <c r="UIX2" s="1155"/>
      <c r="UIY2" s="1155"/>
      <c r="UIZ2" s="1155"/>
      <c r="UJA2" s="1155"/>
      <c r="UJB2" s="1155"/>
      <c r="UJC2" s="1155"/>
      <c r="UJD2" s="1155"/>
      <c r="UJE2" s="1155"/>
      <c r="UJF2" s="1155"/>
      <c r="UJG2" s="1155"/>
      <c r="UJH2" s="1155"/>
      <c r="UJI2" s="1155"/>
      <c r="UJJ2" s="1155"/>
      <c r="UJK2" s="1155"/>
      <c r="UJL2" s="1155"/>
      <c r="UJM2" s="1155"/>
      <c r="UJN2" s="1155"/>
      <c r="UJO2" s="1155"/>
      <c r="UJP2" s="1155"/>
      <c r="UJQ2" s="1155"/>
      <c r="UJR2" s="1155"/>
      <c r="UJS2" s="1155"/>
      <c r="UJT2" s="1155"/>
      <c r="UJU2" s="1155"/>
      <c r="UJV2" s="1155"/>
      <c r="UJW2" s="1155"/>
      <c r="UJX2" s="1155"/>
      <c r="UJY2" s="1155"/>
      <c r="UJZ2" s="1155"/>
      <c r="UKA2" s="1155"/>
      <c r="UKB2" s="1155"/>
      <c r="UKC2" s="1155"/>
      <c r="UKD2" s="1155"/>
      <c r="UKE2" s="1155"/>
      <c r="UKF2" s="1155"/>
      <c r="UKG2" s="1155"/>
      <c r="UKH2" s="1155"/>
      <c r="UKI2" s="1155"/>
      <c r="UKJ2" s="1155"/>
      <c r="UKK2" s="1155"/>
      <c r="UKL2" s="1155"/>
      <c r="UKM2" s="1155"/>
      <c r="UKN2" s="1155"/>
      <c r="UKO2" s="1155"/>
      <c r="UKP2" s="1155"/>
      <c r="UKQ2" s="1155"/>
      <c r="UKR2" s="1155"/>
      <c r="UKS2" s="1155"/>
      <c r="UKT2" s="1155"/>
      <c r="UKU2" s="1155"/>
      <c r="UKV2" s="1155"/>
      <c r="UKW2" s="1155"/>
      <c r="UKX2" s="1155"/>
      <c r="UKY2" s="1155"/>
      <c r="UKZ2" s="1155"/>
      <c r="ULA2" s="1155"/>
      <c r="ULB2" s="1155"/>
      <c r="ULC2" s="1155"/>
      <c r="ULD2" s="1155"/>
      <c r="ULE2" s="1155"/>
      <c r="ULF2" s="1155"/>
      <c r="ULG2" s="1155"/>
      <c r="ULH2" s="1155"/>
      <c r="ULI2" s="1155"/>
      <c r="ULJ2" s="1155"/>
      <c r="ULK2" s="1155"/>
      <c r="ULL2" s="1155"/>
      <c r="ULM2" s="1155"/>
      <c r="ULN2" s="1155"/>
      <c r="ULO2" s="1155"/>
      <c r="ULP2" s="1155"/>
      <c r="ULQ2" s="1155"/>
      <c r="ULR2" s="1155"/>
      <c r="ULS2" s="1155"/>
      <c r="ULT2" s="1155"/>
      <c r="ULU2" s="1155"/>
      <c r="ULV2" s="1155"/>
      <c r="ULW2" s="1155"/>
      <c r="ULX2" s="1155"/>
      <c r="ULY2" s="1155"/>
      <c r="ULZ2" s="1155"/>
      <c r="UMA2" s="1155"/>
      <c r="UMB2" s="1155"/>
      <c r="UMC2" s="1155"/>
      <c r="UMD2" s="1155"/>
      <c r="UME2" s="1155"/>
      <c r="UMF2" s="1155"/>
      <c r="UMG2" s="1155"/>
      <c r="UMH2" s="1155"/>
      <c r="UMI2" s="1155"/>
      <c r="UMJ2" s="1155"/>
      <c r="UMK2" s="1155"/>
      <c r="UML2" s="1155"/>
      <c r="UMM2" s="1155"/>
      <c r="UMN2" s="1155"/>
      <c r="UMO2" s="1155"/>
      <c r="UMP2" s="1155"/>
      <c r="UMQ2" s="1155"/>
      <c r="UMR2" s="1155"/>
      <c r="UMS2" s="1155"/>
      <c r="UMT2" s="1155"/>
      <c r="UMU2" s="1155"/>
      <c r="UMV2" s="1155"/>
      <c r="UMW2" s="1155"/>
      <c r="UMX2" s="1155"/>
      <c r="UMY2" s="1155"/>
      <c r="UMZ2" s="1155"/>
      <c r="UNA2" s="1155"/>
      <c r="UNB2" s="1155"/>
      <c r="UNC2" s="1155"/>
      <c r="UND2" s="1155"/>
      <c r="UNE2" s="1155"/>
      <c r="UNF2" s="1155"/>
      <c r="UNG2" s="1155"/>
      <c r="UNH2" s="1155"/>
      <c r="UNI2" s="1155"/>
      <c r="UNJ2" s="1155"/>
      <c r="UNK2" s="1155"/>
      <c r="UNL2" s="1155"/>
      <c r="UNM2" s="1155"/>
      <c r="UNN2" s="1155"/>
      <c r="UNO2" s="1155"/>
      <c r="UNP2" s="1155"/>
      <c r="UNQ2" s="1155"/>
      <c r="UNR2" s="1155"/>
      <c r="UNS2" s="1155"/>
      <c r="UNT2" s="1155"/>
      <c r="UNU2" s="1155"/>
      <c r="UNV2" s="1155"/>
      <c r="UNW2" s="1155"/>
      <c r="UNX2" s="1155"/>
      <c r="UNY2" s="1155"/>
      <c r="UNZ2" s="1155"/>
      <c r="UOA2" s="1155"/>
      <c r="UOB2" s="1155"/>
      <c r="UOC2" s="1155"/>
      <c r="UOD2" s="1155"/>
      <c r="UOE2" s="1155"/>
      <c r="UOF2" s="1155"/>
      <c r="UOG2" s="1155"/>
      <c r="UOH2" s="1155"/>
      <c r="UOI2" s="1155"/>
      <c r="UOJ2" s="1155"/>
      <c r="UOK2" s="1155"/>
      <c r="UOL2" s="1155"/>
      <c r="UOM2" s="1155"/>
      <c r="UON2" s="1155"/>
      <c r="UOO2" s="1155"/>
      <c r="UOP2" s="1155"/>
      <c r="UOQ2" s="1155"/>
      <c r="UOR2" s="1155"/>
      <c r="UOS2" s="1155"/>
      <c r="UOT2" s="1155"/>
      <c r="UOU2" s="1155"/>
      <c r="UOV2" s="1155"/>
      <c r="UOW2" s="1155"/>
      <c r="UOX2" s="1155"/>
      <c r="UOY2" s="1155"/>
      <c r="UOZ2" s="1155"/>
      <c r="UPA2" s="1155"/>
      <c r="UPB2" s="1155"/>
      <c r="UPC2" s="1155"/>
      <c r="UPD2" s="1155"/>
      <c r="UPE2" s="1155"/>
      <c r="UPF2" s="1155"/>
      <c r="UPG2" s="1155"/>
      <c r="UPH2" s="1155"/>
      <c r="UPI2" s="1155"/>
      <c r="UPJ2" s="1155"/>
      <c r="UPK2" s="1155"/>
      <c r="UPL2" s="1155"/>
      <c r="UPM2" s="1155"/>
      <c r="UPN2" s="1155"/>
      <c r="UPO2" s="1155"/>
      <c r="UPP2" s="1155"/>
      <c r="UPQ2" s="1155"/>
      <c r="UPR2" s="1155"/>
      <c r="UPS2" s="1155"/>
      <c r="UPT2" s="1155"/>
      <c r="UPU2" s="1155"/>
      <c r="UPV2" s="1155"/>
      <c r="UPW2" s="1155"/>
      <c r="UPX2" s="1155"/>
      <c r="UPY2" s="1155"/>
      <c r="UPZ2" s="1155"/>
      <c r="UQA2" s="1155"/>
      <c r="UQB2" s="1155"/>
      <c r="UQC2" s="1155"/>
      <c r="UQD2" s="1155"/>
      <c r="UQE2" s="1155"/>
      <c r="UQF2" s="1155"/>
      <c r="UQG2" s="1155"/>
      <c r="UQH2" s="1155"/>
      <c r="UQI2" s="1155"/>
      <c r="UQJ2" s="1155"/>
      <c r="UQK2" s="1155"/>
      <c r="UQL2" s="1155"/>
      <c r="UQM2" s="1155"/>
      <c r="UQN2" s="1155"/>
      <c r="UQO2" s="1155"/>
      <c r="UQP2" s="1155"/>
      <c r="UQQ2" s="1155"/>
      <c r="UQR2" s="1155"/>
      <c r="UQS2" s="1155"/>
      <c r="UQT2" s="1155"/>
      <c r="UQU2" s="1155"/>
      <c r="UQV2" s="1155"/>
      <c r="UQW2" s="1155"/>
      <c r="UQX2" s="1155"/>
      <c r="UQY2" s="1155"/>
      <c r="UQZ2" s="1155"/>
      <c r="URA2" s="1155"/>
      <c r="URB2" s="1155"/>
      <c r="URC2" s="1155"/>
      <c r="URD2" s="1155"/>
      <c r="URE2" s="1155"/>
      <c r="URF2" s="1155"/>
      <c r="URG2" s="1155"/>
      <c r="URH2" s="1155"/>
      <c r="URI2" s="1155"/>
      <c r="URJ2" s="1155"/>
      <c r="URK2" s="1155"/>
      <c r="URL2" s="1155"/>
      <c r="URM2" s="1155"/>
      <c r="URN2" s="1155"/>
      <c r="URO2" s="1155"/>
      <c r="URP2" s="1155"/>
      <c r="URQ2" s="1155"/>
      <c r="URR2" s="1155"/>
      <c r="URS2" s="1155"/>
      <c r="URT2" s="1155"/>
      <c r="URU2" s="1155"/>
      <c r="URV2" s="1155"/>
      <c r="URW2" s="1155"/>
      <c r="URX2" s="1155"/>
      <c r="URY2" s="1155"/>
      <c r="URZ2" s="1155"/>
      <c r="USA2" s="1155"/>
      <c r="USB2" s="1155"/>
      <c r="USC2" s="1155"/>
      <c r="USD2" s="1155"/>
      <c r="USE2" s="1155"/>
      <c r="USF2" s="1155"/>
      <c r="USG2" s="1155"/>
      <c r="USH2" s="1155"/>
      <c r="USI2" s="1155"/>
      <c r="USJ2" s="1155"/>
      <c r="USK2" s="1155"/>
      <c r="USL2" s="1155"/>
      <c r="USM2" s="1155"/>
      <c r="USN2" s="1155"/>
      <c r="USO2" s="1155"/>
      <c r="USP2" s="1155"/>
      <c r="USQ2" s="1155"/>
      <c r="USR2" s="1155"/>
      <c r="USS2" s="1155"/>
      <c r="UST2" s="1155"/>
      <c r="USU2" s="1155"/>
      <c r="USV2" s="1155"/>
      <c r="USW2" s="1155"/>
      <c r="USX2" s="1155"/>
      <c r="USY2" s="1155"/>
      <c r="USZ2" s="1155"/>
      <c r="UTA2" s="1155"/>
      <c r="UTB2" s="1155"/>
      <c r="UTC2" s="1155"/>
      <c r="UTD2" s="1155"/>
      <c r="UTE2" s="1155"/>
      <c r="UTF2" s="1155"/>
      <c r="UTG2" s="1155"/>
      <c r="UTH2" s="1155"/>
      <c r="UTI2" s="1155"/>
      <c r="UTJ2" s="1155"/>
      <c r="UTK2" s="1155"/>
      <c r="UTL2" s="1155"/>
      <c r="UTM2" s="1155"/>
      <c r="UTN2" s="1155"/>
      <c r="UTO2" s="1155"/>
      <c r="UTP2" s="1155"/>
      <c r="UTQ2" s="1155"/>
      <c r="UTR2" s="1155"/>
      <c r="UTS2" s="1155"/>
      <c r="UTT2" s="1155"/>
      <c r="UTU2" s="1155"/>
      <c r="UTV2" s="1155"/>
      <c r="UTW2" s="1155"/>
      <c r="UTX2" s="1155"/>
      <c r="UTY2" s="1155"/>
      <c r="UTZ2" s="1155"/>
      <c r="UUA2" s="1155"/>
      <c r="UUB2" s="1155"/>
      <c r="UUC2" s="1155"/>
      <c r="UUD2" s="1155"/>
      <c r="UUE2" s="1155"/>
      <c r="UUF2" s="1155"/>
      <c r="UUG2" s="1155"/>
      <c r="UUH2" s="1155"/>
      <c r="UUI2" s="1155"/>
      <c r="UUJ2" s="1155"/>
      <c r="UUK2" s="1155"/>
      <c r="UUL2" s="1155"/>
      <c r="UUM2" s="1155"/>
      <c r="UUN2" s="1155"/>
      <c r="UUO2" s="1155"/>
      <c r="UUP2" s="1155"/>
      <c r="UUQ2" s="1155"/>
      <c r="UUR2" s="1155"/>
      <c r="UUS2" s="1155"/>
      <c r="UUT2" s="1155"/>
      <c r="UUU2" s="1155"/>
      <c r="UUV2" s="1155"/>
      <c r="UUW2" s="1155"/>
      <c r="UUX2" s="1155"/>
      <c r="UUY2" s="1155"/>
      <c r="UUZ2" s="1155"/>
      <c r="UVA2" s="1155"/>
      <c r="UVB2" s="1155"/>
      <c r="UVC2" s="1155"/>
      <c r="UVD2" s="1155"/>
      <c r="UVE2" s="1155"/>
      <c r="UVF2" s="1155"/>
      <c r="UVG2" s="1155"/>
      <c r="UVH2" s="1155"/>
      <c r="UVI2" s="1155"/>
      <c r="UVJ2" s="1155"/>
      <c r="UVK2" s="1155"/>
      <c r="UVL2" s="1155"/>
      <c r="UVM2" s="1155"/>
      <c r="UVN2" s="1155"/>
      <c r="UVO2" s="1155"/>
      <c r="UVP2" s="1155"/>
      <c r="UVQ2" s="1155"/>
      <c r="UVR2" s="1155"/>
      <c r="UVS2" s="1155"/>
      <c r="UVT2" s="1155"/>
      <c r="UVU2" s="1155"/>
      <c r="UVV2" s="1155"/>
      <c r="UVW2" s="1155"/>
      <c r="UVX2" s="1155"/>
      <c r="UVY2" s="1155"/>
      <c r="UVZ2" s="1155"/>
      <c r="UWA2" s="1155"/>
      <c r="UWB2" s="1155"/>
      <c r="UWC2" s="1155"/>
      <c r="UWD2" s="1155"/>
      <c r="UWE2" s="1155"/>
      <c r="UWF2" s="1155"/>
      <c r="UWG2" s="1155"/>
      <c r="UWH2" s="1155"/>
      <c r="UWI2" s="1155"/>
      <c r="UWJ2" s="1155"/>
      <c r="UWK2" s="1155"/>
      <c r="UWL2" s="1155"/>
      <c r="UWM2" s="1155"/>
      <c r="UWN2" s="1155"/>
      <c r="UWO2" s="1155"/>
      <c r="UWP2" s="1155"/>
      <c r="UWQ2" s="1155"/>
      <c r="UWR2" s="1155"/>
      <c r="UWS2" s="1155"/>
      <c r="UWT2" s="1155"/>
      <c r="UWU2" s="1155"/>
      <c r="UWV2" s="1155"/>
      <c r="UWW2" s="1155"/>
      <c r="UWX2" s="1155"/>
      <c r="UWY2" s="1155"/>
      <c r="UWZ2" s="1155"/>
      <c r="UXA2" s="1155"/>
      <c r="UXB2" s="1155"/>
      <c r="UXC2" s="1155"/>
      <c r="UXD2" s="1155"/>
      <c r="UXE2" s="1155"/>
      <c r="UXF2" s="1155"/>
      <c r="UXG2" s="1155"/>
      <c r="UXH2" s="1155"/>
      <c r="UXI2" s="1155"/>
      <c r="UXJ2" s="1155"/>
      <c r="UXK2" s="1155"/>
      <c r="UXL2" s="1155"/>
      <c r="UXM2" s="1155"/>
      <c r="UXN2" s="1155"/>
      <c r="UXO2" s="1155"/>
      <c r="UXP2" s="1155"/>
      <c r="UXQ2" s="1155"/>
      <c r="UXR2" s="1155"/>
      <c r="UXS2" s="1155"/>
      <c r="UXT2" s="1155"/>
      <c r="UXU2" s="1155"/>
      <c r="UXV2" s="1155"/>
      <c r="UXW2" s="1155"/>
      <c r="UXX2" s="1155"/>
      <c r="UXY2" s="1155"/>
      <c r="UXZ2" s="1155"/>
      <c r="UYA2" s="1155"/>
      <c r="UYB2" s="1155"/>
      <c r="UYC2" s="1155"/>
      <c r="UYD2" s="1155"/>
      <c r="UYE2" s="1155"/>
      <c r="UYF2" s="1155"/>
      <c r="UYG2" s="1155"/>
      <c r="UYH2" s="1155"/>
      <c r="UYI2" s="1155"/>
      <c r="UYJ2" s="1155"/>
      <c r="UYK2" s="1155"/>
      <c r="UYL2" s="1155"/>
      <c r="UYM2" s="1155"/>
      <c r="UYN2" s="1155"/>
      <c r="UYO2" s="1155"/>
      <c r="UYP2" s="1155"/>
      <c r="UYQ2" s="1155"/>
      <c r="UYR2" s="1155"/>
      <c r="UYS2" s="1155"/>
      <c r="UYT2" s="1155"/>
      <c r="UYU2" s="1155"/>
      <c r="UYV2" s="1155"/>
      <c r="UYW2" s="1155"/>
      <c r="UYX2" s="1155"/>
      <c r="UYY2" s="1155"/>
      <c r="UYZ2" s="1155"/>
      <c r="UZA2" s="1155"/>
      <c r="UZB2" s="1155"/>
      <c r="UZC2" s="1155"/>
      <c r="UZD2" s="1155"/>
      <c r="UZE2" s="1155"/>
      <c r="UZF2" s="1155"/>
      <c r="UZG2" s="1155"/>
      <c r="UZH2" s="1155"/>
      <c r="UZI2" s="1155"/>
      <c r="UZJ2" s="1155"/>
      <c r="UZK2" s="1155"/>
      <c r="UZL2" s="1155"/>
      <c r="UZM2" s="1155"/>
      <c r="UZN2" s="1155"/>
      <c r="UZO2" s="1155"/>
      <c r="UZP2" s="1155"/>
      <c r="UZQ2" s="1155"/>
      <c r="UZR2" s="1155"/>
      <c r="UZS2" s="1155"/>
      <c r="UZT2" s="1155"/>
      <c r="UZU2" s="1155"/>
      <c r="UZV2" s="1155"/>
      <c r="UZW2" s="1155"/>
      <c r="UZX2" s="1155"/>
      <c r="UZY2" s="1155"/>
      <c r="UZZ2" s="1155"/>
      <c r="VAA2" s="1155"/>
      <c r="VAB2" s="1155"/>
      <c r="VAC2" s="1155"/>
      <c r="VAD2" s="1155"/>
      <c r="VAE2" s="1155"/>
      <c r="VAF2" s="1155"/>
      <c r="VAG2" s="1155"/>
      <c r="VAH2" s="1155"/>
      <c r="VAI2" s="1155"/>
      <c r="VAJ2" s="1155"/>
      <c r="VAK2" s="1155"/>
      <c r="VAL2" s="1155"/>
      <c r="VAM2" s="1155"/>
      <c r="VAN2" s="1155"/>
      <c r="VAO2" s="1155"/>
      <c r="VAP2" s="1155"/>
      <c r="VAQ2" s="1155"/>
      <c r="VAR2" s="1155"/>
      <c r="VAS2" s="1155"/>
      <c r="VAT2" s="1155"/>
      <c r="VAU2" s="1155"/>
      <c r="VAV2" s="1155"/>
      <c r="VAW2" s="1155"/>
      <c r="VAX2" s="1155"/>
      <c r="VAY2" s="1155"/>
      <c r="VAZ2" s="1155"/>
      <c r="VBA2" s="1155"/>
      <c r="VBB2" s="1155"/>
      <c r="VBC2" s="1155"/>
      <c r="VBD2" s="1155"/>
      <c r="VBE2" s="1155"/>
      <c r="VBF2" s="1155"/>
      <c r="VBG2" s="1155"/>
      <c r="VBH2" s="1155"/>
      <c r="VBI2" s="1155"/>
      <c r="VBJ2" s="1155"/>
      <c r="VBK2" s="1155"/>
      <c r="VBL2" s="1155"/>
      <c r="VBM2" s="1155"/>
      <c r="VBN2" s="1155"/>
      <c r="VBO2" s="1155"/>
      <c r="VBP2" s="1155"/>
      <c r="VBQ2" s="1155"/>
      <c r="VBR2" s="1155"/>
      <c r="VBS2" s="1155"/>
      <c r="VBT2" s="1155"/>
      <c r="VBU2" s="1155"/>
      <c r="VBV2" s="1155"/>
      <c r="VBW2" s="1155"/>
      <c r="VBX2" s="1155"/>
      <c r="VBY2" s="1155"/>
      <c r="VBZ2" s="1155"/>
      <c r="VCA2" s="1155"/>
      <c r="VCB2" s="1155"/>
      <c r="VCC2" s="1155"/>
      <c r="VCD2" s="1155"/>
      <c r="VCE2" s="1155"/>
      <c r="VCF2" s="1155"/>
      <c r="VCG2" s="1155"/>
      <c r="VCH2" s="1155"/>
      <c r="VCI2" s="1155"/>
      <c r="VCJ2" s="1155"/>
      <c r="VCK2" s="1155"/>
      <c r="VCL2" s="1155"/>
      <c r="VCM2" s="1155"/>
      <c r="VCN2" s="1155"/>
      <c r="VCO2" s="1155"/>
      <c r="VCP2" s="1155"/>
      <c r="VCQ2" s="1155"/>
      <c r="VCR2" s="1155"/>
      <c r="VCS2" s="1155"/>
      <c r="VCT2" s="1155"/>
      <c r="VCU2" s="1155"/>
      <c r="VCV2" s="1155"/>
      <c r="VCW2" s="1155"/>
      <c r="VCX2" s="1155"/>
      <c r="VCY2" s="1155"/>
      <c r="VCZ2" s="1155"/>
      <c r="VDA2" s="1155"/>
      <c r="VDB2" s="1155"/>
      <c r="VDC2" s="1155"/>
      <c r="VDD2" s="1155"/>
      <c r="VDE2" s="1155"/>
      <c r="VDF2" s="1155"/>
      <c r="VDG2" s="1155"/>
      <c r="VDH2" s="1155"/>
      <c r="VDI2" s="1155"/>
      <c r="VDJ2" s="1155"/>
      <c r="VDK2" s="1155"/>
      <c r="VDL2" s="1155"/>
      <c r="VDM2" s="1155"/>
      <c r="VDN2" s="1155"/>
      <c r="VDO2" s="1155"/>
      <c r="VDP2" s="1155"/>
      <c r="VDQ2" s="1155"/>
      <c r="VDR2" s="1155"/>
      <c r="VDS2" s="1155"/>
      <c r="VDT2" s="1155"/>
      <c r="VDU2" s="1155"/>
      <c r="VDV2" s="1155"/>
      <c r="VDW2" s="1155"/>
      <c r="VDX2" s="1155"/>
      <c r="VDY2" s="1155"/>
      <c r="VDZ2" s="1155"/>
      <c r="VEA2" s="1155"/>
      <c r="VEB2" s="1155"/>
      <c r="VEC2" s="1155"/>
      <c r="VED2" s="1155"/>
      <c r="VEE2" s="1155"/>
      <c r="VEF2" s="1155"/>
      <c r="VEG2" s="1155"/>
      <c r="VEH2" s="1155"/>
      <c r="VEI2" s="1155"/>
      <c r="VEJ2" s="1155"/>
      <c r="VEK2" s="1155"/>
      <c r="VEL2" s="1155"/>
      <c r="VEM2" s="1155"/>
      <c r="VEN2" s="1155"/>
      <c r="VEO2" s="1155"/>
      <c r="VEP2" s="1155"/>
      <c r="VEQ2" s="1155"/>
      <c r="VER2" s="1155"/>
      <c r="VES2" s="1155"/>
      <c r="VET2" s="1155"/>
      <c r="VEU2" s="1155"/>
      <c r="VEV2" s="1155"/>
      <c r="VEW2" s="1155"/>
      <c r="VEX2" s="1155"/>
      <c r="VEY2" s="1155"/>
      <c r="VEZ2" s="1155"/>
      <c r="VFA2" s="1155"/>
      <c r="VFB2" s="1155"/>
      <c r="VFC2" s="1155"/>
      <c r="VFD2" s="1155"/>
      <c r="VFE2" s="1155"/>
      <c r="VFF2" s="1155"/>
      <c r="VFG2" s="1155"/>
      <c r="VFH2" s="1155"/>
      <c r="VFI2" s="1155"/>
      <c r="VFJ2" s="1155"/>
      <c r="VFK2" s="1155"/>
      <c r="VFL2" s="1155"/>
      <c r="VFM2" s="1155"/>
      <c r="VFN2" s="1155"/>
      <c r="VFO2" s="1155"/>
      <c r="VFP2" s="1155"/>
      <c r="VFQ2" s="1155"/>
      <c r="VFR2" s="1155"/>
      <c r="VFS2" s="1155"/>
      <c r="VFT2" s="1155"/>
      <c r="VFU2" s="1155"/>
      <c r="VFV2" s="1155"/>
      <c r="VFW2" s="1155"/>
      <c r="VFX2" s="1155"/>
      <c r="VFY2" s="1155"/>
      <c r="VFZ2" s="1155"/>
      <c r="VGA2" s="1155"/>
      <c r="VGB2" s="1155"/>
      <c r="VGC2" s="1155"/>
      <c r="VGD2" s="1155"/>
      <c r="VGE2" s="1155"/>
      <c r="VGF2" s="1155"/>
      <c r="VGG2" s="1155"/>
      <c r="VGH2" s="1155"/>
      <c r="VGI2" s="1155"/>
      <c r="VGJ2" s="1155"/>
      <c r="VGK2" s="1155"/>
      <c r="VGL2" s="1155"/>
      <c r="VGM2" s="1155"/>
      <c r="VGN2" s="1155"/>
      <c r="VGO2" s="1155"/>
      <c r="VGP2" s="1155"/>
      <c r="VGQ2" s="1155"/>
      <c r="VGR2" s="1155"/>
      <c r="VGS2" s="1155"/>
      <c r="VGT2" s="1155"/>
      <c r="VGU2" s="1155"/>
      <c r="VGV2" s="1155"/>
      <c r="VGW2" s="1155"/>
      <c r="VGX2" s="1155"/>
      <c r="VGY2" s="1155"/>
      <c r="VGZ2" s="1155"/>
      <c r="VHA2" s="1155"/>
      <c r="VHB2" s="1155"/>
      <c r="VHC2" s="1155"/>
      <c r="VHD2" s="1155"/>
      <c r="VHE2" s="1155"/>
      <c r="VHF2" s="1155"/>
      <c r="VHG2" s="1155"/>
      <c r="VHH2" s="1155"/>
      <c r="VHI2" s="1155"/>
      <c r="VHJ2" s="1155"/>
      <c r="VHK2" s="1155"/>
      <c r="VHL2" s="1155"/>
      <c r="VHM2" s="1155"/>
      <c r="VHN2" s="1155"/>
      <c r="VHO2" s="1155"/>
      <c r="VHP2" s="1155"/>
      <c r="VHQ2" s="1155"/>
      <c r="VHR2" s="1155"/>
      <c r="VHS2" s="1155"/>
      <c r="VHT2" s="1155"/>
      <c r="VHU2" s="1155"/>
      <c r="VHV2" s="1155"/>
      <c r="VHW2" s="1155"/>
      <c r="VHX2" s="1155"/>
      <c r="VHY2" s="1155"/>
      <c r="VHZ2" s="1155"/>
      <c r="VIA2" s="1155"/>
      <c r="VIB2" s="1155"/>
      <c r="VIC2" s="1155"/>
      <c r="VID2" s="1155"/>
      <c r="VIE2" s="1155"/>
      <c r="VIF2" s="1155"/>
      <c r="VIG2" s="1155"/>
      <c r="VIH2" s="1155"/>
      <c r="VII2" s="1155"/>
      <c r="VIJ2" s="1155"/>
      <c r="VIK2" s="1155"/>
      <c r="VIL2" s="1155"/>
      <c r="VIM2" s="1155"/>
      <c r="VIN2" s="1155"/>
      <c r="VIO2" s="1155"/>
      <c r="VIP2" s="1155"/>
      <c r="VIQ2" s="1155"/>
      <c r="VIR2" s="1155"/>
      <c r="VIS2" s="1155"/>
      <c r="VIT2" s="1155"/>
      <c r="VIU2" s="1155"/>
      <c r="VIV2" s="1155"/>
      <c r="VIW2" s="1155"/>
      <c r="VIX2" s="1155"/>
      <c r="VIY2" s="1155"/>
      <c r="VIZ2" s="1155"/>
      <c r="VJA2" s="1155"/>
      <c r="VJB2" s="1155"/>
      <c r="VJC2" s="1155"/>
      <c r="VJD2" s="1155"/>
      <c r="VJE2" s="1155"/>
      <c r="VJF2" s="1155"/>
      <c r="VJG2" s="1155"/>
      <c r="VJH2" s="1155"/>
      <c r="VJI2" s="1155"/>
      <c r="VJJ2" s="1155"/>
      <c r="VJK2" s="1155"/>
      <c r="VJL2" s="1155"/>
      <c r="VJM2" s="1155"/>
      <c r="VJN2" s="1155"/>
      <c r="VJO2" s="1155"/>
      <c r="VJP2" s="1155"/>
      <c r="VJQ2" s="1155"/>
      <c r="VJR2" s="1155"/>
      <c r="VJS2" s="1155"/>
      <c r="VJT2" s="1155"/>
      <c r="VJU2" s="1155"/>
      <c r="VJV2" s="1155"/>
      <c r="VJW2" s="1155"/>
      <c r="VJX2" s="1155"/>
      <c r="VJY2" s="1155"/>
      <c r="VJZ2" s="1155"/>
      <c r="VKA2" s="1155"/>
      <c r="VKB2" s="1155"/>
      <c r="VKC2" s="1155"/>
      <c r="VKD2" s="1155"/>
      <c r="VKE2" s="1155"/>
      <c r="VKF2" s="1155"/>
      <c r="VKG2" s="1155"/>
      <c r="VKH2" s="1155"/>
      <c r="VKI2" s="1155"/>
      <c r="VKJ2" s="1155"/>
      <c r="VKK2" s="1155"/>
      <c r="VKL2" s="1155"/>
      <c r="VKM2" s="1155"/>
      <c r="VKN2" s="1155"/>
      <c r="VKO2" s="1155"/>
      <c r="VKP2" s="1155"/>
      <c r="VKQ2" s="1155"/>
      <c r="VKR2" s="1155"/>
      <c r="VKS2" s="1155"/>
      <c r="VKT2" s="1155"/>
      <c r="VKU2" s="1155"/>
      <c r="VKV2" s="1155"/>
      <c r="VKW2" s="1155"/>
      <c r="VKX2" s="1155"/>
      <c r="VKY2" s="1155"/>
      <c r="VKZ2" s="1155"/>
      <c r="VLA2" s="1155"/>
      <c r="VLB2" s="1155"/>
      <c r="VLC2" s="1155"/>
      <c r="VLD2" s="1155"/>
      <c r="VLE2" s="1155"/>
      <c r="VLF2" s="1155"/>
      <c r="VLG2" s="1155"/>
      <c r="VLH2" s="1155"/>
      <c r="VLI2" s="1155"/>
      <c r="VLJ2" s="1155"/>
      <c r="VLK2" s="1155"/>
      <c r="VLL2" s="1155"/>
      <c r="VLM2" s="1155"/>
      <c r="VLN2" s="1155"/>
      <c r="VLO2" s="1155"/>
      <c r="VLP2" s="1155"/>
      <c r="VLQ2" s="1155"/>
      <c r="VLR2" s="1155"/>
      <c r="VLS2" s="1155"/>
      <c r="VLT2" s="1155"/>
      <c r="VLU2" s="1155"/>
      <c r="VLV2" s="1155"/>
      <c r="VLW2" s="1155"/>
      <c r="VLX2" s="1155"/>
      <c r="VLY2" s="1155"/>
      <c r="VLZ2" s="1155"/>
      <c r="VMA2" s="1155"/>
      <c r="VMB2" s="1155"/>
      <c r="VMC2" s="1155"/>
      <c r="VMD2" s="1155"/>
      <c r="VME2" s="1155"/>
      <c r="VMF2" s="1155"/>
      <c r="VMG2" s="1155"/>
      <c r="VMH2" s="1155"/>
      <c r="VMI2" s="1155"/>
      <c r="VMJ2" s="1155"/>
      <c r="VMK2" s="1155"/>
      <c r="VML2" s="1155"/>
      <c r="VMM2" s="1155"/>
      <c r="VMN2" s="1155"/>
      <c r="VMO2" s="1155"/>
      <c r="VMP2" s="1155"/>
      <c r="VMQ2" s="1155"/>
      <c r="VMR2" s="1155"/>
      <c r="VMS2" s="1155"/>
      <c r="VMT2" s="1155"/>
      <c r="VMU2" s="1155"/>
      <c r="VMV2" s="1155"/>
      <c r="VMW2" s="1155"/>
      <c r="VMX2" s="1155"/>
      <c r="VMY2" s="1155"/>
      <c r="VMZ2" s="1155"/>
      <c r="VNA2" s="1155"/>
      <c r="VNB2" s="1155"/>
      <c r="VNC2" s="1155"/>
      <c r="VND2" s="1155"/>
      <c r="VNE2" s="1155"/>
      <c r="VNF2" s="1155"/>
      <c r="VNG2" s="1155"/>
      <c r="VNH2" s="1155"/>
      <c r="VNI2" s="1155"/>
      <c r="VNJ2" s="1155"/>
      <c r="VNK2" s="1155"/>
      <c r="VNL2" s="1155"/>
      <c r="VNM2" s="1155"/>
      <c r="VNN2" s="1155"/>
      <c r="VNO2" s="1155"/>
      <c r="VNP2" s="1155"/>
      <c r="VNQ2" s="1155"/>
      <c r="VNR2" s="1155"/>
      <c r="VNS2" s="1155"/>
      <c r="VNT2" s="1155"/>
      <c r="VNU2" s="1155"/>
      <c r="VNV2" s="1155"/>
      <c r="VNW2" s="1155"/>
      <c r="VNX2" s="1155"/>
      <c r="VNY2" s="1155"/>
      <c r="VNZ2" s="1155"/>
      <c r="VOA2" s="1155"/>
      <c r="VOB2" s="1155"/>
      <c r="VOC2" s="1155"/>
      <c r="VOD2" s="1155"/>
      <c r="VOE2" s="1155"/>
      <c r="VOF2" s="1155"/>
      <c r="VOG2" s="1155"/>
      <c r="VOH2" s="1155"/>
      <c r="VOI2" s="1155"/>
      <c r="VOJ2" s="1155"/>
      <c r="VOK2" s="1155"/>
      <c r="VOL2" s="1155"/>
      <c r="VOM2" s="1155"/>
      <c r="VON2" s="1155"/>
      <c r="VOO2" s="1155"/>
      <c r="VOP2" s="1155"/>
      <c r="VOQ2" s="1155"/>
      <c r="VOR2" s="1155"/>
      <c r="VOS2" s="1155"/>
      <c r="VOT2" s="1155"/>
      <c r="VOU2" s="1155"/>
      <c r="VOV2" s="1155"/>
      <c r="VOW2" s="1155"/>
      <c r="VOX2" s="1155"/>
      <c r="VOY2" s="1155"/>
      <c r="VOZ2" s="1155"/>
      <c r="VPA2" s="1155"/>
      <c r="VPB2" s="1155"/>
      <c r="VPC2" s="1155"/>
      <c r="VPD2" s="1155"/>
      <c r="VPE2" s="1155"/>
      <c r="VPF2" s="1155"/>
      <c r="VPG2" s="1155"/>
      <c r="VPH2" s="1155"/>
      <c r="VPI2" s="1155"/>
      <c r="VPJ2" s="1155"/>
      <c r="VPK2" s="1155"/>
      <c r="VPL2" s="1155"/>
      <c r="VPM2" s="1155"/>
      <c r="VPN2" s="1155"/>
      <c r="VPO2" s="1155"/>
      <c r="VPP2" s="1155"/>
      <c r="VPQ2" s="1155"/>
      <c r="VPR2" s="1155"/>
      <c r="VPS2" s="1155"/>
      <c r="VPT2" s="1155"/>
      <c r="VPU2" s="1155"/>
      <c r="VPV2" s="1155"/>
      <c r="VPW2" s="1155"/>
      <c r="VPX2" s="1155"/>
      <c r="VPY2" s="1155"/>
      <c r="VPZ2" s="1155"/>
      <c r="VQA2" s="1155"/>
      <c r="VQB2" s="1155"/>
      <c r="VQC2" s="1155"/>
      <c r="VQD2" s="1155"/>
      <c r="VQE2" s="1155"/>
      <c r="VQF2" s="1155"/>
      <c r="VQG2" s="1155"/>
      <c r="VQH2" s="1155"/>
      <c r="VQI2" s="1155"/>
      <c r="VQJ2" s="1155"/>
      <c r="VQK2" s="1155"/>
      <c r="VQL2" s="1155"/>
      <c r="VQM2" s="1155"/>
      <c r="VQN2" s="1155"/>
      <c r="VQO2" s="1155"/>
      <c r="VQP2" s="1155"/>
      <c r="VQQ2" s="1155"/>
      <c r="VQR2" s="1155"/>
      <c r="VQS2" s="1155"/>
      <c r="VQT2" s="1155"/>
      <c r="VQU2" s="1155"/>
      <c r="VQV2" s="1155"/>
      <c r="VQW2" s="1155"/>
      <c r="VQX2" s="1155"/>
      <c r="VQY2" s="1155"/>
      <c r="VQZ2" s="1155"/>
      <c r="VRA2" s="1155"/>
      <c r="VRB2" s="1155"/>
      <c r="VRC2" s="1155"/>
      <c r="VRD2" s="1155"/>
      <c r="VRE2" s="1155"/>
      <c r="VRF2" s="1155"/>
      <c r="VRG2" s="1155"/>
      <c r="VRH2" s="1155"/>
      <c r="VRI2" s="1155"/>
      <c r="VRJ2" s="1155"/>
      <c r="VRK2" s="1155"/>
      <c r="VRL2" s="1155"/>
      <c r="VRM2" s="1155"/>
      <c r="VRN2" s="1155"/>
      <c r="VRO2" s="1155"/>
      <c r="VRP2" s="1155"/>
      <c r="VRQ2" s="1155"/>
      <c r="VRR2" s="1155"/>
      <c r="VRS2" s="1155"/>
      <c r="VRT2" s="1155"/>
      <c r="VRU2" s="1155"/>
      <c r="VRV2" s="1155"/>
      <c r="VRW2" s="1155"/>
      <c r="VRX2" s="1155"/>
      <c r="VRY2" s="1155"/>
      <c r="VRZ2" s="1155"/>
      <c r="VSA2" s="1155"/>
      <c r="VSB2" s="1155"/>
      <c r="VSC2" s="1155"/>
      <c r="VSD2" s="1155"/>
      <c r="VSE2" s="1155"/>
      <c r="VSF2" s="1155"/>
      <c r="VSG2" s="1155"/>
      <c r="VSH2" s="1155"/>
      <c r="VSI2" s="1155"/>
      <c r="VSJ2" s="1155"/>
      <c r="VSK2" s="1155"/>
      <c r="VSL2" s="1155"/>
      <c r="VSM2" s="1155"/>
      <c r="VSN2" s="1155"/>
      <c r="VSO2" s="1155"/>
      <c r="VSP2" s="1155"/>
      <c r="VSQ2" s="1155"/>
      <c r="VSR2" s="1155"/>
      <c r="VSS2" s="1155"/>
      <c r="VST2" s="1155"/>
      <c r="VSU2" s="1155"/>
      <c r="VSV2" s="1155"/>
      <c r="VSW2" s="1155"/>
      <c r="VSX2" s="1155"/>
      <c r="VSY2" s="1155"/>
      <c r="VSZ2" s="1155"/>
      <c r="VTA2" s="1155"/>
      <c r="VTB2" s="1155"/>
      <c r="VTC2" s="1155"/>
      <c r="VTD2" s="1155"/>
      <c r="VTE2" s="1155"/>
      <c r="VTF2" s="1155"/>
      <c r="VTG2" s="1155"/>
      <c r="VTH2" s="1155"/>
      <c r="VTI2" s="1155"/>
      <c r="VTJ2" s="1155"/>
      <c r="VTK2" s="1155"/>
      <c r="VTL2" s="1155"/>
      <c r="VTM2" s="1155"/>
      <c r="VTN2" s="1155"/>
      <c r="VTO2" s="1155"/>
      <c r="VTP2" s="1155"/>
      <c r="VTQ2" s="1155"/>
      <c r="VTR2" s="1155"/>
      <c r="VTS2" s="1155"/>
      <c r="VTT2" s="1155"/>
      <c r="VTU2" s="1155"/>
      <c r="VTV2" s="1155"/>
      <c r="VTW2" s="1155"/>
      <c r="VTX2" s="1155"/>
      <c r="VTY2" s="1155"/>
      <c r="VTZ2" s="1155"/>
      <c r="VUA2" s="1155"/>
      <c r="VUB2" s="1155"/>
      <c r="VUC2" s="1155"/>
      <c r="VUD2" s="1155"/>
      <c r="VUE2" s="1155"/>
      <c r="VUF2" s="1155"/>
      <c r="VUG2" s="1155"/>
      <c r="VUH2" s="1155"/>
      <c r="VUI2" s="1155"/>
      <c r="VUJ2" s="1155"/>
      <c r="VUK2" s="1155"/>
      <c r="VUL2" s="1155"/>
      <c r="VUM2" s="1155"/>
      <c r="VUN2" s="1155"/>
      <c r="VUO2" s="1155"/>
      <c r="VUP2" s="1155"/>
      <c r="VUQ2" s="1155"/>
      <c r="VUR2" s="1155"/>
      <c r="VUS2" s="1155"/>
      <c r="VUT2" s="1155"/>
      <c r="VUU2" s="1155"/>
      <c r="VUV2" s="1155"/>
      <c r="VUW2" s="1155"/>
      <c r="VUX2" s="1155"/>
      <c r="VUY2" s="1155"/>
      <c r="VUZ2" s="1155"/>
      <c r="VVA2" s="1155"/>
      <c r="VVB2" s="1155"/>
      <c r="VVC2" s="1155"/>
      <c r="VVD2" s="1155"/>
      <c r="VVE2" s="1155"/>
      <c r="VVF2" s="1155"/>
      <c r="VVG2" s="1155"/>
      <c r="VVH2" s="1155"/>
      <c r="VVI2" s="1155"/>
      <c r="VVJ2" s="1155"/>
      <c r="VVK2" s="1155"/>
      <c r="VVL2" s="1155"/>
      <c r="VVM2" s="1155"/>
      <c r="VVN2" s="1155"/>
      <c r="VVO2" s="1155"/>
      <c r="VVP2" s="1155"/>
      <c r="VVQ2" s="1155"/>
      <c r="VVR2" s="1155"/>
      <c r="VVS2" s="1155"/>
      <c r="VVT2" s="1155"/>
      <c r="VVU2" s="1155"/>
      <c r="VVV2" s="1155"/>
      <c r="VVW2" s="1155"/>
      <c r="VVX2" s="1155"/>
      <c r="VVY2" s="1155"/>
      <c r="VVZ2" s="1155"/>
      <c r="VWA2" s="1155"/>
      <c r="VWB2" s="1155"/>
      <c r="VWC2" s="1155"/>
      <c r="VWD2" s="1155"/>
      <c r="VWE2" s="1155"/>
      <c r="VWF2" s="1155"/>
      <c r="VWG2" s="1155"/>
      <c r="VWH2" s="1155"/>
      <c r="VWI2" s="1155"/>
      <c r="VWJ2" s="1155"/>
      <c r="VWK2" s="1155"/>
      <c r="VWL2" s="1155"/>
      <c r="VWM2" s="1155"/>
      <c r="VWN2" s="1155"/>
      <c r="VWO2" s="1155"/>
      <c r="VWP2" s="1155"/>
      <c r="VWQ2" s="1155"/>
      <c r="VWR2" s="1155"/>
      <c r="VWS2" s="1155"/>
      <c r="VWT2" s="1155"/>
      <c r="VWU2" s="1155"/>
      <c r="VWV2" s="1155"/>
      <c r="VWW2" s="1155"/>
      <c r="VWX2" s="1155"/>
      <c r="VWY2" s="1155"/>
      <c r="VWZ2" s="1155"/>
      <c r="VXA2" s="1155"/>
      <c r="VXB2" s="1155"/>
      <c r="VXC2" s="1155"/>
      <c r="VXD2" s="1155"/>
      <c r="VXE2" s="1155"/>
      <c r="VXF2" s="1155"/>
      <c r="VXG2" s="1155"/>
      <c r="VXH2" s="1155"/>
      <c r="VXI2" s="1155"/>
      <c r="VXJ2" s="1155"/>
      <c r="VXK2" s="1155"/>
      <c r="VXL2" s="1155"/>
      <c r="VXM2" s="1155"/>
      <c r="VXN2" s="1155"/>
      <c r="VXO2" s="1155"/>
      <c r="VXP2" s="1155"/>
      <c r="VXQ2" s="1155"/>
      <c r="VXR2" s="1155"/>
      <c r="VXS2" s="1155"/>
      <c r="VXT2" s="1155"/>
      <c r="VXU2" s="1155"/>
      <c r="VXV2" s="1155"/>
      <c r="VXW2" s="1155"/>
      <c r="VXX2" s="1155"/>
      <c r="VXY2" s="1155"/>
      <c r="VXZ2" s="1155"/>
      <c r="VYA2" s="1155"/>
      <c r="VYB2" s="1155"/>
      <c r="VYC2" s="1155"/>
      <c r="VYD2" s="1155"/>
      <c r="VYE2" s="1155"/>
      <c r="VYF2" s="1155"/>
      <c r="VYG2" s="1155"/>
      <c r="VYH2" s="1155"/>
      <c r="VYI2" s="1155"/>
      <c r="VYJ2" s="1155"/>
      <c r="VYK2" s="1155"/>
      <c r="VYL2" s="1155"/>
      <c r="VYM2" s="1155"/>
      <c r="VYN2" s="1155"/>
      <c r="VYO2" s="1155"/>
      <c r="VYP2" s="1155"/>
      <c r="VYQ2" s="1155"/>
      <c r="VYR2" s="1155"/>
      <c r="VYS2" s="1155"/>
      <c r="VYT2" s="1155"/>
      <c r="VYU2" s="1155"/>
      <c r="VYV2" s="1155"/>
      <c r="VYW2" s="1155"/>
      <c r="VYX2" s="1155"/>
      <c r="VYY2" s="1155"/>
      <c r="VYZ2" s="1155"/>
      <c r="VZA2" s="1155"/>
      <c r="VZB2" s="1155"/>
      <c r="VZC2" s="1155"/>
      <c r="VZD2" s="1155"/>
      <c r="VZE2" s="1155"/>
      <c r="VZF2" s="1155"/>
      <c r="VZG2" s="1155"/>
      <c r="VZH2" s="1155"/>
      <c r="VZI2" s="1155"/>
      <c r="VZJ2" s="1155"/>
      <c r="VZK2" s="1155"/>
      <c r="VZL2" s="1155"/>
      <c r="VZM2" s="1155"/>
      <c r="VZN2" s="1155"/>
      <c r="VZO2" s="1155"/>
      <c r="VZP2" s="1155"/>
      <c r="VZQ2" s="1155"/>
      <c r="VZR2" s="1155"/>
      <c r="VZS2" s="1155"/>
      <c r="VZT2" s="1155"/>
      <c r="VZU2" s="1155"/>
      <c r="VZV2" s="1155"/>
      <c r="VZW2" s="1155"/>
      <c r="VZX2" s="1155"/>
      <c r="VZY2" s="1155"/>
      <c r="VZZ2" s="1155"/>
      <c r="WAA2" s="1155"/>
      <c r="WAB2" s="1155"/>
      <c r="WAC2" s="1155"/>
      <c r="WAD2" s="1155"/>
      <c r="WAE2" s="1155"/>
      <c r="WAF2" s="1155"/>
      <c r="WAG2" s="1155"/>
      <c r="WAH2" s="1155"/>
      <c r="WAI2" s="1155"/>
      <c r="WAJ2" s="1155"/>
      <c r="WAK2" s="1155"/>
      <c r="WAL2" s="1155"/>
      <c r="WAM2" s="1155"/>
      <c r="WAN2" s="1155"/>
      <c r="WAO2" s="1155"/>
      <c r="WAP2" s="1155"/>
      <c r="WAQ2" s="1155"/>
      <c r="WAR2" s="1155"/>
      <c r="WAS2" s="1155"/>
      <c r="WAT2" s="1155"/>
      <c r="WAU2" s="1155"/>
      <c r="WAV2" s="1155"/>
      <c r="WAW2" s="1155"/>
      <c r="WAX2" s="1155"/>
      <c r="WAY2" s="1155"/>
      <c r="WAZ2" s="1155"/>
      <c r="WBA2" s="1155"/>
      <c r="WBB2" s="1155"/>
      <c r="WBC2" s="1155"/>
      <c r="WBD2" s="1155"/>
      <c r="WBE2" s="1155"/>
      <c r="WBF2" s="1155"/>
      <c r="WBG2" s="1155"/>
      <c r="WBH2" s="1155"/>
      <c r="WBI2" s="1155"/>
      <c r="WBJ2" s="1155"/>
      <c r="WBK2" s="1155"/>
      <c r="WBL2" s="1155"/>
      <c r="WBM2" s="1155"/>
      <c r="WBN2" s="1155"/>
      <c r="WBO2" s="1155"/>
      <c r="WBP2" s="1155"/>
      <c r="WBQ2" s="1155"/>
      <c r="WBR2" s="1155"/>
      <c r="WBS2" s="1155"/>
      <c r="WBT2" s="1155"/>
      <c r="WBU2" s="1155"/>
      <c r="WBV2" s="1155"/>
      <c r="WBW2" s="1155"/>
      <c r="WBX2" s="1155"/>
      <c r="WBY2" s="1155"/>
      <c r="WBZ2" s="1155"/>
      <c r="WCA2" s="1155"/>
      <c r="WCB2" s="1155"/>
      <c r="WCC2" s="1155"/>
      <c r="WCD2" s="1155"/>
      <c r="WCE2" s="1155"/>
      <c r="WCF2" s="1155"/>
      <c r="WCG2" s="1155"/>
      <c r="WCH2" s="1155"/>
      <c r="WCI2" s="1155"/>
      <c r="WCJ2" s="1155"/>
      <c r="WCK2" s="1155"/>
      <c r="WCL2" s="1155"/>
      <c r="WCM2" s="1155"/>
      <c r="WCN2" s="1155"/>
      <c r="WCO2" s="1155"/>
      <c r="WCP2" s="1155"/>
      <c r="WCQ2" s="1155"/>
      <c r="WCR2" s="1155"/>
      <c r="WCS2" s="1155"/>
      <c r="WCT2" s="1155"/>
      <c r="WCU2" s="1155"/>
      <c r="WCV2" s="1155"/>
      <c r="WCW2" s="1155"/>
      <c r="WCX2" s="1155"/>
      <c r="WCY2" s="1155"/>
      <c r="WCZ2" s="1155"/>
      <c r="WDA2" s="1155"/>
      <c r="WDB2" s="1155"/>
      <c r="WDC2" s="1155"/>
      <c r="WDD2" s="1155"/>
      <c r="WDE2" s="1155"/>
      <c r="WDF2" s="1155"/>
      <c r="WDG2" s="1155"/>
      <c r="WDH2" s="1155"/>
      <c r="WDI2" s="1155"/>
      <c r="WDJ2" s="1155"/>
      <c r="WDK2" s="1155"/>
      <c r="WDL2" s="1155"/>
      <c r="WDM2" s="1155"/>
      <c r="WDN2" s="1155"/>
      <c r="WDO2" s="1155"/>
      <c r="WDP2" s="1155"/>
      <c r="WDQ2" s="1155"/>
      <c r="WDR2" s="1155"/>
      <c r="WDS2" s="1155"/>
      <c r="WDT2" s="1155"/>
      <c r="WDU2" s="1155"/>
      <c r="WDV2" s="1155"/>
      <c r="WDW2" s="1155"/>
      <c r="WDX2" s="1155"/>
      <c r="WDY2" s="1155"/>
      <c r="WDZ2" s="1155"/>
      <c r="WEA2" s="1155"/>
      <c r="WEB2" s="1155"/>
      <c r="WEC2" s="1155"/>
      <c r="WED2" s="1155"/>
      <c r="WEE2" s="1155"/>
      <c r="WEF2" s="1155"/>
      <c r="WEG2" s="1155"/>
      <c r="WEH2" s="1155"/>
      <c r="WEI2" s="1155"/>
      <c r="WEJ2" s="1155"/>
      <c r="WEK2" s="1155"/>
      <c r="WEL2" s="1155"/>
      <c r="WEM2" s="1155"/>
      <c r="WEN2" s="1155"/>
      <c r="WEO2" s="1155"/>
      <c r="WEP2" s="1155"/>
      <c r="WEQ2" s="1155"/>
      <c r="WER2" s="1155"/>
      <c r="WES2" s="1155"/>
      <c r="WET2" s="1155"/>
      <c r="WEU2" s="1155"/>
      <c r="WEV2" s="1155"/>
      <c r="WEW2" s="1155"/>
      <c r="WEX2" s="1155"/>
      <c r="WEY2" s="1155"/>
      <c r="WEZ2" s="1155"/>
      <c r="WFA2" s="1155"/>
      <c r="WFB2" s="1155"/>
      <c r="WFC2" s="1155"/>
      <c r="WFD2" s="1155"/>
      <c r="WFE2" s="1155"/>
      <c r="WFF2" s="1155"/>
      <c r="WFG2" s="1155"/>
      <c r="WFH2" s="1155"/>
      <c r="WFI2" s="1155"/>
      <c r="WFJ2" s="1155"/>
      <c r="WFK2" s="1155"/>
      <c r="WFL2" s="1155"/>
      <c r="WFM2" s="1155"/>
      <c r="WFN2" s="1155"/>
      <c r="WFO2" s="1155"/>
      <c r="WFP2" s="1155"/>
      <c r="WFQ2" s="1155"/>
      <c r="WFR2" s="1155"/>
      <c r="WFS2" s="1155"/>
      <c r="WFT2" s="1155"/>
      <c r="WFU2" s="1155"/>
      <c r="WFV2" s="1155"/>
      <c r="WFW2" s="1155"/>
      <c r="WFX2" s="1155"/>
      <c r="WFY2" s="1155"/>
      <c r="WFZ2" s="1155"/>
      <c r="WGA2" s="1155"/>
      <c r="WGB2" s="1155"/>
      <c r="WGC2" s="1155"/>
      <c r="WGD2" s="1155"/>
      <c r="WGE2" s="1155"/>
      <c r="WGF2" s="1155"/>
      <c r="WGG2" s="1155"/>
      <c r="WGH2" s="1155"/>
      <c r="WGI2" s="1155"/>
      <c r="WGJ2" s="1155"/>
      <c r="WGK2" s="1155"/>
      <c r="WGL2" s="1155"/>
      <c r="WGM2" s="1155"/>
      <c r="WGN2" s="1155"/>
      <c r="WGO2" s="1155"/>
      <c r="WGP2" s="1155"/>
      <c r="WGQ2" s="1155"/>
      <c r="WGR2" s="1155"/>
      <c r="WGS2" s="1155"/>
      <c r="WGT2" s="1155"/>
      <c r="WGU2" s="1155"/>
      <c r="WGV2" s="1155"/>
      <c r="WGW2" s="1155"/>
      <c r="WGX2" s="1155"/>
      <c r="WGY2" s="1155"/>
      <c r="WGZ2" s="1155"/>
      <c r="WHA2" s="1155"/>
      <c r="WHB2" s="1155"/>
      <c r="WHC2" s="1155"/>
      <c r="WHD2" s="1155"/>
      <c r="WHE2" s="1155"/>
      <c r="WHF2" s="1155"/>
      <c r="WHG2" s="1155"/>
      <c r="WHH2" s="1155"/>
      <c r="WHI2" s="1155"/>
      <c r="WHJ2" s="1155"/>
      <c r="WHK2" s="1155"/>
      <c r="WHL2" s="1155"/>
      <c r="WHM2" s="1155"/>
      <c r="WHN2" s="1155"/>
      <c r="WHO2" s="1155"/>
      <c r="WHP2" s="1155"/>
      <c r="WHQ2" s="1155"/>
      <c r="WHR2" s="1155"/>
      <c r="WHS2" s="1155"/>
      <c r="WHT2" s="1155"/>
      <c r="WHU2" s="1155"/>
      <c r="WHV2" s="1155"/>
      <c r="WHW2" s="1155"/>
      <c r="WHX2" s="1155"/>
      <c r="WHY2" s="1155"/>
      <c r="WHZ2" s="1155"/>
      <c r="WIA2" s="1155"/>
      <c r="WIB2" s="1155"/>
      <c r="WIC2" s="1155"/>
      <c r="WID2" s="1155"/>
      <c r="WIE2" s="1155"/>
      <c r="WIF2" s="1155"/>
      <c r="WIG2" s="1155"/>
      <c r="WIH2" s="1155"/>
      <c r="WII2" s="1155"/>
      <c r="WIJ2" s="1155"/>
      <c r="WIK2" s="1155"/>
      <c r="WIL2" s="1155"/>
      <c r="WIM2" s="1155"/>
      <c r="WIN2" s="1155"/>
      <c r="WIO2" s="1155"/>
      <c r="WIP2" s="1155"/>
      <c r="WIQ2" s="1155"/>
      <c r="WIR2" s="1155"/>
      <c r="WIS2" s="1155"/>
      <c r="WIT2" s="1155"/>
      <c r="WIU2" s="1155"/>
      <c r="WIV2" s="1155"/>
      <c r="WIW2" s="1155"/>
      <c r="WIX2" s="1155"/>
      <c r="WIY2" s="1155"/>
      <c r="WIZ2" s="1155"/>
      <c r="WJA2" s="1155"/>
      <c r="WJB2" s="1155"/>
      <c r="WJC2" s="1155"/>
      <c r="WJD2" s="1155"/>
      <c r="WJE2" s="1155"/>
      <c r="WJF2" s="1155"/>
      <c r="WJG2" s="1155"/>
      <c r="WJH2" s="1155"/>
      <c r="WJI2" s="1155"/>
      <c r="WJJ2" s="1155"/>
      <c r="WJK2" s="1155"/>
      <c r="WJL2" s="1155"/>
      <c r="WJM2" s="1155"/>
      <c r="WJN2" s="1155"/>
      <c r="WJO2" s="1155"/>
      <c r="WJP2" s="1155"/>
      <c r="WJQ2" s="1155"/>
      <c r="WJR2" s="1155"/>
      <c r="WJS2" s="1155"/>
      <c r="WJT2" s="1155"/>
      <c r="WJU2" s="1155"/>
      <c r="WJV2" s="1155"/>
      <c r="WJW2" s="1155"/>
      <c r="WJX2" s="1155"/>
      <c r="WJY2" s="1155"/>
      <c r="WJZ2" s="1155"/>
      <c r="WKA2" s="1155"/>
      <c r="WKB2" s="1155"/>
      <c r="WKC2" s="1155"/>
      <c r="WKD2" s="1155"/>
      <c r="WKE2" s="1155"/>
      <c r="WKF2" s="1155"/>
      <c r="WKG2" s="1155"/>
      <c r="WKH2" s="1155"/>
      <c r="WKI2" s="1155"/>
      <c r="WKJ2" s="1155"/>
      <c r="WKK2" s="1155"/>
      <c r="WKL2" s="1155"/>
      <c r="WKM2" s="1155"/>
      <c r="WKN2" s="1155"/>
      <c r="WKO2" s="1155"/>
      <c r="WKP2" s="1155"/>
      <c r="WKQ2" s="1155"/>
      <c r="WKR2" s="1155"/>
      <c r="WKS2" s="1155"/>
      <c r="WKT2" s="1155"/>
      <c r="WKU2" s="1155"/>
      <c r="WKV2" s="1155"/>
      <c r="WKW2" s="1155"/>
      <c r="WKX2" s="1155"/>
      <c r="WKY2" s="1155"/>
      <c r="WKZ2" s="1155"/>
      <c r="WLA2" s="1155"/>
      <c r="WLB2" s="1155"/>
      <c r="WLC2" s="1155"/>
      <c r="WLD2" s="1155"/>
      <c r="WLE2" s="1155"/>
      <c r="WLF2" s="1155"/>
      <c r="WLG2" s="1155"/>
      <c r="WLH2" s="1155"/>
      <c r="WLI2" s="1155"/>
      <c r="WLJ2" s="1155"/>
      <c r="WLK2" s="1155"/>
      <c r="WLL2" s="1155"/>
      <c r="WLM2" s="1155"/>
      <c r="WLN2" s="1155"/>
      <c r="WLO2" s="1155"/>
      <c r="WLP2" s="1155"/>
      <c r="WLQ2" s="1155"/>
      <c r="WLR2" s="1155"/>
      <c r="WLS2" s="1155"/>
      <c r="WLT2" s="1155"/>
      <c r="WLU2" s="1155"/>
      <c r="WLV2" s="1155"/>
      <c r="WLW2" s="1155"/>
      <c r="WLX2" s="1155"/>
      <c r="WLY2" s="1155"/>
      <c r="WLZ2" s="1155"/>
      <c r="WMA2" s="1155"/>
      <c r="WMB2" s="1155"/>
      <c r="WMC2" s="1155"/>
      <c r="WMD2" s="1155"/>
      <c r="WME2" s="1155"/>
      <c r="WMF2" s="1155"/>
      <c r="WMG2" s="1155"/>
      <c r="WMH2" s="1155"/>
      <c r="WMI2" s="1155"/>
      <c r="WMJ2" s="1155"/>
      <c r="WMK2" s="1155"/>
      <c r="WML2" s="1155"/>
      <c r="WMM2" s="1155"/>
      <c r="WMN2" s="1155"/>
      <c r="WMO2" s="1155"/>
      <c r="WMP2" s="1155"/>
      <c r="WMQ2" s="1155"/>
      <c r="WMR2" s="1155"/>
      <c r="WMS2" s="1155"/>
      <c r="WMT2" s="1155"/>
      <c r="WMU2" s="1155"/>
      <c r="WMV2" s="1155"/>
      <c r="WMW2" s="1155"/>
      <c r="WMX2" s="1155"/>
      <c r="WMY2" s="1155"/>
      <c r="WMZ2" s="1155"/>
      <c r="WNA2" s="1155"/>
      <c r="WNB2" s="1155"/>
      <c r="WNC2" s="1155"/>
      <c r="WND2" s="1155"/>
      <c r="WNE2" s="1155"/>
      <c r="WNF2" s="1155"/>
      <c r="WNG2" s="1155"/>
      <c r="WNH2" s="1155"/>
      <c r="WNI2" s="1155"/>
      <c r="WNJ2" s="1155"/>
      <c r="WNK2" s="1155"/>
      <c r="WNL2" s="1155"/>
      <c r="WNM2" s="1155"/>
      <c r="WNN2" s="1155"/>
      <c r="WNO2" s="1155"/>
      <c r="WNP2" s="1155"/>
      <c r="WNQ2" s="1155"/>
      <c r="WNR2" s="1155"/>
      <c r="WNS2" s="1155"/>
      <c r="WNT2" s="1155"/>
      <c r="WNU2" s="1155"/>
      <c r="WNV2" s="1155"/>
      <c r="WNW2" s="1155"/>
      <c r="WNX2" s="1155"/>
      <c r="WNY2" s="1155"/>
      <c r="WNZ2" s="1155"/>
      <c r="WOA2" s="1155"/>
      <c r="WOB2" s="1155"/>
      <c r="WOC2" s="1155"/>
      <c r="WOD2" s="1155"/>
      <c r="WOE2" s="1155"/>
      <c r="WOF2" s="1155"/>
      <c r="WOG2" s="1155"/>
      <c r="WOH2" s="1155"/>
      <c r="WOI2" s="1155"/>
      <c r="WOJ2" s="1155"/>
      <c r="WOK2" s="1155"/>
      <c r="WOL2" s="1155"/>
      <c r="WOM2" s="1155"/>
      <c r="WON2" s="1155"/>
      <c r="WOO2" s="1155"/>
      <c r="WOP2" s="1155"/>
      <c r="WOQ2" s="1155"/>
      <c r="WOR2" s="1155"/>
      <c r="WOS2" s="1155"/>
      <c r="WOT2" s="1155"/>
      <c r="WOU2" s="1155"/>
      <c r="WOV2" s="1155"/>
      <c r="WOW2" s="1155"/>
      <c r="WOX2" s="1155"/>
      <c r="WOY2" s="1155"/>
      <c r="WOZ2" s="1155"/>
      <c r="WPA2" s="1155"/>
      <c r="WPB2" s="1155"/>
      <c r="WPC2" s="1155"/>
      <c r="WPD2" s="1155"/>
      <c r="WPE2" s="1155"/>
      <c r="WPF2" s="1155"/>
      <c r="WPG2" s="1155"/>
      <c r="WPH2" s="1155"/>
      <c r="WPI2" s="1155"/>
      <c r="WPJ2" s="1155"/>
      <c r="WPK2" s="1155"/>
      <c r="WPL2" s="1155"/>
      <c r="WPM2" s="1155"/>
      <c r="WPN2" s="1155"/>
      <c r="WPO2" s="1155"/>
      <c r="WPP2" s="1155"/>
      <c r="WPQ2" s="1155"/>
      <c r="WPR2" s="1155"/>
      <c r="WPS2" s="1155"/>
      <c r="WPT2" s="1155"/>
      <c r="WPU2" s="1155"/>
      <c r="WPV2" s="1155"/>
      <c r="WPW2" s="1155"/>
      <c r="WPX2" s="1155"/>
      <c r="WPY2" s="1155"/>
      <c r="WPZ2" s="1155"/>
      <c r="WQA2" s="1155"/>
      <c r="WQB2" s="1155"/>
      <c r="WQC2" s="1155"/>
      <c r="WQD2" s="1155"/>
      <c r="WQE2" s="1155"/>
      <c r="WQF2" s="1155"/>
      <c r="WQG2" s="1155"/>
      <c r="WQH2" s="1155"/>
      <c r="WQI2" s="1155"/>
      <c r="WQJ2" s="1155"/>
      <c r="WQK2" s="1155"/>
      <c r="WQL2" s="1155"/>
      <c r="WQM2" s="1155"/>
      <c r="WQN2" s="1155"/>
      <c r="WQO2" s="1155"/>
      <c r="WQP2" s="1155"/>
      <c r="WQQ2" s="1155"/>
      <c r="WQR2" s="1155"/>
      <c r="WQS2" s="1155"/>
      <c r="WQT2" s="1155"/>
      <c r="WQU2" s="1155"/>
      <c r="WQV2" s="1155"/>
      <c r="WQW2" s="1155"/>
      <c r="WQX2" s="1155"/>
      <c r="WQY2" s="1155"/>
      <c r="WQZ2" s="1155"/>
      <c r="WRA2" s="1155"/>
      <c r="WRB2" s="1155"/>
      <c r="WRC2" s="1155"/>
      <c r="WRD2" s="1155"/>
      <c r="WRE2" s="1155"/>
      <c r="WRF2" s="1155"/>
      <c r="WRG2" s="1155"/>
      <c r="WRH2" s="1155"/>
      <c r="WRI2" s="1155"/>
      <c r="WRJ2" s="1155"/>
      <c r="WRK2" s="1155"/>
      <c r="WRL2" s="1155"/>
      <c r="WRM2" s="1155"/>
      <c r="WRN2" s="1155"/>
      <c r="WRO2" s="1155"/>
      <c r="WRP2" s="1155"/>
      <c r="WRQ2" s="1155"/>
      <c r="WRR2" s="1155"/>
      <c r="WRS2" s="1155"/>
      <c r="WRT2" s="1155"/>
      <c r="WRU2" s="1155"/>
      <c r="WRV2" s="1155"/>
      <c r="WRW2" s="1155"/>
      <c r="WRX2" s="1155"/>
      <c r="WRY2" s="1155"/>
      <c r="WRZ2" s="1155"/>
      <c r="WSA2" s="1155"/>
      <c r="WSB2" s="1155"/>
      <c r="WSC2" s="1155"/>
      <c r="WSD2" s="1155"/>
      <c r="WSE2" s="1155"/>
      <c r="WSF2" s="1155"/>
      <c r="WSG2" s="1155"/>
      <c r="WSH2" s="1155"/>
      <c r="WSI2" s="1155"/>
      <c r="WSJ2" s="1155"/>
      <c r="WSK2" s="1155"/>
      <c r="WSL2" s="1155"/>
      <c r="WSM2" s="1155"/>
      <c r="WSN2" s="1155"/>
      <c r="WSO2" s="1155"/>
      <c r="WSP2" s="1155"/>
      <c r="WSQ2" s="1155"/>
      <c r="WSR2" s="1155"/>
      <c r="WSS2" s="1155"/>
      <c r="WST2" s="1155"/>
      <c r="WSU2" s="1155"/>
      <c r="WSV2" s="1155"/>
      <c r="WSW2" s="1155"/>
      <c r="WSX2" s="1155"/>
      <c r="WSY2" s="1155"/>
      <c r="WSZ2" s="1155"/>
      <c r="WTA2" s="1155"/>
      <c r="WTB2" s="1155"/>
      <c r="WTC2" s="1155"/>
      <c r="WTD2" s="1155"/>
      <c r="WTE2" s="1155"/>
      <c r="WTF2" s="1155"/>
      <c r="WTG2" s="1155"/>
      <c r="WTH2" s="1155"/>
      <c r="WTI2" s="1155"/>
      <c r="WTJ2" s="1155"/>
      <c r="WTK2" s="1155"/>
      <c r="WTL2" s="1155"/>
      <c r="WTM2" s="1155"/>
      <c r="WTN2" s="1155"/>
      <c r="WTO2" s="1155"/>
      <c r="WTP2" s="1155"/>
      <c r="WTQ2" s="1155"/>
      <c r="WTR2" s="1155"/>
      <c r="WTS2" s="1155"/>
      <c r="WTT2" s="1155"/>
      <c r="WTU2" s="1155"/>
      <c r="WTV2" s="1155"/>
      <c r="WTW2" s="1155"/>
      <c r="WTX2" s="1155"/>
      <c r="WTY2" s="1155"/>
      <c r="WTZ2" s="1155"/>
      <c r="WUA2" s="1155"/>
      <c r="WUB2" s="1155"/>
      <c r="WUC2" s="1155"/>
      <c r="WUD2" s="1155"/>
      <c r="WUE2" s="1155"/>
      <c r="WUF2" s="1155"/>
      <c r="WUG2" s="1155"/>
      <c r="WUH2" s="1155"/>
      <c r="WUI2" s="1155"/>
      <c r="WUJ2" s="1155"/>
      <c r="WUK2" s="1155"/>
      <c r="WUL2" s="1155"/>
      <c r="WUM2" s="1155"/>
      <c r="WUN2" s="1155"/>
      <c r="WUO2" s="1155"/>
      <c r="WUP2" s="1155"/>
      <c r="WUQ2" s="1155"/>
      <c r="WUR2" s="1155"/>
      <c r="WUS2" s="1155"/>
      <c r="WUT2" s="1155"/>
      <c r="WUU2" s="1155"/>
      <c r="WUV2" s="1155"/>
      <c r="WUW2" s="1155"/>
      <c r="WUX2" s="1155"/>
      <c r="WUY2" s="1155"/>
      <c r="WUZ2" s="1155"/>
      <c r="WVA2" s="1155"/>
      <c r="WVB2" s="1155"/>
      <c r="WVC2" s="1155"/>
      <c r="WVD2" s="1155"/>
      <c r="WVE2" s="1155"/>
      <c r="WVF2" s="1155"/>
      <c r="WVG2" s="1155"/>
      <c r="WVH2" s="1155"/>
      <c r="WVI2" s="1155"/>
      <c r="WVJ2" s="1155"/>
      <c r="WVK2" s="1155"/>
      <c r="WVL2" s="1155"/>
      <c r="WVM2" s="1155"/>
      <c r="WVN2" s="1155"/>
      <c r="WVO2" s="1155"/>
      <c r="WVP2" s="1155"/>
      <c r="WVQ2" s="1155"/>
      <c r="WVR2" s="1155"/>
      <c r="WVS2" s="1155"/>
      <c r="WVT2" s="1155"/>
      <c r="WVU2" s="1155"/>
      <c r="WVV2" s="1155"/>
      <c r="WVW2" s="1155"/>
      <c r="WVX2" s="1155"/>
      <c r="WVY2" s="1155"/>
      <c r="WVZ2" s="1155"/>
      <c r="WWA2" s="1155"/>
      <c r="WWB2" s="1155"/>
      <c r="WWC2" s="1155"/>
      <c r="WWD2" s="1155"/>
      <c r="WWE2" s="1155"/>
      <c r="WWF2" s="1155"/>
      <c r="WWG2" s="1155"/>
      <c r="WWH2" s="1155"/>
      <c r="WWI2" s="1155"/>
      <c r="WWJ2" s="1155"/>
      <c r="WWK2" s="1155"/>
      <c r="WWL2" s="1155"/>
      <c r="WWM2" s="1155"/>
      <c r="WWN2" s="1155"/>
      <c r="WWO2" s="1155"/>
      <c r="WWP2" s="1155"/>
      <c r="WWQ2" s="1155"/>
      <c r="WWR2" s="1155"/>
      <c r="WWS2" s="1155"/>
      <c r="WWT2" s="1155"/>
      <c r="WWU2" s="1155"/>
      <c r="WWV2" s="1155"/>
      <c r="WWW2" s="1155"/>
      <c r="WWX2" s="1155"/>
      <c r="WWY2" s="1155"/>
      <c r="WWZ2" s="1155"/>
      <c r="WXA2" s="1155"/>
      <c r="WXB2" s="1155"/>
      <c r="WXC2" s="1155"/>
      <c r="WXD2" s="1155"/>
      <c r="WXE2" s="1155"/>
      <c r="WXF2" s="1155"/>
      <c r="WXG2" s="1155"/>
      <c r="WXH2" s="1155"/>
      <c r="WXI2" s="1155"/>
      <c r="WXJ2" s="1155"/>
      <c r="WXK2" s="1155"/>
      <c r="WXL2" s="1155"/>
      <c r="WXM2" s="1155"/>
      <c r="WXN2" s="1155"/>
      <c r="WXO2" s="1155"/>
      <c r="WXP2" s="1155"/>
      <c r="WXQ2" s="1155"/>
      <c r="WXR2" s="1155"/>
      <c r="WXS2" s="1155"/>
      <c r="WXT2" s="1155"/>
      <c r="WXU2" s="1155"/>
      <c r="WXV2" s="1155"/>
      <c r="WXW2" s="1155"/>
      <c r="WXX2" s="1155"/>
      <c r="WXY2" s="1155"/>
      <c r="WXZ2" s="1155"/>
      <c r="WYA2" s="1155"/>
      <c r="WYB2" s="1155"/>
      <c r="WYC2" s="1155"/>
      <c r="WYD2" s="1155"/>
      <c r="WYE2" s="1155"/>
      <c r="WYF2" s="1155"/>
      <c r="WYG2" s="1155"/>
      <c r="WYH2" s="1155"/>
      <c r="WYI2" s="1155"/>
      <c r="WYJ2" s="1155"/>
      <c r="WYK2" s="1155"/>
      <c r="WYL2" s="1155"/>
      <c r="WYM2" s="1155"/>
      <c r="WYN2" s="1155"/>
      <c r="WYO2" s="1155"/>
      <c r="WYP2" s="1155"/>
      <c r="WYQ2" s="1155"/>
      <c r="WYR2" s="1155"/>
      <c r="WYS2" s="1155"/>
      <c r="WYT2" s="1155"/>
      <c r="WYU2" s="1155"/>
      <c r="WYV2" s="1155"/>
      <c r="WYW2" s="1155"/>
      <c r="WYX2" s="1155"/>
      <c r="WYY2" s="1155"/>
      <c r="WYZ2" s="1155"/>
      <c r="WZA2" s="1155"/>
      <c r="WZB2" s="1155"/>
      <c r="WZC2" s="1155"/>
      <c r="WZD2" s="1155"/>
      <c r="WZE2" s="1155"/>
      <c r="WZF2" s="1155"/>
      <c r="WZG2" s="1155"/>
      <c r="WZH2" s="1155"/>
      <c r="WZI2" s="1155"/>
      <c r="WZJ2" s="1155"/>
      <c r="WZK2" s="1155"/>
      <c r="WZL2" s="1155"/>
      <c r="WZM2" s="1155"/>
      <c r="WZN2" s="1155"/>
      <c r="WZO2" s="1155"/>
      <c r="WZP2" s="1155"/>
      <c r="WZQ2" s="1155"/>
      <c r="WZR2" s="1155"/>
      <c r="WZS2" s="1155"/>
      <c r="WZT2" s="1155"/>
      <c r="WZU2" s="1155"/>
      <c r="WZV2" s="1155"/>
      <c r="WZW2" s="1155"/>
      <c r="WZX2" s="1155"/>
      <c r="WZY2" s="1155"/>
      <c r="WZZ2" s="1155"/>
      <c r="XAA2" s="1155"/>
      <c r="XAB2" s="1155"/>
      <c r="XAC2" s="1155"/>
      <c r="XAD2" s="1155"/>
      <c r="XAE2" s="1155"/>
      <c r="XAF2" s="1155"/>
      <c r="XAG2" s="1155"/>
      <c r="XAH2" s="1155"/>
      <c r="XAI2" s="1155"/>
      <c r="XAJ2" s="1155"/>
      <c r="XAK2" s="1155"/>
      <c r="XAL2" s="1155"/>
      <c r="XAM2" s="1155"/>
      <c r="XAN2" s="1155"/>
      <c r="XAO2" s="1155"/>
      <c r="XAP2" s="1155"/>
      <c r="XAQ2" s="1155"/>
      <c r="XAR2" s="1155"/>
      <c r="XAS2" s="1155"/>
      <c r="XAT2" s="1155"/>
      <c r="XAU2" s="1155"/>
      <c r="XAV2" s="1155"/>
      <c r="XAW2" s="1155"/>
      <c r="XAX2" s="1155"/>
      <c r="XAY2" s="1155"/>
      <c r="XAZ2" s="1155"/>
      <c r="XBA2" s="1155"/>
      <c r="XBB2" s="1155"/>
      <c r="XBC2" s="1155"/>
      <c r="XBD2" s="1155"/>
      <c r="XBE2" s="1155"/>
      <c r="XBF2" s="1155"/>
      <c r="XBG2" s="1155"/>
      <c r="XBH2" s="1155"/>
      <c r="XBI2" s="1155"/>
      <c r="XBJ2" s="1155"/>
      <c r="XBK2" s="1155"/>
      <c r="XBL2" s="1155"/>
      <c r="XBM2" s="1155"/>
      <c r="XBN2" s="1155"/>
      <c r="XBO2" s="1155"/>
      <c r="XBP2" s="1155"/>
      <c r="XBQ2" s="1155"/>
      <c r="XBR2" s="1155"/>
      <c r="XBS2" s="1155"/>
      <c r="XBT2" s="1155"/>
      <c r="XBU2" s="1155"/>
      <c r="XBV2" s="1155"/>
      <c r="XBW2" s="1155"/>
      <c r="XBX2" s="1155"/>
      <c r="XBY2" s="1155"/>
      <c r="XBZ2" s="1155"/>
      <c r="XCA2" s="1155"/>
      <c r="XCB2" s="1155"/>
      <c r="XCC2" s="1155"/>
      <c r="XCD2" s="1155"/>
      <c r="XCE2" s="1155"/>
      <c r="XCF2" s="1155"/>
      <c r="XCG2" s="1155"/>
      <c r="XCH2" s="1155"/>
      <c r="XCI2" s="1155"/>
      <c r="XCJ2" s="1155"/>
      <c r="XCK2" s="1155"/>
      <c r="XCL2" s="1155"/>
      <c r="XCM2" s="1155"/>
      <c r="XCN2" s="1155"/>
      <c r="XCO2" s="1155"/>
      <c r="XCP2" s="1155"/>
      <c r="XCQ2" s="1155"/>
      <c r="XCR2" s="1155"/>
      <c r="XCS2" s="1155"/>
      <c r="XCT2" s="1155"/>
      <c r="XCU2" s="1155"/>
      <c r="XCV2" s="1155"/>
      <c r="XCW2" s="1155"/>
      <c r="XCX2" s="1155"/>
      <c r="XCY2" s="1155"/>
      <c r="XCZ2" s="1155"/>
      <c r="XDA2" s="1155"/>
      <c r="XDB2" s="1155"/>
      <c r="XDC2" s="1155"/>
      <c r="XDD2" s="1155"/>
      <c r="XDE2" s="1155"/>
      <c r="XDF2" s="1155"/>
      <c r="XDG2" s="1155"/>
      <c r="XDH2" s="1155"/>
      <c r="XDI2" s="1155"/>
      <c r="XDJ2" s="1155"/>
      <c r="XDK2" s="1155"/>
      <c r="XDL2" s="1155"/>
      <c r="XDM2" s="1155"/>
      <c r="XDN2" s="1155"/>
      <c r="XDO2" s="1155"/>
      <c r="XDP2" s="1155"/>
      <c r="XDQ2" s="1155"/>
      <c r="XDR2" s="1155"/>
      <c r="XDS2" s="1155"/>
      <c r="XDT2" s="1155"/>
      <c r="XDU2" s="1155"/>
      <c r="XDV2" s="1155"/>
      <c r="XDW2" s="1155"/>
      <c r="XDX2" s="1155"/>
      <c r="XDY2" s="1155"/>
      <c r="XDZ2" s="1155"/>
      <c r="XEA2" s="1155"/>
      <c r="XEB2" s="1155"/>
      <c r="XEC2" s="1155"/>
      <c r="XED2" s="1155"/>
      <c r="XEE2" s="1155"/>
      <c r="XEF2" s="1155"/>
      <c r="XEG2" s="1155"/>
      <c r="XEH2" s="1155"/>
      <c r="XEI2" s="1155"/>
      <c r="XEJ2" s="1155"/>
      <c r="XEK2" s="1155"/>
      <c r="XEL2" s="1155"/>
      <c r="XEM2" s="1155"/>
      <c r="XEN2" s="1155"/>
      <c r="XEO2" s="1155"/>
      <c r="XEP2" s="1155"/>
      <c r="XEQ2" s="1155"/>
      <c r="XER2" s="1155"/>
      <c r="XES2" s="1155"/>
      <c r="XET2" s="1155"/>
      <c r="XEU2" s="1155"/>
      <c r="XEV2" s="1155"/>
      <c r="XEW2" s="1155"/>
      <c r="XEX2" s="1155"/>
      <c r="XEY2" s="1155"/>
      <c r="XEZ2" s="1155"/>
      <c r="XFA2" s="1155"/>
      <c r="XFB2" s="1155"/>
      <c r="XFC2" s="1155"/>
      <c r="XFD2" s="1155"/>
    </row>
    <row r="3" spans="1:16384" ht="25" x14ac:dyDescent="0.25">
      <c r="A3" s="113">
        <f>Checklist!A29</f>
        <v>1.117</v>
      </c>
      <c r="B3" s="198" t="str">
        <f>Checklist!B29</f>
        <v>Does the SSP outline a process for securing SSO agency review and approval of updates to the SSP?</v>
      </c>
      <c r="C3" s="113">
        <f>Checklist!D29</f>
        <v>0</v>
      </c>
      <c r="D3" s="198" t="str">
        <f>Checklist!E29</f>
        <v xml:space="preserve"> </v>
      </c>
      <c r="E3" s="1155"/>
      <c r="F3" s="1155"/>
      <c r="G3" s="1155"/>
      <c r="H3" s="1155"/>
      <c r="I3" s="1155"/>
      <c r="J3" s="1155"/>
      <c r="K3" s="1155"/>
      <c r="L3" s="1155"/>
      <c r="M3" s="1155"/>
      <c r="N3" s="1155"/>
      <c r="O3" s="1155"/>
      <c r="P3" s="1155"/>
      <c r="Q3" s="1155"/>
      <c r="R3" s="1155"/>
      <c r="S3" s="1155"/>
      <c r="T3" s="1155"/>
      <c r="U3" s="1155"/>
      <c r="V3" s="1155"/>
      <c r="W3" s="1155"/>
      <c r="X3" s="1155"/>
      <c r="Y3" s="1155"/>
      <c r="Z3" s="1155"/>
      <c r="AA3" s="1155"/>
      <c r="AB3" s="1155"/>
      <c r="AC3" s="1155"/>
      <c r="AD3" s="1155"/>
      <c r="AE3" s="1155"/>
      <c r="AF3" s="1155"/>
      <c r="AG3" s="1155"/>
      <c r="AH3" s="1155"/>
      <c r="AI3" s="1155"/>
      <c r="AJ3" s="1155"/>
      <c r="AK3" s="1155"/>
      <c r="AL3" s="1155"/>
      <c r="AM3" s="1155"/>
      <c r="AN3" s="1155"/>
      <c r="AO3" s="1155"/>
      <c r="AP3" s="1155"/>
      <c r="AQ3" s="1155"/>
      <c r="AR3" s="1155"/>
      <c r="AS3" s="1155"/>
      <c r="AT3" s="1155"/>
      <c r="AU3" s="1155"/>
      <c r="AV3" s="1155"/>
      <c r="AW3" s="1155"/>
      <c r="AX3" s="1155"/>
      <c r="AY3" s="1155"/>
      <c r="AZ3" s="1155"/>
      <c r="BA3" s="1155"/>
      <c r="BB3" s="1155"/>
      <c r="BC3" s="1155"/>
      <c r="BD3" s="1155"/>
      <c r="BE3" s="1155"/>
      <c r="BF3" s="1155"/>
      <c r="BG3" s="1155"/>
      <c r="BH3" s="1155"/>
      <c r="BI3" s="1155"/>
      <c r="BJ3" s="1155"/>
      <c r="BK3" s="1155"/>
      <c r="BL3" s="1155"/>
      <c r="BM3" s="1155"/>
      <c r="BN3" s="1155"/>
      <c r="BO3" s="1155"/>
      <c r="BP3" s="1155"/>
      <c r="BQ3" s="1155"/>
      <c r="BR3" s="1155"/>
      <c r="BS3" s="1155"/>
      <c r="BT3" s="1155"/>
      <c r="BU3" s="1155"/>
      <c r="BV3" s="1155"/>
      <c r="BW3" s="1155"/>
      <c r="BX3" s="1155"/>
      <c r="BY3" s="1155"/>
      <c r="BZ3" s="1155"/>
      <c r="CA3" s="1155"/>
      <c r="CB3" s="1155"/>
      <c r="CC3" s="1155"/>
      <c r="CD3" s="1155"/>
      <c r="CE3" s="1155"/>
      <c r="CF3" s="1155"/>
      <c r="CG3" s="1155"/>
      <c r="CH3" s="1155"/>
      <c r="CI3" s="1155"/>
      <c r="CJ3" s="1155"/>
      <c r="CK3" s="1155"/>
      <c r="CL3" s="1155"/>
      <c r="CM3" s="1155"/>
      <c r="CN3" s="1155"/>
      <c r="CO3" s="1155"/>
      <c r="CP3" s="1155"/>
      <c r="CQ3" s="1155"/>
      <c r="CR3" s="1155"/>
      <c r="CS3" s="1155"/>
      <c r="CT3" s="1155"/>
      <c r="CU3" s="1155"/>
      <c r="CV3" s="1155"/>
      <c r="CW3" s="1155"/>
      <c r="CX3" s="1155"/>
      <c r="CY3" s="1155"/>
      <c r="CZ3" s="1155"/>
      <c r="DA3" s="1155"/>
      <c r="DB3" s="1155"/>
      <c r="DC3" s="1155"/>
      <c r="DD3" s="1155"/>
      <c r="DE3" s="1155"/>
      <c r="DF3" s="1155"/>
      <c r="DG3" s="1155"/>
      <c r="DH3" s="1155"/>
      <c r="DI3" s="1155"/>
      <c r="DJ3" s="1155"/>
      <c r="DK3" s="1155"/>
      <c r="DL3" s="1155"/>
      <c r="DM3" s="1155"/>
      <c r="DN3" s="1155"/>
      <c r="DO3" s="1155"/>
      <c r="DP3" s="1155"/>
      <c r="DQ3" s="1155"/>
      <c r="DR3" s="1155"/>
      <c r="DS3" s="1155"/>
      <c r="DT3" s="1155"/>
      <c r="DU3" s="1155"/>
      <c r="DV3" s="1155"/>
      <c r="DW3" s="1155"/>
      <c r="DX3" s="1155"/>
      <c r="DY3" s="1155"/>
      <c r="DZ3" s="1155"/>
      <c r="EA3" s="1155"/>
      <c r="EB3" s="1155"/>
      <c r="EC3" s="1155"/>
      <c r="ED3" s="1155"/>
      <c r="EE3" s="1155"/>
      <c r="EF3" s="1155"/>
      <c r="EG3" s="1155"/>
      <c r="EH3" s="1155"/>
      <c r="EI3" s="1155"/>
      <c r="EJ3" s="1155"/>
      <c r="EK3" s="1155"/>
      <c r="EL3" s="1155"/>
      <c r="EM3" s="1155"/>
      <c r="EN3" s="1155"/>
      <c r="EO3" s="1155"/>
      <c r="EP3" s="1155"/>
      <c r="EQ3" s="1155"/>
      <c r="ER3" s="1155"/>
      <c r="ES3" s="1155"/>
      <c r="ET3" s="1155"/>
      <c r="EU3" s="1155"/>
      <c r="EV3" s="1155"/>
      <c r="EW3" s="1155"/>
      <c r="EX3" s="1155"/>
      <c r="EY3" s="1155"/>
      <c r="EZ3" s="1155"/>
      <c r="FA3" s="1155"/>
      <c r="FB3" s="1155"/>
      <c r="FC3" s="1155"/>
      <c r="FD3" s="1155"/>
      <c r="FE3" s="1155"/>
      <c r="FF3" s="1155"/>
      <c r="FG3" s="1155"/>
      <c r="FH3" s="1155"/>
      <c r="FI3" s="1155"/>
      <c r="FJ3" s="1155"/>
      <c r="FK3" s="1155"/>
      <c r="FL3" s="1155"/>
      <c r="FM3" s="1155"/>
      <c r="FN3" s="1155"/>
      <c r="FO3" s="1155"/>
      <c r="FP3" s="1155"/>
      <c r="FQ3" s="1155"/>
      <c r="FR3" s="1155"/>
      <c r="FS3" s="1155"/>
      <c r="FT3" s="1155"/>
      <c r="FU3" s="1155"/>
      <c r="FV3" s="1155"/>
      <c r="FW3" s="1155"/>
      <c r="FX3" s="1155"/>
      <c r="FY3" s="1155"/>
      <c r="FZ3" s="1155"/>
      <c r="GA3" s="1155"/>
      <c r="GB3" s="1155"/>
      <c r="GC3" s="1155"/>
      <c r="GD3" s="1155"/>
      <c r="GE3" s="1155"/>
      <c r="GF3" s="1155"/>
      <c r="GG3" s="1155"/>
      <c r="GH3" s="1155"/>
      <c r="GI3" s="1155"/>
      <c r="GJ3" s="1155"/>
      <c r="GK3" s="1155"/>
      <c r="GL3" s="1155"/>
      <c r="GM3" s="1155"/>
      <c r="GN3" s="1155"/>
      <c r="GO3" s="1155"/>
      <c r="GP3" s="1155"/>
      <c r="GQ3" s="1155"/>
      <c r="GR3" s="1155"/>
      <c r="GS3" s="1155"/>
      <c r="GT3" s="1155"/>
      <c r="GU3" s="1155"/>
      <c r="GV3" s="1155"/>
      <c r="GW3" s="1155"/>
      <c r="GX3" s="1155"/>
      <c r="GY3" s="1155"/>
      <c r="GZ3" s="1155"/>
      <c r="HA3" s="1155"/>
      <c r="HB3" s="1155"/>
      <c r="HC3" s="1155"/>
      <c r="HD3" s="1155"/>
      <c r="HE3" s="1155"/>
      <c r="HF3" s="1155"/>
      <c r="HG3" s="1155"/>
      <c r="HH3" s="1155"/>
      <c r="HI3" s="1155"/>
      <c r="HJ3" s="1155"/>
      <c r="HK3" s="1155"/>
      <c r="HL3" s="1155"/>
      <c r="HM3" s="1155"/>
      <c r="HN3" s="1155"/>
      <c r="HO3" s="1155"/>
      <c r="HP3" s="1155"/>
      <c r="HQ3" s="1155"/>
      <c r="HR3" s="1155"/>
      <c r="HS3" s="1155"/>
      <c r="HT3" s="1155"/>
      <c r="HU3" s="1155"/>
      <c r="HV3" s="1155"/>
      <c r="HW3" s="1155"/>
      <c r="HX3" s="1155"/>
      <c r="HY3" s="1155"/>
      <c r="HZ3" s="1155"/>
      <c r="IA3" s="1155"/>
      <c r="IB3" s="1155"/>
      <c r="IC3" s="1155"/>
      <c r="ID3" s="1155"/>
      <c r="IE3" s="1155"/>
      <c r="IF3" s="1155"/>
      <c r="IG3" s="1155"/>
      <c r="IH3" s="1155"/>
      <c r="II3" s="1155"/>
      <c r="IJ3" s="1155"/>
      <c r="IK3" s="1155"/>
      <c r="IL3" s="1155"/>
      <c r="IM3" s="1155"/>
      <c r="IN3" s="1155"/>
      <c r="IO3" s="1155"/>
      <c r="IP3" s="1155"/>
      <c r="IQ3" s="1155"/>
      <c r="IR3" s="1155"/>
      <c r="IS3" s="1155"/>
      <c r="IT3" s="1155"/>
      <c r="IU3" s="1155"/>
      <c r="IV3" s="1155"/>
      <c r="IW3" s="1155"/>
      <c r="IX3" s="1155"/>
      <c r="IY3" s="1155"/>
      <c r="IZ3" s="1155"/>
      <c r="JA3" s="1155"/>
      <c r="JB3" s="1155"/>
      <c r="JC3" s="1155"/>
      <c r="JD3" s="1155"/>
      <c r="JE3" s="1155"/>
      <c r="JF3" s="1155"/>
      <c r="JG3" s="1155"/>
      <c r="JH3" s="1155"/>
      <c r="JI3" s="1155"/>
      <c r="JJ3" s="1155"/>
      <c r="JK3" s="1155"/>
      <c r="JL3" s="1155"/>
      <c r="JM3" s="1155"/>
      <c r="JN3" s="1155"/>
      <c r="JO3" s="1155"/>
      <c r="JP3" s="1155"/>
      <c r="JQ3" s="1155"/>
      <c r="JR3" s="1155"/>
      <c r="JS3" s="1155"/>
      <c r="JT3" s="1155"/>
      <c r="JU3" s="1155"/>
      <c r="JV3" s="1155"/>
      <c r="JW3" s="1155"/>
      <c r="JX3" s="1155"/>
      <c r="JY3" s="1155"/>
      <c r="JZ3" s="1155"/>
      <c r="KA3" s="1155"/>
      <c r="KB3" s="1155"/>
      <c r="KC3" s="1155"/>
      <c r="KD3" s="1155"/>
      <c r="KE3" s="1155"/>
      <c r="KF3" s="1155"/>
      <c r="KG3" s="1155"/>
      <c r="KH3" s="1155"/>
      <c r="KI3" s="1155"/>
      <c r="KJ3" s="1155"/>
      <c r="KK3" s="1155"/>
      <c r="KL3" s="1155"/>
      <c r="KM3" s="1155"/>
      <c r="KN3" s="1155"/>
      <c r="KO3" s="1155"/>
      <c r="KP3" s="1155"/>
      <c r="KQ3" s="1155"/>
      <c r="KR3" s="1155"/>
      <c r="KS3" s="1155"/>
      <c r="KT3" s="1155"/>
      <c r="KU3" s="1155"/>
      <c r="KV3" s="1155"/>
      <c r="KW3" s="1155"/>
      <c r="KX3" s="1155"/>
      <c r="KY3" s="1155"/>
      <c r="KZ3" s="1155"/>
      <c r="LA3" s="1155"/>
      <c r="LB3" s="1155"/>
      <c r="LC3" s="1155"/>
      <c r="LD3" s="1155"/>
      <c r="LE3" s="1155"/>
      <c r="LF3" s="1155"/>
      <c r="LG3" s="1155"/>
      <c r="LH3" s="1155"/>
      <c r="LI3" s="1155"/>
      <c r="LJ3" s="1155"/>
      <c r="LK3" s="1155"/>
      <c r="LL3" s="1155"/>
      <c r="LM3" s="1155"/>
      <c r="LN3" s="1155"/>
      <c r="LO3" s="1155"/>
      <c r="LP3" s="1155"/>
      <c r="LQ3" s="1155"/>
      <c r="LR3" s="1155"/>
      <c r="LS3" s="1155"/>
      <c r="LT3" s="1155"/>
      <c r="LU3" s="1155"/>
      <c r="LV3" s="1155"/>
      <c r="LW3" s="1155"/>
      <c r="LX3" s="1155"/>
      <c r="LY3" s="1155"/>
      <c r="LZ3" s="1155"/>
      <c r="MA3" s="1155"/>
      <c r="MB3" s="1155"/>
      <c r="MC3" s="1155"/>
      <c r="MD3" s="1155"/>
      <c r="ME3" s="1155"/>
      <c r="MF3" s="1155"/>
      <c r="MG3" s="1155"/>
      <c r="MH3" s="1155"/>
      <c r="MI3" s="1155"/>
      <c r="MJ3" s="1155"/>
      <c r="MK3" s="1155"/>
      <c r="ML3" s="1155"/>
      <c r="MM3" s="1155"/>
      <c r="MN3" s="1155"/>
      <c r="MO3" s="1155"/>
      <c r="MP3" s="1155"/>
      <c r="MQ3" s="1155"/>
      <c r="MR3" s="1155"/>
      <c r="MS3" s="1155"/>
      <c r="MT3" s="1155"/>
      <c r="MU3" s="1155"/>
      <c r="MV3" s="1155"/>
      <c r="MW3" s="1155"/>
      <c r="MX3" s="1155"/>
      <c r="MY3" s="1155"/>
      <c r="MZ3" s="1155"/>
      <c r="NA3" s="1155"/>
      <c r="NB3" s="1155"/>
      <c r="NC3" s="1155"/>
      <c r="ND3" s="1155"/>
      <c r="NE3" s="1155"/>
      <c r="NF3" s="1155"/>
      <c r="NG3" s="1155"/>
      <c r="NH3" s="1155"/>
      <c r="NI3" s="1155"/>
      <c r="NJ3" s="1155"/>
      <c r="NK3" s="1155"/>
      <c r="NL3" s="1155"/>
      <c r="NM3" s="1155"/>
      <c r="NN3" s="1155"/>
      <c r="NO3" s="1155"/>
      <c r="NP3" s="1155"/>
      <c r="NQ3" s="1155"/>
      <c r="NR3" s="1155"/>
      <c r="NS3" s="1155"/>
      <c r="NT3" s="1155"/>
      <c r="NU3" s="1155"/>
      <c r="NV3" s="1155"/>
      <c r="NW3" s="1155"/>
      <c r="NX3" s="1155"/>
      <c r="NY3" s="1155"/>
      <c r="NZ3" s="1155"/>
      <c r="OA3" s="1155"/>
      <c r="OB3" s="1155"/>
      <c r="OC3" s="1155"/>
      <c r="OD3" s="1155"/>
      <c r="OE3" s="1155"/>
      <c r="OF3" s="1155"/>
      <c r="OG3" s="1155"/>
      <c r="OH3" s="1155"/>
      <c r="OI3" s="1155"/>
      <c r="OJ3" s="1155"/>
      <c r="OK3" s="1155"/>
      <c r="OL3" s="1155"/>
      <c r="OM3" s="1155"/>
      <c r="ON3" s="1155"/>
      <c r="OO3" s="1155"/>
      <c r="OP3" s="1155"/>
      <c r="OQ3" s="1155"/>
      <c r="OR3" s="1155"/>
      <c r="OS3" s="1155"/>
      <c r="OT3" s="1155"/>
      <c r="OU3" s="1155"/>
      <c r="OV3" s="1155"/>
      <c r="OW3" s="1155"/>
      <c r="OX3" s="1155"/>
      <c r="OY3" s="1155"/>
      <c r="OZ3" s="1155"/>
      <c r="PA3" s="1155"/>
      <c r="PB3" s="1155"/>
      <c r="PC3" s="1155"/>
      <c r="PD3" s="1155"/>
      <c r="PE3" s="1155"/>
      <c r="PF3" s="1155"/>
      <c r="PG3" s="1155"/>
      <c r="PH3" s="1155"/>
      <c r="PI3" s="1155"/>
      <c r="PJ3" s="1155"/>
      <c r="PK3" s="1155"/>
      <c r="PL3" s="1155"/>
      <c r="PM3" s="1155"/>
      <c r="PN3" s="1155"/>
      <c r="PO3" s="1155"/>
      <c r="PP3" s="1155"/>
      <c r="PQ3" s="1155"/>
      <c r="PR3" s="1155"/>
      <c r="PS3" s="1155"/>
      <c r="PT3" s="1155"/>
      <c r="PU3" s="1155"/>
      <c r="PV3" s="1155"/>
      <c r="PW3" s="1155"/>
      <c r="PX3" s="1155"/>
      <c r="PY3" s="1155"/>
      <c r="PZ3" s="1155"/>
      <c r="QA3" s="1155"/>
      <c r="QB3" s="1155"/>
      <c r="QC3" s="1155"/>
      <c r="QD3" s="1155"/>
      <c r="QE3" s="1155"/>
      <c r="QF3" s="1155"/>
      <c r="QG3" s="1155"/>
      <c r="QH3" s="1155"/>
      <c r="QI3" s="1155"/>
      <c r="QJ3" s="1155"/>
      <c r="QK3" s="1155"/>
      <c r="QL3" s="1155"/>
      <c r="QM3" s="1155"/>
      <c r="QN3" s="1155"/>
      <c r="QO3" s="1155"/>
      <c r="QP3" s="1155"/>
      <c r="QQ3" s="1155"/>
      <c r="QR3" s="1155"/>
      <c r="QS3" s="1155"/>
      <c r="QT3" s="1155"/>
      <c r="QU3" s="1155"/>
      <c r="QV3" s="1155"/>
      <c r="QW3" s="1155"/>
      <c r="QX3" s="1155"/>
      <c r="QY3" s="1155"/>
      <c r="QZ3" s="1155"/>
      <c r="RA3" s="1155"/>
      <c r="RB3" s="1155"/>
      <c r="RC3" s="1155"/>
      <c r="RD3" s="1155"/>
      <c r="RE3" s="1155"/>
      <c r="RF3" s="1155"/>
      <c r="RG3" s="1155"/>
      <c r="RH3" s="1155"/>
      <c r="RI3" s="1155"/>
      <c r="RJ3" s="1155"/>
      <c r="RK3" s="1155"/>
      <c r="RL3" s="1155"/>
      <c r="RM3" s="1155"/>
      <c r="RN3" s="1155"/>
      <c r="RO3" s="1155"/>
      <c r="RP3" s="1155"/>
      <c r="RQ3" s="1155"/>
      <c r="RR3" s="1155"/>
      <c r="RS3" s="1155"/>
      <c r="RT3" s="1155"/>
      <c r="RU3" s="1155"/>
      <c r="RV3" s="1155"/>
      <c r="RW3" s="1155"/>
      <c r="RX3" s="1155"/>
      <c r="RY3" s="1155"/>
      <c r="RZ3" s="1155"/>
      <c r="SA3" s="1155"/>
      <c r="SB3" s="1155"/>
      <c r="SC3" s="1155"/>
      <c r="SD3" s="1155"/>
      <c r="SE3" s="1155"/>
      <c r="SF3" s="1155"/>
      <c r="SG3" s="1155"/>
      <c r="SH3" s="1155"/>
      <c r="SI3" s="1155"/>
      <c r="SJ3" s="1155"/>
      <c r="SK3" s="1155"/>
      <c r="SL3" s="1155"/>
      <c r="SM3" s="1155"/>
      <c r="SN3" s="1155"/>
      <c r="SO3" s="1155"/>
      <c r="SP3" s="1155"/>
      <c r="SQ3" s="1155"/>
      <c r="SR3" s="1155"/>
      <c r="SS3" s="1155"/>
      <c r="ST3" s="1155"/>
      <c r="SU3" s="1155"/>
      <c r="SV3" s="1155"/>
      <c r="SW3" s="1155"/>
      <c r="SX3" s="1155"/>
      <c r="SY3" s="1155"/>
      <c r="SZ3" s="1155"/>
      <c r="TA3" s="1155"/>
      <c r="TB3" s="1155"/>
      <c r="TC3" s="1155"/>
      <c r="TD3" s="1155"/>
      <c r="TE3" s="1155"/>
      <c r="TF3" s="1155"/>
      <c r="TG3" s="1155"/>
      <c r="TH3" s="1155"/>
      <c r="TI3" s="1155"/>
      <c r="TJ3" s="1155"/>
      <c r="TK3" s="1155"/>
      <c r="TL3" s="1155"/>
      <c r="TM3" s="1155"/>
      <c r="TN3" s="1155"/>
      <c r="TO3" s="1155"/>
      <c r="TP3" s="1155"/>
      <c r="TQ3" s="1155"/>
      <c r="TR3" s="1155"/>
      <c r="TS3" s="1155"/>
      <c r="TT3" s="1155"/>
      <c r="TU3" s="1155"/>
      <c r="TV3" s="1155"/>
      <c r="TW3" s="1155"/>
      <c r="TX3" s="1155"/>
      <c r="TY3" s="1155"/>
      <c r="TZ3" s="1155"/>
      <c r="UA3" s="1155"/>
      <c r="UB3" s="1155"/>
      <c r="UC3" s="1155"/>
      <c r="UD3" s="1155"/>
      <c r="UE3" s="1155"/>
      <c r="UF3" s="1155"/>
      <c r="UG3" s="1155"/>
      <c r="UH3" s="1155"/>
      <c r="UI3" s="1155"/>
      <c r="UJ3" s="1155"/>
      <c r="UK3" s="1155"/>
      <c r="UL3" s="1155"/>
      <c r="UM3" s="1155"/>
      <c r="UN3" s="1155"/>
      <c r="UO3" s="1155"/>
      <c r="UP3" s="1155"/>
      <c r="UQ3" s="1155"/>
      <c r="UR3" s="1155"/>
      <c r="US3" s="1155"/>
      <c r="UT3" s="1155"/>
      <c r="UU3" s="1155"/>
      <c r="UV3" s="1155"/>
      <c r="UW3" s="1155"/>
      <c r="UX3" s="1155"/>
      <c r="UY3" s="1155"/>
      <c r="UZ3" s="1155"/>
      <c r="VA3" s="1155"/>
      <c r="VB3" s="1155"/>
      <c r="VC3" s="1155"/>
      <c r="VD3" s="1155"/>
      <c r="VE3" s="1155"/>
      <c r="VF3" s="1155"/>
      <c r="VG3" s="1155"/>
      <c r="VH3" s="1155"/>
      <c r="VI3" s="1155"/>
      <c r="VJ3" s="1155"/>
      <c r="VK3" s="1155"/>
      <c r="VL3" s="1155"/>
      <c r="VM3" s="1155"/>
      <c r="VN3" s="1155"/>
      <c r="VO3" s="1155"/>
      <c r="VP3" s="1155"/>
      <c r="VQ3" s="1155"/>
      <c r="VR3" s="1155"/>
      <c r="VS3" s="1155"/>
      <c r="VT3" s="1155"/>
      <c r="VU3" s="1155"/>
      <c r="VV3" s="1155"/>
      <c r="VW3" s="1155"/>
      <c r="VX3" s="1155"/>
      <c r="VY3" s="1155"/>
      <c r="VZ3" s="1155"/>
      <c r="WA3" s="1155"/>
      <c r="WB3" s="1155"/>
      <c r="WC3" s="1155"/>
      <c r="WD3" s="1155"/>
      <c r="WE3" s="1155"/>
      <c r="WF3" s="1155"/>
      <c r="WG3" s="1155"/>
      <c r="WH3" s="1155"/>
      <c r="WI3" s="1155"/>
      <c r="WJ3" s="1155"/>
      <c r="WK3" s="1155"/>
      <c r="WL3" s="1155"/>
      <c r="WM3" s="1155"/>
      <c r="WN3" s="1155"/>
      <c r="WO3" s="1155"/>
      <c r="WP3" s="1155"/>
      <c r="WQ3" s="1155"/>
      <c r="WR3" s="1155"/>
      <c r="WS3" s="1155"/>
      <c r="WT3" s="1155"/>
      <c r="WU3" s="1155"/>
      <c r="WV3" s="1155"/>
      <c r="WW3" s="1155"/>
      <c r="WX3" s="1155"/>
      <c r="WY3" s="1155"/>
      <c r="WZ3" s="1155"/>
      <c r="XA3" s="1155"/>
      <c r="XB3" s="1155"/>
      <c r="XC3" s="1155"/>
      <c r="XD3" s="1155"/>
      <c r="XE3" s="1155"/>
      <c r="XF3" s="1155"/>
      <c r="XG3" s="1155"/>
      <c r="XH3" s="1155"/>
      <c r="XI3" s="1155"/>
      <c r="XJ3" s="1155"/>
      <c r="XK3" s="1155"/>
      <c r="XL3" s="1155"/>
      <c r="XM3" s="1155"/>
      <c r="XN3" s="1155"/>
      <c r="XO3" s="1155"/>
      <c r="XP3" s="1155"/>
      <c r="XQ3" s="1155"/>
      <c r="XR3" s="1155"/>
      <c r="XS3" s="1155"/>
      <c r="XT3" s="1155"/>
      <c r="XU3" s="1155"/>
      <c r="XV3" s="1155"/>
      <c r="XW3" s="1155"/>
      <c r="XX3" s="1155"/>
      <c r="XY3" s="1155"/>
      <c r="XZ3" s="1155"/>
      <c r="YA3" s="1155"/>
      <c r="YB3" s="1155"/>
      <c r="YC3" s="1155"/>
      <c r="YD3" s="1155"/>
      <c r="YE3" s="1155"/>
      <c r="YF3" s="1155"/>
      <c r="YG3" s="1155"/>
      <c r="YH3" s="1155"/>
      <c r="YI3" s="1155"/>
      <c r="YJ3" s="1155"/>
      <c r="YK3" s="1155"/>
      <c r="YL3" s="1155"/>
      <c r="YM3" s="1155"/>
      <c r="YN3" s="1155"/>
      <c r="YO3" s="1155"/>
      <c r="YP3" s="1155"/>
      <c r="YQ3" s="1155"/>
      <c r="YR3" s="1155"/>
      <c r="YS3" s="1155"/>
      <c r="YT3" s="1155"/>
      <c r="YU3" s="1155"/>
      <c r="YV3" s="1155"/>
      <c r="YW3" s="1155"/>
      <c r="YX3" s="1155"/>
      <c r="YY3" s="1155"/>
      <c r="YZ3" s="1155"/>
      <c r="ZA3" s="1155"/>
      <c r="ZB3" s="1155"/>
      <c r="ZC3" s="1155"/>
      <c r="ZD3" s="1155"/>
      <c r="ZE3" s="1155"/>
      <c r="ZF3" s="1155"/>
      <c r="ZG3" s="1155"/>
      <c r="ZH3" s="1155"/>
      <c r="ZI3" s="1155"/>
      <c r="ZJ3" s="1155"/>
      <c r="ZK3" s="1155"/>
      <c r="ZL3" s="1155"/>
      <c r="ZM3" s="1155"/>
      <c r="ZN3" s="1155"/>
      <c r="ZO3" s="1155"/>
      <c r="ZP3" s="1155"/>
      <c r="ZQ3" s="1155"/>
      <c r="ZR3" s="1155"/>
      <c r="ZS3" s="1155"/>
      <c r="ZT3" s="1155"/>
      <c r="ZU3" s="1155"/>
      <c r="ZV3" s="1155"/>
      <c r="ZW3" s="1155"/>
      <c r="ZX3" s="1155"/>
      <c r="ZY3" s="1155"/>
      <c r="ZZ3" s="1155"/>
      <c r="AAA3" s="1155"/>
      <c r="AAB3" s="1155"/>
      <c r="AAC3" s="1155"/>
      <c r="AAD3" s="1155"/>
      <c r="AAE3" s="1155"/>
      <c r="AAF3" s="1155"/>
      <c r="AAG3" s="1155"/>
      <c r="AAH3" s="1155"/>
      <c r="AAI3" s="1155"/>
      <c r="AAJ3" s="1155"/>
      <c r="AAK3" s="1155"/>
      <c r="AAL3" s="1155"/>
      <c r="AAM3" s="1155"/>
      <c r="AAN3" s="1155"/>
      <c r="AAO3" s="1155"/>
      <c r="AAP3" s="1155"/>
      <c r="AAQ3" s="1155"/>
      <c r="AAR3" s="1155"/>
      <c r="AAS3" s="1155"/>
      <c r="AAT3" s="1155"/>
      <c r="AAU3" s="1155"/>
      <c r="AAV3" s="1155"/>
      <c r="AAW3" s="1155"/>
      <c r="AAX3" s="1155"/>
      <c r="AAY3" s="1155"/>
      <c r="AAZ3" s="1155"/>
      <c r="ABA3" s="1155"/>
      <c r="ABB3" s="1155"/>
      <c r="ABC3" s="1155"/>
      <c r="ABD3" s="1155"/>
      <c r="ABE3" s="1155"/>
      <c r="ABF3" s="1155"/>
      <c r="ABG3" s="1155"/>
      <c r="ABH3" s="1155"/>
      <c r="ABI3" s="1155"/>
      <c r="ABJ3" s="1155"/>
      <c r="ABK3" s="1155"/>
      <c r="ABL3" s="1155"/>
      <c r="ABM3" s="1155"/>
      <c r="ABN3" s="1155"/>
      <c r="ABO3" s="1155"/>
      <c r="ABP3" s="1155"/>
      <c r="ABQ3" s="1155"/>
      <c r="ABR3" s="1155"/>
      <c r="ABS3" s="1155"/>
      <c r="ABT3" s="1155"/>
      <c r="ABU3" s="1155"/>
      <c r="ABV3" s="1155"/>
      <c r="ABW3" s="1155"/>
      <c r="ABX3" s="1155"/>
      <c r="ABY3" s="1155"/>
      <c r="ABZ3" s="1155"/>
      <c r="ACA3" s="1155"/>
      <c r="ACB3" s="1155"/>
      <c r="ACC3" s="1155"/>
      <c r="ACD3" s="1155"/>
      <c r="ACE3" s="1155"/>
      <c r="ACF3" s="1155"/>
      <c r="ACG3" s="1155"/>
      <c r="ACH3" s="1155"/>
      <c r="ACI3" s="1155"/>
      <c r="ACJ3" s="1155"/>
      <c r="ACK3" s="1155"/>
      <c r="ACL3" s="1155"/>
      <c r="ACM3" s="1155"/>
      <c r="ACN3" s="1155"/>
      <c r="ACO3" s="1155"/>
      <c r="ACP3" s="1155"/>
      <c r="ACQ3" s="1155"/>
      <c r="ACR3" s="1155"/>
      <c r="ACS3" s="1155"/>
      <c r="ACT3" s="1155"/>
      <c r="ACU3" s="1155"/>
      <c r="ACV3" s="1155"/>
      <c r="ACW3" s="1155"/>
      <c r="ACX3" s="1155"/>
      <c r="ACY3" s="1155"/>
      <c r="ACZ3" s="1155"/>
      <c r="ADA3" s="1155"/>
      <c r="ADB3" s="1155"/>
      <c r="ADC3" s="1155"/>
      <c r="ADD3" s="1155"/>
      <c r="ADE3" s="1155"/>
      <c r="ADF3" s="1155"/>
      <c r="ADG3" s="1155"/>
      <c r="ADH3" s="1155"/>
      <c r="ADI3" s="1155"/>
      <c r="ADJ3" s="1155"/>
      <c r="ADK3" s="1155"/>
      <c r="ADL3" s="1155"/>
      <c r="ADM3" s="1155"/>
      <c r="ADN3" s="1155"/>
      <c r="ADO3" s="1155"/>
      <c r="ADP3" s="1155"/>
      <c r="ADQ3" s="1155"/>
      <c r="ADR3" s="1155"/>
      <c r="ADS3" s="1155"/>
      <c r="ADT3" s="1155"/>
      <c r="ADU3" s="1155"/>
      <c r="ADV3" s="1155"/>
      <c r="ADW3" s="1155"/>
      <c r="ADX3" s="1155"/>
      <c r="ADY3" s="1155"/>
      <c r="ADZ3" s="1155"/>
      <c r="AEA3" s="1155"/>
      <c r="AEB3" s="1155"/>
      <c r="AEC3" s="1155"/>
      <c r="AED3" s="1155"/>
      <c r="AEE3" s="1155"/>
      <c r="AEF3" s="1155"/>
      <c r="AEG3" s="1155"/>
      <c r="AEH3" s="1155"/>
      <c r="AEI3" s="1155"/>
      <c r="AEJ3" s="1155"/>
      <c r="AEK3" s="1155"/>
      <c r="AEL3" s="1155"/>
      <c r="AEM3" s="1155"/>
      <c r="AEN3" s="1155"/>
      <c r="AEO3" s="1155"/>
      <c r="AEP3" s="1155"/>
      <c r="AEQ3" s="1155"/>
      <c r="AER3" s="1155"/>
      <c r="AES3" s="1155"/>
      <c r="AET3" s="1155"/>
      <c r="AEU3" s="1155"/>
      <c r="AEV3" s="1155"/>
      <c r="AEW3" s="1155"/>
      <c r="AEX3" s="1155"/>
      <c r="AEY3" s="1155"/>
      <c r="AEZ3" s="1155"/>
      <c r="AFA3" s="1155"/>
      <c r="AFB3" s="1155"/>
      <c r="AFC3" s="1155"/>
      <c r="AFD3" s="1155"/>
      <c r="AFE3" s="1155"/>
      <c r="AFF3" s="1155"/>
      <c r="AFG3" s="1155"/>
      <c r="AFH3" s="1155"/>
      <c r="AFI3" s="1155"/>
      <c r="AFJ3" s="1155"/>
      <c r="AFK3" s="1155"/>
      <c r="AFL3" s="1155"/>
      <c r="AFM3" s="1155"/>
      <c r="AFN3" s="1155"/>
      <c r="AFO3" s="1155"/>
      <c r="AFP3" s="1155"/>
      <c r="AFQ3" s="1155"/>
      <c r="AFR3" s="1155"/>
      <c r="AFS3" s="1155"/>
      <c r="AFT3" s="1155"/>
      <c r="AFU3" s="1155"/>
      <c r="AFV3" s="1155"/>
      <c r="AFW3" s="1155"/>
      <c r="AFX3" s="1155"/>
      <c r="AFY3" s="1155"/>
      <c r="AFZ3" s="1155"/>
      <c r="AGA3" s="1155"/>
      <c r="AGB3" s="1155"/>
      <c r="AGC3" s="1155"/>
      <c r="AGD3" s="1155"/>
      <c r="AGE3" s="1155"/>
      <c r="AGF3" s="1155"/>
      <c r="AGG3" s="1155"/>
      <c r="AGH3" s="1155"/>
      <c r="AGI3" s="1155"/>
      <c r="AGJ3" s="1155"/>
      <c r="AGK3" s="1155"/>
      <c r="AGL3" s="1155"/>
      <c r="AGM3" s="1155"/>
      <c r="AGN3" s="1155"/>
      <c r="AGO3" s="1155"/>
      <c r="AGP3" s="1155"/>
      <c r="AGQ3" s="1155"/>
      <c r="AGR3" s="1155"/>
      <c r="AGS3" s="1155"/>
      <c r="AGT3" s="1155"/>
      <c r="AGU3" s="1155"/>
      <c r="AGV3" s="1155"/>
      <c r="AGW3" s="1155"/>
      <c r="AGX3" s="1155"/>
      <c r="AGY3" s="1155"/>
      <c r="AGZ3" s="1155"/>
      <c r="AHA3" s="1155"/>
      <c r="AHB3" s="1155"/>
      <c r="AHC3" s="1155"/>
      <c r="AHD3" s="1155"/>
      <c r="AHE3" s="1155"/>
      <c r="AHF3" s="1155"/>
      <c r="AHG3" s="1155"/>
      <c r="AHH3" s="1155"/>
      <c r="AHI3" s="1155"/>
      <c r="AHJ3" s="1155"/>
      <c r="AHK3" s="1155"/>
      <c r="AHL3" s="1155"/>
      <c r="AHM3" s="1155"/>
      <c r="AHN3" s="1155"/>
      <c r="AHO3" s="1155"/>
      <c r="AHP3" s="1155"/>
      <c r="AHQ3" s="1155"/>
      <c r="AHR3" s="1155"/>
      <c r="AHS3" s="1155"/>
      <c r="AHT3" s="1155"/>
      <c r="AHU3" s="1155"/>
      <c r="AHV3" s="1155"/>
      <c r="AHW3" s="1155"/>
      <c r="AHX3" s="1155"/>
      <c r="AHY3" s="1155"/>
      <c r="AHZ3" s="1155"/>
      <c r="AIA3" s="1155"/>
      <c r="AIB3" s="1155"/>
      <c r="AIC3" s="1155"/>
      <c r="AID3" s="1155"/>
      <c r="AIE3" s="1155"/>
      <c r="AIF3" s="1155"/>
      <c r="AIG3" s="1155"/>
      <c r="AIH3" s="1155"/>
      <c r="AII3" s="1155"/>
      <c r="AIJ3" s="1155"/>
      <c r="AIK3" s="1155"/>
      <c r="AIL3" s="1155"/>
      <c r="AIM3" s="1155"/>
      <c r="AIN3" s="1155"/>
      <c r="AIO3" s="1155"/>
      <c r="AIP3" s="1155"/>
      <c r="AIQ3" s="1155"/>
      <c r="AIR3" s="1155"/>
      <c r="AIS3" s="1155"/>
      <c r="AIT3" s="1155"/>
      <c r="AIU3" s="1155"/>
      <c r="AIV3" s="1155"/>
      <c r="AIW3" s="1155"/>
      <c r="AIX3" s="1155"/>
      <c r="AIY3" s="1155"/>
      <c r="AIZ3" s="1155"/>
      <c r="AJA3" s="1155"/>
      <c r="AJB3" s="1155"/>
      <c r="AJC3" s="1155"/>
      <c r="AJD3" s="1155"/>
      <c r="AJE3" s="1155"/>
      <c r="AJF3" s="1155"/>
      <c r="AJG3" s="1155"/>
      <c r="AJH3" s="1155"/>
      <c r="AJI3" s="1155"/>
      <c r="AJJ3" s="1155"/>
      <c r="AJK3" s="1155"/>
      <c r="AJL3" s="1155"/>
      <c r="AJM3" s="1155"/>
      <c r="AJN3" s="1155"/>
      <c r="AJO3" s="1155"/>
      <c r="AJP3" s="1155"/>
      <c r="AJQ3" s="1155"/>
      <c r="AJR3" s="1155"/>
      <c r="AJS3" s="1155"/>
      <c r="AJT3" s="1155"/>
      <c r="AJU3" s="1155"/>
      <c r="AJV3" s="1155"/>
      <c r="AJW3" s="1155"/>
      <c r="AJX3" s="1155"/>
      <c r="AJY3" s="1155"/>
      <c r="AJZ3" s="1155"/>
      <c r="AKA3" s="1155"/>
      <c r="AKB3" s="1155"/>
      <c r="AKC3" s="1155"/>
      <c r="AKD3" s="1155"/>
      <c r="AKE3" s="1155"/>
      <c r="AKF3" s="1155"/>
      <c r="AKG3" s="1155"/>
      <c r="AKH3" s="1155"/>
      <c r="AKI3" s="1155"/>
      <c r="AKJ3" s="1155"/>
      <c r="AKK3" s="1155"/>
      <c r="AKL3" s="1155"/>
      <c r="AKM3" s="1155"/>
      <c r="AKN3" s="1155"/>
      <c r="AKO3" s="1155"/>
      <c r="AKP3" s="1155"/>
      <c r="AKQ3" s="1155"/>
      <c r="AKR3" s="1155"/>
      <c r="AKS3" s="1155"/>
      <c r="AKT3" s="1155"/>
      <c r="AKU3" s="1155"/>
      <c r="AKV3" s="1155"/>
      <c r="AKW3" s="1155"/>
      <c r="AKX3" s="1155"/>
      <c r="AKY3" s="1155"/>
      <c r="AKZ3" s="1155"/>
      <c r="ALA3" s="1155"/>
      <c r="ALB3" s="1155"/>
      <c r="ALC3" s="1155"/>
      <c r="ALD3" s="1155"/>
      <c r="ALE3" s="1155"/>
      <c r="ALF3" s="1155"/>
      <c r="ALG3" s="1155"/>
      <c r="ALH3" s="1155"/>
      <c r="ALI3" s="1155"/>
      <c r="ALJ3" s="1155"/>
      <c r="ALK3" s="1155"/>
      <c r="ALL3" s="1155"/>
      <c r="ALM3" s="1155"/>
      <c r="ALN3" s="1155"/>
      <c r="ALO3" s="1155"/>
      <c r="ALP3" s="1155"/>
      <c r="ALQ3" s="1155"/>
      <c r="ALR3" s="1155"/>
      <c r="ALS3" s="1155"/>
      <c r="ALT3" s="1155"/>
      <c r="ALU3" s="1155"/>
      <c r="ALV3" s="1155"/>
      <c r="ALW3" s="1155"/>
      <c r="ALX3" s="1155"/>
      <c r="ALY3" s="1155"/>
      <c r="ALZ3" s="1155"/>
      <c r="AMA3" s="1155"/>
      <c r="AMB3" s="1155"/>
      <c r="AMC3" s="1155"/>
      <c r="AMD3" s="1155"/>
      <c r="AME3" s="1155"/>
      <c r="AMF3" s="1155"/>
      <c r="AMG3" s="1155"/>
      <c r="AMH3" s="1155"/>
      <c r="AMI3" s="1155"/>
      <c r="AMJ3" s="1155"/>
      <c r="AMK3" s="1155"/>
      <c r="AML3" s="1155"/>
      <c r="AMM3" s="1155"/>
      <c r="AMN3" s="1155"/>
      <c r="AMO3" s="1155"/>
      <c r="AMP3" s="1155"/>
      <c r="AMQ3" s="1155"/>
      <c r="AMR3" s="1155"/>
      <c r="AMS3" s="1155"/>
      <c r="AMT3" s="1155"/>
      <c r="AMU3" s="1155"/>
      <c r="AMV3" s="1155"/>
      <c r="AMW3" s="1155"/>
      <c r="AMX3" s="1155"/>
      <c r="AMY3" s="1155"/>
      <c r="AMZ3" s="1155"/>
      <c r="ANA3" s="1155"/>
      <c r="ANB3" s="1155"/>
      <c r="ANC3" s="1155"/>
      <c r="AND3" s="1155"/>
      <c r="ANE3" s="1155"/>
      <c r="ANF3" s="1155"/>
      <c r="ANG3" s="1155"/>
      <c r="ANH3" s="1155"/>
      <c r="ANI3" s="1155"/>
      <c r="ANJ3" s="1155"/>
      <c r="ANK3" s="1155"/>
      <c r="ANL3" s="1155"/>
      <c r="ANM3" s="1155"/>
      <c r="ANN3" s="1155"/>
      <c r="ANO3" s="1155"/>
      <c r="ANP3" s="1155"/>
      <c r="ANQ3" s="1155"/>
      <c r="ANR3" s="1155"/>
      <c r="ANS3" s="1155"/>
      <c r="ANT3" s="1155"/>
      <c r="ANU3" s="1155"/>
      <c r="ANV3" s="1155"/>
      <c r="ANW3" s="1155"/>
      <c r="ANX3" s="1155"/>
      <c r="ANY3" s="1155"/>
      <c r="ANZ3" s="1155"/>
      <c r="AOA3" s="1155"/>
      <c r="AOB3" s="1155"/>
      <c r="AOC3" s="1155"/>
      <c r="AOD3" s="1155"/>
      <c r="AOE3" s="1155"/>
      <c r="AOF3" s="1155"/>
      <c r="AOG3" s="1155"/>
      <c r="AOH3" s="1155"/>
      <c r="AOI3" s="1155"/>
      <c r="AOJ3" s="1155"/>
      <c r="AOK3" s="1155"/>
      <c r="AOL3" s="1155"/>
      <c r="AOM3" s="1155"/>
      <c r="AON3" s="1155"/>
      <c r="AOO3" s="1155"/>
      <c r="AOP3" s="1155"/>
      <c r="AOQ3" s="1155"/>
      <c r="AOR3" s="1155"/>
      <c r="AOS3" s="1155"/>
      <c r="AOT3" s="1155"/>
      <c r="AOU3" s="1155"/>
      <c r="AOV3" s="1155"/>
      <c r="AOW3" s="1155"/>
      <c r="AOX3" s="1155"/>
      <c r="AOY3" s="1155"/>
      <c r="AOZ3" s="1155"/>
      <c r="APA3" s="1155"/>
      <c r="APB3" s="1155"/>
      <c r="APC3" s="1155"/>
      <c r="APD3" s="1155"/>
      <c r="APE3" s="1155"/>
      <c r="APF3" s="1155"/>
      <c r="APG3" s="1155"/>
      <c r="APH3" s="1155"/>
      <c r="API3" s="1155"/>
      <c r="APJ3" s="1155"/>
      <c r="APK3" s="1155"/>
      <c r="APL3" s="1155"/>
      <c r="APM3" s="1155"/>
      <c r="APN3" s="1155"/>
      <c r="APO3" s="1155"/>
      <c r="APP3" s="1155"/>
      <c r="APQ3" s="1155"/>
      <c r="APR3" s="1155"/>
      <c r="APS3" s="1155"/>
      <c r="APT3" s="1155"/>
      <c r="APU3" s="1155"/>
      <c r="APV3" s="1155"/>
      <c r="APW3" s="1155"/>
      <c r="APX3" s="1155"/>
      <c r="APY3" s="1155"/>
      <c r="APZ3" s="1155"/>
      <c r="AQA3" s="1155"/>
      <c r="AQB3" s="1155"/>
      <c r="AQC3" s="1155"/>
      <c r="AQD3" s="1155"/>
      <c r="AQE3" s="1155"/>
      <c r="AQF3" s="1155"/>
      <c r="AQG3" s="1155"/>
      <c r="AQH3" s="1155"/>
      <c r="AQI3" s="1155"/>
      <c r="AQJ3" s="1155"/>
      <c r="AQK3" s="1155"/>
      <c r="AQL3" s="1155"/>
      <c r="AQM3" s="1155"/>
      <c r="AQN3" s="1155"/>
      <c r="AQO3" s="1155"/>
      <c r="AQP3" s="1155"/>
      <c r="AQQ3" s="1155"/>
      <c r="AQR3" s="1155"/>
      <c r="AQS3" s="1155"/>
      <c r="AQT3" s="1155"/>
      <c r="AQU3" s="1155"/>
      <c r="AQV3" s="1155"/>
      <c r="AQW3" s="1155"/>
      <c r="AQX3" s="1155"/>
      <c r="AQY3" s="1155"/>
      <c r="AQZ3" s="1155"/>
      <c r="ARA3" s="1155"/>
      <c r="ARB3" s="1155"/>
      <c r="ARC3" s="1155"/>
      <c r="ARD3" s="1155"/>
      <c r="ARE3" s="1155"/>
      <c r="ARF3" s="1155"/>
      <c r="ARG3" s="1155"/>
      <c r="ARH3" s="1155"/>
      <c r="ARI3" s="1155"/>
      <c r="ARJ3" s="1155"/>
      <c r="ARK3" s="1155"/>
      <c r="ARL3" s="1155"/>
      <c r="ARM3" s="1155"/>
      <c r="ARN3" s="1155"/>
      <c r="ARO3" s="1155"/>
      <c r="ARP3" s="1155"/>
      <c r="ARQ3" s="1155"/>
      <c r="ARR3" s="1155"/>
      <c r="ARS3" s="1155"/>
      <c r="ART3" s="1155"/>
      <c r="ARU3" s="1155"/>
      <c r="ARV3" s="1155"/>
      <c r="ARW3" s="1155"/>
      <c r="ARX3" s="1155"/>
      <c r="ARY3" s="1155"/>
      <c r="ARZ3" s="1155"/>
      <c r="ASA3" s="1155"/>
      <c r="ASB3" s="1155"/>
      <c r="ASC3" s="1155"/>
      <c r="ASD3" s="1155"/>
      <c r="ASE3" s="1155"/>
      <c r="ASF3" s="1155"/>
      <c r="ASG3" s="1155"/>
      <c r="ASH3" s="1155"/>
      <c r="ASI3" s="1155"/>
      <c r="ASJ3" s="1155"/>
      <c r="ASK3" s="1155"/>
      <c r="ASL3" s="1155"/>
      <c r="ASM3" s="1155"/>
      <c r="ASN3" s="1155"/>
      <c r="ASO3" s="1155"/>
      <c r="ASP3" s="1155"/>
      <c r="ASQ3" s="1155"/>
      <c r="ASR3" s="1155"/>
      <c r="ASS3" s="1155"/>
      <c r="AST3" s="1155"/>
      <c r="ASU3" s="1155"/>
      <c r="ASV3" s="1155"/>
      <c r="ASW3" s="1155"/>
      <c r="ASX3" s="1155"/>
      <c r="ASY3" s="1155"/>
      <c r="ASZ3" s="1155"/>
      <c r="ATA3" s="1155"/>
      <c r="ATB3" s="1155"/>
      <c r="ATC3" s="1155"/>
      <c r="ATD3" s="1155"/>
      <c r="ATE3" s="1155"/>
      <c r="ATF3" s="1155"/>
      <c r="ATG3" s="1155"/>
      <c r="ATH3" s="1155"/>
      <c r="ATI3" s="1155"/>
      <c r="ATJ3" s="1155"/>
      <c r="ATK3" s="1155"/>
      <c r="ATL3" s="1155"/>
      <c r="ATM3" s="1155"/>
      <c r="ATN3" s="1155"/>
      <c r="ATO3" s="1155"/>
      <c r="ATP3" s="1155"/>
      <c r="ATQ3" s="1155"/>
      <c r="ATR3" s="1155"/>
      <c r="ATS3" s="1155"/>
      <c r="ATT3" s="1155"/>
      <c r="ATU3" s="1155"/>
      <c r="ATV3" s="1155"/>
      <c r="ATW3" s="1155"/>
      <c r="ATX3" s="1155"/>
      <c r="ATY3" s="1155"/>
      <c r="ATZ3" s="1155"/>
      <c r="AUA3" s="1155"/>
      <c r="AUB3" s="1155"/>
      <c r="AUC3" s="1155"/>
      <c r="AUD3" s="1155"/>
      <c r="AUE3" s="1155"/>
      <c r="AUF3" s="1155"/>
      <c r="AUG3" s="1155"/>
      <c r="AUH3" s="1155"/>
      <c r="AUI3" s="1155"/>
      <c r="AUJ3" s="1155"/>
      <c r="AUK3" s="1155"/>
      <c r="AUL3" s="1155"/>
      <c r="AUM3" s="1155"/>
      <c r="AUN3" s="1155"/>
      <c r="AUO3" s="1155"/>
      <c r="AUP3" s="1155"/>
      <c r="AUQ3" s="1155"/>
      <c r="AUR3" s="1155"/>
      <c r="AUS3" s="1155"/>
      <c r="AUT3" s="1155"/>
      <c r="AUU3" s="1155"/>
      <c r="AUV3" s="1155"/>
      <c r="AUW3" s="1155"/>
      <c r="AUX3" s="1155"/>
      <c r="AUY3" s="1155"/>
      <c r="AUZ3" s="1155"/>
      <c r="AVA3" s="1155"/>
      <c r="AVB3" s="1155"/>
      <c r="AVC3" s="1155"/>
      <c r="AVD3" s="1155"/>
      <c r="AVE3" s="1155"/>
      <c r="AVF3" s="1155"/>
      <c r="AVG3" s="1155"/>
      <c r="AVH3" s="1155"/>
      <c r="AVI3" s="1155"/>
      <c r="AVJ3" s="1155"/>
      <c r="AVK3" s="1155"/>
      <c r="AVL3" s="1155"/>
      <c r="AVM3" s="1155"/>
      <c r="AVN3" s="1155"/>
      <c r="AVO3" s="1155"/>
      <c r="AVP3" s="1155"/>
      <c r="AVQ3" s="1155"/>
      <c r="AVR3" s="1155"/>
      <c r="AVS3" s="1155"/>
      <c r="AVT3" s="1155"/>
      <c r="AVU3" s="1155"/>
      <c r="AVV3" s="1155"/>
      <c r="AVW3" s="1155"/>
      <c r="AVX3" s="1155"/>
      <c r="AVY3" s="1155"/>
      <c r="AVZ3" s="1155"/>
      <c r="AWA3" s="1155"/>
      <c r="AWB3" s="1155"/>
      <c r="AWC3" s="1155"/>
      <c r="AWD3" s="1155"/>
      <c r="AWE3" s="1155"/>
      <c r="AWF3" s="1155"/>
      <c r="AWG3" s="1155"/>
      <c r="AWH3" s="1155"/>
      <c r="AWI3" s="1155"/>
      <c r="AWJ3" s="1155"/>
      <c r="AWK3" s="1155"/>
      <c r="AWL3" s="1155"/>
      <c r="AWM3" s="1155"/>
      <c r="AWN3" s="1155"/>
      <c r="AWO3" s="1155"/>
      <c r="AWP3" s="1155"/>
      <c r="AWQ3" s="1155"/>
      <c r="AWR3" s="1155"/>
      <c r="AWS3" s="1155"/>
      <c r="AWT3" s="1155"/>
      <c r="AWU3" s="1155"/>
      <c r="AWV3" s="1155"/>
      <c r="AWW3" s="1155"/>
      <c r="AWX3" s="1155"/>
      <c r="AWY3" s="1155"/>
      <c r="AWZ3" s="1155"/>
      <c r="AXA3" s="1155"/>
      <c r="AXB3" s="1155"/>
      <c r="AXC3" s="1155"/>
      <c r="AXD3" s="1155"/>
      <c r="AXE3" s="1155"/>
      <c r="AXF3" s="1155"/>
      <c r="AXG3" s="1155"/>
      <c r="AXH3" s="1155"/>
      <c r="AXI3" s="1155"/>
      <c r="AXJ3" s="1155"/>
      <c r="AXK3" s="1155"/>
      <c r="AXL3" s="1155"/>
      <c r="AXM3" s="1155"/>
      <c r="AXN3" s="1155"/>
      <c r="AXO3" s="1155"/>
      <c r="AXP3" s="1155"/>
      <c r="AXQ3" s="1155"/>
      <c r="AXR3" s="1155"/>
      <c r="AXS3" s="1155"/>
      <c r="AXT3" s="1155"/>
      <c r="AXU3" s="1155"/>
      <c r="AXV3" s="1155"/>
      <c r="AXW3" s="1155"/>
      <c r="AXX3" s="1155"/>
      <c r="AXY3" s="1155"/>
      <c r="AXZ3" s="1155"/>
      <c r="AYA3" s="1155"/>
      <c r="AYB3" s="1155"/>
      <c r="AYC3" s="1155"/>
      <c r="AYD3" s="1155"/>
      <c r="AYE3" s="1155"/>
      <c r="AYF3" s="1155"/>
      <c r="AYG3" s="1155"/>
      <c r="AYH3" s="1155"/>
      <c r="AYI3" s="1155"/>
      <c r="AYJ3" s="1155"/>
      <c r="AYK3" s="1155"/>
      <c r="AYL3" s="1155"/>
      <c r="AYM3" s="1155"/>
      <c r="AYN3" s="1155"/>
      <c r="AYO3" s="1155"/>
      <c r="AYP3" s="1155"/>
      <c r="AYQ3" s="1155"/>
      <c r="AYR3" s="1155"/>
      <c r="AYS3" s="1155"/>
      <c r="AYT3" s="1155"/>
      <c r="AYU3" s="1155"/>
      <c r="AYV3" s="1155"/>
      <c r="AYW3" s="1155"/>
      <c r="AYX3" s="1155"/>
      <c r="AYY3" s="1155"/>
      <c r="AYZ3" s="1155"/>
      <c r="AZA3" s="1155"/>
      <c r="AZB3" s="1155"/>
      <c r="AZC3" s="1155"/>
      <c r="AZD3" s="1155"/>
      <c r="AZE3" s="1155"/>
      <c r="AZF3" s="1155"/>
      <c r="AZG3" s="1155"/>
      <c r="AZH3" s="1155"/>
      <c r="AZI3" s="1155"/>
      <c r="AZJ3" s="1155"/>
      <c r="AZK3" s="1155"/>
      <c r="AZL3" s="1155"/>
      <c r="AZM3" s="1155"/>
      <c r="AZN3" s="1155"/>
      <c r="AZO3" s="1155"/>
      <c r="AZP3" s="1155"/>
      <c r="AZQ3" s="1155"/>
      <c r="AZR3" s="1155"/>
      <c r="AZS3" s="1155"/>
      <c r="AZT3" s="1155"/>
      <c r="AZU3" s="1155"/>
      <c r="AZV3" s="1155"/>
      <c r="AZW3" s="1155"/>
      <c r="AZX3" s="1155"/>
      <c r="AZY3" s="1155"/>
      <c r="AZZ3" s="1155"/>
      <c r="BAA3" s="1155"/>
      <c r="BAB3" s="1155"/>
      <c r="BAC3" s="1155"/>
      <c r="BAD3" s="1155"/>
      <c r="BAE3" s="1155"/>
      <c r="BAF3" s="1155"/>
      <c r="BAG3" s="1155"/>
      <c r="BAH3" s="1155"/>
      <c r="BAI3" s="1155"/>
      <c r="BAJ3" s="1155"/>
      <c r="BAK3" s="1155"/>
      <c r="BAL3" s="1155"/>
      <c r="BAM3" s="1155"/>
      <c r="BAN3" s="1155"/>
      <c r="BAO3" s="1155"/>
      <c r="BAP3" s="1155"/>
      <c r="BAQ3" s="1155"/>
      <c r="BAR3" s="1155"/>
      <c r="BAS3" s="1155"/>
      <c r="BAT3" s="1155"/>
      <c r="BAU3" s="1155"/>
      <c r="BAV3" s="1155"/>
      <c r="BAW3" s="1155"/>
      <c r="BAX3" s="1155"/>
      <c r="BAY3" s="1155"/>
      <c r="BAZ3" s="1155"/>
      <c r="BBA3" s="1155"/>
      <c r="BBB3" s="1155"/>
      <c r="BBC3" s="1155"/>
      <c r="BBD3" s="1155"/>
      <c r="BBE3" s="1155"/>
      <c r="BBF3" s="1155"/>
      <c r="BBG3" s="1155"/>
      <c r="BBH3" s="1155"/>
      <c r="BBI3" s="1155"/>
      <c r="BBJ3" s="1155"/>
      <c r="BBK3" s="1155"/>
      <c r="BBL3" s="1155"/>
      <c r="BBM3" s="1155"/>
      <c r="BBN3" s="1155"/>
      <c r="BBO3" s="1155"/>
      <c r="BBP3" s="1155"/>
      <c r="BBQ3" s="1155"/>
      <c r="BBR3" s="1155"/>
      <c r="BBS3" s="1155"/>
      <c r="BBT3" s="1155"/>
      <c r="BBU3" s="1155"/>
      <c r="BBV3" s="1155"/>
      <c r="BBW3" s="1155"/>
      <c r="BBX3" s="1155"/>
      <c r="BBY3" s="1155"/>
      <c r="BBZ3" s="1155"/>
      <c r="BCA3" s="1155"/>
      <c r="BCB3" s="1155"/>
      <c r="BCC3" s="1155"/>
      <c r="BCD3" s="1155"/>
      <c r="BCE3" s="1155"/>
      <c r="BCF3" s="1155"/>
      <c r="BCG3" s="1155"/>
      <c r="BCH3" s="1155"/>
      <c r="BCI3" s="1155"/>
      <c r="BCJ3" s="1155"/>
      <c r="BCK3" s="1155"/>
      <c r="BCL3" s="1155"/>
      <c r="BCM3" s="1155"/>
      <c r="BCN3" s="1155"/>
      <c r="BCO3" s="1155"/>
      <c r="BCP3" s="1155"/>
      <c r="BCQ3" s="1155"/>
      <c r="BCR3" s="1155"/>
      <c r="BCS3" s="1155"/>
      <c r="BCT3" s="1155"/>
      <c r="BCU3" s="1155"/>
      <c r="BCV3" s="1155"/>
      <c r="BCW3" s="1155"/>
      <c r="BCX3" s="1155"/>
      <c r="BCY3" s="1155"/>
      <c r="BCZ3" s="1155"/>
      <c r="BDA3" s="1155"/>
      <c r="BDB3" s="1155"/>
      <c r="BDC3" s="1155"/>
      <c r="BDD3" s="1155"/>
      <c r="BDE3" s="1155"/>
      <c r="BDF3" s="1155"/>
      <c r="BDG3" s="1155"/>
      <c r="BDH3" s="1155"/>
      <c r="BDI3" s="1155"/>
      <c r="BDJ3" s="1155"/>
      <c r="BDK3" s="1155"/>
      <c r="BDL3" s="1155"/>
      <c r="BDM3" s="1155"/>
      <c r="BDN3" s="1155"/>
      <c r="BDO3" s="1155"/>
      <c r="BDP3" s="1155"/>
      <c r="BDQ3" s="1155"/>
      <c r="BDR3" s="1155"/>
      <c r="BDS3" s="1155"/>
      <c r="BDT3" s="1155"/>
      <c r="BDU3" s="1155"/>
      <c r="BDV3" s="1155"/>
      <c r="BDW3" s="1155"/>
      <c r="BDX3" s="1155"/>
      <c r="BDY3" s="1155"/>
      <c r="BDZ3" s="1155"/>
      <c r="BEA3" s="1155"/>
      <c r="BEB3" s="1155"/>
      <c r="BEC3" s="1155"/>
      <c r="BED3" s="1155"/>
      <c r="BEE3" s="1155"/>
      <c r="BEF3" s="1155"/>
      <c r="BEG3" s="1155"/>
      <c r="BEH3" s="1155"/>
      <c r="BEI3" s="1155"/>
      <c r="BEJ3" s="1155"/>
      <c r="BEK3" s="1155"/>
      <c r="BEL3" s="1155"/>
      <c r="BEM3" s="1155"/>
      <c r="BEN3" s="1155"/>
      <c r="BEO3" s="1155"/>
      <c r="BEP3" s="1155"/>
      <c r="BEQ3" s="1155"/>
      <c r="BER3" s="1155"/>
      <c r="BES3" s="1155"/>
      <c r="BET3" s="1155"/>
      <c r="BEU3" s="1155"/>
      <c r="BEV3" s="1155"/>
      <c r="BEW3" s="1155"/>
      <c r="BEX3" s="1155"/>
      <c r="BEY3" s="1155"/>
      <c r="BEZ3" s="1155"/>
      <c r="BFA3" s="1155"/>
      <c r="BFB3" s="1155"/>
      <c r="BFC3" s="1155"/>
      <c r="BFD3" s="1155"/>
      <c r="BFE3" s="1155"/>
      <c r="BFF3" s="1155"/>
      <c r="BFG3" s="1155"/>
      <c r="BFH3" s="1155"/>
      <c r="BFI3" s="1155"/>
      <c r="BFJ3" s="1155"/>
      <c r="BFK3" s="1155"/>
      <c r="BFL3" s="1155"/>
      <c r="BFM3" s="1155"/>
      <c r="BFN3" s="1155"/>
      <c r="BFO3" s="1155"/>
      <c r="BFP3" s="1155"/>
      <c r="BFQ3" s="1155"/>
      <c r="BFR3" s="1155"/>
      <c r="BFS3" s="1155"/>
      <c r="BFT3" s="1155"/>
      <c r="BFU3" s="1155"/>
      <c r="BFV3" s="1155"/>
      <c r="BFW3" s="1155"/>
      <c r="BFX3" s="1155"/>
      <c r="BFY3" s="1155"/>
      <c r="BFZ3" s="1155"/>
      <c r="BGA3" s="1155"/>
      <c r="BGB3" s="1155"/>
      <c r="BGC3" s="1155"/>
      <c r="BGD3" s="1155"/>
      <c r="BGE3" s="1155"/>
      <c r="BGF3" s="1155"/>
      <c r="BGG3" s="1155"/>
      <c r="BGH3" s="1155"/>
      <c r="BGI3" s="1155"/>
      <c r="BGJ3" s="1155"/>
      <c r="BGK3" s="1155"/>
      <c r="BGL3" s="1155"/>
      <c r="BGM3" s="1155"/>
      <c r="BGN3" s="1155"/>
      <c r="BGO3" s="1155"/>
      <c r="BGP3" s="1155"/>
      <c r="BGQ3" s="1155"/>
      <c r="BGR3" s="1155"/>
      <c r="BGS3" s="1155"/>
      <c r="BGT3" s="1155"/>
      <c r="BGU3" s="1155"/>
      <c r="BGV3" s="1155"/>
      <c r="BGW3" s="1155"/>
      <c r="BGX3" s="1155"/>
      <c r="BGY3" s="1155"/>
      <c r="BGZ3" s="1155"/>
      <c r="BHA3" s="1155"/>
      <c r="BHB3" s="1155"/>
      <c r="BHC3" s="1155"/>
      <c r="BHD3" s="1155"/>
      <c r="BHE3" s="1155"/>
      <c r="BHF3" s="1155"/>
      <c r="BHG3" s="1155"/>
      <c r="BHH3" s="1155"/>
      <c r="BHI3" s="1155"/>
      <c r="BHJ3" s="1155"/>
      <c r="BHK3" s="1155"/>
      <c r="BHL3" s="1155"/>
      <c r="BHM3" s="1155"/>
      <c r="BHN3" s="1155"/>
      <c r="BHO3" s="1155"/>
      <c r="BHP3" s="1155"/>
      <c r="BHQ3" s="1155"/>
      <c r="BHR3" s="1155"/>
      <c r="BHS3" s="1155"/>
      <c r="BHT3" s="1155"/>
      <c r="BHU3" s="1155"/>
      <c r="BHV3" s="1155"/>
      <c r="BHW3" s="1155"/>
      <c r="BHX3" s="1155"/>
      <c r="BHY3" s="1155"/>
      <c r="BHZ3" s="1155"/>
      <c r="BIA3" s="1155"/>
      <c r="BIB3" s="1155"/>
      <c r="BIC3" s="1155"/>
      <c r="BID3" s="1155"/>
      <c r="BIE3" s="1155"/>
      <c r="BIF3" s="1155"/>
      <c r="BIG3" s="1155"/>
      <c r="BIH3" s="1155"/>
      <c r="BII3" s="1155"/>
      <c r="BIJ3" s="1155"/>
      <c r="BIK3" s="1155"/>
      <c r="BIL3" s="1155"/>
      <c r="BIM3" s="1155"/>
      <c r="BIN3" s="1155"/>
      <c r="BIO3" s="1155"/>
      <c r="BIP3" s="1155"/>
      <c r="BIQ3" s="1155"/>
      <c r="BIR3" s="1155"/>
      <c r="BIS3" s="1155"/>
      <c r="BIT3" s="1155"/>
      <c r="BIU3" s="1155"/>
      <c r="BIV3" s="1155"/>
      <c r="BIW3" s="1155"/>
      <c r="BIX3" s="1155"/>
      <c r="BIY3" s="1155"/>
      <c r="BIZ3" s="1155"/>
      <c r="BJA3" s="1155"/>
      <c r="BJB3" s="1155"/>
      <c r="BJC3" s="1155"/>
      <c r="BJD3" s="1155"/>
      <c r="BJE3" s="1155"/>
      <c r="BJF3" s="1155"/>
      <c r="BJG3" s="1155"/>
      <c r="BJH3" s="1155"/>
      <c r="BJI3" s="1155"/>
      <c r="BJJ3" s="1155"/>
      <c r="BJK3" s="1155"/>
      <c r="BJL3" s="1155"/>
      <c r="BJM3" s="1155"/>
      <c r="BJN3" s="1155"/>
      <c r="BJO3" s="1155"/>
      <c r="BJP3" s="1155"/>
      <c r="BJQ3" s="1155"/>
      <c r="BJR3" s="1155"/>
      <c r="BJS3" s="1155"/>
      <c r="BJT3" s="1155"/>
      <c r="BJU3" s="1155"/>
      <c r="BJV3" s="1155"/>
      <c r="BJW3" s="1155"/>
      <c r="BJX3" s="1155"/>
      <c r="BJY3" s="1155"/>
      <c r="BJZ3" s="1155"/>
      <c r="BKA3" s="1155"/>
      <c r="BKB3" s="1155"/>
      <c r="BKC3" s="1155"/>
      <c r="BKD3" s="1155"/>
      <c r="BKE3" s="1155"/>
      <c r="BKF3" s="1155"/>
      <c r="BKG3" s="1155"/>
      <c r="BKH3" s="1155"/>
      <c r="BKI3" s="1155"/>
      <c r="BKJ3" s="1155"/>
      <c r="BKK3" s="1155"/>
      <c r="BKL3" s="1155"/>
      <c r="BKM3" s="1155"/>
      <c r="BKN3" s="1155"/>
      <c r="BKO3" s="1155"/>
      <c r="BKP3" s="1155"/>
      <c r="BKQ3" s="1155"/>
      <c r="BKR3" s="1155"/>
      <c r="BKS3" s="1155"/>
      <c r="BKT3" s="1155"/>
      <c r="BKU3" s="1155"/>
      <c r="BKV3" s="1155"/>
      <c r="BKW3" s="1155"/>
      <c r="BKX3" s="1155"/>
      <c r="BKY3" s="1155"/>
      <c r="BKZ3" s="1155"/>
      <c r="BLA3" s="1155"/>
      <c r="BLB3" s="1155"/>
      <c r="BLC3" s="1155"/>
      <c r="BLD3" s="1155"/>
      <c r="BLE3" s="1155"/>
      <c r="BLF3" s="1155"/>
      <c r="BLG3" s="1155"/>
      <c r="BLH3" s="1155"/>
      <c r="BLI3" s="1155"/>
      <c r="BLJ3" s="1155"/>
      <c r="BLK3" s="1155"/>
      <c r="BLL3" s="1155"/>
      <c r="BLM3" s="1155"/>
      <c r="BLN3" s="1155"/>
      <c r="BLO3" s="1155"/>
      <c r="BLP3" s="1155"/>
      <c r="BLQ3" s="1155"/>
      <c r="BLR3" s="1155"/>
      <c r="BLS3" s="1155"/>
      <c r="BLT3" s="1155"/>
      <c r="BLU3" s="1155"/>
      <c r="BLV3" s="1155"/>
      <c r="BLW3" s="1155"/>
      <c r="BLX3" s="1155"/>
      <c r="BLY3" s="1155"/>
      <c r="BLZ3" s="1155"/>
      <c r="BMA3" s="1155"/>
      <c r="BMB3" s="1155"/>
      <c r="BMC3" s="1155"/>
      <c r="BMD3" s="1155"/>
      <c r="BME3" s="1155"/>
      <c r="BMF3" s="1155"/>
      <c r="BMG3" s="1155"/>
      <c r="BMH3" s="1155"/>
      <c r="BMI3" s="1155"/>
      <c r="BMJ3" s="1155"/>
      <c r="BMK3" s="1155"/>
      <c r="BML3" s="1155"/>
      <c r="BMM3" s="1155"/>
      <c r="BMN3" s="1155"/>
      <c r="BMO3" s="1155"/>
      <c r="BMP3" s="1155"/>
      <c r="BMQ3" s="1155"/>
      <c r="BMR3" s="1155"/>
      <c r="BMS3" s="1155"/>
      <c r="BMT3" s="1155"/>
      <c r="BMU3" s="1155"/>
      <c r="BMV3" s="1155"/>
      <c r="BMW3" s="1155"/>
      <c r="BMX3" s="1155"/>
      <c r="BMY3" s="1155"/>
      <c r="BMZ3" s="1155"/>
      <c r="BNA3" s="1155"/>
      <c r="BNB3" s="1155"/>
      <c r="BNC3" s="1155"/>
      <c r="BND3" s="1155"/>
      <c r="BNE3" s="1155"/>
      <c r="BNF3" s="1155"/>
      <c r="BNG3" s="1155"/>
      <c r="BNH3" s="1155"/>
      <c r="BNI3" s="1155"/>
      <c r="BNJ3" s="1155"/>
      <c r="BNK3" s="1155"/>
      <c r="BNL3" s="1155"/>
      <c r="BNM3" s="1155"/>
      <c r="BNN3" s="1155"/>
      <c r="BNO3" s="1155"/>
      <c r="BNP3" s="1155"/>
      <c r="BNQ3" s="1155"/>
      <c r="BNR3" s="1155"/>
      <c r="BNS3" s="1155"/>
      <c r="BNT3" s="1155"/>
      <c r="BNU3" s="1155"/>
      <c r="BNV3" s="1155"/>
      <c r="BNW3" s="1155"/>
      <c r="BNX3" s="1155"/>
      <c r="BNY3" s="1155"/>
      <c r="BNZ3" s="1155"/>
      <c r="BOA3" s="1155"/>
      <c r="BOB3" s="1155"/>
      <c r="BOC3" s="1155"/>
      <c r="BOD3" s="1155"/>
      <c r="BOE3" s="1155"/>
      <c r="BOF3" s="1155"/>
      <c r="BOG3" s="1155"/>
      <c r="BOH3" s="1155"/>
      <c r="BOI3" s="1155"/>
      <c r="BOJ3" s="1155"/>
      <c r="BOK3" s="1155"/>
      <c r="BOL3" s="1155"/>
      <c r="BOM3" s="1155"/>
      <c r="BON3" s="1155"/>
      <c r="BOO3" s="1155"/>
      <c r="BOP3" s="1155"/>
      <c r="BOQ3" s="1155"/>
      <c r="BOR3" s="1155"/>
      <c r="BOS3" s="1155"/>
      <c r="BOT3" s="1155"/>
      <c r="BOU3" s="1155"/>
      <c r="BOV3" s="1155"/>
      <c r="BOW3" s="1155"/>
      <c r="BOX3" s="1155"/>
      <c r="BOY3" s="1155"/>
      <c r="BOZ3" s="1155"/>
      <c r="BPA3" s="1155"/>
      <c r="BPB3" s="1155"/>
      <c r="BPC3" s="1155"/>
      <c r="BPD3" s="1155"/>
      <c r="BPE3" s="1155"/>
      <c r="BPF3" s="1155"/>
      <c r="BPG3" s="1155"/>
      <c r="BPH3" s="1155"/>
      <c r="BPI3" s="1155"/>
      <c r="BPJ3" s="1155"/>
      <c r="BPK3" s="1155"/>
      <c r="BPL3" s="1155"/>
      <c r="BPM3" s="1155"/>
      <c r="BPN3" s="1155"/>
      <c r="BPO3" s="1155"/>
      <c r="BPP3" s="1155"/>
      <c r="BPQ3" s="1155"/>
      <c r="BPR3" s="1155"/>
      <c r="BPS3" s="1155"/>
      <c r="BPT3" s="1155"/>
      <c r="BPU3" s="1155"/>
      <c r="BPV3" s="1155"/>
      <c r="BPW3" s="1155"/>
      <c r="BPX3" s="1155"/>
      <c r="BPY3" s="1155"/>
      <c r="BPZ3" s="1155"/>
      <c r="BQA3" s="1155"/>
      <c r="BQB3" s="1155"/>
      <c r="BQC3" s="1155"/>
      <c r="BQD3" s="1155"/>
      <c r="BQE3" s="1155"/>
      <c r="BQF3" s="1155"/>
      <c r="BQG3" s="1155"/>
      <c r="BQH3" s="1155"/>
      <c r="BQI3" s="1155"/>
      <c r="BQJ3" s="1155"/>
      <c r="BQK3" s="1155"/>
      <c r="BQL3" s="1155"/>
      <c r="BQM3" s="1155"/>
      <c r="BQN3" s="1155"/>
      <c r="BQO3" s="1155"/>
      <c r="BQP3" s="1155"/>
      <c r="BQQ3" s="1155"/>
      <c r="BQR3" s="1155"/>
      <c r="BQS3" s="1155"/>
      <c r="BQT3" s="1155"/>
      <c r="BQU3" s="1155"/>
      <c r="BQV3" s="1155"/>
      <c r="BQW3" s="1155"/>
      <c r="BQX3" s="1155"/>
      <c r="BQY3" s="1155"/>
      <c r="BQZ3" s="1155"/>
      <c r="BRA3" s="1155"/>
      <c r="BRB3" s="1155"/>
      <c r="BRC3" s="1155"/>
      <c r="BRD3" s="1155"/>
      <c r="BRE3" s="1155"/>
      <c r="BRF3" s="1155"/>
      <c r="BRG3" s="1155"/>
      <c r="BRH3" s="1155"/>
      <c r="BRI3" s="1155"/>
      <c r="BRJ3" s="1155"/>
      <c r="BRK3" s="1155"/>
      <c r="BRL3" s="1155"/>
      <c r="BRM3" s="1155"/>
      <c r="BRN3" s="1155"/>
      <c r="BRO3" s="1155"/>
      <c r="BRP3" s="1155"/>
      <c r="BRQ3" s="1155"/>
      <c r="BRR3" s="1155"/>
      <c r="BRS3" s="1155"/>
      <c r="BRT3" s="1155"/>
      <c r="BRU3" s="1155"/>
      <c r="BRV3" s="1155"/>
      <c r="BRW3" s="1155"/>
      <c r="BRX3" s="1155"/>
      <c r="BRY3" s="1155"/>
      <c r="BRZ3" s="1155"/>
      <c r="BSA3" s="1155"/>
      <c r="BSB3" s="1155"/>
      <c r="BSC3" s="1155"/>
      <c r="BSD3" s="1155"/>
      <c r="BSE3" s="1155"/>
      <c r="BSF3" s="1155"/>
      <c r="BSG3" s="1155"/>
      <c r="BSH3" s="1155"/>
      <c r="BSI3" s="1155"/>
      <c r="BSJ3" s="1155"/>
      <c r="BSK3" s="1155"/>
      <c r="BSL3" s="1155"/>
      <c r="BSM3" s="1155"/>
      <c r="BSN3" s="1155"/>
      <c r="BSO3" s="1155"/>
      <c r="BSP3" s="1155"/>
      <c r="BSQ3" s="1155"/>
      <c r="BSR3" s="1155"/>
      <c r="BSS3" s="1155"/>
      <c r="BST3" s="1155"/>
      <c r="BSU3" s="1155"/>
      <c r="BSV3" s="1155"/>
      <c r="BSW3" s="1155"/>
      <c r="BSX3" s="1155"/>
      <c r="BSY3" s="1155"/>
      <c r="BSZ3" s="1155"/>
      <c r="BTA3" s="1155"/>
      <c r="BTB3" s="1155"/>
      <c r="BTC3" s="1155"/>
      <c r="BTD3" s="1155"/>
      <c r="BTE3" s="1155"/>
      <c r="BTF3" s="1155"/>
      <c r="BTG3" s="1155"/>
      <c r="BTH3" s="1155"/>
      <c r="BTI3" s="1155"/>
      <c r="BTJ3" s="1155"/>
      <c r="BTK3" s="1155"/>
      <c r="BTL3" s="1155"/>
      <c r="BTM3" s="1155"/>
      <c r="BTN3" s="1155"/>
      <c r="BTO3" s="1155"/>
      <c r="BTP3" s="1155"/>
      <c r="BTQ3" s="1155"/>
      <c r="BTR3" s="1155"/>
      <c r="BTS3" s="1155"/>
      <c r="BTT3" s="1155"/>
      <c r="BTU3" s="1155"/>
      <c r="BTV3" s="1155"/>
      <c r="BTW3" s="1155"/>
      <c r="BTX3" s="1155"/>
      <c r="BTY3" s="1155"/>
      <c r="BTZ3" s="1155"/>
      <c r="BUA3" s="1155"/>
      <c r="BUB3" s="1155"/>
      <c r="BUC3" s="1155"/>
      <c r="BUD3" s="1155"/>
      <c r="BUE3" s="1155"/>
      <c r="BUF3" s="1155"/>
      <c r="BUG3" s="1155"/>
      <c r="BUH3" s="1155"/>
      <c r="BUI3" s="1155"/>
      <c r="BUJ3" s="1155"/>
      <c r="BUK3" s="1155"/>
      <c r="BUL3" s="1155"/>
      <c r="BUM3" s="1155"/>
      <c r="BUN3" s="1155"/>
      <c r="BUO3" s="1155"/>
      <c r="BUP3" s="1155"/>
      <c r="BUQ3" s="1155"/>
      <c r="BUR3" s="1155"/>
      <c r="BUS3" s="1155"/>
      <c r="BUT3" s="1155"/>
      <c r="BUU3" s="1155"/>
      <c r="BUV3" s="1155"/>
      <c r="BUW3" s="1155"/>
      <c r="BUX3" s="1155"/>
      <c r="BUY3" s="1155"/>
      <c r="BUZ3" s="1155"/>
      <c r="BVA3" s="1155"/>
      <c r="BVB3" s="1155"/>
      <c r="BVC3" s="1155"/>
      <c r="BVD3" s="1155"/>
      <c r="BVE3" s="1155"/>
      <c r="BVF3" s="1155"/>
      <c r="BVG3" s="1155"/>
      <c r="BVH3" s="1155"/>
      <c r="BVI3" s="1155"/>
      <c r="BVJ3" s="1155"/>
      <c r="BVK3" s="1155"/>
      <c r="BVL3" s="1155"/>
      <c r="BVM3" s="1155"/>
      <c r="BVN3" s="1155"/>
      <c r="BVO3" s="1155"/>
      <c r="BVP3" s="1155"/>
      <c r="BVQ3" s="1155"/>
      <c r="BVR3" s="1155"/>
      <c r="BVS3" s="1155"/>
      <c r="BVT3" s="1155"/>
      <c r="BVU3" s="1155"/>
      <c r="BVV3" s="1155"/>
      <c r="BVW3" s="1155"/>
      <c r="BVX3" s="1155"/>
      <c r="BVY3" s="1155"/>
      <c r="BVZ3" s="1155"/>
      <c r="BWA3" s="1155"/>
      <c r="BWB3" s="1155"/>
      <c r="BWC3" s="1155"/>
      <c r="BWD3" s="1155"/>
      <c r="BWE3" s="1155"/>
      <c r="BWF3" s="1155"/>
      <c r="BWG3" s="1155"/>
      <c r="BWH3" s="1155"/>
      <c r="BWI3" s="1155"/>
      <c r="BWJ3" s="1155"/>
      <c r="BWK3" s="1155"/>
      <c r="BWL3" s="1155"/>
      <c r="BWM3" s="1155"/>
      <c r="BWN3" s="1155"/>
      <c r="BWO3" s="1155"/>
      <c r="BWP3" s="1155"/>
      <c r="BWQ3" s="1155"/>
      <c r="BWR3" s="1155"/>
      <c r="BWS3" s="1155"/>
      <c r="BWT3" s="1155"/>
      <c r="BWU3" s="1155"/>
      <c r="BWV3" s="1155"/>
      <c r="BWW3" s="1155"/>
      <c r="BWX3" s="1155"/>
      <c r="BWY3" s="1155"/>
      <c r="BWZ3" s="1155"/>
      <c r="BXA3" s="1155"/>
      <c r="BXB3" s="1155"/>
      <c r="BXC3" s="1155"/>
      <c r="BXD3" s="1155"/>
      <c r="BXE3" s="1155"/>
      <c r="BXF3" s="1155"/>
      <c r="BXG3" s="1155"/>
      <c r="BXH3" s="1155"/>
      <c r="BXI3" s="1155"/>
      <c r="BXJ3" s="1155"/>
      <c r="BXK3" s="1155"/>
      <c r="BXL3" s="1155"/>
      <c r="BXM3" s="1155"/>
      <c r="BXN3" s="1155"/>
      <c r="BXO3" s="1155"/>
      <c r="BXP3" s="1155"/>
      <c r="BXQ3" s="1155"/>
      <c r="BXR3" s="1155"/>
      <c r="BXS3" s="1155"/>
      <c r="BXT3" s="1155"/>
      <c r="BXU3" s="1155"/>
      <c r="BXV3" s="1155"/>
      <c r="BXW3" s="1155"/>
      <c r="BXX3" s="1155"/>
      <c r="BXY3" s="1155"/>
      <c r="BXZ3" s="1155"/>
      <c r="BYA3" s="1155"/>
      <c r="BYB3" s="1155"/>
      <c r="BYC3" s="1155"/>
      <c r="BYD3" s="1155"/>
      <c r="BYE3" s="1155"/>
      <c r="BYF3" s="1155"/>
      <c r="BYG3" s="1155"/>
      <c r="BYH3" s="1155"/>
      <c r="BYI3" s="1155"/>
      <c r="BYJ3" s="1155"/>
      <c r="BYK3" s="1155"/>
      <c r="BYL3" s="1155"/>
      <c r="BYM3" s="1155"/>
      <c r="BYN3" s="1155"/>
      <c r="BYO3" s="1155"/>
      <c r="BYP3" s="1155"/>
      <c r="BYQ3" s="1155"/>
      <c r="BYR3" s="1155"/>
      <c r="BYS3" s="1155"/>
      <c r="BYT3" s="1155"/>
      <c r="BYU3" s="1155"/>
      <c r="BYV3" s="1155"/>
      <c r="BYW3" s="1155"/>
      <c r="BYX3" s="1155"/>
      <c r="BYY3" s="1155"/>
      <c r="BYZ3" s="1155"/>
      <c r="BZA3" s="1155"/>
      <c r="BZB3" s="1155"/>
      <c r="BZC3" s="1155"/>
      <c r="BZD3" s="1155"/>
      <c r="BZE3" s="1155"/>
      <c r="BZF3" s="1155"/>
      <c r="BZG3" s="1155"/>
      <c r="BZH3" s="1155"/>
      <c r="BZI3" s="1155"/>
      <c r="BZJ3" s="1155"/>
      <c r="BZK3" s="1155"/>
      <c r="BZL3" s="1155"/>
      <c r="BZM3" s="1155"/>
      <c r="BZN3" s="1155"/>
      <c r="BZO3" s="1155"/>
      <c r="BZP3" s="1155"/>
      <c r="BZQ3" s="1155"/>
      <c r="BZR3" s="1155"/>
      <c r="BZS3" s="1155"/>
      <c r="BZT3" s="1155"/>
      <c r="BZU3" s="1155"/>
      <c r="BZV3" s="1155"/>
      <c r="BZW3" s="1155"/>
      <c r="BZX3" s="1155"/>
      <c r="BZY3" s="1155"/>
      <c r="BZZ3" s="1155"/>
      <c r="CAA3" s="1155"/>
      <c r="CAB3" s="1155"/>
      <c r="CAC3" s="1155"/>
      <c r="CAD3" s="1155"/>
      <c r="CAE3" s="1155"/>
      <c r="CAF3" s="1155"/>
      <c r="CAG3" s="1155"/>
      <c r="CAH3" s="1155"/>
      <c r="CAI3" s="1155"/>
      <c r="CAJ3" s="1155"/>
      <c r="CAK3" s="1155"/>
      <c r="CAL3" s="1155"/>
      <c r="CAM3" s="1155"/>
      <c r="CAN3" s="1155"/>
      <c r="CAO3" s="1155"/>
      <c r="CAP3" s="1155"/>
      <c r="CAQ3" s="1155"/>
      <c r="CAR3" s="1155"/>
      <c r="CAS3" s="1155"/>
      <c r="CAT3" s="1155"/>
      <c r="CAU3" s="1155"/>
      <c r="CAV3" s="1155"/>
      <c r="CAW3" s="1155"/>
      <c r="CAX3" s="1155"/>
      <c r="CAY3" s="1155"/>
      <c r="CAZ3" s="1155"/>
      <c r="CBA3" s="1155"/>
      <c r="CBB3" s="1155"/>
      <c r="CBC3" s="1155"/>
      <c r="CBD3" s="1155"/>
      <c r="CBE3" s="1155"/>
      <c r="CBF3" s="1155"/>
      <c r="CBG3" s="1155"/>
      <c r="CBH3" s="1155"/>
      <c r="CBI3" s="1155"/>
      <c r="CBJ3" s="1155"/>
      <c r="CBK3" s="1155"/>
      <c r="CBL3" s="1155"/>
      <c r="CBM3" s="1155"/>
      <c r="CBN3" s="1155"/>
      <c r="CBO3" s="1155"/>
      <c r="CBP3" s="1155"/>
      <c r="CBQ3" s="1155"/>
      <c r="CBR3" s="1155"/>
      <c r="CBS3" s="1155"/>
      <c r="CBT3" s="1155"/>
      <c r="CBU3" s="1155"/>
      <c r="CBV3" s="1155"/>
      <c r="CBW3" s="1155"/>
      <c r="CBX3" s="1155"/>
      <c r="CBY3" s="1155"/>
      <c r="CBZ3" s="1155"/>
      <c r="CCA3" s="1155"/>
      <c r="CCB3" s="1155"/>
      <c r="CCC3" s="1155"/>
      <c r="CCD3" s="1155"/>
      <c r="CCE3" s="1155"/>
      <c r="CCF3" s="1155"/>
      <c r="CCG3" s="1155"/>
      <c r="CCH3" s="1155"/>
      <c r="CCI3" s="1155"/>
      <c r="CCJ3" s="1155"/>
      <c r="CCK3" s="1155"/>
      <c r="CCL3" s="1155"/>
      <c r="CCM3" s="1155"/>
      <c r="CCN3" s="1155"/>
      <c r="CCO3" s="1155"/>
      <c r="CCP3" s="1155"/>
      <c r="CCQ3" s="1155"/>
      <c r="CCR3" s="1155"/>
      <c r="CCS3" s="1155"/>
      <c r="CCT3" s="1155"/>
      <c r="CCU3" s="1155"/>
      <c r="CCV3" s="1155"/>
      <c r="CCW3" s="1155"/>
      <c r="CCX3" s="1155"/>
      <c r="CCY3" s="1155"/>
      <c r="CCZ3" s="1155"/>
      <c r="CDA3" s="1155"/>
      <c r="CDB3" s="1155"/>
      <c r="CDC3" s="1155"/>
      <c r="CDD3" s="1155"/>
      <c r="CDE3" s="1155"/>
      <c r="CDF3" s="1155"/>
      <c r="CDG3" s="1155"/>
      <c r="CDH3" s="1155"/>
      <c r="CDI3" s="1155"/>
      <c r="CDJ3" s="1155"/>
      <c r="CDK3" s="1155"/>
      <c r="CDL3" s="1155"/>
      <c r="CDM3" s="1155"/>
      <c r="CDN3" s="1155"/>
      <c r="CDO3" s="1155"/>
      <c r="CDP3" s="1155"/>
      <c r="CDQ3" s="1155"/>
      <c r="CDR3" s="1155"/>
      <c r="CDS3" s="1155"/>
      <c r="CDT3" s="1155"/>
      <c r="CDU3" s="1155"/>
      <c r="CDV3" s="1155"/>
      <c r="CDW3" s="1155"/>
      <c r="CDX3" s="1155"/>
      <c r="CDY3" s="1155"/>
      <c r="CDZ3" s="1155"/>
      <c r="CEA3" s="1155"/>
      <c r="CEB3" s="1155"/>
      <c r="CEC3" s="1155"/>
      <c r="CED3" s="1155"/>
      <c r="CEE3" s="1155"/>
      <c r="CEF3" s="1155"/>
      <c r="CEG3" s="1155"/>
      <c r="CEH3" s="1155"/>
      <c r="CEI3" s="1155"/>
      <c r="CEJ3" s="1155"/>
      <c r="CEK3" s="1155"/>
      <c r="CEL3" s="1155"/>
      <c r="CEM3" s="1155"/>
      <c r="CEN3" s="1155"/>
      <c r="CEO3" s="1155"/>
      <c r="CEP3" s="1155"/>
      <c r="CEQ3" s="1155"/>
      <c r="CER3" s="1155"/>
      <c r="CES3" s="1155"/>
      <c r="CET3" s="1155"/>
      <c r="CEU3" s="1155"/>
      <c r="CEV3" s="1155"/>
      <c r="CEW3" s="1155"/>
      <c r="CEX3" s="1155"/>
      <c r="CEY3" s="1155"/>
      <c r="CEZ3" s="1155"/>
      <c r="CFA3" s="1155"/>
      <c r="CFB3" s="1155"/>
      <c r="CFC3" s="1155"/>
      <c r="CFD3" s="1155"/>
      <c r="CFE3" s="1155"/>
      <c r="CFF3" s="1155"/>
      <c r="CFG3" s="1155"/>
      <c r="CFH3" s="1155"/>
      <c r="CFI3" s="1155"/>
      <c r="CFJ3" s="1155"/>
      <c r="CFK3" s="1155"/>
      <c r="CFL3" s="1155"/>
      <c r="CFM3" s="1155"/>
      <c r="CFN3" s="1155"/>
      <c r="CFO3" s="1155"/>
      <c r="CFP3" s="1155"/>
      <c r="CFQ3" s="1155"/>
      <c r="CFR3" s="1155"/>
      <c r="CFS3" s="1155"/>
      <c r="CFT3" s="1155"/>
      <c r="CFU3" s="1155"/>
      <c r="CFV3" s="1155"/>
      <c r="CFW3" s="1155"/>
      <c r="CFX3" s="1155"/>
      <c r="CFY3" s="1155"/>
      <c r="CFZ3" s="1155"/>
      <c r="CGA3" s="1155"/>
      <c r="CGB3" s="1155"/>
      <c r="CGC3" s="1155"/>
      <c r="CGD3" s="1155"/>
      <c r="CGE3" s="1155"/>
      <c r="CGF3" s="1155"/>
      <c r="CGG3" s="1155"/>
      <c r="CGH3" s="1155"/>
      <c r="CGI3" s="1155"/>
      <c r="CGJ3" s="1155"/>
      <c r="CGK3" s="1155"/>
      <c r="CGL3" s="1155"/>
      <c r="CGM3" s="1155"/>
      <c r="CGN3" s="1155"/>
      <c r="CGO3" s="1155"/>
      <c r="CGP3" s="1155"/>
      <c r="CGQ3" s="1155"/>
      <c r="CGR3" s="1155"/>
      <c r="CGS3" s="1155"/>
      <c r="CGT3" s="1155"/>
      <c r="CGU3" s="1155"/>
      <c r="CGV3" s="1155"/>
      <c r="CGW3" s="1155"/>
      <c r="CGX3" s="1155"/>
      <c r="CGY3" s="1155"/>
      <c r="CGZ3" s="1155"/>
      <c r="CHA3" s="1155"/>
      <c r="CHB3" s="1155"/>
      <c r="CHC3" s="1155"/>
      <c r="CHD3" s="1155"/>
      <c r="CHE3" s="1155"/>
      <c r="CHF3" s="1155"/>
      <c r="CHG3" s="1155"/>
      <c r="CHH3" s="1155"/>
      <c r="CHI3" s="1155"/>
      <c r="CHJ3" s="1155"/>
      <c r="CHK3" s="1155"/>
      <c r="CHL3" s="1155"/>
      <c r="CHM3" s="1155"/>
      <c r="CHN3" s="1155"/>
      <c r="CHO3" s="1155"/>
      <c r="CHP3" s="1155"/>
      <c r="CHQ3" s="1155"/>
      <c r="CHR3" s="1155"/>
      <c r="CHS3" s="1155"/>
      <c r="CHT3" s="1155"/>
      <c r="CHU3" s="1155"/>
      <c r="CHV3" s="1155"/>
      <c r="CHW3" s="1155"/>
      <c r="CHX3" s="1155"/>
      <c r="CHY3" s="1155"/>
      <c r="CHZ3" s="1155"/>
      <c r="CIA3" s="1155"/>
      <c r="CIB3" s="1155"/>
      <c r="CIC3" s="1155"/>
      <c r="CID3" s="1155"/>
      <c r="CIE3" s="1155"/>
      <c r="CIF3" s="1155"/>
      <c r="CIG3" s="1155"/>
      <c r="CIH3" s="1155"/>
      <c r="CII3" s="1155"/>
      <c r="CIJ3" s="1155"/>
      <c r="CIK3" s="1155"/>
      <c r="CIL3" s="1155"/>
      <c r="CIM3" s="1155"/>
      <c r="CIN3" s="1155"/>
      <c r="CIO3" s="1155"/>
      <c r="CIP3" s="1155"/>
      <c r="CIQ3" s="1155"/>
      <c r="CIR3" s="1155"/>
      <c r="CIS3" s="1155"/>
      <c r="CIT3" s="1155"/>
      <c r="CIU3" s="1155"/>
      <c r="CIV3" s="1155"/>
      <c r="CIW3" s="1155"/>
      <c r="CIX3" s="1155"/>
      <c r="CIY3" s="1155"/>
      <c r="CIZ3" s="1155"/>
      <c r="CJA3" s="1155"/>
      <c r="CJB3" s="1155"/>
      <c r="CJC3" s="1155"/>
      <c r="CJD3" s="1155"/>
      <c r="CJE3" s="1155"/>
      <c r="CJF3" s="1155"/>
      <c r="CJG3" s="1155"/>
      <c r="CJH3" s="1155"/>
      <c r="CJI3" s="1155"/>
      <c r="CJJ3" s="1155"/>
      <c r="CJK3" s="1155"/>
      <c r="CJL3" s="1155"/>
      <c r="CJM3" s="1155"/>
      <c r="CJN3" s="1155"/>
      <c r="CJO3" s="1155"/>
      <c r="CJP3" s="1155"/>
      <c r="CJQ3" s="1155"/>
      <c r="CJR3" s="1155"/>
      <c r="CJS3" s="1155"/>
      <c r="CJT3" s="1155"/>
      <c r="CJU3" s="1155"/>
      <c r="CJV3" s="1155"/>
      <c r="CJW3" s="1155"/>
      <c r="CJX3" s="1155"/>
      <c r="CJY3" s="1155"/>
      <c r="CJZ3" s="1155"/>
      <c r="CKA3" s="1155"/>
      <c r="CKB3" s="1155"/>
      <c r="CKC3" s="1155"/>
      <c r="CKD3" s="1155"/>
      <c r="CKE3" s="1155"/>
      <c r="CKF3" s="1155"/>
      <c r="CKG3" s="1155"/>
      <c r="CKH3" s="1155"/>
      <c r="CKI3" s="1155"/>
      <c r="CKJ3" s="1155"/>
      <c r="CKK3" s="1155"/>
      <c r="CKL3" s="1155"/>
      <c r="CKM3" s="1155"/>
      <c r="CKN3" s="1155"/>
      <c r="CKO3" s="1155"/>
      <c r="CKP3" s="1155"/>
      <c r="CKQ3" s="1155"/>
      <c r="CKR3" s="1155"/>
      <c r="CKS3" s="1155"/>
      <c r="CKT3" s="1155"/>
      <c r="CKU3" s="1155"/>
      <c r="CKV3" s="1155"/>
      <c r="CKW3" s="1155"/>
      <c r="CKX3" s="1155"/>
      <c r="CKY3" s="1155"/>
      <c r="CKZ3" s="1155"/>
      <c r="CLA3" s="1155"/>
      <c r="CLB3" s="1155"/>
      <c r="CLC3" s="1155"/>
      <c r="CLD3" s="1155"/>
      <c r="CLE3" s="1155"/>
      <c r="CLF3" s="1155"/>
      <c r="CLG3" s="1155"/>
      <c r="CLH3" s="1155"/>
      <c r="CLI3" s="1155"/>
      <c r="CLJ3" s="1155"/>
      <c r="CLK3" s="1155"/>
      <c r="CLL3" s="1155"/>
      <c r="CLM3" s="1155"/>
      <c r="CLN3" s="1155"/>
      <c r="CLO3" s="1155"/>
      <c r="CLP3" s="1155"/>
      <c r="CLQ3" s="1155"/>
      <c r="CLR3" s="1155"/>
      <c r="CLS3" s="1155"/>
      <c r="CLT3" s="1155"/>
      <c r="CLU3" s="1155"/>
      <c r="CLV3" s="1155"/>
      <c r="CLW3" s="1155"/>
      <c r="CLX3" s="1155"/>
      <c r="CLY3" s="1155"/>
      <c r="CLZ3" s="1155"/>
      <c r="CMA3" s="1155"/>
      <c r="CMB3" s="1155"/>
      <c r="CMC3" s="1155"/>
      <c r="CMD3" s="1155"/>
      <c r="CME3" s="1155"/>
      <c r="CMF3" s="1155"/>
      <c r="CMG3" s="1155"/>
      <c r="CMH3" s="1155"/>
      <c r="CMI3" s="1155"/>
      <c r="CMJ3" s="1155"/>
      <c r="CMK3" s="1155"/>
      <c r="CML3" s="1155"/>
      <c r="CMM3" s="1155"/>
      <c r="CMN3" s="1155"/>
      <c r="CMO3" s="1155"/>
      <c r="CMP3" s="1155"/>
      <c r="CMQ3" s="1155"/>
      <c r="CMR3" s="1155"/>
      <c r="CMS3" s="1155"/>
      <c r="CMT3" s="1155"/>
      <c r="CMU3" s="1155"/>
      <c r="CMV3" s="1155"/>
      <c r="CMW3" s="1155"/>
      <c r="CMX3" s="1155"/>
      <c r="CMY3" s="1155"/>
      <c r="CMZ3" s="1155"/>
      <c r="CNA3" s="1155"/>
      <c r="CNB3" s="1155"/>
      <c r="CNC3" s="1155"/>
      <c r="CND3" s="1155"/>
      <c r="CNE3" s="1155"/>
      <c r="CNF3" s="1155"/>
      <c r="CNG3" s="1155"/>
      <c r="CNH3" s="1155"/>
      <c r="CNI3" s="1155"/>
      <c r="CNJ3" s="1155"/>
      <c r="CNK3" s="1155"/>
      <c r="CNL3" s="1155"/>
      <c r="CNM3" s="1155"/>
      <c r="CNN3" s="1155"/>
      <c r="CNO3" s="1155"/>
      <c r="CNP3" s="1155"/>
      <c r="CNQ3" s="1155"/>
      <c r="CNR3" s="1155"/>
      <c r="CNS3" s="1155"/>
      <c r="CNT3" s="1155"/>
      <c r="CNU3" s="1155"/>
      <c r="CNV3" s="1155"/>
      <c r="CNW3" s="1155"/>
      <c r="CNX3" s="1155"/>
      <c r="CNY3" s="1155"/>
      <c r="CNZ3" s="1155"/>
      <c r="COA3" s="1155"/>
      <c r="COB3" s="1155"/>
      <c r="COC3" s="1155"/>
      <c r="COD3" s="1155"/>
      <c r="COE3" s="1155"/>
      <c r="COF3" s="1155"/>
      <c r="COG3" s="1155"/>
      <c r="COH3" s="1155"/>
      <c r="COI3" s="1155"/>
      <c r="COJ3" s="1155"/>
      <c r="COK3" s="1155"/>
      <c r="COL3" s="1155"/>
      <c r="COM3" s="1155"/>
      <c r="CON3" s="1155"/>
      <c r="COO3" s="1155"/>
      <c r="COP3" s="1155"/>
      <c r="COQ3" s="1155"/>
      <c r="COR3" s="1155"/>
      <c r="COS3" s="1155"/>
      <c r="COT3" s="1155"/>
      <c r="COU3" s="1155"/>
      <c r="COV3" s="1155"/>
      <c r="COW3" s="1155"/>
      <c r="COX3" s="1155"/>
      <c r="COY3" s="1155"/>
      <c r="COZ3" s="1155"/>
      <c r="CPA3" s="1155"/>
      <c r="CPB3" s="1155"/>
      <c r="CPC3" s="1155"/>
      <c r="CPD3" s="1155"/>
      <c r="CPE3" s="1155"/>
      <c r="CPF3" s="1155"/>
      <c r="CPG3" s="1155"/>
      <c r="CPH3" s="1155"/>
      <c r="CPI3" s="1155"/>
      <c r="CPJ3" s="1155"/>
      <c r="CPK3" s="1155"/>
      <c r="CPL3" s="1155"/>
      <c r="CPM3" s="1155"/>
      <c r="CPN3" s="1155"/>
      <c r="CPO3" s="1155"/>
      <c r="CPP3" s="1155"/>
      <c r="CPQ3" s="1155"/>
      <c r="CPR3" s="1155"/>
      <c r="CPS3" s="1155"/>
      <c r="CPT3" s="1155"/>
      <c r="CPU3" s="1155"/>
      <c r="CPV3" s="1155"/>
      <c r="CPW3" s="1155"/>
      <c r="CPX3" s="1155"/>
      <c r="CPY3" s="1155"/>
      <c r="CPZ3" s="1155"/>
      <c r="CQA3" s="1155"/>
      <c r="CQB3" s="1155"/>
      <c r="CQC3" s="1155"/>
      <c r="CQD3" s="1155"/>
      <c r="CQE3" s="1155"/>
      <c r="CQF3" s="1155"/>
      <c r="CQG3" s="1155"/>
      <c r="CQH3" s="1155"/>
      <c r="CQI3" s="1155"/>
      <c r="CQJ3" s="1155"/>
      <c r="CQK3" s="1155"/>
      <c r="CQL3" s="1155"/>
      <c r="CQM3" s="1155"/>
      <c r="CQN3" s="1155"/>
      <c r="CQO3" s="1155"/>
      <c r="CQP3" s="1155"/>
      <c r="CQQ3" s="1155"/>
      <c r="CQR3" s="1155"/>
      <c r="CQS3" s="1155"/>
      <c r="CQT3" s="1155"/>
      <c r="CQU3" s="1155"/>
      <c r="CQV3" s="1155"/>
      <c r="CQW3" s="1155"/>
      <c r="CQX3" s="1155"/>
      <c r="CQY3" s="1155"/>
      <c r="CQZ3" s="1155"/>
      <c r="CRA3" s="1155"/>
      <c r="CRB3" s="1155"/>
      <c r="CRC3" s="1155"/>
      <c r="CRD3" s="1155"/>
      <c r="CRE3" s="1155"/>
      <c r="CRF3" s="1155"/>
      <c r="CRG3" s="1155"/>
      <c r="CRH3" s="1155"/>
      <c r="CRI3" s="1155"/>
      <c r="CRJ3" s="1155"/>
      <c r="CRK3" s="1155"/>
      <c r="CRL3" s="1155"/>
      <c r="CRM3" s="1155"/>
      <c r="CRN3" s="1155"/>
      <c r="CRO3" s="1155"/>
      <c r="CRP3" s="1155"/>
      <c r="CRQ3" s="1155"/>
      <c r="CRR3" s="1155"/>
      <c r="CRS3" s="1155"/>
      <c r="CRT3" s="1155"/>
      <c r="CRU3" s="1155"/>
      <c r="CRV3" s="1155"/>
      <c r="CRW3" s="1155"/>
      <c r="CRX3" s="1155"/>
      <c r="CRY3" s="1155"/>
      <c r="CRZ3" s="1155"/>
      <c r="CSA3" s="1155"/>
      <c r="CSB3" s="1155"/>
      <c r="CSC3" s="1155"/>
      <c r="CSD3" s="1155"/>
      <c r="CSE3" s="1155"/>
      <c r="CSF3" s="1155"/>
      <c r="CSG3" s="1155"/>
      <c r="CSH3" s="1155"/>
      <c r="CSI3" s="1155"/>
      <c r="CSJ3" s="1155"/>
      <c r="CSK3" s="1155"/>
      <c r="CSL3" s="1155"/>
      <c r="CSM3" s="1155"/>
      <c r="CSN3" s="1155"/>
      <c r="CSO3" s="1155"/>
      <c r="CSP3" s="1155"/>
      <c r="CSQ3" s="1155"/>
      <c r="CSR3" s="1155"/>
      <c r="CSS3" s="1155"/>
      <c r="CST3" s="1155"/>
      <c r="CSU3" s="1155"/>
      <c r="CSV3" s="1155"/>
      <c r="CSW3" s="1155"/>
      <c r="CSX3" s="1155"/>
      <c r="CSY3" s="1155"/>
      <c r="CSZ3" s="1155"/>
      <c r="CTA3" s="1155"/>
      <c r="CTB3" s="1155"/>
      <c r="CTC3" s="1155"/>
      <c r="CTD3" s="1155"/>
      <c r="CTE3" s="1155"/>
      <c r="CTF3" s="1155"/>
      <c r="CTG3" s="1155"/>
      <c r="CTH3" s="1155"/>
      <c r="CTI3" s="1155"/>
      <c r="CTJ3" s="1155"/>
      <c r="CTK3" s="1155"/>
      <c r="CTL3" s="1155"/>
      <c r="CTM3" s="1155"/>
      <c r="CTN3" s="1155"/>
      <c r="CTO3" s="1155"/>
      <c r="CTP3" s="1155"/>
      <c r="CTQ3" s="1155"/>
      <c r="CTR3" s="1155"/>
      <c r="CTS3" s="1155"/>
      <c r="CTT3" s="1155"/>
      <c r="CTU3" s="1155"/>
      <c r="CTV3" s="1155"/>
      <c r="CTW3" s="1155"/>
      <c r="CTX3" s="1155"/>
      <c r="CTY3" s="1155"/>
      <c r="CTZ3" s="1155"/>
      <c r="CUA3" s="1155"/>
      <c r="CUB3" s="1155"/>
      <c r="CUC3" s="1155"/>
      <c r="CUD3" s="1155"/>
      <c r="CUE3" s="1155"/>
      <c r="CUF3" s="1155"/>
      <c r="CUG3" s="1155"/>
      <c r="CUH3" s="1155"/>
      <c r="CUI3" s="1155"/>
      <c r="CUJ3" s="1155"/>
      <c r="CUK3" s="1155"/>
      <c r="CUL3" s="1155"/>
      <c r="CUM3" s="1155"/>
      <c r="CUN3" s="1155"/>
      <c r="CUO3" s="1155"/>
      <c r="CUP3" s="1155"/>
      <c r="CUQ3" s="1155"/>
      <c r="CUR3" s="1155"/>
      <c r="CUS3" s="1155"/>
      <c r="CUT3" s="1155"/>
      <c r="CUU3" s="1155"/>
      <c r="CUV3" s="1155"/>
      <c r="CUW3" s="1155"/>
      <c r="CUX3" s="1155"/>
      <c r="CUY3" s="1155"/>
      <c r="CUZ3" s="1155"/>
      <c r="CVA3" s="1155"/>
      <c r="CVB3" s="1155"/>
      <c r="CVC3" s="1155"/>
      <c r="CVD3" s="1155"/>
      <c r="CVE3" s="1155"/>
      <c r="CVF3" s="1155"/>
      <c r="CVG3" s="1155"/>
      <c r="CVH3" s="1155"/>
      <c r="CVI3" s="1155"/>
      <c r="CVJ3" s="1155"/>
      <c r="CVK3" s="1155"/>
      <c r="CVL3" s="1155"/>
      <c r="CVM3" s="1155"/>
      <c r="CVN3" s="1155"/>
      <c r="CVO3" s="1155"/>
      <c r="CVP3" s="1155"/>
      <c r="CVQ3" s="1155"/>
      <c r="CVR3" s="1155"/>
      <c r="CVS3" s="1155"/>
      <c r="CVT3" s="1155"/>
      <c r="CVU3" s="1155"/>
      <c r="CVV3" s="1155"/>
      <c r="CVW3" s="1155"/>
      <c r="CVX3" s="1155"/>
      <c r="CVY3" s="1155"/>
      <c r="CVZ3" s="1155"/>
      <c r="CWA3" s="1155"/>
      <c r="CWB3" s="1155"/>
      <c r="CWC3" s="1155"/>
      <c r="CWD3" s="1155"/>
      <c r="CWE3" s="1155"/>
      <c r="CWF3" s="1155"/>
      <c r="CWG3" s="1155"/>
      <c r="CWH3" s="1155"/>
      <c r="CWI3" s="1155"/>
      <c r="CWJ3" s="1155"/>
      <c r="CWK3" s="1155"/>
      <c r="CWL3" s="1155"/>
      <c r="CWM3" s="1155"/>
      <c r="CWN3" s="1155"/>
      <c r="CWO3" s="1155"/>
      <c r="CWP3" s="1155"/>
      <c r="CWQ3" s="1155"/>
      <c r="CWR3" s="1155"/>
      <c r="CWS3" s="1155"/>
      <c r="CWT3" s="1155"/>
      <c r="CWU3" s="1155"/>
      <c r="CWV3" s="1155"/>
      <c r="CWW3" s="1155"/>
      <c r="CWX3" s="1155"/>
      <c r="CWY3" s="1155"/>
      <c r="CWZ3" s="1155"/>
      <c r="CXA3" s="1155"/>
      <c r="CXB3" s="1155"/>
      <c r="CXC3" s="1155"/>
      <c r="CXD3" s="1155"/>
      <c r="CXE3" s="1155"/>
      <c r="CXF3" s="1155"/>
      <c r="CXG3" s="1155"/>
      <c r="CXH3" s="1155"/>
      <c r="CXI3" s="1155"/>
      <c r="CXJ3" s="1155"/>
      <c r="CXK3" s="1155"/>
      <c r="CXL3" s="1155"/>
      <c r="CXM3" s="1155"/>
      <c r="CXN3" s="1155"/>
      <c r="CXO3" s="1155"/>
      <c r="CXP3" s="1155"/>
      <c r="CXQ3" s="1155"/>
      <c r="CXR3" s="1155"/>
      <c r="CXS3" s="1155"/>
      <c r="CXT3" s="1155"/>
      <c r="CXU3" s="1155"/>
      <c r="CXV3" s="1155"/>
      <c r="CXW3" s="1155"/>
      <c r="CXX3" s="1155"/>
      <c r="CXY3" s="1155"/>
      <c r="CXZ3" s="1155"/>
      <c r="CYA3" s="1155"/>
      <c r="CYB3" s="1155"/>
      <c r="CYC3" s="1155"/>
      <c r="CYD3" s="1155"/>
      <c r="CYE3" s="1155"/>
      <c r="CYF3" s="1155"/>
      <c r="CYG3" s="1155"/>
      <c r="CYH3" s="1155"/>
      <c r="CYI3" s="1155"/>
      <c r="CYJ3" s="1155"/>
      <c r="CYK3" s="1155"/>
      <c r="CYL3" s="1155"/>
      <c r="CYM3" s="1155"/>
      <c r="CYN3" s="1155"/>
      <c r="CYO3" s="1155"/>
      <c r="CYP3" s="1155"/>
      <c r="CYQ3" s="1155"/>
      <c r="CYR3" s="1155"/>
      <c r="CYS3" s="1155"/>
      <c r="CYT3" s="1155"/>
      <c r="CYU3" s="1155"/>
      <c r="CYV3" s="1155"/>
      <c r="CYW3" s="1155"/>
      <c r="CYX3" s="1155"/>
      <c r="CYY3" s="1155"/>
      <c r="CYZ3" s="1155"/>
      <c r="CZA3" s="1155"/>
      <c r="CZB3" s="1155"/>
      <c r="CZC3" s="1155"/>
      <c r="CZD3" s="1155"/>
      <c r="CZE3" s="1155"/>
      <c r="CZF3" s="1155"/>
      <c r="CZG3" s="1155"/>
      <c r="CZH3" s="1155"/>
      <c r="CZI3" s="1155"/>
      <c r="CZJ3" s="1155"/>
      <c r="CZK3" s="1155"/>
      <c r="CZL3" s="1155"/>
      <c r="CZM3" s="1155"/>
      <c r="CZN3" s="1155"/>
      <c r="CZO3" s="1155"/>
      <c r="CZP3" s="1155"/>
      <c r="CZQ3" s="1155"/>
      <c r="CZR3" s="1155"/>
      <c r="CZS3" s="1155"/>
      <c r="CZT3" s="1155"/>
      <c r="CZU3" s="1155"/>
      <c r="CZV3" s="1155"/>
      <c r="CZW3" s="1155"/>
      <c r="CZX3" s="1155"/>
      <c r="CZY3" s="1155"/>
      <c r="CZZ3" s="1155"/>
      <c r="DAA3" s="1155"/>
      <c r="DAB3" s="1155"/>
      <c r="DAC3" s="1155"/>
      <c r="DAD3" s="1155"/>
      <c r="DAE3" s="1155"/>
      <c r="DAF3" s="1155"/>
      <c r="DAG3" s="1155"/>
      <c r="DAH3" s="1155"/>
      <c r="DAI3" s="1155"/>
      <c r="DAJ3" s="1155"/>
      <c r="DAK3" s="1155"/>
      <c r="DAL3" s="1155"/>
      <c r="DAM3" s="1155"/>
      <c r="DAN3" s="1155"/>
      <c r="DAO3" s="1155"/>
      <c r="DAP3" s="1155"/>
      <c r="DAQ3" s="1155"/>
      <c r="DAR3" s="1155"/>
      <c r="DAS3" s="1155"/>
      <c r="DAT3" s="1155"/>
      <c r="DAU3" s="1155"/>
      <c r="DAV3" s="1155"/>
      <c r="DAW3" s="1155"/>
      <c r="DAX3" s="1155"/>
      <c r="DAY3" s="1155"/>
      <c r="DAZ3" s="1155"/>
      <c r="DBA3" s="1155"/>
      <c r="DBB3" s="1155"/>
      <c r="DBC3" s="1155"/>
      <c r="DBD3" s="1155"/>
      <c r="DBE3" s="1155"/>
      <c r="DBF3" s="1155"/>
      <c r="DBG3" s="1155"/>
      <c r="DBH3" s="1155"/>
      <c r="DBI3" s="1155"/>
      <c r="DBJ3" s="1155"/>
      <c r="DBK3" s="1155"/>
      <c r="DBL3" s="1155"/>
      <c r="DBM3" s="1155"/>
      <c r="DBN3" s="1155"/>
      <c r="DBO3" s="1155"/>
      <c r="DBP3" s="1155"/>
      <c r="DBQ3" s="1155"/>
      <c r="DBR3" s="1155"/>
      <c r="DBS3" s="1155"/>
      <c r="DBT3" s="1155"/>
      <c r="DBU3" s="1155"/>
      <c r="DBV3" s="1155"/>
      <c r="DBW3" s="1155"/>
      <c r="DBX3" s="1155"/>
      <c r="DBY3" s="1155"/>
      <c r="DBZ3" s="1155"/>
      <c r="DCA3" s="1155"/>
      <c r="DCB3" s="1155"/>
      <c r="DCC3" s="1155"/>
      <c r="DCD3" s="1155"/>
      <c r="DCE3" s="1155"/>
      <c r="DCF3" s="1155"/>
      <c r="DCG3" s="1155"/>
      <c r="DCH3" s="1155"/>
      <c r="DCI3" s="1155"/>
      <c r="DCJ3" s="1155"/>
      <c r="DCK3" s="1155"/>
      <c r="DCL3" s="1155"/>
      <c r="DCM3" s="1155"/>
      <c r="DCN3" s="1155"/>
      <c r="DCO3" s="1155"/>
      <c r="DCP3" s="1155"/>
      <c r="DCQ3" s="1155"/>
      <c r="DCR3" s="1155"/>
      <c r="DCS3" s="1155"/>
      <c r="DCT3" s="1155"/>
      <c r="DCU3" s="1155"/>
      <c r="DCV3" s="1155"/>
      <c r="DCW3" s="1155"/>
      <c r="DCX3" s="1155"/>
      <c r="DCY3" s="1155"/>
      <c r="DCZ3" s="1155"/>
      <c r="DDA3" s="1155"/>
      <c r="DDB3" s="1155"/>
      <c r="DDC3" s="1155"/>
      <c r="DDD3" s="1155"/>
      <c r="DDE3" s="1155"/>
      <c r="DDF3" s="1155"/>
      <c r="DDG3" s="1155"/>
      <c r="DDH3" s="1155"/>
      <c r="DDI3" s="1155"/>
      <c r="DDJ3" s="1155"/>
      <c r="DDK3" s="1155"/>
      <c r="DDL3" s="1155"/>
      <c r="DDM3" s="1155"/>
      <c r="DDN3" s="1155"/>
      <c r="DDO3" s="1155"/>
      <c r="DDP3" s="1155"/>
      <c r="DDQ3" s="1155"/>
      <c r="DDR3" s="1155"/>
      <c r="DDS3" s="1155"/>
      <c r="DDT3" s="1155"/>
      <c r="DDU3" s="1155"/>
      <c r="DDV3" s="1155"/>
      <c r="DDW3" s="1155"/>
      <c r="DDX3" s="1155"/>
      <c r="DDY3" s="1155"/>
      <c r="DDZ3" s="1155"/>
      <c r="DEA3" s="1155"/>
      <c r="DEB3" s="1155"/>
      <c r="DEC3" s="1155"/>
      <c r="DED3" s="1155"/>
      <c r="DEE3" s="1155"/>
      <c r="DEF3" s="1155"/>
      <c r="DEG3" s="1155"/>
      <c r="DEH3" s="1155"/>
      <c r="DEI3" s="1155"/>
      <c r="DEJ3" s="1155"/>
      <c r="DEK3" s="1155"/>
      <c r="DEL3" s="1155"/>
      <c r="DEM3" s="1155"/>
      <c r="DEN3" s="1155"/>
      <c r="DEO3" s="1155"/>
      <c r="DEP3" s="1155"/>
      <c r="DEQ3" s="1155"/>
      <c r="DER3" s="1155"/>
      <c r="DES3" s="1155"/>
      <c r="DET3" s="1155"/>
      <c r="DEU3" s="1155"/>
      <c r="DEV3" s="1155"/>
      <c r="DEW3" s="1155"/>
      <c r="DEX3" s="1155"/>
      <c r="DEY3" s="1155"/>
      <c r="DEZ3" s="1155"/>
      <c r="DFA3" s="1155"/>
      <c r="DFB3" s="1155"/>
      <c r="DFC3" s="1155"/>
      <c r="DFD3" s="1155"/>
      <c r="DFE3" s="1155"/>
      <c r="DFF3" s="1155"/>
      <c r="DFG3" s="1155"/>
      <c r="DFH3" s="1155"/>
      <c r="DFI3" s="1155"/>
      <c r="DFJ3" s="1155"/>
      <c r="DFK3" s="1155"/>
      <c r="DFL3" s="1155"/>
      <c r="DFM3" s="1155"/>
      <c r="DFN3" s="1155"/>
      <c r="DFO3" s="1155"/>
      <c r="DFP3" s="1155"/>
      <c r="DFQ3" s="1155"/>
      <c r="DFR3" s="1155"/>
      <c r="DFS3" s="1155"/>
      <c r="DFT3" s="1155"/>
      <c r="DFU3" s="1155"/>
      <c r="DFV3" s="1155"/>
      <c r="DFW3" s="1155"/>
      <c r="DFX3" s="1155"/>
      <c r="DFY3" s="1155"/>
      <c r="DFZ3" s="1155"/>
      <c r="DGA3" s="1155"/>
      <c r="DGB3" s="1155"/>
      <c r="DGC3" s="1155"/>
      <c r="DGD3" s="1155"/>
      <c r="DGE3" s="1155"/>
      <c r="DGF3" s="1155"/>
      <c r="DGG3" s="1155"/>
      <c r="DGH3" s="1155"/>
      <c r="DGI3" s="1155"/>
      <c r="DGJ3" s="1155"/>
      <c r="DGK3" s="1155"/>
      <c r="DGL3" s="1155"/>
      <c r="DGM3" s="1155"/>
      <c r="DGN3" s="1155"/>
      <c r="DGO3" s="1155"/>
      <c r="DGP3" s="1155"/>
      <c r="DGQ3" s="1155"/>
      <c r="DGR3" s="1155"/>
      <c r="DGS3" s="1155"/>
      <c r="DGT3" s="1155"/>
      <c r="DGU3" s="1155"/>
      <c r="DGV3" s="1155"/>
      <c r="DGW3" s="1155"/>
      <c r="DGX3" s="1155"/>
      <c r="DGY3" s="1155"/>
      <c r="DGZ3" s="1155"/>
      <c r="DHA3" s="1155"/>
      <c r="DHB3" s="1155"/>
      <c r="DHC3" s="1155"/>
      <c r="DHD3" s="1155"/>
      <c r="DHE3" s="1155"/>
      <c r="DHF3" s="1155"/>
      <c r="DHG3" s="1155"/>
      <c r="DHH3" s="1155"/>
      <c r="DHI3" s="1155"/>
      <c r="DHJ3" s="1155"/>
      <c r="DHK3" s="1155"/>
      <c r="DHL3" s="1155"/>
      <c r="DHM3" s="1155"/>
      <c r="DHN3" s="1155"/>
      <c r="DHO3" s="1155"/>
      <c r="DHP3" s="1155"/>
      <c r="DHQ3" s="1155"/>
      <c r="DHR3" s="1155"/>
      <c r="DHS3" s="1155"/>
      <c r="DHT3" s="1155"/>
      <c r="DHU3" s="1155"/>
      <c r="DHV3" s="1155"/>
      <c r="DHW3" s="1155"/>
      <c r="DHX3" s="1155"/>
      <c r="DHY3" s="1155"/>
      <c r="DHZ3" s="1155"/>
      <c r="DIA3" s="1155"/>
      <c r="DIB3" s="1155"/>
      <c r="DIC3" s="1155"/>
      <c r="DID3" s="1155"/>
      <c r="DIE3" s="1155"/>
      <c r="DIF3" s="1155"/>
      <c r="DIG3" s="1155"/>
      <c r="DIH3" s="1155"/>
      <c r="DII3" s="1155"/>
      <c r="DIJ3" s="1155"/>
      <c r="DIK3" s="1155"/>
      <c r="DIL3" s="1155"/>
      <c r="DIM3" s="1155"/>
      <c r="DIN3" s="1155"/>
      <c r="DIO3" s="1155"/>
      <c r="DIP3" s="1155"/>
      <c r="DIQ3" s="1155"/>
      <c r="DIR3" s="1155"/>
      <c r="DIS3" s="1155"/>
      <c r="DIT3" s="1155"/>
      <c r="DIU3" s="1155"/>
      <c r="DIV3" s="1155"/>
      <c r="DIW3" s="1155"/>
      <c r="DIX3" s="1155"/>
      <c r="DIY3" s="1155"/>
      <c r="DIZ3" s="1155"/>
      <c r="DJA3" s="1155"/>
      <c r="DJB3" s="1155"/>
      <c r="DJC3" s="1155"/>
      <c r="DJD3" s="1155"/>
      <c r="DJE3" s="1155"/>
      <c r="DJF3" s="1155"/>
      <c r="DJG3" s="1155"/>
      <c r="DJH3" s="1155"/>
      <c r="DJI3" s="1155"/>
      <c r="DJJ3" s="1155"/>
      <c r="DJK3" s="1155"/>
      <c r="DJL3" s="1155"/>
      <c r="DJM3" s="1155"/>
      <c r="DJN3" s="1155"/>
      <c r="DJO3" s="1155"/>
      <c r="DJP3" s="1155"/>
      <c r="DJQ3" s="1155"/>
      <c r="DJR3" s="1155"/>
      <c r="DJS3" s="1155"/>
      <c r="DJT3" s="1155"/>
      <c r="DJU3" s="1155"/>
      <c r="DJV3" s="1155"/>
      <c r="DJW3" s="1155"/>
      <c r="DJX3" s="1155"/>
      <c r="DJY3" s="1155"/>
      <c r="DJZ3" s="1155"/>
      <c r="DKA3" s="1155"/>
      <c r="DKB3" s="1155"/>
      <c r="DKC3" s="1155"/>
      <c r="DKD3" s="1155"/>
      <c r="DKE3" s="1155"/>
      <c r="DKF3" s="1155"/>
      <c r="DKG3" s="1155"/>
      <c r="DKH3" s="1155"/>
      <c r="DKI3" s="1155"/>
      <c r="DKJ3" s="1155"/>
      <c r="DKK3" s="1155"/>
      <c r="DKL3" s="1155"/>
      <c r="DKM3" s="1155"/>
      <c r="DKN3" s="1155"/>
      <c r="DKO3" s="1155"/>
      <c r="DKP3" s="1155"/>
      <c r="DKQ3" s="1155"/>
      <c r="DKR3" s="1155"/>
      <c r="DKS3" s="1155"/>
      <c r="DKT3" s="1155"/>
      <c r="DKU3" s="1155"/>
      <c r="DKV3" s="1155"/>
      <c r="DKW3" s="1155"/>
      <c r="DKX3" s="1155"/>
      <c r="DKY3" s="1155"/>
      <c r="DKZ3" s="1155"/>
      <c r="DLA3" s="1155"/>
      <c r="DLB3" s="1155"/>
      <c r="DLC3" s="1155"/>
      <c r="DLD3" s="1155"/>
      <c r="DLE3" s="1155"/>
      <c r="DLF3" s="1155"/>
      <c r="DLG3" s="1155"/>
      <c r="DLH3" s="1155"/>
      <c r="DLI3" s="1155"/>
      <c r="DLJ3" s="1155"/>
      <c r="DLK3" s="1155"/>
      <c r="DLL3" s="1155"/>
      <c r="DLM3" s="1155"/>
      <c r="DLN3" s="1155"/>
      <c r="DLO3" s="1155"/>
      <c r="DLP3" s="1155"/>
      <c r="DLQ3" s="1155"/>
      <c r="DLR3" s="1155"/>
      <c r="DLS3" s="1155"/>
      <c r="DLT3" s="1155"/>
      <c r="DLU3" s="1155"/>
      <c r="DLV3" s="1155"/>
      <c r="DLW3" s="1155"/>
      <c r="DLX3" s="1155"/>
      <c r="DLY3" s="1155"/>
      <c r="DLZ3" s="1155"/>
      <c r="DMA3" s="1155"/>
      <c r="DMB3" s="1155"/>
      <c r="DMC3" s="1155"/>
      <c r="DMD3" s="1155"/>
      <c r="DME3" s="1155"/>
      <c r="DMF3" s="1155"/>
      <c r="DMG3" s="1155"/>
      <c r="DMH3" s="1155"/>
      <c r="DMI3" s="1155"/>
      <c r="DMJ3" s="1155"/>
      <c r="DMK3" s="1155"/>
      <c r="DML3" s="1155"/>
      <c r="DMM3" s="1155"/>
      <c r="DMN3" s="1155"/>
      <c r="DMO3" s="1155"/>
      <c r="DMP3" s="1155"/>
      <c r="DMQ3" s="1155"/>
      <c r="DMR3" s="1155"/>
      <c r="DMS3" s="1155"/>
      <c r="DMT3" s="1155"/>
      <c r="DMU3" s="1155"/>
      <c r="DMV3" s="1155"/>
      <c r="DMW3" s="1155"/>
      <c r="DMX3" s="1155"/>
      <c r="DMY3" s="1155"/>
      <c r="DMZ3" s="1155"/>
      <c r="DNA3" s="1155"/>
      <c r="DNB3" s="1155"/>
      <c r="DNC3" s="1155"/>
      <c r="DND3" s="1155"/>
      <c r="DNE3" s="1155"/>
      <c r="DNF3" s="1155"/>
      <c r="DNG3" s="1155"/>
      <c r="DNH3" s="1155"/>
      <c r="DNI3" s="1155"/>
      <c r="DNJ3" s="1155"/>
      <c r="DNK3" s="1155"/>
      <c r="DNL3" s="1155"/>
      <c r="DNM3" s="1155"/>
      <c r="DNN3" s="1155"/>
      <c r="DNO3" s="1155"/>
      <c r="DNP3" s="1155"/>
      <c r="DNQ3" s="1155"/>
      <c r="DNR3" s="1155"/>
      <c r="DNS3" s="1155"/>
      <c r="DNT3" s="1155"/>
      <c r="DNU3" s="1155"/>
      <c r="DNV3" s="1155"/>
      <c r="DNW3" s="1155"/>
      <c r="DNX3" s="1155"/>
      <c r="DNY3" s="1155"/>
      <c r="DNZ3" s="1155"/>
      <c r="DOA3" s="1155"/>
      <c r="DOB3" s="1155"/>
      <c r="DOC3" s="1155"/>
      <c r="DOD3" s="1155"/>
      <c r="DOE3" s="1155"/>
      <c r="DOF3" s="1155"/>
      <c r="DOG3" s="1155"/>
      <c r="DOH3" s="1155"/>
      <c r="DOI3" s="1155"/>
      <c r="DOJ3" s="1155"/>
      <c r="DOK3" s="1155"/>
      <c r="DOL3" s="1155"/>
      <c r="DOM3" s="1155"/>
      <c r="DON3" s="1155"/>
      <c r="DOO3" s="1155"/>
      <c r="DOP3" s="1155"/>
      <c r="DOQ3" s="1155"/>
      <c r="DOR3" s="1155"/>
      <c r="DOS3" s="1155"/>
      <c r="DOT3" s="1155"/>
      <c r="DOU3" s="1155"/>
      <c r="DOV3" s="1155"/>
      <c r="DOW3" s="1155"/>
      <c r="DOX3" s="1155"/>
      <c r="DOY3" s="1155"/>
      <c r="DOZ3" s="1155"/>
      <c r="DPA3" s="1155"/>
      <c r="DPB3" s="1155"/>
      <c r="DPC3" s="1155"/>
      <c r="DPD3" s="1155"/>
      <c r="DPE3" s="1155"/>
      <c r="DPF3" s="1155"/>
      <c r="DPG3" s="1155"/>
      <c r="DPH3" s="1155"/>
      <c r="DPI3" s="1155"/>
      <c r="DPJ3" s="1155"/>
      <c r="DPK3" s="1155"/>
      <c r="DPL3" s="1155"/>
      <c r="DPM3" s="1155"/>
      <c r="DPN3" s="1155"/>
      <c r="DPO3" s="1155"/>
      <c r="DPP3" s="1155"/>
      <c r="DPQ3" s="1155"/>
      <c r="DPR3" s="1155"/>
      <c r="DPS3" s="1155"/>
      <c r="DPT3" s="1155"/>
      <c r="DPU3" s="1155"/>
      <c r="DPV3" s="1155"/>
      <c r="DPW3" s="1155"/>
      <c r="DPX3" s="1155"/>
      <c r="DPY3" s="1155"/>
      <c r="DPZ3" s="1155"/>
      <c r="DQA3" s="1155"/>
      <c r="DQB3" s="1155"/>
      <c r="DQC3" s="1155"/>
      <c r="DQD3" s="1155"/>
      <c r="DQE3" s="1155"/>
      <c r="DQF3" s="1155"/>
      <c r="DQG3" s="1155"/>
      <c r="DQH3" s="1155"/>
      <c r="DQI3" s="1155"/>
      <c r="DQJ3" s="1155"/>
      <c r="DQK3" s="1155"/>
      <c r="DQL3" s="1155"/>
      <c r="DQM3" s="1155"/>
      <c r="DQN3" s="1155"/>
      <c r="DQO3" s="1155"/>
      <c r="DQP3" s="1155"/>
      <c r="DQQ3" s="1155"/>
      <c r="DQR3" s="1155"/>
      <c r="DQS3" s="1155"/>
      <c r="DQT3" s="1155"/>
      <c r="DQU3" s="1155"/>
      <c r="DQV3" s="1155"/>
      <c r="DQW3" s="1155"/>
      <c r="DQX3" s="1155"/>
      <c r="DQY3" s="1155"/>
      <c r="DQZ3" s="1155"/>
      <c r="DRA3" s="1155"/>
      <c r="DRB3" s="1155"/>
      <c r="DRC3" s="1155"/>
      <c r="DRD3" s="1155"/>
      <c r="DRE3" s="1155"/>
      <c r="DRF3" s="1155"/>
      <c r="DRG3" s="1155"/>
      <c r="DRH3" s="1155"/>
      <c r="DRI3" s="1155"/>
      <c r="DRJ3" s="1155"/>
      <c r="DRK3" s="1155"/>
      <c r="DRL3" s="1155"/>
      <c r="DRM3" s="1155"/>
      <c r="DRN3" s="1155"/>
      <c r="DRO3" s="1155"/>
      <c r="DRP3" s="1155"/>
      <c r="DRQ3" s="1155"/>
      <c r="DRR3" s="1155"/>
      <c r="DRS3" s="1155"/>
      <c r="DRT3" s="1155"/>
      <c r="DRU3" s="1155"/>
      <c r="DRV3" s="1155"/>
      <c r="DRW3" s="1155"/>
      <c r="DRX3" s="1155"/>
      <c r="DRY3" s="1155"/>
      <c r="DRZ3" s="1155"/>
      <c r="DSA3" s="1155"/>
      <c r="DSB3" s="1155"/>
      <c r="DSC3" s="1155"/>
      <c r="DSD3" s="1155"/>
      <c r="DSE3" s="1155"/>
      <c r="DSF3" s="1155"/>
      <c r="DSG3" s="1155"/>
      <c r="DSH3" s="1155"/>
      <c r="DSI3" s="1155"/>
      <c r="DSJ3" s="1155"/>
      <c r="DSK3" s="1155"/>
      <c r="DSL3" s="1155"/>
      <c r="DSM3" s="1155"/>
      <c r="DSN3" s="1155"/>
      <c r="DSO3" s="1155"/>
      <c r="DSP3" s="1155"/>
      <c r="DSQ3" s="1155"/>
      <c r="DSR3" s="1155"/>
      <c r="DSS3" s="1155"/>
      <c r="DST3" s="1155"/>
      <c r="DSU3" s="1155"/>
      <c r="DSV3" s="1155"/>
      <c r="DSW3" s="1155"/>
      <c r="DSX3" s="1155"/>
      <c r="DSY3" s="1155"/>
      <c r="DSZ3" s="1155"/>
      <c r="DTA3" s="1155"/>
      <c r="DTB3" s="1155"/>
      <c r="DTC3" s="1155"/>
      <c r="DTD3" s="1155"/>
      <c r="DTE3" s="1155"/>
      <c r="DTF3" s="1155"/>
      <c r="DTG3" s="1155"/>
      <c r="DTH3" s="1155"/>
      <c r="DTI3" s="1155"/>
      <c r="DTJ3" s="1155"/>
      <c r="DTK3" s="1155"/>
      <c r="DTL3" s="1155"/>
      <c r="DTM3" s="1155"/>
      <c r="DTN3" s="1155"/>
      <c r="DTO3" s="1155"/>
      <c r="DTP3" s="1155"/>
      <c r="DTQ3" s="1155"/>
      <c r="DTR3" s="1155"/>
      <c r="DTS3" s="1155"/>
      <c r="DTT3" s="1155"/>
      <c r="DTU3" s="1155"/>
      <c r="DTV3" s="1155"/>
      <c r="DTW3" s="1155"/>
      <c r="DTX3" s="1155"/>
      <c r="DTY3" s="1155"/>
      <c r="DTZ3" s="1155"/>
      <c r="DUA3" s="1155"/>
      <c r="DUB3" s="1155"/>
      <c r="DUC3" s="1155"/>
      <c r="DUD3" s="1155"/>
      <c r="DUE3" s="1155"/>
      <c r="DUF3" s="1155"/>
      <c r="DUG3" s="1155"/>
      <c r="DUH3" s="1155"/>
      <c r="DUI3" s="1155"/>
      <c r="DUJ3" s="1155"/>
      <c r="DUK3" s="1155"/>
      <c r="DUL3" s="1155"/>
      <c r="DUM3" s="1155"/>
      <c r="DUN3" s="1155"/>
      <c r="DUO3" s="1155"/>
      <c r="DUP3" s="1155"/>
      <c r="DUQ3" s="1155"/>
      <c r="DUR3" s="1155"/>
      <c r="DUS3" s="1155"/>
      <c r="DUT3" s="1155"/>
      <c r="DUU3" s="1155"/>
      <c r="DUV3" s="1155"/>
      <c r="DUW3" s="1155"/>
      <c r="DUX3" s="1155"/>
      <c r="DUY3" s="1155"/>
      <c r="DUZ3" s="1155"/>
      <c r="DVA3" s="1155"/>
      <c r="DVB3" s="1155"/>
      <c r="DVC3" s="1155"/>
      <c r="DVD3" s="1155"/>
      <c r="DVE3" s="1155"/>
      <c r="DVF3" s="1155"/>
      <c r="DVG3" s="1155"/>
      <c r="DVH3" s="1155"/>
      <c r="DVI3" s="1155"/>
      <c r="DVJ3" s="1155"/>
      <c r="DVK3" s="1155"/>
      <c r="DVL3" s="1155"/>
      <c r="DVM3" s="1155"/>
      <c r="DVN3" s="1155"/>
      <c r="DVO3" s="1155"/>
      <c r="DVP3" s="1155"/>
      <c r="DVQ3" s="1155"/>
      <c r="DVR3" s="1155"/>
      <c r="DVS3" s="1155"/>
      <c r="DVT3" s="1155"/>
      <c r="DVU3" s="1155"/>
      <c r="DVV3" s="1155"/>
      <c r="DVW3" s="1155"/>
      <c r="DVX3" s="1155"/>
      <c r="DVY3" s="1155"/>
      <c r="DVZ3" s="1155"/>
      <c r="DWA3" s="1155"/>
      <c r="DWB3" s="1155"/>
      <c r="DWC3" s="1155"/>
      <c r="DWD3" s="1155"/>
      <c r="DWE3" s="1155"/>
      <c r="DWF3" s="1155"/>
      <c r="DWG3" s="1155"/>
      <c r="DWH3" s="1155"/>
      <c r="DWI3" s="1155"/>
      <c r="DWJ3" s="1155"/>
      <c r="DWK3" s="1155"/>
      <c r="DWL3" s="1155"/>
      <c r="DWM3" s="1155"/>
      <c r="DWN3" s="1155"/>
      <c r="DWO3" s="1155"/>
      <c r="DWP3" s="1155"/>
      <c r="DWQ3" s="1155"/>
      <c r="DWR3" s="1155"/>
      <c r="DWS3" s="1155"/>
      <c r="DWT3" s="1155"/>
      <c r="DWU3" s="1155"/>
      <c r="DWV3" s="1155"/>
      <c r="DWW3" s="1155"/>
      <c r="DWX3" s="1155"/>
      <c r="DWY3" s="1155"/>
      <c r="DWZ3" s="1155"/>
      <c r="DXA3" s="1155"/>
      <c r="DXB3" s="1155"/>
      <c r="DXC3" s="1155"/>
      <c r="DXD3" s="1155"/>
      <c r="DXE3" s="1155"/>
      <c r="DXF3" s="1155"/>
      <c r="DXG3" s="1155"/>
      <c r="DXH3" s="1155"/>
      <c r="DXI3" s="1155"/>
      <c r="DXJ3" s="1155"/>
      <c r="DXK3" s="1155"/>
      <c r="DXL3" s="1155"/>
      <c r="DXM3" s="1155"/>
      <c r="DXN3" s="1155"/>
      <c r="DXO3" s="1155"/>
      <c r="DXP3" s="1155"/>
      <c r="DXQ3" s="1155"/>
      <c r="DXR3" s="1155"/>
      <c r="DXS3" s="1155"/>
      <c r="DXT3" s="1155"/>
      <c r="DXU3" s="1155"/>
      <c r="DXV3" s="1155"/>
      <c r="DXW3" s="1155"/>
      <c r="DXX3" s="1155"/>
      <c r="DXY3" s="1155"/>
      <c r="DXZ3" s="1155"/>
      <c r="DYA3" s="1155"/>
      <c r="DYB3" s="1155"/>
      <c r="DYC3" s="1155"/>
      <c r="DYD3" s="1155"/>
      <c r="DYE3" s="1155"/>
      <c r="DYF3" s="1155"/>
      <c r="DYG3" s="1155"/>
      <c r="DYH3" s="1155"/>
      <c r="DYI3" s="1155"/>
      <c r="DYJ3" s="1155"/>
      <c r="DYK3" s="1155"/>
      <c r="DYL3" s="1155"/>
      <c r="DYM3" s="1155"/>
      <c r="DYN3" s="1155"/>
      <c r="DYO3" s="1155"/>
      <c r="DYP3" s="1155"/>
      <c r="DYQ3" s="1155"/>
      <c r="DYR3" s="1155"/>
      <c r="DYS3" s="1155"/>
      <c r="DYT3" s="1155"/>
      <c r="DYU3" s="1155"/>
      <c r="DYV3" s="1155"/>
      <c r="DYW3" s="1155"/>
      <c r="DYX3" s="1155"/>
      <c r="DYY3" s="1155"/>
      <c r="DYZ3" s="1155"/>
      <c r="DZA3" s="1155"/>
      <c r="DZB3" s="1155"/>
      <c r="DZC3" s="1155"/>
      <c r="DZD3" s="1155"/>
      <c r="DZE3" s="1155"/>
      <c r="DZF3" s="1155"/>
      <c r="DZG3" s="1155"/>
      <c r="DZH3" s="1155"/>
      <c r="DZI3" s="1155"/>
      <c r="DZJ3" s="1155"/>
      <c r="DZK3" s="1155"/>
      <c r="DZL3" s="1155"/>
      <c r="DZM3" s="1155"/>
      <c r="DZN3" s="1155"/>
      <c r="DZO3" s="1155"/>
      <c r="DZP3" s="1155"/>
      <c r="DZQ3" s="1155"/>
      <c r="DZR3" s="1155"/>
      <c r="DZS3" s="1155"/>
      <c r="DZT3" s="1155"/>
      <c r="DZU3" s="1155"/>
      <c r="DZV3" s="1155"/>
      <c r="DZW3" s="1155"/>
      <c r="DZX3" s="1155"/>
      <c r="DZY3" s="1155"/>
      <c r="DZZ3" s="1155"/>
      <c r="EAA3" s="1155"/>
      <c r="EAB3" s="1155"/>
      <c r="EAC3" s="1155"/>
      <c r="EAD3" s="1155"/>
      <c r="EAE3" s="1155"/>
      <c r="EAF3" s="1155"/>
      <c r="EAG3" s="1155"/>
      <c r="EAH3" s="1155"/>
      <c r="EAI3" s="1155"/>
      <c r="EAJ3" s="1155"/>
      <c r="EAK3" s="1155"/>
      <c r="EAL3" s="1155"/>
      <c r="EAM3" s="1155"/>
      <c r="EAN3" s="1155"/>
      <c r="EAO3" s="1155"/>
      <c r="EAP3" s="1155"/>
      <c r="EAQ3" s="1155"/>
      <c r="EAR3" s="1155"/>
      <c r="EAS3" s="1155"/>
      <c r="EAT3" s="1155"/>
      <c r="EAU3" s="1155"/>
      <c r="EAV3" s="1155"/>
      <c r="EAW3" s="1155"/>
      <c r="EAX3" s="1155"/>
      <c r="EAY3" s="1155"/>
      <c r="EAZ3" s="1155"/>
      <c r="EBA3" s="1155"/>
      <c r="EBB3" s="1155"/>
      <c r="EBC3" s="1155"/>
      <c r="EBD3" s="1155"/>
      <c r="EBE3" s="1155"/>
      <c r="EBF3" s="1155"/>
      <c r="EBG3" s="1155"/>
      <c r="EBH3" s="1155"/>
      <c r="EBI3" s="1155"/>
      <c r="EBJ3" s="1155"/>
      <c r="EBK3" s="1155"/>
      <c r="EBL3" s="1155"/>
      <c r="EBM3" s="1155"/>
      <c r="EBN3" s="1155"/>
      <c r="EBO3" s="1155"/>
      <c r="EBP3" s="1155"/>
      <c r="EBQ3" s="1155"/>
      <c r="EBR3" s="1155"/>
      <c r="EBS3" s="1155"/>
      <c r="EBT3" s="1155"/>
      <c r="EBU3" s="1155"/>
      <c r="EBV3" s="1155"/>
      <c r="EBW3" s="1155"/>
      <c r="EBX3" s="1155"/>
      <c r="EBY3" s="1155"/>
      <c r="EBZ3" s="1155"/>
      <c r="ECA3" s="1155"/>
      <c r="ECB3" s="1155"/>
      <c r="ECC3" s="1155"/>
      <c r="ECD3" s="1155"/>
      <c r="ECE3" s="1155"/>
      <c r="ECF3" s="1155"/>
      <c r="ECG3" s="1155"/>
      <c r="ECH3" s="1155"/>
      <c r="ECI3" s="1155"/>
      <c r="ECJ3" s="1155"/>
      <c r="ECK3" s="1155"/>
      <c r="ECL3" s="1155"/>
      <c r="ECM3" s="1155"/>
      <c r="ECN3" s="1155"/>
      <c r="ECO3" s="1155"/>
      <c r="ECP3" s="1155"/>
      <c r="ECQ3" s="1155"/>
      <c r="ECR3" s="1155"/>
      <c r="ECS3" s="1155"/>
      <c r="ECT3" s="1155"/>
      <c r="ECU3" s="1155"/>
      <c r="ECV3" s="1155"/>
      <c r="ECW3" s="1155"/>
      <c r="ECX3" s="1155"/>
      <c r="ECY3" s="1155"/>
      <c r="ECZ3" s="1155"/>
      <c r="EDA3" s="1155"/>
      <c r="EDB3" s="1155"/>
      <c r="EDC3" s="1155"/>
      <c r="EDD3" s="1155"/>
      <c r="EDE3" s="1155"/>
      <c r="EDF3" s="1155"/>
      <c r="EDG3" s="1155"/>
      <c r="EDH3" s="1155"/>
      <c r="EDI3" s="1155"/>
      <c r="EDJ3" s="1155"/>
      <c r="EDK3" s="1155"/>
      <c r="EDL3" s="1155"/>
      <c r="EDM3" s="1155"/>
      <c r="EDN3" s="1155"/>
      <c r="EDO3" s="1155"/>
      <c r="EDP3" s="1155"/>
      <c r="EDQ3" s="1155"/>
      <c r="EDR3" s="1155"/>
      <c r="EDS3" s="1155"/>
      <c r="EDT3" s="1155"/>
      <c r="EDU3" s="1155"/>
      <c r="EDV3" s="1155"/>
      <c r="EDW3" s="1155"/>
      <c r="EDX3" s="1155"/>
      <c r="EDY3" s="1155"/>
      <c r="EDZ3" s="1155"/>
      <c r="EEA3" s="1155"/>
      <c r="EEB3" s="1155"/>
      <c r="EEC3" s="1155"/>
      <c r="EED3" s="1155"/>
      <c r="EEE3" s="1155"/>
      <c r="EEF3" s="1155"/>
      <c r="EEG3" s="1155"/>
      <c r="EEH3" s="1155"/>
      <c r="EEI3" s="1155"/>
      <c r="EEJ3" s="1155"/>
      <c r="EEK3" s="1155"/>
      <c r="EEL3" s="1155"/>
      <c r="EEM3" s="1155"/>
      <c r="EEN3" s="1155"/>
      <c r="EEO3" s="1155"/>
      <c r="EEP3" s="1155"/>
      <c r="EEQ3" s="1155"/>
      <c r="EER3" s="1155"/>
      <c r="EES3" s="1155"/>
      <c r="EET3" s="1155"/>
      <c r="EEU3" s="1155"/>
      <c r="EEV3" s="1155"/>
      <c r="EEW3" s="1155"/>
      <c r="EEX3" s="1155"/>
      <c r="EEY3" s="1155"/>
      <c r="EEZ3" s="1155"/>
      <c r="EFA3" s="1155"/>
      <c r="EFB3" s="1155"/>
      <c r="EFC3" s="1155"/>
      <c r="EFD3" s="1155"/>
      <c r="EFE3" s="1155"/>
      <c r="EFF3" s="1155"/>
      <c r="EFG3" s="1155"/>
      <c r="EFH3" s="1155"/>
      <c r="EFI3" s="1155"/>
      <c r="EFJ3" s="1155"/>
      <c r="EFK3" s="1155"/>
      <c r="EFL3" s="1155"/>
      <c r="EFM3" s="1155"/>
      <c r="EFN3" s="1155"/>
      <c r="EFO3" s="1155"/>
      <c r="EFP3" s="1155"/>
      <c r="EFQ3" s="1155"/>
      <c r="EFR3" s="1155"/>
      <c r="EFS3" s="1155"/>
      <c r="EFT3" s="1155"/>
      <c r="EFU3" s="1155"/>
      <c r="EFV3" s="1155"/>
      <c r="EFW3" s="1155"/>
      <c r="EFX3" s="1155"/>
      <c r="EFY3" s="1155"/>
      <c r="EFZ3" s="1155"/>
      <c r="EGA3" s="1155"/>
      <c r="EGB3" s="1155"/>
      <c r="EGC3" s="1155"/>
      <c r="EGD3" s="1155"/>
      <c r="EGE3" s="1155"/>
      <c r="EGF3" s="1155"/>
      <c r="EGG3" s="1155"/>
      <c r="EGH3" s="1155"/>
      <c r="EGI3" s="1155"/>
      <c r="EGJ3" s="1155"/>
      <c r="EGK3" s="1155"/>
      <c r="EGL3" s="1155"/>
      <c r="EGM3" s="1155"/>
      <c r="EGN3" s="1155"/>
      <c r="EGO3" s="1155"/>
      <c r="EGP3" s="1155"/>
      <c r="EGQ3" s="1155"/>
      <c r="EGR3" s="1155"/>
      <c r="EGS3" s="1155"/>
      <c r="EGT3" s="1155"/>
      <c r="EGU3" s="1155"/>
      <c r="EGV3" s="1155"/>
      <c r="EGW3" s="1155"/>
      <c r="EGX3" s="1155"/>
      <c r="EGY3" s="1155"/>
      <c r="EGZ3" s="1155"/>
      <c r="EHA3" s="1155"/>
      <c r="EHB3" s="1155"/>
      <c r="EHC3" s="1155"/>
      <c r="EHD3" s="1155"/>
      <c r="EHE3" s="1155"/>
      <c r="EHF3" s="1155"/>
      <c r="EHG3" s="1155"/>
      <c r="EHH3" s="1155"/>
      <c r="EHI3" s="1155"/>
      <c r="EHJ3" s="1155"/>
      <c r="EHK3" s="1155"/>
      <c r="EHL3" s="1155"/>
      <c r="EHM3" s="1155"/>
      <c r="EHN3" s="1155"/>
      <c r="EHO3" s="1155"/>
      <c r="EHP3" s="1155"/>
      <c r="EHQ3" s="1155"/>
      <c r="EHR3" s="1155"/>
      <c r="EHS3" s="1155"/>
      <c r="EHT3" s="1155"/>
      <c r="EHU3" s="1155"/>
      <c r="EHV3" s="1155"/>
      <c r="EHW3" s="1155"/>
      <c r="EHX3" s="1155"/>
      <c r="EHY3" s="1155"/>
      <c r="EHZ3" s="1155"/>
      <c r="EIA3" s="1155"/>
      <c r="EIB3" s="1155"/>
      <c r="EIC3" s="1155"/>
      <c r="EID3" s="1155"/>
      <c r="EIE3" s="1155"/>
      <c r="EIF3" s="1155"/>
      <c r="EIG3" s="1155"/>
      <c r="EIH3" s="1155"/>
      <c r="EII3" s="1155"/>
      <c r="EIJ3" s="1155"/>
      <c r="EIK3" s="1155"/>
      <c r="EIL3" s="1155"/>
      <c r="EIM3" s="1155"/>
      <c r="EIN3" s="1155"/>
      <c r="EIO3" s="1155"/>
      <c r="EIP3" s="1155"/>
      <c r="EIQ3" s="1155"/>
      <c r="EIR3" s="1155"/>
      <c r="EIS3" s="1155"/>
      <c r="EIT3" s="1155"/>
      <c r="EIU3" s="1155"/>
      <c r="EIV3" s="1155"/>
      <c r="EIW3" s="1155"/>
      <c r="EIX3" s="1155"/>
      <c r="EIY3" s="1155"/>
      <c r="EIZ3" s="1155"/>
      <c r="EJA3" s="1155"/>
      <c r="EJB3" s="1155"/>
      <c r="EJC3" s="1155"/>
      <c r="EJD3" s="1155"/>
      <c r="EJE3" s="1155"/>
      <c r="EJF3" s="1155"/>
      <c r="EJG3" s="1155"/>
      <c r="EJH3" s="1155"/>
      <c r="EJI3" s="1155"/>
      <c r="EJJ3" s="1155"/>
      <c r="EJK3" s="1155"/>
      <c r="EJL3" s="1155"/>
      <c r="EJM3" s="1155"/>
      <c r="EJN3" s="1155"/>
      <c r="EJO3" s="1155"/>
      <c r="EJP3" s="1155"/>
      <c r="EJQ3" s="1155"/>
      <c r="EJR3" s="1155"/>
      <c r="EJS3" s="1155"/>
      <c r="EJT3" s="1155"/>
      <c r="EJU3" s="1155"/>
      <c r="EJV3" s="1155"/>
      <c r="EJW3" s="1155"/>
      <c r="EJX3" s="1155"/>
      <c r="EJY3" s="1155"/>
      <c r="EJZ3" s="1155"/>
      <c r="EKA3" s="1155"/>
      <c r="EKB3" s="1155"/>
      <c r="EKC3" s="1155"/>
      <c r="EKD3" s="1155"/>
      <c r="EKE3" s="1155"/>
      <c r="EKF3" s="1155"/>
      <c r="EKG3" s="1155"/>
      <c r="EKH3" s="1155"/>
      <c r="EKI3" s="1155"/>
      <c r="EKJ3" s="1155"/>
      <c r="EKK3" s="1155"/>
      <c r="EKL3" s="1155"/>
      <c r="EKM3" s="1155"/>
      <c r="EKN3" s="1155"/>
      <c r="EKO3" s="1155"/>
      <c r="EKP3" s="1155"/>
      <c r="EKQ3" s="1155"/>
      <c r="EKR3" s="1155"/>
      <c r="EKS3" s="1155"/>
      <c r="EKT3" s="1155"/>
      <c r="EKU3" s="1155"/>
      <c r="EKV3" s="1155"/>
      <c r="EKW3" s="1155"/>
      <c r="EKX3" s="1155"/>
      <c r="EKY3" s="1155"/>
      <c r="EKZ3" s="1155"/>
      <c r="ELA3" s="1155"/>
      <c r="ELB3" s="1155"/>
      <c r="ELC3" s="1155"/>
      <c r="ELD3" s="1155"/>
      <c r="ELE3" s="1155"/>
      <c r="ELF3" s="1155"/>
      <c r="ELG3" s="1155"/>
      <c r="ELH3" s="1155"/>
      <c r="ELI3" s="1155"/>
      <c r="ELJ3" s="1155"/>
      <c r="ELK3" s="1155"/>
      <c r="ELL3" s="1155"/>
      <c r="ELM3" s="1155"/>
      <c r="ELN3" s="1155"/>
      <c r="ELO3" s="1155"/>
      <c r="ELP3" s="1155"/>
      <c r="ELQ3" s="1155"/>
      <c r="ELR3" s="1155"/>
      <c r="ELS3" s="1155"/>
      <c r="ELT3" s="1155"/>
      <c r="ELU3" s="1155"/>
      <c r="ELV3" s="1155"/>
      <c r="ELW3" s="1155"/>
      <c r="ELX3" s="1155"/>
      <c r="ELY3" s="1155"/>
      <c r="ELZ3" s="1155"/>
      <c r="EMA3" s="1155"/>
      <c r="EMB3" s="1155"/>
      <c r="EMC3" s="1155"/>
      <c r="EMD3" s="1155"/>
      <c r="EME3" s="1155"/>
      <c r="EMF3" s="1155"/>
      <c r="EMG3" s="1155"/>
      <c r="EMH3" s="1155"/>
      <c r="EMI3" s="1155"/>
      <c r="EMJ3" s="1155"/>
      <c r="EMK3" s="1155"/>
      <c r="EML3" s="1155"/>
      <c r="EMM3" s="1155"/>
      <c r="EMN3" s="1155"/>
      <c r="EMO3" s="1155"/>
      <c r="EMP3" s="1155"/>
      <c r="EMQ3" s="1155"/>
      <c r="EMR3" s="1155"/>
      <c r="EMS3" s="1155"/>
      <c r="EMT3" s="1155"/>
      <c r="EMU3" s="1155"/>
      <c r="EMV3" s="1155"/>
      <c r="EMW3" s="1155"/>
      <c r="EMX3" s="1155"/>
      <c r="EMY3" s="1155"/>
      <c r="EMZ3" s="1155"/>
      <c r="ENA3" s="1155"/>
      <c r="ENB3" s="1155"/>
      <c r="ENC3" s="1155"/>
      <c r="END3" s="1155"/>
      <c r="ENE3" s="1155"/>
      <c r="ENF3" s="1155"/>
      <c r="ENG3" s="1155"/>
      <c r="ENH3" s="1155"/>
      <c r="ENI3" s="1155"/>
      <c r="ENJ3" s="1155"/>
      <c r="ENK3" s="1155"/>
      <c r="ENL3" s="1155"/>
      <c r="ENM3" s="1155"/>
      <c r="ENN3" s="1155"/>
      <c r="ENO3" s="1155"/>
      <c r="ENP3" s="1155"/>
      <c r="ENQ3" s="1155"/>
      <c r="ENR3" s="1155"/>
      <c r="ENS3" s="1155"/>
      <c r="ENT3" s="1155"/>
      <c r="ENU3" s="1155"/>
      <c r="ENV3" s="1155"/>
      <c r="ENW3" s="1155"/>
      <c r="ENX3" s="1155"/>
      <c r="ENY3" s="1155"/>
      <c r="ENZ3" s="1155"/>
      <c r="EOA3" s="1155"/>
      <c r="EOB3" s="1155"/>
      <c r="EOC3" s="1155"/>
      <c r="EOD3" s="1155"/>
      <c r="EOE3" s="1155"/>
      <c r="EOF3" s="1155"/>
      <c r="EOG3" s="1155"/>
      <c r="EOH3" s="1155"/>
      <c r="EOI3" s="1155"/>
      <c r="EOJ3" s="1155"/>
      <c r="EOK3" s="1155"/>
      <c r="EOL3" s="1155"/>
      <c r="EOM3" s="1155"/>
      <c r="EON3" s="1155"/>
      <c r="EOO3" s="1155"/>
      <c r="EOP3" s="1155"/>
      <c r="EOQ3" s="1155"/>
      <c r="EOR3" s="1155"/>
      <c r="EOS3" s="1155"/>
      <c r="EOT3" s="1155"/>
      <c r="EOU3" s="1155"/>
      <c r="EOV3" s="1155"/>
      <c r="EOW3" s="1155"/>
      <c r="EOX3" s="1155"/>
      <c r="EOY3" s="1155"/>
      <c r="EOZ3" s="1155"/>
      <c r="EPA3" s="1155"/>
      <c r="EPB3" s="1155"/>
      <c r="EPC3" s="1155"/>
      <c r="EPD3" s="1155"/>
      <c r="EPE3" s="1155"/>
      <c r="EPF3" s="1155"/>
      <c r="EPG3" s="1155"/>
      <c r="EPH3" s="1155"/>
      <c r="EPI3" s="1155"/>
      <c r="EPJ3" s="1155"/>
      <c r="EPK3" s="1155"/>
      <c r="EPL3" s="1155"/>
      <c r="EPM3" s="1155"/>
      <c r="EPN3" s="1155"/>
      <c r="EPO3" s="1155"/>
      <c r="EPP3" s="1155"/>
      <c r="EPQ3" s="1155"/>
      <c r="EPR3" s="1155"/>
      <c r="EPS3" s="1155"/>
      <c r="EPT3" s="1155"/>
      <c r="EPU3" s="1155"/>
      <c r="EPV3" s="1155"/>
      <c r="EPW3" s="1155"/>
      <c r="EPX3" s="1155"/>
      <c r="EPY3" s="1155"/>
      <c r="EPZ3" s="1155"/>
      <c r="EQA3" s="1155"/>
      <c r="EQB3" s="1155"/>
      <c r="EQC3" s="1155"/>
      <c r="EQD3" s="1155"/>
      <c r="EQE3" s="1155"/>
      <c r="EQF3" s="1155"/>
      <c r="EQG3" s="1155"/>
      <c r="EQH3" s="1155"/>
      <c r="EQI3" s="1155"/>
      <c r="EQJ3" s="1155"/>
      <c r="EQK3" s="1155"/>
      <c r="EQL3" s="1155"/>
      <c r="EQM3" s="1155"/>
      <c r="EQN3" s="1155"/>
      <c r="EQO3" s="1155"/>
      <c r="EQP3" s="1155"/>
      <c r="EQQ3" s="1155"/>
      <c r="EQR3" s="1155"/>
      <c r="EQS3" s="1155"/>
      <c r="EQT3" s="1155"/>
      <c r="EQU3" s="1155"/>
      <c r="EQV3" s="1155"/>
      <c r="EQW3" s="1155"/>
      <c r="EQX3" s="1155"/>
      <c r="EQY3" s="1155"/>
      <c r="EQZ3" s="1155"/>
      <c r="ERA3" s="1155"/>
      <c r="ERB3" s="1155"/>
      <c r="ERC3" s="1155"/>
      <c r="ERD3" s="1155"/>
      <c r="ERE3" s="1155"/>
      <c r="ERF3" s="1155"/>
      <c r="ERG3" s="1155"/>
      <c r="ERH3" s="1155"/>
      <c r="ERI3" s="1155"/>
      <c r="ERJ3" s="1155"/>
      <c r="ERK3" s="1155"/>
      <c r="ERL3" s="1155"/>
      <c r="ERM3" s="1155"/>
      <c r="ERN3" s="1155"/>
      <c r="ERO3" s="1155"/>
      <c r="ERP3" s="1155"/>
      <c r="ERQ3" s="1155"/>
      <c r="ERR3" s="1155"/>
      <c r="ERS3" s="1155"/>
      <c r="ERT3" s="1155"/>
      <c r="ERU3" s="1155"/>
      <c r="ERV3" s="1155"/>
      <c r="ERW3" s="1155"/>
      <c r="ERX3" s="1155"/>
      <c r="ERY3" s="1155"/>
      <c r="ERZ3" s="1155"/>
      <c r="ESA3" s="1155"/>
      <c r="ESB3" s="1155"/>
      <c r="ESC3" s="1155"/>
      <c r="ESD3" s="1155"/>
      <c r="ESE3" s="1155"/>
      <c r="ESF3" s="1155"/>
      <c r="ESG3" s="1155"/>
      <c r="ESH3" s="1155"/>
      <c r="ESI3" s="1155"/>
      <c r="ESJ3" s="1155"/>
      <c r="ESK3" s="1155"/>
      <c r="ESL3" s="1155"/>
      <c r="ESM3" s="1155"/>
      <c r="ESN3" s="1155"/>
      <c r="ESO3" s="1155"/>
      <c r="ESP3" s="1155"/>
      <c r="ESQ3" s="1155"/>
      <c r="ESR3" s="1155"/>
      <c r="ESS3" s="1155"/>
      <c r="EST3" s="1155"/>
      <c r="ESU3" s="1155"/>
      <c r="ESV3" s="1155"/>
      <c r="ESW3" s="1155"/>
      <c r="ESX3" s="1155"/>
      <c r="ESY3" s="1155"/>
      <c r="ESZ3" s="1155"/>
      <c r="ETA3" s="1155"/>
      <c r="ETB3" s="1155"/>
      <c r="ETC3" s="1155"/>
      <c r="ETD3" s="1155"/>
      <c r="ETE3" s="1155"/>
      <c r="ETF3" s="1155"/>
      <c r="ETG3" s="1155"/>
      <c r="ETH3" s="1155"/>
      <c r="ETI3" s="1155"/>
      <c r="ETJ3" s="1155"/>
      <c r="ETK3" s="1155"/>
      <c r="ETL3" s="1155"/>
      <c r="ETM3" s="1155"/>
      <c r="ETN3" s="1155"/>
      <c r="ETO3" s="1155"/>
      <c r="ETP3" s="1155"/>
      <c r="ETQ3" s="1155"/>
      <c r="ETR3" s="1155"/>
      <c r="ETS3" s="1155"/>
      <c r="ETT3" s="1155"/>
      <c r="ETU3" s="1155"/>
      <c r="ETV3" s="1155"/>
      <c r="ETW3" s="1155"/>
      <c r="ETX3" s="1155"/>
      <c r="ETY3" s="1155"/>
      <c r="ETZ3" s="1155"/>
      <c r="EUA3" s="1155"/>
      <c r="EUB3" s="1155"/>
      <c r="EUC3" s="1155"/>
      <c r="EUD3" s="1155"/>
      <c r="EUE3" s="1155"/>
      <c r="EUF3" s="1155"/>
      <c r="EUG3" s="1155"/>
      <c r="EUH3" s="1155"/>
      <c r="EUI3" s="1155"/>
      <c r="EUJ3" s="1155"/>
      <c r="EUK3" s="1155"/>
      <c r="EUL3" s="1155"/>
      <c r="EUM3" s="1155"/>
      <c r="EUN3" s="1155"/>
      <c r="EUO3" s="1155"/>
      <c r="EUP3" s="1155"/>
      <c r="EUQ3" s="1155"/>
      <c r="EUR3" s="1155"/>
      <c r="EUS3" s="1155"/>
      <c r="EUT3" s="1155"/>
      <c r="EUU3" s="1155"/>
      <c r="EUV3" s="1155"/>
      <c r="EUW3" s="1155"/>
      <c r="EUX3" s="1155"/>
      <c r="EUY3" s="1155"/>
      <c r="EUZ3" s="1155"/>
      <c r="EVA3" s="1155"/>
      <c r="EVB3" s="1155"/>
      <c r="EVC3" s="1155"/>
      <c r="EVD3" s="1155"/>
      <c r="EVE3" s="1155"/>
      <c r="EVF3" s="1155"/>
      <c r="EVG3" s="1155"/>
      <c r="EVH3" s="1155"/>
      <c r="EVI3" s="1155"/>
      <c r="EVJ3" s="1155"/>
      <c r="EVK3" s="1155"/>
      <c r="EVL3" s="1155"/>
      <c r="EVM3" s="1155"/>
      <c r="EVN3" s="1155"/>
      <c r="EVO3" s="1155"/>
      <c r="EVP3" s="1155"/>
      <c r="EVQ3" s="1155"/>
      <c r="EVR3" s="1155"/>
      <c r="EVS3" s="1155"/>
      <c r="EVT3" s="1155"/>
      <c r="EVU3" s="1155"/>
      <c r="EVV3" s="1155"/>
      <c r="EVW3" s="1155"/>
      <c r="EVX3" s="1155"/>
      <c r="EVY3" s="1155"/>
      <c r="EVZ3" s="1155"/>
      <c r="EWA3" s="1155"/>
      <c r="EWB3" s="1155"/>
      <c r="EWC3" s="1155"/>
      <c r="EWD3" s="1155"/>
      <c r="EWE3" s="1155"/>
      <c r="EWF3" s="1155"/>
      <c r="EWG3" s="1155"/>
      <c r="EWH3" s="1155"/>
      <c r="EWI3" s="1155"/>
      <c r="EWJ3" s="1155"/>
      <c r="EWK3" s="1155"/>
      <c r="EWL3" s="1155"/>
      <c r="EWM3" s="1155"/>
      <c r="EWN3" s="1155"/>
      <c r="EWO3" s="1155"/>
      <c r="EWP3" s="1155"/>
      <c r="EWQ3" s="1155"/>
      <c r="EWR3" s="1155"/>
      <c r="EWS3" s="1155"/>
      <c r="EWT3" s="1155"/>
      <c r="EWU3" s="1155"/>
      <c r="EWV3" s="1155"/>
      <c r="EWW3" s="1155"/>
      <c r="EWX3" s="1155"/>
      <c r="EWY3" s="1155"/>
      <c r="EWZ3" s="1155"/>
      <c r="EXA3" s="1155"/>
      <c r="EXB3" s="1155"/>
      <c r="EXC3" s="1155"/>
      <c r="EXD3" s="1155"/>
      <c r="EXE3" s="1155"/>
      <c r="EXF3" s="1155"/>
      <c r="EXG3" s="1155"/>
      <c r="EXH3" s="1155"/>
      <c r="EXI3" s="1155"/>
      <c r="EXJ3" s="1155"/>
      <c r="EXK3" s="1155"/>
      <c r="EXL3" s="1155"/>
      <c r="EXM3" s="1155"/>
      <c r="EXN3" s="1155"/>
      <c r="EXO3" s="1155"/>
      <c r="EXP3" s="1155"/>
      <c r="EXQ3" s="1155"/>
      <c r="EXR3" s="1155"/>
      <c r="EXS3" s="1155"/>
      <c r="EXT3" s="1155"/>
      <c r="EXU3" s="1155"/>
      <c r="EXV3" s="1155"/>
      <c r="EXW3" s="1155"/>
      <c r="EXX3" s="1155"/>
      <c r="EXY3" s="1155"/>
      <c r="EXZ3" s="1155"/>
      <c r="EYA3" s="1155"/>
      <c r="EYB3" s="1155"/>
      <c r="EYC3" s="1155"/>
      <c r="EYD3" s="1155"/>
      <c r="EYE3" s="1155"/>
      <c r="EYF3" s="1155"/>
      <c r="EYG3" s="1155"/>
      <c r="EYH3" s="1155"/>
      <c r="EYI3" s="1155"/>
      <c r="EYJ3" s="1155"/>
      <c r="EYK3" s="1155"/>
      <c r="EYL3" s="1155"/>
      <c r="EYM3" s="1155"/>
      <c r="EYN3" s="1155"/>
      <c r="EYO3" s="1155"/>
      <c r="EYP3" s="1155"/>
      <c r="EYQ3" s="1155"/>
      <c r="EYR3" s="1155"/>
      <c r="EYS3" s="1155"/>
      <c r="EYT3" s="1155"/>
      <c r="EYU3" s="1155"/>
      <c r="EYV3" s="1155"/>
      <c r="EYW3" s="1155"/>
      <c r="EYX3" s="1155"/>
      <c r="EYY3" s="1155"/>
      <c r="EYZ3" s="1155"/>
      <c r="EZA3" s="1155"/>
      <c r="EZB3" s="1155"/>
      <c r="EZC3" s="1155"/>
      <c r="EZD3" s="1155"/>
      <c r="EZE3" s="1155"/>
      <c r="EZF3" s="1155"/>
      <c r="EZG3" s="1155"/>
      <c r="EZH3" s="1155"/>
      <c r="EZI3" s="1155"/>
      <c r="EZJ3" s="1155"/>
      <c r="EZK3" s="1155"/>
      <c r="EZL3" s="1155"/>
      <c r="EZM3" s="1155"/>
      <c r="EZN3" s="1155"/>
      <c r="EZO3" s="1155"/>
      <c r="EZP3" s="1155"/>
      <c r="EZQ3" s="1155"/>
      <c r="EZR3" s="1155"/>
      <c r="EZS3" s="1155"/>
      <c r="EZT3" s="1155"/>
      <c r="EZU3" s="1155"/>
      <c r="EZV3" s="1155"/>
      <c r="EZW3" s="1155"/>
      <c r="EZX3" s="1155"/>
      <c r="EZY3" s="1155"/>
      <c r="EZZ3" s="1155"/>
      <c r="FAA3" s="1155"/>
      <c r="FAB3" s="1155"/>
      <c r="FAC3" s="1155"/>
      <c r="FAD3" s="1155"/>
      <c r="FAE3" s="1155"/>
      <c r="FAF3" s="1155"/>
      <c r="FAG3" s="1155"/>
      <c r="FAH3" s="1155"/>
      <c r="FAI3" s="1155"/>
      <c r="FAJ3" s="1155"/>
      <c r="FAK3" s="1155"/>
      <c r="FAL3" s="1155"/>
      <c r="FAM3" s="1155"/>
      <c r="FAN3" s="1155"/>
      <c r="FAO3" s="1155"/>
      <c r="FAP3" s="1155"/>
      <c r="FAQ3" s="1155"/>
      <c r="FAR3" s="1155"/>
      <c r="FAS3" s="1155"/>
      <c r="FAT3" s="1155"/>
      <c r="FAU3" s="1155"/>
      <c r="FAV3" s="1155"/>
      <c r="FAW3" s="1155"/>
      <c r="FAX3" s="1155"/>
      <c r="FAY3" s="1155"/>
      <c r="FAZ3" s="1155"/>
      <c r="FBA3" s="1155"/>
      <c r="FBB3" s="1155"/>
      <c r="FBC3" s="1155"/>
      <c r="FBD3" s="1155"/>
      <c r="FBE3" s="1155"/>
      <c r="FBF3" s="1155"/>
      <c r="FBG3" s="1155"/>
      <c r="FBH3" s="1155"/>
      <c r="FBI3" s="1155"/>
      <c r="FBJ3" s="1155"/>
      <c r="FBK3" s="1155"/>
      <c r="FBL3" s="1155"/>
      <c r="FBM3" s="1155"/>
      <c r="FBN3" s="1155"/>
      <c r="FBO3" s="1155"/>
      <c r="FBP3" s="1155"/>
      <c r="FBQ3" s="1155"/>
      <c r="FBR3" s="1155"/>
      <c r="FBS3" s="1155"/>
      <c r="FBT3" s="1155"/>
      <c r="FBU3" s="1155"/>
      <c r="FBV3" s="1155"/>
      <c r="FBW3" s="1155"/>
      <c r="FBX3" s="1155"/>
      <c r="FBY3" s="1155"/>
      <c r="FBZ3" s="1155"/>
      <c r="FCA3" s="1155"/>
      <c r="FCB3" s="1155"/>
      <c r="FCC3" s="1155"/>
      <c r="FCD3" s="1155"/>
      <c r="FCE3" s="1155"/>
      <c r="FCF3" s="1155"/>
      <c r="FCG3" s="1155"/>
      <c r="FCH3" s="1155"/>
      <c r="FCI3" s="1155"/>
      <c r="FCJ3" s="1155"/>
      <c r="FCK3" s="1155"/>
      <c r="FCL3" s="1155"/>
      <c r="FCM3" s="1155"/>
      <c r="FCN3" s="1155"/>
      <c r="FCO3" s="1155"/>
      <c r="FCP3" s="1155"/>
      <c r="FCQ3" s="1155"/>
      <c r="FCR3" s="1155"/>
      <c r="FCS3" s="1155"/>
      <c r="FCT3" s="1155"/>
      <c r="FCU3" s="1155"/>
      <c r="FCV3" s="1155"/>
      <c r="FCW3" s="1155"/>
      <c r="FCX3" s="1155"/>
      <c r="FCY3" s="1155"/>
      <c r="FCZ3" s="1155"/>
      <c r="FDA3" s="1155"/>
      <c r="FDB3" s="1155"/>
      <c r="FDC3" s="1155"/>
      <c r="FDD3" s="1155"/>
      <c r="FDE3" s="1155"/>
      <c r="FDF3" s="1155"/>
      <c r="FDG3" s="1155"/>
      <c r="FDH3" s="1155"/>
      <c r="FDI3" s="1155"/>
      <c r="FDJ3" s="1155"/>
      <c r="FDK3" s="1155"/>
      <c r="FDL3" s="1155"/>
      <c r="FDM3" s="1155"/>
      <c r="FDN3" s="1155"/>
      <c r="FDO3" s="1155"/>
      <c r="FDP3" s="1155"/>
      <c r="FDQ3" s="1155"/>
      <c r="FDR3" s="1155"/>
      <c r="FDS3" s="1155"/>
      <c r="FDT3" s="1155"/>
      <c r="FDU3" s="1155"/>
      <c r="FDV3" s="1155"/>
      <c r="FDW3" s="1155"/>
      <c r="FDX3" s="1155"/>
      <c r="FDY3" s="1155"/>
      <c r="FDZ3" s="1155"/>
      <c r="FEA3" s="1155"/>
      <c r="FEB3" s="1155"/>
      <c r="FEC3" s="1155"/>
      <c r="FED3" s="1155"/>
      <c r="FEE3" s="1155"/>
      <c r="FEF3" s="1155"/>
      <c r="FEG3" s="1155"/>
      <c r="FEH3" s="1155"/>
      <c r="FEI3" s="1155"/>
      <c r="FEJ3" s="1155"/>
      <c r="FEK3" s="1155"/>
      <c r="FEL3" s="1155"/>
      <c r="FEM3" s="1155"/>
      <c r="FEN3" s="1155"/>
      <c r="FEO3" s="1155"/>
      <c r="FEP3" s="1155"/>
      <c r="FEQ3" s="1155"/>
      <c r="FER3" s="1155"/>
      <c r="FES3" s="1155"/>
      <c r="FET3" s="1155"/>
      <c r="FEU3" s="1155"/>
      <c r="FEV3" s="1155"/>
      <c r="FEW3" s="1155"/>
      <c r="FEX3" s="1155"/>
      <c r="FEY3" s="1155"/>
      <c r="FEZ3" s="1155"/>
      <c r="FFA3" s="1155"/>
      <c r="FFB3" s="1155"/>
      <c r="FFC3" s="1155"/>
      <c r="FFD3" s="1155"/>
      <c r="FFE3" s="1155"/>
      <c r="FFF3" s="1155"/>
      <c r="FFG3" s="1155"/>
      <c r="FFH3" s="1155"/>
      <c r="FFI3" s="1155"/>
      <c r="FFJ3" s="1155"/>
      <c r="FFK3" s="1155"/>
      <c r="FFL3" s="1155"/>
      <c r="FFM3" s="1155"/>
      <c r="FFN3" s="1155"/>
      <c r="FFO3" s="1155"/>
      <c r="FFP3" s="1155"/>
      <c r="FFQ3" s="1155"/>
      <c r="FFR3" s="1155"/>
      <c r="FFS3" s="1155"/>
      <c r="FFT3" s="1155"/>
      <c r="FFU3" s="1155"/>
      <c r="FFV3" s="1155"/>
      <c r="FFW3" s="1155"/>
      <c r="FFX3" s="1155"/>
      <c r="FFY3" s="1155"/>
      <c r="FFZ3" s="1155"/>
      <c r="FGA3" s="1155"/>
      <c r="FGB3" s="1155"/>
      <c r="FGC3" s="1155"/>
      <c r="FGD3" s="1155"/>
      <c r="FGE3" s="1155"/>
      <c r="FGF3" s="1155"/>
      <c r="FGG3" s="1155"/>
      <c r="FGH3" s="1155"/>
      <c r="FGI3" s="1155"/>
      <c r="FGJ3" s="1155"/>
      <c r="FGK3" s="1155"/>
      <c r="FGL3" s="1155"/>
      <c r="FGM3" s="1155"/>
      <c r="FGN3" s="1155"/>
      <c r="FGO3" s="1155"/>
      <c r="FGP3" s="1155"/>
      <c r="FGQ3" s="1155"/>
      <c r="FGR3" s="1155"/>
      <c r="FGS3" s="1155"/>
      <c r="FGT3" s="1155"/>
      <c r="FGU3" s="1155"/>
      <c r="FGV3" s="1155"/>
      <c r="FGW3" s="1155"/>
      <c r="FGX3" s="1155"/>
      <c r="FGY3" s="1155"/>
      <c r="FGZ3" s="1155"/>
      <c r="FHA3" s="1155"/>
      <c r="FHB3" s="1155"/>
      <c r="FHC3" s="1155"/>
      <c r="FHD3" s="1155"/>
      <c r="FHE3" s="1155"/>
      <c r="FHF3" s="1155"/>
      <c r="FHG3" s="1155"/>
      <c r="FHH3" s="1155"/>
      <c r="FHI3" s="1155"/>
      <c r="FHJ3" s="1155"/>
      <c r="FHK3" s="1155"/>
      <c r="FHL3" s="1155"/>
      <c r="FHM3" s="1155"/>
      <c r="FHN3" s="1155"/>
      <c r="FHO3" s="1155"/>
      <c r="FHP3" s="1155"/>
      <c r="FHQ3" s="1155"/>
      <c r="FHR3" s="1155"/>
      <c r="FHS3" s="1155"/>
      <c r="FHT3" s="1155"/>
      <c r="FHU3" s="1155"/>
      <c r="FHV3" s="1155"/>
      <c r="FHW3" s="1155"/>
      <c r="FHX3" s="1155"/>
      <c r="FHY3" s="1155"/>
      <c r="FHZ3" s="1155"/>
      <c r="FIA3" s="1155"/>
      <c r="FIB3" s="1155"/>
      <c r="FIC3" s="1155"/>
      <c r="FID3" s="1155"/>
      <c r="FIE3" s="1155"/>
      <c r="FIF3" s="1155"/>
      <c r="FIG3" s="1155"/>
      <c r="FIH3" s="1155"/>
      <c r="FII3" s="1155"/>
      <c r="FIJ3" s="1155"/>
      <c r="FIK3" s="1155"/>
      <c r="FIL3" s="1155"/>
      <c r="FIM3" s="1155"/>
      <c r="FIN3" s="1155"/>
      <c r="FIO3" s="1155"/>
      <c r="FIP3" s="1155"/>
      <c r="FIQ3" s="1155"/>
      <c r="FIR3" s="1155"/>
      <c r="FIS3" s="1155"/>
      <c r="FIT3" s="1155"/>
      <c r="FIU3" s="1155"/>
      <c r="FIV3" s="1155"/>
      <c r="FIW3" s="1155"/>
      <c r="FIX3" s="1155"/>
      <c r="FIY3" s="1155"/>
      <c r="FIZ3" s="1155"/>
      <c r="FJA3" s="1155"/>
      <c r="FJB3" s="1155"/>
      <c r="FJC3" s="1155"/>
      <c r="FJD3" s="1155"/>
      <c r="FJE3" s="1155"/>
      <c r="FJF3" s="1155"/>
      <c r="FJG3" s="1155"/>
      <c r="FJH3" s="1155"/>
      <c r="FJI3" s="1155"/>
      <c r="FJJ3" s="1155"/>
      <c r="FJK3" s="1155"/>
      <c r="FJL3" s="1155"/>
      <c r="FJM3" s="1155"/>
      <c r="FJN3" s="1155"/>
      <c r="FJO3" s="1155"/>
      <c r="FJP3" s="1155"/>
      <c r="FJQ3" s="1155"/>
      <c r="FJR3" s="1155"/>
      <c r="FJS3" s="1155"/>
      <c r="FJT3" s="1155"/>
      <c r="FJU3" s="1155"/>
      <c r="FJV3" s="1155"/>
      <c r="FJW3" s="1155"/>
      <c r="FJX3" s="1155"/>
      <c r="FJY3" s="1155"/>
      <c r="FJZ3" s="1155"/>
      <c r="FKA3" s="1155"/>
      <c r="FKB3" s="1155"/>
      <c r="FKC3" s="1155"/>
      <c r="FKD3" s="1155"/>
      <c r="FKE3" s="1155"/>
      <c r="FKF3" s="1155"/>
      <c r="FKG3" s="1155"/>
      <c r="FKH3" s="1155"/>
      <c r="FKI3" s="1155"/>
      <c r="FKJ3" s="1155"/>
      <c r="FKK3" s="1155"/>
      <c r="FKL3" s="1155"/>
      <c r="FKM3" s="1155"/>
      <c r="FKN3" s="1155"/>
      <c r="FKO3" s="1155"/>
      <c r="FKP3" s="1155"/>
      <c r="FKQ3" s="1155"/>
      <c r="FKR3" s="1155"/>
      <c r="FKS3" s="1155"/>
      <c r="FKT3" s="1155"/>
      <c r="FKU3" s="1155"/>
      <c r="FKV3" s="1155"/>
      <c r="FKW3" s="1155"/>
      <c r="FKX3" s="1155"/>
      <c r="FKY3" s="1155"/>
      <c r="FKZ3" s="1155"/>
      <c r="FLA3" s="1155"/>
      <c r="FLB3" s="1155"/>
      <c r="FLC3" s="1155"/>
      <c r="FLD3" s="1155"/>
      <c r="FLE3" s="1155"/>
      <c r="FLF3" s="1155"/>
      <c r="FLG3" s="1155"/>
      <c r="FLH3" s="1155"/>
      <c r="FLI3" s="1155"/>
      <c r="FLJ3" s="1155"/>
      <c r="FLK3" s="1155"/>
      <c r="FLL3" s="1155"/>
      <c r="FLM3" s="1155"/>
      <c r="FLN3" s="1155"/>
      <c r="FLO3" s="1155"/>
      <c r="FLP3" s="1155"/>
      <c r="FLQ3" s="1155"/>
      <c r="FLR3" s="1155"/>
      <c r="FLS3" s="1155"/>
      <c r="FLT3" s="1155"/>
      <c r="FLU3" s="1155"/>
      <c r="FLV3" s="1155"/>
      <c r="FLW3" s="1155"/>
      <c r="FLX3" s="1155"/>
      <c r="FLY3" s="1155"/>
      <c r="FLZ3" s="1155"/>
      <c r="FMA3" s="1155"/>
      <c r="FMB3" s="1155"/>
      <c r="FMC3" s="1155"/>
      <c r="FMD3" s="1155"/>
      <c r="FME3" s="1155"/>
      <c r="FMF3" s="1155"/>
      <c r="FMG3" s="1155"/>
      <c r="FMH3" s="1155"/>
      <c r="FMI3" s="1155"/>
      <c r="FMJ3" s="1155"/>
      <c r="FMK3" s="1155"/>
      <c r="FML3" s="1155"/>
      <c r="FMM3" s="1155"/>
      <c r="FMN3" s="1155"/>
      <c r="FMO3" s="1155"/>
      <c r="FMP3" s="1155"/>
      <c r="FMQ3" s="1155"/>
      <c r="FMR3" s="1155"/>
      <c r="FMS3" s="1155"/>
      <c r="FMT3" s="1155"/>
      <c r="FMU3" s="1155"/>
      <c r="FMV3" s="1155"/>
      <c r="FMW3" s="1155"/>
      <c r="FMX3" s="1155"/>
      <c r="FMY3" s="1155"/>
      <c r="FMZ3" s="1155"/>
      <c r="FNA3" s="1155"/>
      <c r="FNB3" s="1155"/>
      <c r="FNC3" s="1155"/>
      <c r="FND3" s="1155"/>
      <c r="FNE3" s="1155"/>
      <c r="FNF3" s="1155"/>
      <c r="FNG3" s="1155"/>
      <c r="FNH3" s="1155"/>
      <c r="FNI3" s="1155"/>
      <c r="FNJ3" s="1155"/>
      <c r="FNK3" s="1155"/>
      <c r="FNL3" s="1155"/>
      <c r="FNM3" s="1155"/>
      <c r="FNN3" s="1155"/>
      <c r="FNO3" s="1155"/>
      <c r="FNP3" s="1155"/>
      <c r="FNQ3" s="1155"/>
      <c r="FNR3" s="1155"/>
      <c r="FNS3" s="1155"/>
      <c r="FNT3" s="1155"/>
      <c r="FNU3" s="1155"/>
      <c r="FNV3" s="1155"/>
      <c r="FNW3" s="1155"/>
      <c r="FNX3" s="1155"/>
      <c r="FNY3" s="1155"/>
      <c r="FNZ3" s="1155"/>
      <c r="FOA3" s="1155"/>
      <c r="FOB3" s="1155"/>
      <c r="FOC3" s="1155"/>
      <c r="FOD3" s="1155"/>
      <c r="FOE3" s="1155"/>
      <c r="FOF3" s="1155"/>
      <c r="FOG3" s="1155"/>
      <c r="FOH3" s="1155"/>
      <c r="FOI3" s="1155"/>
      <c r="FOJ3" s="1155"/>
      <c r="FOK3" s="1155"/>
      <c r="FOL3" s="1155"/>
      <c r="FOM3" s="1155"/>
      <c r="FON3" s="1155"/>
      <c r="FOO3" s="1155"/>
      <c r="FOP3" s="1155"/>
      <c r="FOQ3" s="1155"/>
      <c r="FOR3" s="1155"/>
      <c r="FOS3" s="1155"/>
      <c r="FOT3" s="1155"/>
      <c r="FOU3" s="1155"/>
      <c r="FOV3" s="1155"/>
      <c r="FOW3" s="1155"/>
      <c r="FOX3" s="1155"/>
      <c r="FOY3" s="1155"/>
      <c r="FOZ3" s="1155"/>
      <c r="FPA3" s="1155"/>
      <c r="FPB3" s="1155"/>
      <c r="FPC3" s="1155"/>
      <c r="FPD3" s="1155"/>
      <c r="FPE3" s="1155"/>
      <c r="FPF3" s="1155"/>
      <c r="FPG3" s="1155"/>
      <c r="FPH3" s="1155"/>
      <c r="FPI3" s="1155"/>
      <c r="FPJ3" s="1155"/>
      <c r="FPK3" s="1155"/>
      <c r="FPL3" s="1155"/>
      <c r="FPM3" s="1155"/>
      <c r="FPN3" s="1155"/>
      <c r="FPO3" s="1155"/>
      <c r="FPP3" s="1155"/>
      <c r="FPQ3" s="1155"/>
      <c r="FPR3" s="1155"/>
      <c r="FPS3" s="1155"/>
      <c r="FPT3" s="1155"/>
      <c r="FPU3" s="1155"/>
      <c r="FPV3" s="1155"/>
      <c r="FPW3" s="1155"/>
      <c r="FPX3" s="1155"/>
      <c r="FPY3" s="1155"/>
      <c r="FPZ3" s="1155"/>
      <c r="FQA3" s="1155"/>
      <c r="FQB3" s="1155"/>
      <c r="FQC3" s="1155"/>
      <c r="FQD3" s="1155"/>
      <c r="FQE3" s="1155"/>
      <c r="FQF3" s="1155"/>
      <c r="FQG3" s="1155"/>
      <c r="FQH3" s="1155"/>
      <c r="FQI3" s="1155"/>
      <c r="FQJ3" s="1155"/>
      <c r="FQK3" s="1155"/>
      <c r="FQL3" s="1155"/>
      <c r="FQM3" s="1155"/>
      <c r="FQN3" s="1155"/>
      <c r="FQO3" s="1155"/>
      <c r="FQP3" s="1155"/>
      <c r="FQQ3" s="1155"/>
      <c r="FQR3" s="1155"/>
      <c r="FQS3" s="1155"/>
      <c r="FQT3" s="1155"/>
      <c r="FQU3" s="1155"/>
      <c r="FQV3" s="1155"/>
      <c r="FQW3" s="1155"/>
      <c r="FQX3" s="1155"/>
      <c r="FQY3" s="1155"/>
      <c r="FQZ3" s="1155"/>
      <c r="FRA3" s="1155"/>
      <c r="FRB3" s="1155"/>
      <c r="FRC3" s="1155"/>
      <c r="FRD3" s="1155"/>
      <c r="FRE3" s="1155"/>
      <c r="FRF3" s="1155"/>
      <c r="FRG3" s="1155"/>
      <c r="FRH3" s="1155"/>
      <c r="FRI3" s="1155"/>
      <c r="FRJ3" s="1155"/>
      <c r="FRK3" s="1155"/>
      <c r="FRL3" s="1155"/>
      <c r="FRM3" s="1155"/>
      <c r="FRN3" s="1155"/>
      <c r="FRO3" s="1155"/>
      <c r="FRP3" s="1155"/>
      <c r="FRQ3" s="1155"/>
      <c r="FRR3" s="1155"/>
      <c r="FRS3" s="1155"/>
      <c r="FRT3" s="1155"/>
      <c r="FRU3" s="1155"/>
      <c r="FRV3" s="1155"/>
      <c r="FRW3" s="1155"/>
      <c r="FRX3" s="1155"/>
      <c r="FRY3" s="1155"/>
      <c r="FRZ3" s="1155"/>
      <c r="FSA3" s="1155"/>
      <c r="FSB3" s="1155"/>
      <c r="FSC3" s="1155"/>
      <c r="FSD3" s="1155"/>
      <c r="FSE3" s="1155"/>
      <c r="FSF3" s="1155"/>
      <c r="FSG3" s="1155"/>
      <c r="FSH3" s="1155"/>
      <c r="FSI3" s="1155"/>
      <c r="FSJ3" s="1155"/>
      <c r="FSK3" s="1155"/>
      <c r="FSL3" s="1155"/>
      <c r="FSM3" s="1155"/>
      <c r="FSN3" s="1155"/>
      <c r="FSO3" s="1155"/>
      <c r="FSP3" s="1155"/>
      <c r="FSQ3" s="1155"/>
      <c r="FSR3" s="1155"/>
      <c r="FSS3" s="1155"/>
      <c r="FST3" s="1155"/>
      <c r="FSU3" s="1155"/>
      <c r="FSV3" s="1155"/>
      <c r="FSW3" s="1155"/>
      <c r="FSX3" s="1155"/>
      <c r="FSY3" s="1155"/>
      <c r="FSZ3" s="1155"/>
      <c r="FTA3" s="1155"/>
      <c r="FTB3" s="1155"/>
      <c r="FTC3" s="1155"/>
      <c r="FTD3" s="1155"/>
      <c r="FTE3" s="1155"/>
      <c r="FTF3" s="1155"/>
      <c r="FTG3" s="1155"/>
      <c r="FTH3" s="1155"/>
      <c r="FTI3" s="1155"/>
      <c r="FTJ3" s="1155"/>
      <c r="FTK3" s="1155"/>
      <c r="FTL3" s="1155"/>
      <c r="FTM3" s="1155"/>
      <c r="FTN3" s="1155"/>
      <c r="FTO3" s="1155"/>
      <c r="FTP3" s="1155"/>
      <c r="FTQ3" s="1155"/>
      <c r="FTR3" s="1155"/>
      <c r="FTS3" s="1155"/>
      <c r="FTT3" s="1155"/>
      <c r="FTU3" s="1155"/>
      <c r="FTV3" s="1155"/>
      <c r="FTW3" s="1155"/>
      <c r="FTX3" s="1155"/>
      <c r="FTY3" s="1155"/>
      <c r="FTZ3" s="1155"/>
      <c r="FUA3" s="1155"/>
      <c r="FUB3" s="1155"/>
      <c r="FUC3" s="1155"/>
      <c r="FUD3" s="1155"/>
      <c r="FUE3" s="1155"/>
      <c r="FUF3" s="1155"/>
      <c r="FUG3" s="1155"/>
      <c r="FUH3" s="1155"/>
      <c r="FUI3" s="1155"/>
      <c r="FUJ3" s="1155"/>
      <c r="FUK3" s="1155"/>
      <c r="FUL3" s="1155"/>
      <c r="FUM3" s="1155"/>
      <c r="FUN3" s="1155"/>
      <c r="FUO3" s="1155"/>
      <c r="FUP3" s="1155"/>
      <c r="FUQ3" s="1155"/>
      <c r="FUR3" s="1155"/>
      <c r="FUS3" s="1155"/>
      <c r="FUT3" s="1155"/>
      <c r="FUU3" s="1155"/>
      <c r="FUV3" s="1155"/>
      <c r="FUW3" s="1155"/>
      <c r="FUX3" s="1155"/>
      <c r="FUY3" s="1155"/>
      <c r="FUZ3" s="1155"/>
      <c r="FVA3" s="1155"/>
      <c r="FVB3" s="1155"/>
      <c r="FVC3" s="1155"/>
      <c r="FVD3" s="1155"/>
      <c r="FVE3" s="1155"/>
      <c r="FVF3" s="1155"/>
      <c r="FVG3" s="1155"/>
      <c r="FVH3" s="1155"/>
      <c r="FVI3" s="1155"/>
      <c r="FVJ3" s="1155"/>
      <c r="FVK3" s="1155"/>
      <c r="FVL3" s="1155"/>
      <c r="FVM3" s="1155"/>
      <c r="FVN3" s="1155"/>
      <c r="FVO3" s="1155"/>
      <c r="FVP3" s="1155"/>
      <c r="FVQ3" s="1155"/>
      <c r="FVR3" s="1155"/>
      <c r="FVS3" s="1155"/>
      <c r="FVT3" s="1155"/>
      <c r="FVU3" s="1155"/>
      <c r="FVV3" s="1155"/>
      <c r="FVW3" s="1155"/>
      <c r="FVX3" s="1155"/>
      <c r="FVY3" s="1155"/>
      <c r="FVZ3" s="1155"/>
      <c r="FWA3" s="1155"/>
      <c r="FWB3" s="1155"/>
      <c r="FWC3" s="1155"/>
      <c r="FWD3" s="1155"/>
      <c r="FWE3" s="1155"/>
      <c r="FWF3" s="1155"/>
      <c r="FWG3" s="1155"/>
      <c r="FWH3" s="1155"/>
      <c r="FWI3" s="1155"/>
      <c r="FWJ3" s="1155"/>
      <c r="FWK3" s="1155"/>
      <c r="FWL3" s="1155"/>
      <c r="FWM3" s="1155"/>
      <c r="FWN3" s="1155"/>
      <c r="FWO3" s="1155"/>
      <c r="FWP3" s="1155"/>
      <c r="FWQ3" s="1155"/>
      <c r="FWR3" s="1155"/>
      <c r="FWS3" s="1155"/>
      <c r="FWT3" s="1155"/>
      <c r="FWU3" s="1155"/>
      <c r="FWV3" s="1155"/>
      <c r="FWW3" s="1155"/>
      <c r="FWX3" s="1155"/>
      <c r="FWY3" s="1155"/>
      <c r="FWZ3" s="1155"/>
      <c r="FXA3" s="1155"/>
      <c r="FXB3" s="1155"/>
      <c r="FXC3" s="1155"/>
      <c r="FXD3" s="1155"/>
      <c r="FXE3" s="1155"/>
      <c r="FXF3" s="1155"/>
      <c r="FXG3" s="1155"/>
      <c r="FXH3" s="1155"/>
      <c r="FXI3" s="1155"/>
      <c r="FXJ3" s="1155"/>
      <c r="FXK3" s="1155"/>
      <c r="FXL3" s="1155"/>
      <c r="FXM3" s="1155"/>
      <c r="FXN3" s="1155"/>
      <c r="FXO3" s="1155"/>
      <c r="FXP3" s="1155"/>
      <c r="FXQ3" s="1155"/>
      <c r="FXR3" s="1155"/>
      <c r="FXS3" s="1155"/>
      <c r="FXT3" s="1155"/>
      <c r="FXU3" s="1155"/>
      <c r="FXV3" s="1155"/>
      <c r="FXW3" s="1155"/>
      <c r="FXX3" s="1155"/>
      <c r="FXY3" s="1155"/>
      <c r="FXZ3" s="1155"/>
      <c r="FYA3" s="1155"/>
      <c r="FYB3" s="1155"/>
      <c r="FYC3" s="1155"/>
      <c r="FYD3" s="1155"/>
      <c r="FYE3" s="1155"/>
      <c r="FYF3" s="1155"/>
      <c r="FYG3" s="1155"/>
      <c r="FYH3" s="1155"/>
      <c r="FYI3" s="1155"/>
      <c r="FYJ3" s="1155"/>
      <c r="FYK3" s="1155"/>
      <c r="FYL3" s="1155"/>
      <c r="FYM3" s="1155"/>
      <c r="FYN3" s="1155"/>
      <c r="FYO3" s="1155"/>
      <c r="FYP3" s="1155"/>
      <c r="FYQ3" s="1155"/>
      <c r="FYR3" s="1155"/>
      <c r="FYS3" s="1155"/>
      <c r="FYT3" s="1155"/>
      <c r="FYU3" s="1155"/>
      <c r="FYV3" s="1155"/>
      <c r="FYW3" s="1155"/>
      <c r="FYX3" s="1155"/>
      <c r="FYY3" s="1155"/>
      <c r="FYZ3" s="1155"/>
      <c r="FZA3" s="1155"/>
      <c r="FZB3" s="1155"/>
      <c r="FZC3" s="1155"/>
      <c r="FZD3" s="1155"/>
      <c r="FZE3" s="1155"/>
      <c r="FZF3" s="1155"/>
      <c r="FZG3" s="1155"/>
      <c r="FZH3" s="1155"/>
      <c r="FZI3" s="1155"/>
      <c r="FZJ3" s="1155"/>
      <c r="FZK3" s="1155"/>
      <c r="FZL3" s="1155"/>
      <c r="FZM3" s="1155"/>
      <c r="FZN3" s="1155"/>
      <c r="FZO3" s="1155"/>
      <c r="FZP3" s="1155"/>
      <c r="FZQ3" s="1155"/>
      <c r="FZR3" s="1155"/>
      <c r="FZS3" s="1155"/>
      <c r="FZT3" s="1155"/>
      <c r="FZU3" s="1155"/>
      <c r="FZV3" s="1155"/>
      <c r="FZW3" s="1155"/>
      <c r="FZX3" s="1155"/>
      <c r="FZY3" s="1155"/>
      <c r="FZZ3" s="1155"/>
      <c r="GAA3" s="1155"/>
      <c r="GAB3" s="1155"/>
      <c r="GAC3" s="1155"/>
      <c r="GAD3" s="1155"/>
      <c r="GAE3" s="1155"/>
      <c r="GAF3" s="1155"/>
      <c r="GAG3" s="1155"/>
      <c r="GAH3" s="1155"/>
      <c r="GAI3" s="1155"/>
      <c r="GAJ3" s="1155"/>
      <c r="GAK3" s="1155"/>
      <c r="GAL3" s="1155"/>
      <c r="GAM3" s="1155"/>
      <c r="GAN3" s="1155"/>
      <c r="GAO3" s="1155"/>
      <c r="GAP3" s="1155"/>
      <c r="GAQ3" s="1155"/>
      <c r="GAR3" s="1155"/>
      <c r="GAS3" s="1155"/>
      <c r="GAT3" s="1155"/>
      <c r="GAU3" s="1155"/>
      <c r="GAV3" s="1155"/>
      <c r="GAW3" s="1155"/>
      <c r="GAX3" s="1155"/>
      <c r="GAY3" s="1155"/>
      <c r="GAZ3" s="1155"/>
      <c r="GBA3" s="1155"/>
      <c r="GBB3" s="1155"/>
      <c r="GBC3" s="1155"/>
      <c r="GBD3" s="1155"/>
      <c r="GBE3" s="1155"/>
      <c r="GBF3" s="1155"/>
      <c r="GBG3" s="1155"/>
      <c r="GBH3" s="1155"/>
      <c r="GBI3" s="1155"/>
      <c r="GBJ3" s="1155"/>
      <c r="GBK3" s="1155"/>
      <c r="GBL3" s="1155"/>
      <c r="GBM3" s="1155"/>
      <c r="GBN3" s="1155"/>
      <c r="GBO3" s="1155"/>
      <c r="GBP3" s="1155"/>
      <c r="GBQ3" s="1155"/>
      <c r="GBR3" s="1155"/>
      <c r="GBS3" s="1155"/>
      <c r="GBT3" s="1155"/>
      <c r="GBU3" s="1155"/>
      <c r="GBV3" s="1155"/>
      <c r="GBW3" s="1155"/>
      <c r="GBX3" s="1155"/>
      <c r="GBY3" s="1155"/>
      <c r="GBZ3" s="1155"/>
      <c r="GCA3" s="1155"/>
      <c r="GCB3" s="1155"/>
      <c r="GCC3" s="1155"/>
      <c r="GCD3" s="1155"/>
      <c r="GCE3" s="1155"/>
      <c r="GCF3" s="1155"/>
      <c r="GCG3" s="1155"/>
      <c r="GCH3" s="1155"/>
      <c r="GCI3" s="1155"/>
      <c r="GCJ3" s="1155"/>
      <c r="GCK3" s="1155"/>
      <c r="GCL3" s="1155"/>
      <c r="GCM3" s="1155"/>
      <c r="GCN3" s="1155"/>
      <c r="GCO3" s="1155"/>
      <c r="GCP3" s="1155"/>
      <c r="GCQ3" s="1155"/>
      <c r="GCR3" s="1155"/>
      <c r="GCS3" s="1155"/>
      <c r="GCT3" s="1155"/>
      <c r="GCU3" s="1155"/>
      <c r="GCV3" s="1155"/>
      <c r="GCW3" s="1155"/>
      <c r="GCX3" s="1155"/>
      <c r="GCY3" s="1155"/>
      <c r="GCZ3" s="1155"/>
      <c r="GDA3" s="1155"/>
      <c r="GDB3" s="1155"/>
      <c r="GDC3" s="1155"/>
      <c r="GDD3" s="1155"/>
      <c r="GDE3" s="1155"/>
      <c r="GDF3" s="1155"/>
      <c r="GDG3" s="1155"/>
      <c r="GDH3" s="1155"/>
      <c r="GDI3" s="1155"/>
      <c r="GDJ3" s="1155"/>
      <c r="GDK3" s="1155"/>
      <c r="GDL3" s="1155"/>
      <c r="GDM3" s="1155"/>
      <c r="GDN3" s="1155"/>
      <c r="GDO3" s="1155"/>
      <c r="GDP3" s="1155"/>
      <c r="GDQ3" s="1155"/>
      <c r="GDR3" s="1155"/>
      <c r="GDS3" s="1155"/>
      <c r="GDT3" s="1155"/>
      <c r="GDU3" s="1155"/>
      <c r="GDV3" s="1155"/>
      <c r="GDW3" s="1155"/>
      <c r="GDX3" s="1155"/>
      <c r="GDY3" s="1155"/>
      <c r="GDZ3" s="1155"/>
      <c r="GEA3" s="1155"/>
      <c r="GEB3" s="1155"/>
      <c r="GEC3" s="1155"/>
      <c r="GED3" s="1155"/>
      <c r="GEE3" s="1155"/>
      <c r="GEF3" s="1155"/>
      <c r="GEG3" s="1155"/>
      <c r="GEH3" s="1155"/>
      <c r="GEI3" s="1155"/>
      <c r="GEJ3" s="1155"/>
      <c r="GEK3" s="1155"/>
      <c r="GEL3" s="1155"/>
      <c r="GEM3" s="1155"/>
      <c r="GEN3" s="1155"/>
      <c r="GEO3" s="1155"/>
      <c r="GEP3" s="1155"/>
      <c r="GEQ3" s="1155"/>
      <c r="GER3" s="1155"/>
      <c r="GES3" s="1155"/>
      <c r="GET3" s="1155"/>
      <c r="GEU3" s="1155"/>
      <c r="GEV3" s="1155"/>
      <c r="GEW3" s="1155"/>
      <c r="GEX3" s="1155"/>
      <c r="GEY3" s="1155"/>
      <c r="GEZ3" s="1155"/>
      <c r="GFA3" s="1155"/>
      <c r="GFB3" s="1155"/>
      <c r="GFC3" s="1155"/>
      <c r="GFD3" s="1155"/>
      <c r="GFE3" s="1155"/>
      <c r="GFF3" s="1155"/>
      <c r="GFG3" s="1155"/>
      <c r="GFH3" s="1155"/>
      <c r="GFI3" s="1155"/>
      <c r="GFJ3" s="1155"/>
      <c r="GFK3" s="1155"/>
      <c r="GFL3" s="1155"/>
      <c r="GFM3" s="1155"/>
      <c r="GFN3" s="1155"/>
      <c r="GFO3" s="1155"/>
      <c r="GFP3" s="1155"/>
      <c r="GFQ3" s="1155"/>
      <c r="GFR3" s="1155"/>
      <c r="GFS3" s="1155"/>
      <c r="GFT3" s="1155"/>
      <c r="GFU3" s="1155"/>
      <c r="GFV3" s="1155"/>
      <c r="GFW3" s="1155"/>
      <c r="GFX3" s="1155"/>
      <c r="GFY3" s="1155"/>
      <c r="GFZ3" s="1155"/>
      <c r="GGA3" s="1155"/>
      <c r="GGB3" s="1155"/>
      <c r="GGC3" s="1155"/>
      <c r="GGD3" s="1155"/>
      <c r="GGE3" s="1155"/>
      <c r="GGF3" s="1155"/>
      <c r="GGG3" s="1155"/>
      <c r="GGH3" s="1155"/>
      <c r="GGI3" s="1155"/>
      <c r="GGJ3" s="1155"/>
      <c r="GGK3" s="1155"/>
      <c r="GGL3" s="1155"/>
      <c r="GGM3" s="1155"/>
      <c r="GGN3" s="1155"/>
      <c r="GGO3" s="1155"/>
      <c r="GGP3" s="1155"/>
      <c r="GGQ3" s="1155"/>
      <c r="GGR3" s="1155"/>
      <c r="GGS3" s="1155"/>
      <c r="GGT3" s="1155"/>
      <c r="GGU3" s="1155"/>
      <c r="GGV3" s="1155"/>
      <c r="GGW3" s="1155"/>
      <c r="GGX3" s="1155"/>
      <c r="GGY3" s="1155"/>
      <c r="GGZ3" s="1155"/>
      <c r="GHA3" s="1155"/>
      <c r="GHB3" s="1155"/>
      <c r="GHC3" s="1155"/>
      <c r="GHD3" s="1155"/>
      <c r="GHE3" s="1155"/>
      <c r="GHF3" s="1155"/>
      <c r="GHG3" s="1155"/>
      <c r="GHH3" s="1155"/>
      <c r="GHI3" s="1155"/>
      <c r="GHJ3" s="1155"/>
      <c r="GHK3" s="1155"/>
      <c r="GHL3" s="1155"/>
      <c r="GHM3" s="1155"/>
      <c r="GHN3" s="1155"/>
      <c r="GHO3" s="1155"/>
      <c r="GHP3" s="1155"/>
      <c r="GHQ3" s="1155"/>
      <c r="GHR3" s="1155"/>
      <c r="GHS3" s="1155"/>
      <c r="GHT3" s="1155"/>
      <c r="GHU3" s="1155"/>
      <c r="GHV3" s="1155"/>
      <c r="GHW3" s="1155"/>
      <c r="GHX3" s="1155"/>
      <c r="GHY3" s="1155"/>
      <c r="GHZ3" s="1155"/>
      <c r="GIA3" s="1155"/>
      <c r="GIB3" s="1155"/>
      <c r="GIC3" s="1155"/>
      <c r="GID3" s="1155"/>
      <c r="GIE3" s="1155"/>
      <c r="GIF3" s="1155"/>
      <c r="GIG3" s="1155"/>
      <c r="GIH3" s="1155"/>
      <c r="GII3" s="1155"/>
      <c r="GIJ3" s="1155"/>
      <c r="GIK3" s="1155"/>
      <c r="GIL3" s="1155"/>
      <c r="GIM3" s="1155"/>
      <c r="GIN3" s="1155"/>
      <c r="GIO3" s="1155"/>
      <c r="GIP3" s="1155"/>
      <c r="GIQ3" s="1155"/>
      <c r="GIR3" s="1155"/>
      <c r="GIS3" s="1155"/>
      <c r="GIT3" s="1155"/>
      <c r="GIU3" s="1155"/>
      <c r="GIV3" s="1155"/>
      <c r="GIW3" s="1155"/>
      <c r="GIX3" s="1155"/>
      <c r="GIY3" s="1155"/>
      <c r="GIZ3" s="1155"/>
      <c r="GJA3" s="1155"/>
      <c r="GJB3" s="1155"/>
      <c r="GJC3" s="1155"/>
      <c r="GJD3" s="1155"/>
      <c r="GJE3" s="1155"/>
      <c r="GJF3" s="1155"/>
      <c r="GJG3" s="1155"/>
      <c r="GJH3" s="1155"/>
      <c r="GJI3" s="1155"/>
      <c r="GJJ3" s="1155"/>
      <c r="GJK3" s="1155"/>
      <c r="GJL3" s="1155"/>
      <c r="GJM3" s="1155"/>
      <c r="GJN3" s="1155"/>
      <c r="GJO3" s="1155"/>
      <c r="GJP3" s="1155"/>
      <c r="GJQ3" s="1155"/>
      <c r="GJR3" s="1155"/>
      <c r="GJS3" s="1155"/>
      <c r="GJT3" s="1155"/>
      <c r="GJU3" s="1155"/>
      <c r="GJV3" s="1155"/>
      <c r="GJW3" s="1155"/>
      <c r="GJX3" s="1155"/>
      <c r="GJY3" s="1155"/>
      <c r="GJZ3" s="1155"/>
      <c r="GKA3" s="1155"/>
      <c r="GKB3" s="1155"/>
      <c r="GKC3" s="1155"/>
      <c r="GKD3" s="1155"/>
      <c r="GKE3" s="1155"/>
      <c r="GKF3" s="1155"/>
      <c r="GKG3" s="1155"/>
      <c r="GKH3" s="1155"/>
      <c r="GKI3" s="1155"/>
      <c r="GKJ3" s="1155"/>
      <c r="GKK3" s="1155"/>
      <c r="GKL3" s="1155"/>
      <c r="GKM3" s="1155"/>
      <c r="GKN3" s="1155"/>
      <c r="GKO3" s="1155"/>
      <c r="GKP3" s="1155"/>
      <c r="GKQ3" s="1155"/>
      <c r="GKR3" s="1155"/>
      <c r="GKS3" s="1155"/>
      <c r="GKT3" s="1155"/>
      <c r="GKU3" s="1155"/>
      <c r="GKV3" s="1155"/>
      <c r="GKW3" s="1155"/>
      <c r="GKX3" s="1155"/>
      <c r="GKY3" s="1155"/>
      <c r="GKZ3" s="1155"/>
      <c r="GLA3" s="1155"/>
      <c r="GLB3" s="1155"/>
      <c r="GLC3" s="1155"/>
      <c r="GLD3" s="1155"/>
      <c r="GLE3" s="1155"/>
      <c r="GLF3" s="1155"/>
      <c r="GLG3" s="1155"/>
      <c r="GLH3" s="1155"/>
      <c r="GLI3" s="1155"/>
      <c r="GLJ3" s="1155"/>
      <c r="GLK3" s="1155"/>
      <c r="GLL3" s="1155"/>
      <c r="GLM3" s="1155"/>
      <c r="GLN3" s="1155"/>
      <c r="GLO3" s="1155"/>
      <c r="GLP3" s="1155"/>
      <c r="GLQ3" s="1155"/>
      <c r="GLR3" s="1155"/>
      <c r="GLS3" s="1155"/>
      <c r="GLT3" s="1155"/>
      <c r="GLU3" s="1155"/>
      <c r="GLV3" s="1155"/>
      <c r="GLW3" s="1155"/>
      <c r="GLX3" s="1155"/>
      <c r="GLY3" s="1155"/>
      <c r="GLZ3" s="1155"/>
      <c r="GMA3" s="1155"/>
      <c r="GMB3" s="1155"/>
      <c r="GMC3" s="1155"/>
      <c r="GMD3" s="1155"/>
      <c r="GME3" s="1155"/>
      <c r="GMF3" s="1155"/>
      <c r="GMG3" s="1155"/>
      <c r="GMH3" s="1155"/>
      <c r="GMI3" s="1155"/>
      <c r="GMJ3" s="1155"/>
      <c r="GMK3" s="1155"/>
      <c r="GML3" s="1155"/>
      <c r="GMM3" s="1155"/>
      <c r="GMN3" s="1155"/>
      <c r="GMO3" s="1155"/>
      <c r="GMP3" s="1155"/>
      <c r="GMQ3" s="1155"/>
      <c r="GMR3" s="1155"/>
      <c r="GMS3" s="1155"/>
      <c r="GMT3" s="1155"/>
      <c r="GMU3" s="1155"/>
      <c r="GMV3" s="1155"/>
      <c r="GMW3" s="1155"/>
      <c r="GMX3" s="1155"/>
      <c r="GMY3" s="1155"/>
      <c r="GMZ3" s="1155"/>
      <c r="GNA3" s="1155"/>
      <c r="GNB3" s="1155"/>
      <c r="GNC3" s="1155"/>
      <c r="GND3" s="1155"/>
      <c r="GNE3" s="1155"/>
      <c r="GNF3" s="1155"/>
      <c r="GNG3" s="1155"/>
      <c r="GNH3" s="1155"/>
      <c r="GNI3" s="1155"/>
      <c r="GNJ3" s="1155"/>
      <c r="GNK3" s="1155"/>
      <c r="GNL3" s="1155"/>
      <c r="GNM3" s="1155"/>
      <c r="GNN3" s="1155"/>
      <c r="GNO3" s="1155"/>
      <c r="GNP3" s="1155"/>
      <c r="GNQ3" s="1155"/>
      <c r="GNR3" s="1155"/>
      <c r="GNS3" s="1155"/>
      <c r="GNT3" s="1155"/>
      <c r="GNU3" s="1155"/>
      <c r="GNV3" s="1155"/>
      <c r="GNW3" s="1155"/>
      <c r="GNX3" s="1155"/>
      <c r="GNY3" s="1155"/>
      <c r="GNZ3" s="1155"/>
      <c r="GOA3" s="1155"/>
      <c r="GOB3" s="1155"/>
      <c r="GOC3" s="1155"/>
      <c r="GOD3" s="1155"/>
      <c r="GOE3" s="1155"/>
      <c r="GOF3" s="1155"/>
      <c r="GOG3" s="1155"/>
      <c r="GOH3" s="1155"/>
      <c r="GOI3" s="1155"/>
      <c r="GOJ3" s="1155"/>
      <c r="GOK3" s="1155"/>
      <c r="GOL3" s="1155"/>
      <c r="GOM3" s="1155"/>
      <c r="GON3" s="1155"/>
      <c r="GOO3" s="1155"/>
      <c r="GOP3" s="1155"/>
      <c r="GOQ3" s="1155"/>
      <c r="GOR3" s="1155"/>
      <c r="GOS3" s="1155"/>
      <c r="GOT3" s="1155"/>
      <c r="GOU3" s="1155"/>
      <c r="GOV3" s="1155"/>
      <c r="GOW3" s="1155"/>
      <c r="GOX3" s="1155"/>
      <c r="GOY3" s="1155"/>
      <c r="GOZ3" s="1155"/>
      <c r="GPA3" s="1155"/>
      <c r="GPB3" s="1155"/>
      <c r="GPC3" s="1155"/>
      <c r="GPD3" s="1155"/>
      <c r="GPE3" s="1155"/>
      <c r="GPF3" s="1155"/>
      <c r="GPG3" s="1155"/>
      <c r="GPH3" s="1155"/>
      <c r="GPI3" s="1155"/>
      <c r="GPJ3" s="1155"/>
      <c r="GPK3" s="1155"/>
      <c r="GPL3" s="1155"/>
      <c r="GPM3" s="1155"/>
      <c r="GPN3" s="1155"/>
      <c r="GPO3" s="1155"/>
      <c r="GPP3" s="1155"/>
      <c r="GPQ3" s="1155"/>
      <c r="GPR3" s="1155"/>
      <c r="GPS3" s="1155"/>
      <c r="GPT3" s="1155"/>
      <c r="GPU3" s="1155"/>
      <c r="GPV3" s="1155"/>
      <c r="GPW3" s="1155"/>
      <c r="GPX3" s="1155"/>
      <c r="GPY3" s="1155"/>
      <c r="GPZ3" s="1155"/>
      <c r="GQA3" s="1155"/>
      <c r="GQB3" s="1155"/>
      <c r="GQC3" s="1155"/>
      <c r="GQD3" s="1155"/>
      <c r="GQE3" s="1155"/>
      <c r="GQF3" s="1155"/>
      <c r="GQG3" s="1155"/>
      <c r="GQH3" s="1155"/>
      <c r="GQI3" s="1155"/>
      <c r="GQJ3" s="1155"/>
      <c r="GQK3" s="1155"/>
      <c r="GQL3" s="1155"/>
      <c r="GQM3" s="1155"/>
      <c r="GQN3" s="1155"/>
      <c r="GQO3" s="1155"/>
      <c r="GQP3" s="1155"/>
      <c r="GQQ3" s="1155"/>
      <c r="GQR3" s="1155"/>
      <c r="GQS3" s="1155"/>
      <c r="GQT3" s="1155"/>
      <c r="GQU3" s="1155"/>
      <c r="GQV3" s="1155"/>
      <c r="GQW3" s="1155"/>
      <c r="GQX3" s="1155"/>
      <c r="GQY3" s="1155"/>
      <c r="GQZ3" s="1155"/>
      <c r="GRA3" s="1155"/>
      <c r="GRB3" s="1155"/>
      <c r="GRC3" s="1155"/>
      <c r="GRD3" s="1155"/>
      <c r="GRE3" s="1155"/>
      <c r="GRF3" s="1155"/>
      <c r="GRG3" s="1155"/>
      <c r="GRH3" s="1155"/>
      <c r="GRI3" s="1155"/>
      <c r="GRJ3" s="1155"/>
      <c r="GRK3" s="1155"/>
      <c r="GRL3" s="1155"/>
      <c r="GRM3" s="1155"/>
      <c r="GRN3" s="1155"/>
      <c r="GRO3" s="1155"/>
      <c r="GRP3" s="1155"/>
      <c r="GRQ3" s="1155"/>
      <c r="GRR3" s="1155"/>
      <c r="GRS3" s="1155"/>
      <c r="GRT3" s="1155"/>
      <c r="GRU3" s="1155"/>
      <c r="GRV3" s="1155"/>
      <c r="GRW3" s="1155"/>
      <c r="GRX3" s="1155"/>
      <c r="GRY3" s="1155"/>
      <c r="GRZ3" s="1155"/>
      <c r="GSA3" s="1155"/>
      <c r="GSB3" s="1155"/>
      <c r="GSC3" s="1155"/>
      <c r="GSD3" s="1155"/>
      <c r="GSE3" s="1155"/>
      <c r="GSF3" s="1155"/>
      <c r="GSG3" s="1155"/>
      <c r="GSH3" s="1155"/>
      <c r="GSI3" s="1155"/>
      <c r="GSJ3" s="1155"/>
      <c r="GSK3" s="1155"/>
      <c r="GSL3" s="1155"/>
      <c r="GSM3" s="1155"/>
      <c r="GSN3" s="1155"/>
      <c r="GSO3" s="1155"/>
      <c r="GSP3" s="1155"/>
      <c r="GSQ3" s="1155"/>
      <c r="GSR3" s="1155"/>
      <c r="GSS3" s="1155"/>
      <c r="GST3" s="1155"/>
      <c r="GSU3" s="1155"/>
      <c r="GSV3" s="1155"/>
      <c r="GSW3" s="1155"/>
      <c r="GSX3" s="1155"/>
      <c r="GSY3" s="1155"/>
      <c r="GSZ3" s="1155"/>
      <c r="GTA3" s="1155"/>
      <c r="GTB3" s="1155"/>
      <c r="GTC3" s="1155"/>
      <c r="GTD3" s="1155"/>
      <c r="GTE3" s="1155"/>
      <c r="GTF3" s="1155"/>
      <c r="GTG3" s="1155"/>
      <c r="GTH3" s="1155"/>
      <c r="GTI3" s="1155"/>
      <c r="GTJ3" s="1155"/>
      <c r="GTK3" s="1155"/>
      <c r="GTL3" s="1155"/>
      <c r="GTM3" s="1155"/>
      <c r="GTN3" s="1155"/>
      <c r="GTO3" s="1155"/>
      <c r="GTP3" s="1155"/>
      <c r="GTQ3" s="1155"/>
      <c r="GTR3" s="1155"/>
      <c r="GTS3" s="1155"/>
      <c r="GTT3" s="1155"/>
      <c r="GTU3" s="1155"/>
      <c r="GTV3" s="1155"/>
      <c r="GTW3" s="1155"/>
      <c r="GTX3" s="1155"/>
      <c r="GTY3" s="1155"/>
      <c r="GTZ3" s="1155"/>
      <c r="GUA3" s="1155"/>
      <c r="GUB3" s="1155"/>
      <c r="GUC3" s="1155"/>
      <c r="GUD3" s="1155"/>
      <c r="GUE3" s="1155"/>
      <c r="GUF3" s="1155"/>
      <c r="GUG3" s="1155"/>
      <c r="GUH3" s="1155"/>
      <c r="GUI3" s="1155"/>
      <c r="GUJ3" s="1155"/>
      <c r="GUK3" s="1155"/>
      <c r="GUL3" s="1155"/>
      <c r="GUM3" s="1155"/>
      <c r="GUN3" s="1155"/>
      <c r="GUO3" s="1155"/>
      <c r="GUP3" s="1155"/>
      <c r="GUQ3" s="1155"/>
      <c r="GUR3" s="1155"/>
      <c r="GUS3" s="1155"/>
      <c r="GUT3" s="1155"/>
      <c r="GUU3" s="1155"/>
      <c r="GUV3" s="1155"/>
      <c r="GUW3" s="1155"/>
      <c r="GUX3" s="1155"/>
      <c r="GUY3" s="1155"/>
      <c r="GUZ3" s="1155"/>
      <c r="GVA3" s="1155"/>
      <c r="GVB3" s="1155"/>
      <c r="GVC3" s="1155"/>
      <c r="GVD3" s="1155"/>
      <c r="GVE3" s="1155"/>
      <c r="GVF3" s="1155"/>
      <c r="GVG3" s="1155"/>
      <c r="GVH3" s="1155"/>
      <c r="GVI3" s="1155"/>
      <c r="GVJ3" s="1155"/>
      <c r="GVK3" s="1155"/>
      <c r="GVL3" s="1155"/>
      <c r="GVM3" s="1155"/>
      <c r="GVN3" s="1155"/>
      <c r="GVO3" s="1155"/>
      <c r="GVP3" s="1155"/>
      <c r="GVQ3" s="1155"/>
      <c r="GVR3" s="1155"/>
      <c r="GVS3" s="1155"/>
      <c r="GVT3" s="1155"/>
      <c r="GVU3" s="1155"/>
      <c r="GVV3" s="1155"/>
      <c r="GVW3" s="1155"/>
      <c r="GVX3" s="1155"/>
      <c r="GVY3" s="1155"/>
      <c r="GVZ3" s="1155"/>
      <c r="GWA3" s="1155"/>
      <c r="GWB3" s="1155"/>
      <c r="GWC3" s="1155"/>
      <c r="GWD3" s="1155"/>
      <c r="GWE3" s="1155"/>
      <c r="GWF3" s="1155"/>
      <c r="GWG3" s="1155"/>
      <c r="GWH3" s="1155"/>
      <c r="GWI3" s="1155"/>
      <c r="GWJ3" s="1155"/>
      <c r="GWK3" s="1155"/>
      <c r="GWL3" s="1155"/>
      <c r="GWM3" s="1155"/>
      <c r="GWN3" s="1155"/>
      <c r="GWO3" s="1155"/>
      <c r="GWP3" s="1155"/>
      <c r="GWQ3" s="1155"/>
      <c r="GWR3" s="1155"/>
      <c r="GWS3" s="1155"/>
      <c r="GWT3" s="1155"/>
      <c r="GWU3" s="1155"/>
      <c r="GWV3" s="1155"/>
      <c r="GWW3" s="1155"/>
      <c r="GWX3" s="1155"/>
      <c r="GWY3" s="1155"/>
      <c r="GWZ3" s="1155"/>
      <c r="GXA3" s="1155"/>
      <c r="GXB3" s="1155"/>
      <c r="GXC3" s="1155"/>
      <c r="GXD3" s="1155"/>
      <c r="GXE3" s="1155"/>
      <c r="GXF3" s="1155"/>
      <c r="GXG3" s="1155"/>
      <c r="GXH3" s="1155"/>
      <c r="GXI3" s="1155"/>
      <c r="GXJ3" s="1155"/>
      <c r="GXK3" s="1155"/>
      <c r="GXL3" s="1155"/>
      <c r="GXM3" s="1155"/>
      <c r="GXN3" s="1155"/>
      <c r="GXO3" s="1155"/>
      <c r="GXP3" s="1155"/>
      <c r="GXQ3" s="1155"/>
      <c r="GXR3" s="1155"/>
      <c r="GXS3" s="1155"/>
      <c r="GXT3" s="1155"/>
      <c r="GXU3" s="1155"/>
      <c r="GXV3" s="1155"/>
      <c r="GXW3" s="1155"/>
      <c r="GXX3" s="1155"/>
      <c r="GXY3" s="1155"/>
      <c r="GXZ3" s="1155"/>
      <c r="GYA3" s="1155"/>
      <c r="GYB3" s="1155"/>
      <c r="GYC3" s="1155"/>
      <c r="GYD3" s="1155"/>
      <c r="GYE3" s="1155"/>
      <c r="GYF3" s="1155"/>
      <c r="GYG3" s="1155"/>
      <c r="GYH3" s="1155"/>
      <c r="GYI3" s="1155"/>
      <c r="GYJ3" s="1155"/>
      <c r="GYK3" s="1155"/>
      <c r="GYL3" s="1155"/>
      <c r="GYM3" s="1155"/>
      <c r="GYN3" s="1155"/>
      <c r="GYO3" s="1155"/>
      <c r="GYP3" s="1155"/>
      <c r="GYQ3" s="1155"/>
      <c r="GYR3" s="1155"/>
      <c r="GYS3" s="1155"/>
      <c r="GYT3" s="1155"/>
      <c r="GYU3" s="1155"/>
      <c r="GYV3" s="1155"/>
      <c r="GYW3" s="1155"/>
      <c r="GYX3" s="1155"/>
      <c r="GYY3" s="1155"/>
      <c r="GYZ3" s="1155"/>
      <c r="GZA3" s="1155"/>
      <c r="GZB3" s="1155"/>
      <c r="GZC3" s="1155"/>
      <c r="GZD3" s="1155"/>
      <c r="GZE3" s="1155"/>
      <c r="GZF3" s="1155"/>
      <c r="GZG3" s="1155"/>
      <c r="GZH3" s="1155"/>
      <c r="GZI3" s="1155"/>
      <c r="GZJ3" s="1155"/>
      <c r="GZK3" s="1155"/>
      <c r="GZL3" s="1155"/>
      <c r="GZM3" s="1155"/>
      <c r="GZN3" s="1155"/>
      <c r="GZO3" s="1155"/>
      <c r="GZP3" s="1155"/>
      <c r="GZQ3" s="1155"/>
      <c r="GZR3" s="1155"/>
      <c r="GZS3" s="1155"/>
      <c r="GZT3" s="1155"/>
      <c r="GZU3" s="1155"/>
      <c r="GZV3" s="1155"/>
      <c r="GZW3" s="1155"/>
      <c r="GZX3" s="1155"/>
      <c r="GZY3" s="1155"/>
      <c r="GZZ3" s="1155"/>
      <c r="HAA3" s="1155"/>
      <c r="HAB3" s="1155"/>
      <c r="HAC3" s="1155"/>
      <c r="HAD3" s="1155"/>
      <c r="HAE3" s="1155"/>
      <c r="HAF3" s="1155"/>
      <c r="HAG3" s="1155"/>
      <c r="HAH3" s="1155"/>
      <c r="HAI3" s="1155"/>
      <c r="HAJ3" s="1155"/>
      <c r="HAK3" s="1155"/>
      <c r="HAL3" s="1155"/>
      <c r="HAM3" s="1155"/>
      <c r="HAN3" s="1155"/>
      <c r="HAO3" s="1155"/>
      <c r="HAP3" s="1155"/>
      <c r="HAQ3" s="1155"/>
      <c r="HAR3" s="1155"/>
      <c r="HAS3" s="1155"/>
      <c r="HAT3" s="1155"/>
      <c r="HAU3" s="1155"/>
      <c r="HAV3" s="1155"/>
      <c r="HAW3" s="1155"/>
      <c r="HAX3" s="1155"/>
      <c r="HAY3" s="1155"/>
      <c r="HAZ3" s="1155"/>
      <c r="HBA3" s="1155"/>
      <c r="HBB3" s="1155"/>
      <c r="HBC3" s="1155"/>
      <c r="HBD3" s="1155"/>
      <c r="HBE3" s="1155"/>
      <c r="HBF3" s="1155"/>
      <c r="HBG3" s="1155"/>
      <c r="HBH3" s="1155"/>
      <c r="HBI3" s="1155"/>
      <c r="HBJ3" s="1155"/>
      <c r="HBK3" s="1155"/>
      <c r="HBL3" s="1155"/>
      <c r="HBM3" s="1155"/>
      <c r="HBN3" s="1155"/>
      <c r="HBO3" s="1155"/>
      <c r="HBP3" s="1155"/>
      <c r="HBQ3" s="1155"/>
      <c r="HBR3" s="1155"/>
      <c r="HBS3" s="1155"/>
      <c r="HBT3" s="1155"/>
      <c r="HBU3" s="1155"/>
      <c r="HBV3" s="1155"/>
      <c r="HBW3" s="1155"/>
      <c r="HBX3" s="1155"/>
      <c r="HBY3" s="1155"/>
      <c r="HBZ3" s="1155"/>
      <c r="HCA3" s="1155"/>
      <c r="HCB3" s="1155"/>
      <c r="HCC3" s="1155"/>
      <c r="HCD3" s="1155"/>
      <c r="HCE3" s="1155"/>
      <c r="HCF3" s="1155"/>
      <c r="HCG3" s="1155"/>
      <c r="HCH3" s="1155"/>
      <c r="HCI3" s="1155"/>
      <c r="HCJ3" s="1155"/>
      <c r="HCK3" s="1155"/>
      <c r="HCL3" s="1155"/>
      <c r="HCM3" s="1155"/>
      <c r="HCN3" s="1155"/>
      <c r="HCO3" s="1155"/>
      <c r="HCP3" s="1155"/>
      <c r="HCQ3" s="1155"/>
      <c r="HCR3" s="1155"/>
      <c r="HCS3" s="1155"/>
      <c r="HCT3" s="1155"/>
      <c r="HCU3" s="1155"/>
      <c r="HCV3" s="1155"/>
      <c r="HCW3" s="1155"/>
      <c r="HCX3" s="1155"/>
      <c r="HCY3" s="1155"/>
      <c r="HCZ3" s="1155"/>
      <c r="HDA3" s="1155"/>
      <c r="HDB3" s="1155"/>
      <c r="HDC3" s="1155"/>
      <c r="HDD3" s="1155"/>
      <c r="HDE3" s="1155"/>
      <c r="HDF3" s="1155"/>
      <c r="HDG3" s="1155"/>
      <c r="HDH3" s="1155"/>
      <c r="HDI3" s="1155"/>
      <c r="HDJ3" s="1155"/>
      <c r="HDK3" s="1155"/>
      <c r="HDL3" s="1155"/>
      <c r="HDM3" s="1155"/>
      <c r="HDN3" s="1155"/>
      <c r="HDO3" s="1155"/>
      <c r="HDP3" s="1155"/>
      <c r="HDQ3" s="1155"/>
      <c r="HDR3" s="1155"/>
      <c r="HDS3" s="1155"/>
      <c r="HDT3" s="1155"/>
      <c r="HDU3" s="1155"/>
      <c r="HDV3" s="1155"/>
      <c r="HDW3" s="1155"/>
      <c r="HDX3" s="1155"/>
      <c r="HDY3" s="1155"/>
      <c r="HDZ3" s="1155"/>
      <c r="HEA3" s="1155"/>
      <c r="HEB3" s="1155"/>
      <c r="HEC3" s="1155"/>
      <c r="HED3" s="1155"/>
      <c r="HEE3" s="1155"/>
      <c r="HEF3" s="1155"/>
      <c r="HEG3" s="1155"/>
      <c r="HEH3" s="1155"/>
      <c r="HEI3" s="1155"/>
      <c r="HEJ3" s="1155"/>
      <c r="HEK3" s="1155"/>
      <c r="HEL3" s="1155"/>
      <c r="HEM3" s="1155"/>
      <c r="HEN3" s="1155"/>
      <c r="HEO3" s="1155"/>
      <c r="HEP3" s="1155"/>
      <c r="HEQ3" s="1155"/>
      <c r="HER3" s="1155"/>
      <c r="HES3" s="1155"/>
      <c r="HET3" s="1155"/>
      <c r="HEU3" s="1155"/>
      <c r="HEV3" s="1155"/>
      <c r="HEW3" s="1155"/>
      <c r="HEX3" s="1155"/>
      <c r="HEY3" s="1155"/>
      <c r="HEZ3" s="1155"/>
      <c r="HFA3" s="1155"/>
      <c r="HFB3" s="1155"/>
      <c r="HFC3" s="1155"/>
      <c r="HFD3" s="1155"/>
      <c r="HFE3" s="1155"/>
      <c r="HFF3" s="1155"/>
      <c r="HFG3" s="1155"/>
      <c r="HFH3" s="1155"/>
      <c r="HFI3" s="1155"/>
      <c r="HFJ3" s="1155"/>
      <c r="HFK3" s="1155"/>
      <c r="HFL3" s="1155"/>
      <c r="HFM3" s="1155"/>
      <c r="HFN3" s="1155"/>
      <c r="HFO3" s="1155"/>
      <c r="HFP3" s="1155"/>
      <c r="HFQ3" s="1155"/>
      <c r="HFR3" s="1155"/>
      <c r="HFS3" s="1155"/>
      <c r="HFT3" s="1155"/>
      <c r="HFU3" s="1155"/>
      <c r="HFV3" s="1155"/>
      <c r="HFW3" s="1155"/>
      <c r="HFX3" s="1155"/>
      <c r="HFY3" s="1155"/>
      <c r="HFZ3" s="1155"/>
      <c r="HGA3" s="1155"/>
      <c r="HGB3" s="1155"/>
      <c r="HGC3" s="1155"/>
      <c r="HGD3" s="1155"/>
      <c r="HGE3" s="1155"/>
      <c r="HGF3" s="1155"/>
      <c r="HGG3" s="1155"/>
      <c r="HGH3" s="1155"/>
      <c r="HGI3" s="1155"/>
      <c r="HGJ3" s="1155"/>
      <c r="HGK3" s="1155"/>
      <c r="HGL3" s="1155"/>
      <c r="HGM3" s="1155"/>
      <c r="HGN3" s="1155"/>
      <c r="HGO3" s="1155"/>
      <c r="HGP3" s="1155"/>
      <c r="HGQ3" s="1155"/>
      <c r="HGR3" s="1155"/>
      <c r="HGS3" s="1155"/>
      <c r="HGT3" s="1155"/>
      <c r="HGU3" s="1155"/>
      <c r="HGV3" s="1155"/>
      <c r="HGW3" s="1155"/>
      <c r="HGX3" s="1155"/>
      <c r="HGY3" s="1155"/>
      <c r="HGZ3" s="1155"/>
      <c r="HHA3" s="1155"/>
      <c r="HHB3" s="1155"/>
      <c r="HHC3" s="1155"/>
      <c r="HHD3" s="1155"/>
      <c r="HHE3" s="1155"/>
      <c r="HHF3" s="1155"/>
      <c r="HHG3" s="1155"/>
      <c r="HHH3" s="1155"/>
      <c r="HHI3" s="1155"/>
      <c r="HHJ3" s="1155"/>
      <c r="HHK3" s="1155"/>
      <c r="HHL3" s="1155"/>
      <c r="HHM3" s="1155"/>
      <c r="HHN3" s="1155"/>
      <c r="HHO3" s="1155"/>
      <c r="HHP3" s="1155"/>
      <c r="HHQ3" s="1155"/>
      <c r="HHR3" s="1155"/>
      <c r="HHS3" s="1155"/>
      <c r="HHT3" s="1155"/>
      <c r="HHU3" s="1155"/>
      <c r="HHV3" s="1155"/>
      <c r="HHW3" s="1155"/>
      <c r="HHX3" s="1155"/>
      <c r="HHY3" s="1155"/>
      <c r="HHZ3" s="1155"/>
      <c r="HIA3" s="1155"/>
      <c r="HIB3" s="1155"/>
      <c r="HIC3" s="1155"/>
      <c r="HID3" s="1155"/>
      <c r="HIE3" s="1155"/>
      <c r="HIF3" s="1155"/>
      <c r="HIG3" s="1155"/>
      <c r="HIH3" s="1155"/>
      <c r="HII3" s="1155"/>
      <c r="HIJ3" s="1155"/>
      <c r="HIK3" s="1155"/>
      <c r="HIL3" s="1155"/>
      <c r="HIM3" s="1155"/>
      <c r="HIN3" s="1155"/>
      <c r="HIO3" s="1155"/>
      <c r="HIP3" s="1155"/>
      <c r="HIQ3" s="1155"/>
      <c r="HIR3" s="1155"/>
      <c r="HIS3" s="1155"/>
      <c r="HIT3" s="1155"/>
      <c r="HIU3" s="1155"/>
      <c r="HIV3" s="1155"/>
      <c r="HIW3" s="1155"/>
      <c r="HIX3" s="1155"/>
      <c r="HIY3" s="1155"/>
      <c r="HIZ3" s="1155"/>
      <c r="HJA3" s="1155"/>
      <c r="HJB3" s="1155"/>
      <c r="HJC3" s="1155"/>
      <c r="HJD3" s="1155"/>
      <c r="HJE3" s="1155"/>
      <c r="HJF3" s="1155"/>
      <c r="HJG3" s="1155"/>
      <c r="HJH3" s="1155"/>
      <c r="HJI3" s="1155"/>
      <c r="HJJ3" s="1155"/>
      <c r="HJK3" s="1155"/>
      <c r="HJL3" s="1155"/>
      <c r="HJM3" s="1155"/>
      <c r="HJN3" s="1155"/>
      <c r="HJO3" s="1155"/>
      <c r="HJP3" s="1155"/>
      <c r="HJQ3" s="1155"/>
      <c r="HJR3" s="1155"/>
      <c r="HJS3" s="1155"/>
      <c r="HJT3" s="1155"/>
      <c r="HJU3" s="1155"/>
      <c r="HJV3" s="1155"/>
      <c r="HJW3" s="1155"/>
      <c r="HJX3" s="1155"/>
      <c r="HJY3" s="1155"/>
      <c r="HJZ3" s="1155"/>
      <c r="HKA3" s="1155"/>
      <c r="HKB3" s="1155"/>
      <c r="HKC3" s="1155"/>
      <c r="HKD3" s="1155"/>
      <c r="HKE3" s="1155"/>
      <c r="HKF3" s="1155"/>
      <c r="HKG3" s="1155"/>
      <c r="HKH3" s="1155"/>
      <c r="HKI3" s="1155"/>
      <c r="HKJ3" s="1155"/>
      <c r="HKK3" s="1155"/>
      <c r="HKL3" s="1155"/>
      <c r="HKM3" s="1155"/>
      <c r="HKN3" s="1155"/>
      <c r="HKO3" s="1155"/>
      <c r="HKP3" s="1155"/>
      <c r="HKQ3" s="1155"/>
      <c r="HKR3" s="1155"/>
      <c r="HKS3" s="1155"/>
      <c r="HKT3" s="1155"/>
      <c r="HKU3" s="1155"/>
      <c r="HKV3" s="1155"/>
      <c r="HKW3" s="1155"/>
      <c r="HKX3" s="1155"/>
      <c r="HKY3" s="1155"/>
      <c r="HKZ3" s="1155"/>
      <c r="HLA3" s="1155"/>
      <c r="HLB3" s="1155"/>
      <c r="HLC3" s="1155"/>
      <c r="HLD3" s="1155"/>
      <c r="HLE3" s="1155"/>
      <c r="HLF3" s="1155"/>
      <c r="HLG3" s="1155"/>
      <c r="HLH3" s="1155"/>
      <c r="HLI3" s="1155"/>
      <c r="HLJ3" s="1155"/>
      <c r="HLK3" s="1155"/>
      <c r="HLL3" s="1155"/>
      <c r="HLM3" s="1155"/>
      <c r="HLN3" s="1155"/>
      <c r="HLO3" s="1155"/>
      <c r="HLP3" s="1155"/>
      <c r="HLQ3" s="1155"/>
      <c r="HLR3" s="1155"/>
      <c r="HLS3" s="1155"/>
      <c r="HLT3" s="1155"/>
      <c r="HLU3" s="1155"/>
      <c r="HLV3" s="1155"/>
      <c r="HLW3" s="1155"/>
      <c r="HLX3" s="1155"/>
      <c r="HLY3" s="1155"/>
      <c r="HLZ3" s="1155"/>
      <c r="HMA3" s="1155"/>
      <c r="HMB3" s="1155"/>
      <c r="HMC3" s="1155"/>
      <c r="HMD3" s="1155"/>
      <c r="HME3" s="1155"/>
      <c r="HMF3" s="1155"/>
      <c r="HMG3" s="1155"/>
      <c r="HMH3" s="1155"/>
      <c r="HMI3" s="1155"/>
      <c r="HMJ3" s="1155"/>
      <c r="HMK3" s="1155"/>
      <c r="HML3" s="1155"/>
      <c r="HMM3" s="1155"/>
      <c r="HMN3" s="1155"/>
      <c r="HMO3" s="1155"/>
      <c r="HMP3" s="1155"/>
      <c r="HMQ3" s="1155"/>
      <c r="HMR3" s="1155"/>
      <c r="HMS3" s="1155"/>
      <c r="HMT3" s="1155"/>
      <c r="HMU3" s="1155"/>
      <c r="HMV3" s="1155"/>
      <c r="HMW3" s="1155"/>
      <c r="HMX3" s="1155"/>
      <c r="HMY3" s="1155"/>
      <c r="HMZ3" s="1155"/>
      <c r="HNA3" s="1155"/>
      <c r="HNB3" s="1155"/>
      <c r="HNC3" s="1155"/>
      <c r="HND3" s="1155"/>
      <c r="HNE3" s="1155"/>
      <c r="HNF3" s="1155"/>
      <c r="HNG3" s="1155"/>
      <c r="HNH3" s="1155"/>
      <c r="HNI3" s="1155"/>
      <c r="HNJ3" s="1155"/>
      <c r="HNK3" s="1155"/>
      <c r="HNL3" s="1155"/>
      <c r="HNM3" s="1155"/>
      <c r="HNN3" s="1155"/>
      <c r="HNO3" s="1155"/>
      <c r="HNP3" s="1155"/>
      <c r="HNQ3" s="1155"/>
      <c r="HNR3" s="1155"/>
      <c r="HNS3" s="1155"/>
      <c r="HNT3" s="1155"/>
      <c r="HNU3" s="1155"/>
      <c r="HNV3" s="1155"/>
      <c r="HNW3" s="1155"/>
      <c r="HNX3" s="1155"/>
      <c r="HNY3" s="1155"/>
      <c r="HNZ3" s="1155"/>
      <c r="HOA3" s="1155"/>
      <c r="HOB3" s="1155"/>
      <c r="HOC3" s="1155"/>
      <c r="HOD3" s="1155"/>
      <c r="HOE3" s="1155"/>
      <c r="HOF3" s="1155"/>
      <c r="HOG3" s="1155"/>
      <c r="HOH3" s="1155"/>
      <c r="HOI3" s="1155"/>
      <c r="HOJ3" s="1155"/>
      <c r="HOK3" s="1155"/>
      <c r="HOL3" s="1155"/>
      <c r="HOM3" s="1155"/>
      <c r="HON3" s="1155"/>
      <c r="HOO3" s="1155"/>
      <c r="HOP3" s="1155"/>
      <c r="HOQ3" s="1155"/>
      <c r="HOR3" s="1155"/>
      <c r="HOS3" s="1155"/>
      <c r="HOT3" s="1155"/>
      <c r="HOU3" s="1155"/>
      <c r="HOV3" s="1155"/>
      <c r="HOW3" s="1155"/>
      <c r="HOX3" s="1155"/>
      <c r="HOY3" s="1155"/>
      <c r="HOZ3" s="1155"/>
      <c r="HPA3" s="1155"/>
      <c r="HPB3" s="1155"/>
      <c r="HPC3" s="1155"/>
      <c r="HPD3" s="1155"/>
      <c r="HPE3" s="1155"/>
      <c r="HPF3" s="1155"/>
      <c r="HPG3" s="1155"/>
      <c r="HPH3" s="1155"/>
      <c r="HPI3" s="1155"/>
      <c r="HPJ3" s="1155"/>
      <c r="HPK3" s="1155"/>
      <c r="HPL3" s="1155"/>
      <c r="HPM3" s="1155"/>
      <c r="HPN3" s="1155"/>
      <c r="HPO3" s="1155"/>
      <c r="HPP3" s="1155"/>
      <c r="HPQ3" s="1155"/>
      <c r="HPR3" s="1155"/>
      <c r="HPS3" s="1155"/>
      <c r="HPT3" s="1155"/>
      <c r="HPU3" s="1155"/>
      <c r="HPV3" s="1155"/>
      <c r="HPW3" s="1155"/>
      <c r="HPX3" s="1155"/>
      <c r="HPY3" s="1155"/>
      <c r="HPZ3" s="1155"/>
      <c r="HQA3" s="1155"/>
      <c r="HQB3" s="1155"/>
      <c r="HQC3" s="1155"/>
      <c r="HQD3" s="1155"/>
      <c r="HQE3" s="1155"/>
      <c r="HQF3" s="1155"/>
      <c r="HQG3" s="1155"/>
      <c r="HQH3" s="1155"/>
      <c r="HQI3" s="1155"/>
      <c r="HQJ3" s="1155"/>
      <c r="HQK3" s="1155"/>
      <c r="HQL3" s="1155"/>
      <c r="HQM3" s="1155"/>
      <c r="HQN3" s="1155"/>
      <c r="HQO3" s="1155"/>
      <c r="HQP3" s="1155"/>
      <c r="HQQ3" s="1155"/>
      <c r="HQR3" s="1155"/>
      <c r="HQS3" s="1155"/>
      <c r="HQT3" s="1155"/>
      <c r="HQU3" s="1155"/>
      <c r="HQV3" s="1155"/>
      <c r="HQW3" s="1155"/>
      <c r="HQX3" s="1155"/>
      <c r="HQY3" s="1155"/>
      <c r="HQZ3" s="1155"/>
      <c r="HRA3" s="1155"/>
      <c r="HRB3" s="1155"/>
      <c r="HRC3" s="1155"/>
      <c r="HRD3" s="1155"/>
      <c r="HRE3" s="1155"/>
      <c r="HRF3" s="1155"/>
      <c r="HRG3" s="1155"/>
      <c r="HRH3" s="1155"/>
      <c r="HRI3" s="1155"/>
      <c r="HRJ3" s="1155"/>
      <c r="HRK3" s="1155"/>
      <c r="HRL3" s="1155"/>
      <c r="HRM3" s="1155"/>
      <c r="HRN3" s="1155"/>
      <c r="HRO3" s="1155"/>
      <c r="HRP3" s="1155"/>
      <c r="HRQ3" s="1155"/>
      <c r="HRR3" s="1155"/>
      <c r="HRS3" s="1155"/>
      <c r="HRT3" s="1155"/>
      <c r="HRU3" s="1155"/>
      <c r="HRV3" s="1155"/>
      <c r="HRW3" s="1155"/>
      <c r="HRX3" s="1155"/>
      <c r="HRY3" s="1155"/>
      <c r="HRZ3" s="1155"/>
      <c r="HSA3" s="1155"/>
      <c r="HSB3" s="1155"/>
      <c r="HSC3" s="1155"/>
      <c r="HSD3" s="1155"/>
      <c r="HSE3" s="1155"/>
      <c r="HSF3" s="1155"/>
      <c r="HSG3" s="1155"/>
      <c r="HSH3" s="1155"/>
      <c r="HSI3" s="1155"/>
      <c r="HSJ3" s="1155"/>
      <c r="HSK3" s="1155"/>
      <c r="HSL3" s="1155"/>
      <c r="HSM3" s="1155"/>
      <c r="HSN3" s="1155"/>
      <c r="HSO3" s="1155"/>
      <c r="HSP3" s="1155"/>
      <c r="HSQ3" s="1155"/>
      <c r="HSR3" s="1155"/>
      <c r="HSS3" s="1155"/>
      <c r="HST3" s="1155"/>
      <c r="HSU3" s="1155"/>
      <c r="HSV3" s="1155"/>
      <c r="HSW3" s="1155"/>
      <c r="HSX3" s="1155"/>
      <c r="HSY3" s="1155"/>
      <c r="HSZ3" s="1155"/>
      <c r="HTA3" s="1155"/>
      <c r="HTB3" s="1155"/>
      <c r="HTC3" s="1155"/>
      <c r="HTD3" s="1155"/>
      <c r="HTE3" s="1155"/>
      <c r="HTF3" s="1155"/>
      <c r="HTG3" s="1155"/>
      <c r="HTH3" s="1155"/>
      <c r="HTI3" s="1155"/>
      <c r="HTJ3" s="1155"/>
      <c r="HTK3" s="1155"/>
      <c r="HTL3" s="1155"/>
      <c r="HTM3" s="1155"/>
      <c r="HTN3" s="1155"/>
      <c r="HTO3" s="1155"/>
      <c r="HTP3" s="1155"/>
      <c r="HTQ3" s="1155"/>
      <c r="HTR3" s="1155"/>
      <c r="HTS3" s="1155"/>
      <c r="HTT3" s="1155"/>
      <c r="HTU3" s="1155"/>
      <c r="HTV3" s="1155"/>
      <c r="HTW3" s="1155"/>
      <c r="HTX3" s="1155"/>
      <c r="HTY3" s="1155"/>
      <c r="HTZ3" s="1155"/>
      <c r="HUA3" s="1155"/>
      <c r="HUB3" s="1155"/>
      <c r="HUC3" s="1155"/>
      <c r="HUD3" s="1155"/>
      <c r="HUE3" s="1155"/>
      <c r="HUF3" s="1155"/>
      <c r="HUG3" s="1155"/>
      <c r="HUH3" s="1155"/>
      <c r="HUI3" s="1155"/>
      <c r="HUJ3" s="1155"/>
      <c r="HUK3" s="1155"/>
      <c r="HUL3" s="1155"/>
      <c r="HUM3" s="1155"/>
      <c r="HUN3" s="1155"/>
      <c r="HUO3" s="1155"/>
      <c r="HUP3" s="1155"/>
      <c r="HUQ3" s="1155"/>
      <c r="HUR3" s="1155"/>
      <c r="HUS3" s="1155"/>
      <c r="HUT3" s="1155"/>
      <c r="HUU3" s="1155"/>
      <c r="HUV3" s="1155"/>
      <c r="HUW3" s="1155"/>
      <c r="HUX3" s="1155"/>
      <c r="HUY3" s="1155"/>
      <c r="HUZ3" s="1155"/>
      <c r="HVA3" s="1155"/>
      <c r="HVB3" s="1155"/>
      <c r="HVC3" s="1155"/>
      <c r="HVD3" s="1155"/>
      <c r="HVE3" s="1155"/>
      <c r="HVF3" s="1155"/>
      <c r="HVG3" s="1155"/>
      <c r="HVH3" s="1155"/>
      <c r="HVI3" s="1155"/>
      <c r="HVJ3" s="1155"/>
      <c r="HVK3" s="1155"/>
      <c r="HVL3" s="1155"/>
      <c r="HVM3" s="1155"/>
      <c r="HVN3" s="1155"/>
      <c r="HVO3" s="1155"/>
      <c r="HVP3" s="1155"/>
      <c r="HVQ3" s="1155"/>
      <c r="HVR3" s="1155"/>
      <c r="HVS3" s="1155"/>
      <c r="HVT3" s="1155"/>
      <c r="HVU3" s="1155"/>
      <c r="HVV3" s="1155"/>
      <c r="HVW3" s="1155"/>
      <c r="HVX3" s="1155"/>
      <c r="HVY3" s="1155"/>
      <c r="HVZ3" s="1155"/>
      <c r="HWA3" s="1155"/>
      <c r="HWB3" s="1155"/>
      <c r="HWC3" s="1155"/>
      <c r="HWD3" s="1155"/>
      <c r="HWE3" s="1155"/>
      <c r="HWF3" s="1155"/>
      <c r="HWG3" s="1155"/>
      <c r="HWH3" s="1155"/>
      <c r="HWI3" s="1155"/>
      <c r="HWJ3" s="1155"/>
      <c r="HWK3" s="1155"/>
      <c r="HWL3" s="1155"/>
      <c r="HWM3" s="1155"/>
      <c r="HWN3" s="1155"/>
      <c r="HWO3" s="1155"/>
      <c r="HWP3" s="1155"/>
      <c r="HWQ3" s="1155"/>
      <c r="HWR3" s="1155"/>
      <c r="HWS3" s="1155"/>
      <c r="HWT3" s="1155"/>
      <c r="HWU3" s="1155"/>
      <c r="HWV3" s="1155"/>
      <c r="HWW3" s="1155"/>
      <c r="HWX3" s="1155"/>
      <c r="HWY3" s="1155"/>
      <c r="HWZ3" s="1155"/>
      <c r="HXA3" s="1155"/>
      <c r="HXB3" s="1155"/>
      <c r="HXC3" s="1155"/>
      <c r="HXD3" s="1155"/>
      <c r="HXE3" s="1155"/>
      <c r="HXF3" s="1155"/>
      <c r="HXG3" s="1155"/>
      <c r="HXH3" s="1155"/>
      <c r="HXI3" s="1155"/>
      <c r="HXJ3" s="1155"/>
      <c r="HXK3" s="1155"/>
      <c r="HXL3" s="1155"/>
      <c r="HXM3" s="1155"/>
      <c r="HXN3" s="1155"/>
      <c r="HXO3" s="1155"/>
      <c r="HXP3" s="1155"/>
      <c r="HXQ3" s="1155"/>
      <c r="HXR3" s="1155"/>
      <c r="HXS3" s="1155"/>
      <c r="HXT3" s="1155"/>
      <c r="HXU3" s="1155"/>
      <c r="HXV3" s="1155"/>
      <c r="HXW3" s="1155"/>
      <c r="HXX3" s="1155"/>
      <c r="HXY3" s="1155"/>
      <c r="HXZ3" s="1155"/>
      <c r="HYA3" s="1155"/>
      <c r="HYB3" s="1155"/>
      <c r="HYC3" s="1155"/>
      <c r="HYD3" s="1155"/>
      <c r="HYE3" s="1155"/>
      <c r="HYF3" s="1155"/>
      <c r="HYG3" s="1155"/>
      <c r="HYH3" s="1155"/>
      <c r="HYI3" s="1155"/>
      <c r="HYJ3" s="1155"/>
      <c r="HYK3" s="1155"/>
      <c r="HYL3" s="1155"/>
      <c r="HYM3" s="1155"/>
      <c r="HYN3" s="1155"/>
      <c r="HYO3" s="1155"/>
      <c r="HYP3" s="1155"/>
      <c r="HYQ3" s="1155"/>
      <c r="HYR3" s="1155"/>
      <c r="HYS3" s="1155"/>
      <c r="HYT3" s="1155"/>
      <c r="HYU3" s="1155"/>
      <c r="HYV3" s="1155"/>
      <c r="HYW3" s="1155"/>
      <c r="HYX3" s="1155"/>
      <c r="HYY3" s="1155"/>
      <c r="HYZ3" s="1155"/>
      <c r="HZA3" s="1155"/>
      <c r="HZB3" s="1155"/>
      <c r="HZC3" s="1155"/>
      <c r="HZD3" s="1155"/>
      <c r="HZE3" s="1155"/>
      <c r="HZF3" s="1155"/>
      <c r="HZG3" s="1155"/>
      <c r="HZH3" s="1155"/>
      <c r="HZI3" s="1155"/>
      <c r="HZJ3" s="1155"/>
      <c r="HZK3" s="1155"/>
      <c r="HZL3" s="1155"/>
      <c r="HZM3" s="1155"/>
      <c r="HZN3" s="1155"/>
      <c r="HZO3" s="1155"/>
      <c r="HZP3" s="1155"/>
      <c r="HZQ3" s="1155"/>
      <c r="HZR3" s="1155"/>
      <c r="HZS3" s="1155"/>
      <c r="HZT3" s="1155"/>
      <c r="HZU3" s="1155"/>
      <c r="HZV3" s="1155"/>
      <c r="HZW3" s="1155"/>
      <c r="HZX3" s="1155"/>
      <c r="HZY3" s="1155"/>
      <c r="HZZ3" s="1155"/>
      <c r="IAA3" s="1155"/>
      <c r="IAB3" s="1155"/>
      <c r="IAC3" s="1155"/>
      <c r="IAD3" s="1155"/>
      <c r="IAE3" s="1155"/>
      <c r="IAF3" s="1155"/>
      <c r="IAG3" s="1155"/>
      <c r="IAH3" s="1155"/>
      <c r="IAI3" s="1155"/>
      <c r="IAJ3" s="1155"/>
      <c r="IAK3" s="1155"/>
      <c r="IAL3" s="1155"/>
      <c r="IAM3" s="1155"/>
      <c r="IAN3" s="1155"/>
      <c r="IAO3" s="1155"/>
      <c r="IAP3" s="1155"/>
      <c r="IAQ3" s="1155"/>
      <c r="IAR3" s="1155"/>
      <c r="IAS3" s="1155"/>
      <c r="IAT3" s="1155"/>
      <c r="IAU3" s="1155"/>
      <c r="IAV3" s="1155"/>
      <c r="IAW3" s="1155"/>
      <c r="IAX3" s="1155"/>
      <c r="IAY3" s="1155"/>
      <c r="IAZ3" s="1155"/>
      <c r="IBA3" s="1155"/>
      <c r="IBB3" s="1155"/>
      <c r="IBC3" s="1155"/>
      <c r="IBD3" s="1155"/>
      <c r="IBE3" s="1155"/>
      <c r="IBF3" s="1155"/>
      <c r="IBG3" s="1155"/>
      <c r="IBH3" s="1155"/>
      <c r="IBI3" s="1155"/>
      <c r="IBJ3" s="1155"/>
      <c r="IBK3" s="1155"/>
      <c r="IBL3" s="1155"/>
      <c r="IBM3" s="1155"/>
      <c r="IBN3" s="1155"/>
      <c r="IBO3" s="1155"/>
      <c r="IBP3" s="1155"/>
      <c r="IBQ3" s="1155"/>
      <c r="IBR3" s="1155"/>
      <c r="IBS3" s="1155"/>
      <c r="IBT3" s="1155"/>
      <c r="IBU3" s="1155"/>
      <c r="IBV3" s="1155"/>
      <c r="IBW3" s="1155"/>
      <c r="IBX3" s="1155"/>
      <c r="IBY3" s="1155"/>
      <c r="IBZ3" s="1155"/>
      <c r="ICA3" s="1155"/>
      <c r="ICB3" s="1155"/>
      <c r="ICC3" s="1155"/>
      <c r="ICD3" s="1155"/>
      <c r="ICE3" s="1155"/>
      <c r="ICF3" s="1155"/>
      <c r="ICG3" s="1155"/>
      <c r="ICH3" s="1155"/>
      <c r="ICI3" s="1155"/>
      <c r="ICJ3" s="1155"/>
      <c r="ICK3" s="1155"/>
      <c r="ICL3" s="1155"/>
      <c r="ICM3" s="1155"/>
      <c r="ICN3" s="1155"/>
      <c r="ICO3" s="1155"/>
      <c r="ICP3" s="1155"/>
      <c r="ICQ3" s="1155"/>
      <c r="ICR3" s="1155"/>
      <c r="ICS3" s="1155"/>
      <c r="ICT3" s="1155"/>
      <c r="ICU3" s="1155"/>
      <c r="ICV3" s="1155"/>
      <c r="ICW3" s="1155"/>
      <c r="ICX3" s="1155"/>
      <c r="ICY3" s="1155"/>
      <c r="ICZ3" s="1155"/>
      <c r="IDA3" s="1155"/>
      <c r="IDB3" s="1155"/>
      <c r="IDC3" s="1155"/>
      <c r="IDD3" s="1155"/>
      <c r="IDE3" s="1155"/>
      <c r="IDF3" s="1155"/>
      <c r="IDG3" s="1155"/>
      <c r="IDH3" s="1155"/>
      <c r="IDI3" s="1155"/>
      <c r="IDJ3" s="1155"/>
      <c r="IDK3" s="1155"/>
      <c r="IDL3" s="1155"/>
      <c r="IDM3" s="1155"/>
      <c r="IDN3" s="1155"/>
      <c r="IDO3" s="1155"/>
      <c r="IDP3" s="1155"/>
      <c r="IDQ3" s="1155"/>
      <c r="IDR3" s="1155"/>
      <c r="IDS3" s="1155"/>
      <c r="IDT3" s="1155"/>
      <c r="IDU3" s="1155"/>
      <c r="IDV3" s="1155"/>
      <c r="IDW3" s="1155"/>
      <c r="IDX3" s="1155"/>
      <c r="IDY3" s="1155"/>
      <c r="IDZ3" s="1155"/>
      <c r="IEA3" s="1155"/>
      <c r="IEB3" s="1155"/>
      <c r="IEC3" s="1155"/>
      <c r="IED3" s="1155"/>
      <c r="IEE3" s="1155"/>
      <c r="IEF3" s="1155"/>
      <c r="IEG3" s="1155"/>
      <c r="IEH3" s="1155"/>
      <c r="IEI3" s="1155"/>
      <c r="IEJ3" s="1155"/>
      <c r="IEK3" s="1155"/>
      <c r="IEL3" s="1155"/>
      <c r="IEM3" s="1155"/>
      <c r="IEN3" s="1155"/>
      <c r="IEO3" s="1155"/>
      <c r="IEP3" s="1155"/>
      <c r="IEQ3" s="1155"/>
      <c r="IER3" s="1155"/>
      <c r="IES3" s="1155"/>
      <c r="IET3" s="1155"/>
      <c r="IEU3" s="1155"/>
      <c r="IEV3" s="1155"/>
      <c r="IEW3" s="1155"/>
      <c r="IEX3" s="1155"/>
      <c r="IEY3" s="1155"/>
      <c r="IEZ3" s="1155"/>
      <c r="IFA3" s="1155"/>
      <c r="IFB3" s="1155"/>
      <c r="IFC3" s="1155"/>
      <c r="IFD3" s="1155"/>
      <c r="IFE3" s="1155"/>
      <c r="IFF3" s="1155"/>
      <c r="IFG3" s="1155"/>
      <c r="IFH3" s="1155"/>
      <c r="IFI3" s="1155"/>
      <c r="IFJ3" s="1155"/>
      <c r="IFK3" s="1155"/>
      <c r="IFL3" s="1155"/>
      <c r="IFM3" s="1155"/>
      <c r="IFN3" s="1155"/>
      <c r="IFO3" s="1155"/>
      <c r="IFP3" s="1155"/>
      <c r="IFQ3" s="1155"/>
      <c r="IFR3" s="1155"/>
      <c r="IFS3" s="1155"/>
      <c r="IFT3" s="1155"/>
      <c r="IFU3" s="1155"/>
      <c r="IFV3" s="1155"/>
      <c r="IFW3" s="1155"/>
      <c r="IFX3" s="1155"/>
      <c r="IFY3" s="1155"/>
      <c r="IFZ3" s="1155"/>
      <c r="IGA3" s="1155"/>
      <c r="IGB3" s="1155"/>
      <c r="IGC3" s="1155"/>
      <c r="IGD3" s="1155"/>
      <c r="IGE3" s="1155"/>
      <c r="IGF3" s="1155"/>
      <c r="IGG3" s="1155"/>
      <c r="IGH3" s="1155"/>
      <c r="IGI3" s="1155"/>
      <c r="IGJ3" s="1155"/>
      <c r="IGK3" s="1155"/>
      <c r="IGL3" s="1155"/>
      <c r="IGM3" s="1155"/>
      <c r="IGN3" s="1155"/>
      <c r="IGO3" s="1155"/>
      <c r="IGP3" s="1155"/>
      <c r="IGQ3" s="1155"/>
      <c r="IGR3" s="1155"/>
      <c r="IGS3" s="1155"/>
      <c r="IGT3" s="1155"/>
      <c r="IGU3" s="1155"/>
      <c r="IGV3" s="1155"/>
      <c r="IGW3" s="1155"/>
      <c r="IGX3" s="1155"/>
      <c r="IGY3" s="1155"/>
      <c r="IGZ3" s="1155"/>
      <c r="IHA3" s="1155"/>
      <c r="IHB3" s="1155"/>
      <c r="IHC3" s="1155"/>
      <c r="IHD3" s="1155"/>
      <c r="IHE3" s="1155"/>
      <c r="IHF3" s="1155"/>
      <c r="IHG3" s="1155"/>
      <c r="IHH3" s="1155"/>
      <c r="IHI3" s="1155"/>
      <c r="IHJ3" s="1155"/>
      <c r="IHK3" s="1155"/>
      <c r="IHL3" s="1155"/>
      <c r="IHM3" s="1155"/>
      <c r="IHN3" s="1155"/>
      <c r="IHO3" s="1155"/>
      <c r="IHP3" s="1155"/>
      <c r="IHQ3" s="1155"/>
      <c r="IHR3" s="1155"/>
      <c r="IHS3" s="1155"/>
      <c r="IHT3" s="1155"/>
      <c r="IHU3" s="1155"/>
      <c r="IHV3" s="1155"/>
      <c r="IHW3" s="1155"/>
      <c r="IHX3" s="1155"/>
      <c r="IHY3" s="1155"/>
      <c r="IHZ3" s="1155"/>
      <c r="IIA3" s="1155"/>
      <c r="IIB3" s="1155"/>
      <c r="IIC3" s="1155"/>
      <c r="IID3" s="1155"/>
      <c r="IIE3" s="1155"/>
      <c r="IIF3" s="1155"/>
      <c r="IIG3" s="1155"/>
      <c r="IIH3" s="1155"/>
      <c r="III3" s="1155"/>
      <c r="IIJ3" s="1155"/>
      <c r="IIK3" s="1155"/>
      <c r="IIL3" s="1155"/>
      <c r="IIM3" s="1155"/>
      <c r="IIN3" s="1155"/>
      <c r="IIO3" s="1155"/>
      <c r="IIP3" s="1155"/>
      <c r="IIQ3" s="1155"/>
      <c r="IIR3" s="1155"/>
      <c r="IIS3" s="1155"/>
      <c r="IIT3" s="1155"/>
      <c r="IIU3" s="1155"/>
      <c r="IIV3" s="1155"/>
      <c r="IIW3" s="1155"/>
      <c r="IIX3" s="1155"/>
      <c r="IIY3" s="1155"/>
      <c r="IIZ3" s="1155"/>
      <c r="IJA3" s="1155"/>
      <c r="IJB3" s="1155"/>
      <c r="IJC3" s="1155"/>
      <c r="IJD3" s="1155"/>
      <c r="IJE3" s="1155"/>
      <c r="IJF3" s="1155"/>
      <c r="IJG3" s="1155"/>
      <c r="IJH3" s="1155"/>
      <c r="IJI3" s="1155"/>
      <c r="IJJ3" s="1155"/>
      <c r="IJK3" s="1155"/>
      <c r="IJL3" s="1155"/>
      <c r="IJM3" s="1155"/>
      <c r="IJN3" s="1155"/>
      <c r="IJO3" s="1155"/>
      <c r="IJP3" s="1155"/>
      <c r="IJQ3" s="1155"/>
      <c r="IJR3" s="1155"/>
      <c r="IJS3" s="1155"/>
      <c r="IJT3" s="1155"/>
      <c r="IJU3" s="1155"/>
      <c r="IJV3" s="1155"/>
      <c r="IJW3" s="1155"/>
      <c r="IJX3" s="1155"/>
      <c r="IJY3" s="1155"/>
      <c r="IJZ3" s="1155"/>
      <c r="IKA3" s="1155"/>
      <c r="IKB3" s="1155"/>
      <c r="IKC3" s="1155"/>
      <c r="IKD3" s="1155"/>
      <c r="IKE3" s="1155"/>
      <c r="IKF3" s="1155"/>
      <c r="IKG3" s="1155"/>
      <c r="IKH3" s="1155"/>
      <c r="IKI3" s="1155"/>
      <c r="IKJ3" s="1155"/>
      <c r="IKK3" s="1155"/>
      <c r="IKL3" s="1155"/>
      <c r="IKM3" s="1155"/>
      <c r="IKN3" s="1155"/>
      <c r="IKO3" s="1155"/>
      <c r="IKP3" s="1155"/>
      <c r="IKQ3" s="1155"/>
      <c r="IKR3" s="1155"/>
      <c r="IKS3" s="1155"/>
      <c r="IKT3" s="1155"/>
      <c r="IKU3" s="1155"/>
      <c r="IKV3" s="1155"/>
      <c r="IKW3" s="1155"/>
      <c r="IKX3" s="1155"/>
      <c r="IKY3" s="1155"/>
      <c r="IKZ3" s="1155"/>
      <c r="ILA3" s="1155"/>
      <c r="ILB3" s="1155"/>
      <c r="ILC3" s="1155"/>
      <c r="ILD3" s="1155"/>
      <c r="ILE3" s="1155"/>
      <c r="ILF3" s="1155"/>
      <c r="ILG3" s="1155"/>
      <c r="ILH3" s="1155"/>
      <c r="ILI3" s="1155"/>
      <c r="ILJ3" s="1155"/>
      <c r="ILK3" s="1155"/>
      <c r="ILL3" s="1155"/>
      <c r="ILM3" s="1155"/>
      <c r="ILN3" s="1155"/>
      <c r="ILO3" s="1155"/>
      <c r="ILP3" s="1155"/>
      <c r="ILQ3" s="1155"/>
      <c r="ILR3" s="1155"/>
      <c r="ILS3" s="1155"/>
      <c r="ILT3" s="1155"/>
      <c r="ILU3" s="1155"/>
      <c r="ILV3" s="1155"/>
      <c r="ILW3" s="1155"/>
      <c r="ILX3" s="1155"/>
      <c r="ILY3" s="1155"/>
      <c r="ILZ3" s="1155"/>
      <c r="IMA3" s="1155"/>
      <c r="IMB3" s="1155"/>
      <c r="IMC3" s="1155"/>
      <c r="IMD3" s="1155"/>
      <c r="IME3" s="1155"/>
      <c r="IMF3" s="1155"/>
      <c r="IMG3" s="1155"/>
      <c r="IMH3" s="1155"/>
      <c r="IMI3" s="1155"/>
      <c r="IMJ3" s="1155"/>
      <c r="IMK3" s="1155"/>
      <c r="IML3" s="1155"/>
      <c r="IMM3" s="1155"/>
      <c r="IMN3" s="1155"/>
      <c r="IMO3" s="1155"/>
      <c r="IMP3" s="1155"/>
      <c r="IMQ3" s="1155"/>
      <c r="IMR3" s="1155"/>
      <c r="IMS3" s="1155"/>
      <c r="IMT3" s="1155"/>
      <c r="IMU3" s="1155"/>
      <c r="IMV3" s="1155"/>
      <c r="IMW3" s="1155"/>
      <c r="IMX3" s="1155"/>
      <c r="IMY3" s="1155"/>
      <c r="IMZ3" s="1155"/>
      <c r="INA3" s="1155"/>
      <c r="INB3" s="1155"/>
      <c r="INC3" s="1155"/>
      <c r="IND3" s="1155"/>
      <c r="INE3" s="1155"/>
      <c r="INF3" s="1155"/>
      <c r="ING3" s="1155"/>
      <c r="INH3" s="1155"/>
      <c r="INI3" s="1155"/>
      <c r="INJ3" s="1155"/>
      <c r="INK3" s="1155"/>
      <c r="INL3" s="1155"/>
      <c r="INM3" s="1155"/>
      <c r="INN3" s="1155"/>
      <c r="INO3" s="1155"/>
      <c r="INP3" s="1155"/>
      <c r="INQ3" s="1155"/>
      <c r="INR3" s="1155"/>
      <c r="INS3" s="1155"/>
      <c r="INT3" s="1155"/>
      <c r="INU3" s="1155"/>
      <c r="INV3" s="1155"/>
      <c r="INW3" s="1155"/>
      <c r="INX3" s="1155"/>
      <c r="INY3" s="1155"/>
      <c r="INZ3" s="1155"/>
      <c r="IOA3" s="1155"/>
      <c r="IOB3" s="1155"/>
      <c r="IOC3" s="1155"/>
      <c r="IOD3" s="1155"/>
      <c r="IOE3" s="1155"/>
      <c r="IOF3" s="1155"/>
      <c r="IOG3" s="1155"/>
      <c r="IOH3" s="1155"/>
      <c r="IOI3" s="1155"/>
      <c r="IOJ3" s="1155"/>
      <c r="IOK3" s="1155"/>
      <c r="IOL3" s="1155"/>
      <c r="IOM3" s="1155"/>
      <c r="ION3" s="1155"/>
      <c r="IOO3" s="1155"/>
      <c r="IOP3" s="1155"/>
      <c r="IOQ3" s="1155"/>
      <c r="IOR3" s="1155"/>
      <c r="IOS3" s="1155"/>
      <c r="IOT3" s="1155"/>
      <c r="IOU3" s="1155"/>
      <c r="IOV3" s="1155"/>
      <c r="IOW3" s="1155"/>
      <c r="IOX3" s="1155"/>
      <c r="IOY3" s="1155"/>
      <c r="IOZ3" s="1155"/>
      <c r="IPA3" s="1155"/>
      <c r="IPB3" s="1155"/>
      <c r="IPC3" s="1155"/>
      <c r="IPD3" s="1155"/>
      <c r="IPE3" s="1155"/>
      <c r="IPF3" s="1155"/>
      <c r="IPG3" s="1155"/>
      <c r="IPH3" s="1155"/>
      <c r="IPI3" s="1155"/>
      <c r="IPJ3" s="1155"/>
      <c r="IPK3" s="1155"/>
      <c r="IPL3" s="1155"/>
      <c r="IPM3" s="1155"/>
      <c r="IPN3" s="1155"/>
      <c r="IPO3" s="1155"/>
      <c r="IPP3" s="1155"/>
      <c r="IPQ3" s="1155"/>
      <c r="IPR3" s="1155"/>
      <c r="IPS3" s="1155"/>
      <c r="IPT3" s="1155"/>
      <c r="IPU3" s="1155"/>
      <c r="IPV3" s="1155"/>
      <c r="IPW3" s="1155"/>
      <c r="IPX3" s="1155"/>
      <c r="IPY3" s="1155"/>
      <c r="IPZ3" s="1155"/>
      <c r="IQA3" s="1155"/>
      <c r="IQB3" s="1155"/>
      <c r="IQC3" s="1155"/>
      <c r="IQD3" s="1155"/>
      <c r="IQE3" s="1155"/>
      <c r="IQF3" s="1155"/>
      <c r="IQG3" s="1155"/>
      <c r="IQH3" s="1155"/>
      <c r="IQI3" s="1155"/>
      <c r="IQJ3" s="1155"/>
      <c r="IQK3" s="1155"/>
      <c r="IQL3" s="1155"/>
      <c r="IQM3" s="1155"/>
      <c r="IQN3" s="1155"/>
      <c r="IQO3" s="1155"/>
      <c r="IQP3" s="1155"/>
      <c r="IQQ3" s="1155"/>
      <c r="IQR3" s="1155"/>
      <c r="IQS3" s="1155"/>
      <c r="IQT3" s="1155"/>
      <c r="IQU3" s="1155"/>
      <c r="IQV3" s="1155"/>
      <c r="IQW3" s="1155"/>
      <c r="IQX3" s="1155"/>
      <c r="IQY3" s="1155"/>
      <c r="IQZ3" s="1155"/>
      <c r="IRA3" s="1155"/>
      <c r="IRB3" s="1155"/>
      <c r="IRC3" s="1155"/>
      <c r="IRD3" s="1155"/>
      <c r="IRE3" s="1155"/>
      <c r="IRF3" s="1155"/>
      <c r="IRG3" s="1155"/>
      <c r="IRH3" s="1155"/>
      <c r="IRI3" s="1155"/>
      <c r="IRJ3" s="1155"/>
      <c r="IRK3" s="1155"/>
      <c r="IRL3" s="1155"/>
      <c r="IRM3" s="1155"/>
      <c r="IRN3" s="1155"/>
      <c r="IRO3" s="1155"/>
      <c r="IRP3" s="1155"/>
      <c r="IRQ3" s="1155"/>
      <c r="IRR3" s="1155"/>
      <c r="IRS3" s="1155"/>
      <c r="IRT3" s="1155"/>
      <c r="IRU3" s="1155"/>
      <c r="IRV3" s="1155"/>
      <c r="IRW3" s="1155"/>
      <c r="IRX3" s="1155"/>
      <c r="IRY3" s="1155"/>
      <c r="IRZ3" s="1155"/>
      <c r="ISA3" s="1155"/>
      <c r="ISB3" s="1155"/>
      <c r="ISC3" s="1155"/>
      <c r="ISD3" s="1155"/>
      <c r="ISE3" s="1155"/>
      <c r="ISF3" s="1155"/>
      <c r="ISG3" s="1155"/>
      <c r="ISH3" s="1155"/>
      <c r="ISI3" s="1155"/>
      <c r="ISJ3" s="1155"/>
      <c r="ISK3" s="1155"/>
      <c r="ISL3" s="1155"/>
      <c r="ISM3" s="1155"/>
      <c r="ISN3" s="1155"/>
      <c r="ISO3" s="1155"/>
      <c r="ISP3" s="1155"/>
      <c r="ISQ3" s="1155"/>
      <c r="ISR3" s="1155"/>
      <c r="ISS3" s="1155"/>
      <c r="IST3" s="1155"/>
      <c r="ISU3" s="1155"/>
      <c r="ISV3" s="1155"/>
      <c r="ISW3" s="1155"/>
      <c r="ISX3" s="1155"/>
      <c r="ISY3" s="1155"/>
      <c r="ISZ3" s="1155"/>
      <c r="ITA3" s="1155"/>
      <c r="ITB3" s="1155"/>
      <c r="ITC3" s="1155"/>
      <c r="ITD3" s="1155"/>
      <c r="ITE3" s="1155"/>
      <c r="ITF3" s="1155"/>
      <c r="ITG3" s="1155"/>
      <c r="ITH3" s="1155"/>
      <c r="ITI3" s="1155"/>
      <c r="ITJ3" s="1155"/>
      <c r="ITK3" s="1155"/>
      <c r="ITL3" s="1155"/>
      <c r="ITM3" s="1155"/>
      <c r="ITN3" s="1155"/>
      <c r="ITO3" s="1155"/>
      <c r="ITP3" s="1155"/>
      <c r="ITQ3" s="1155"/>
      <c r="ITR3" s="1155"/>
      <c r="ITS3" s="1155"/>
      <c r="ITT3" s="1155"/>
      <c r="ITU3" s="1155"/>
      <c r="ITV3" s="1155"/>
      <c r="ITW3" s="1155"/>
      <c r="ITX3" s="1155"/>
      <c r="ITY3" s="1155"/>
      <c r="ITZ3" s="1155"/>
      <c r="IUA3" s="1155"/>
      <c r="IUB3" s="1155"/>
      <c r="IUC3" s="1155"/>
      <c r="IUD3" s="1155"/>
      <c r="IUE3" s="1155"/>
      <c r="IUF3" s="1155"/>
      <c r="IUG3" s="1155"/>
      <c r="IUH3" s="1155"/>
      <c r="IUI3" s="1155"/>
      <c r="IUJ3" s="1155"/>
      <c r="IUK3" s="1155"/>
      <c r="IUL3" s="1155"/>
      <c r="IUM3" s="1155"/>
      <c r="IUN3" s="1155"/>
      <c r="IUO3" s="1155"/>
      <c r="IUP3" s="1155"/>
      <c r="IUQ3" s="1155"/>
      <c r="IUR3" s="1155"/>
      <c r="IUS3" s="1155"/>
      <c r="IUT3" s="1155"/>
      <c r="IUU3" s="1155"/>
      <c r="IUV3" s="1155"/>
      <c r="IUW3" s="1155"/>
      <c r="IUX3" s="1155"/>
      <c r="IUY3" s="1155"/>
      <c r="IUZ3" s="1155"/>
      <c r="IVA3" s="1155"/>
      <c r="IVB3" s="1155"/>
      <c r="IVC3" s="1155"/>
      <c r="IVD3" s="1155"/>
      <c r="IVE3" s="1155"/>
      <c r="IVF3" s="1155"/>
      <c r="IVG3" s="1155"/>
      <c r="IVH3" s="1155"/>
      <c r="IVI3" s="1155"/>
      <c r="IVJ3" s="1155"/>
      <c r="IVK3" s="1155"/>
      <c r="IVL3" s="1155"/>
      <c r="IVM3" s="1155"/>
      <c r="IVN3" s="1155"/>
      <c r="IVO3" s="1155"/>
      <c r="IVP3" s="1155"/>
      <c r="IVQ3" s="1155"/>
      <c r="IVR3" s="1155"/>
      <c r="IVS3" s="1155"/>
      <c r="IVT3" s="1155"/>
      <c r="IVU3" s="1155"/>
      <c r="IVV3" s="1155"/>
      <c r="IVW3" s="1155"/>
      <c r="IVX3" s="1155"/>
      <c r="IVY3" s="1155"/>
      <c r="IVZ3" s="1155"/>
      <c r="IWA3" s="1155"/>
      <c r="IWB3" s="1155"/>
      <c r="IWC3" s="1155"/>
      <c r="IWD3" s="1155"/>
      <c r="IWE3" s="1155"/>
      <c r="IWF3" s="1155"/>
      <c r="IWG3" s="1155"/>
      <c r="IWH3" s="1155"/>
      <c r="IWI3" s="1155"/>
      <c r="IWJ3" s="1155"/>
      <c r="IWK3" s="1155"/>
      <c r="IWL3" s="1155"/>
      <c r="IWM3" s="1155"/>
      <c r="IWN3" s="1155"/>
      <c r="IWO3" s="1155"/>
      <c r="IWP3" s="1155"/>
      <c r="IWQ3" s="1155"/>
      <c r="IWR3" s="1155"/>
      <c r="IWS3" s="1155"/>
      <c r="IWT3" s="1155"/>
      <c r="IWU3" s="1155"/>
      <c r="IWV3" s="1155"/>
      <c r="IWW3" s="1155"/>
      <c r="IWX3" s="1155"/>
      <c r="IWY3" s="1155"/>
      <c r="IWZ3" s="1155"/>
      <c r="IXA3" s="1155"/>
      <c r="IXB3" s="1155"/>
      <c r="IXC3" s="1155"/>
      <c r="IXD3" s="1155"/>
      <c r="IXE3" s="1155"/>
      <c r="IXF3" s="1155"/>
      <c r="IXG3" s="1155"/>
      <c r="IXH3" s="1155"/>
      <c r="IXI3" s="1155"/>
      <c r="IXJ3" s="1155"/>
      <c r="IXK3" s="1155"/>
      <c r="IXL3" s="1155"/>
      <c r="IXM3" s="1155"/>
      <c r="IXN3" s="1155"/>
      <c r="IXO3" s="1155"/>
      <c r="IXP3" s="1155"/>
      <c r="IXQ3" s="1155"/>
      <c r="IXR3" s="1155"/>
      <c r="IXS3" s="1155"/>
      <c r="IXT3" s="1155"/>
      <c r="IXU3" s="1155"/>
      <c r="IXV3" s="1155"/>
      <c r="IXW3" s="1155"/>
      <c r="IXX3" s="1155"/>
      <c r="IXY3" s="1155"/>
      <c r="IXZ3" s="1155"/>
      <c r="IYA3" s="1155"/>
      <c r="IYB3" s="1155"/>
      <c r="IYC3" s="1155"/>
      <c r="IYD3" s="1155"/>
      <c r="IYE3" s="1155"/>
      <c r="IYF3" s="1155"/>
      <c r="IYG3" s="1155"/>
      <c r="IYH3" s="1155"/>
      <c r="IYI3" s="1155"/>
      <c r="IYJ3" s="1155"/>
      <c r="IYK3" s="1155"/>
      <c r="IYL3" s="1155"/>
      <c r="IYM3" s="1155"/>
      <c r="IYN3" s="1155"/>
      <c r="IYO3" s="1155"/>
      <c r="IYP3" s="1155"/>
      <c r="IYQ3" s="1155"/>
      <c r="IYR3" s="1155"/>
      <c r="IYS3" s="1155"/>
      <c r="IYT3" s="1155"/>
      <c r="IYU3" s="1155"/>
      <c r="IYV3" s="1155"/>
      <c r="IYW3" s="1155"/>
      <c r="IYX3" s="1155"/>
      <c r="IYY3" s="1155"/>
      <c r="IYZ3" s="1155"/>
      <c r="IZA3" s="1155"/>
      <c r="IZB3" s="1155"/>
      <c r="IZC3" s="1155"/>
      <c r="IZD3" s="1155"/>
      <c r="IZE3" s="1155"/>
      <c r="IZF3" s="1155"/>
      <c r="IZG3" s="1155"/>
      <c r="IZH3" s="1155"/>
      <c r="IZI3" s="1155"/>
      <c r="IZJ3" s="1155"/>
      <c r="IZK3" s="1155"/>
      <c r="IZL3" s="1155"/>
      <c r="IZM3" s="1155"/>
      <c r="IZN3" s="1155"/>
      <c r="IZO3" s="1155"/>
      <c r="IZP3" s="1155"/>
      <c r="IZQ3" s="1155"/>
      <c r="IZR3" s="1155"/>
      <c r="IZS3" s="1155"/>
      <c r="IZT3" s="1155"/>
      <c r="IZU3" s="1155"/>
      <c r="IZV3" s="1155"/>
      <c r="IZW3" s="1155"/>
      <c r="IZX3" s="1155"/>
      <c r="IZY3" s="1155"/>
      <c r="IZZ3" s="1155"/>
      <c r="JAA3" s="1155"/>
      <c r="JAB3" s="1155"/>
      <c r="JAC3" s="1155"/>
      <c r="JAD3" s="1155"/>
      <c r="JAE3" s="1155"/>
      <c r="JAF3" s="1155"/>
      <c r="JAG3" s="1155"/>
      <c r="JAH3" s="1155"/>
      <c r="JAI3" s="1155"/>
      <c r="JAJ3" s="1155"/>
      <c r="JAK3" s="1155"/>
      <c r="JAL3" s="1155"/>
      <c r="JAM3" s="1155"/>
      <c r="JAN3" s="1155"/>
      <c r="JAO3" s="1155"/>
      <c r="JAP3" s="1155"/>
      <c r="JAQ3" s="1155"/>
      <c r="JAR3" s="1155"/>
      <c r="JAS3" s="1155"/>
      <c r="JAT3" s="1155"/>
      <c r="JAU3" s="1155"/>
      <c r="JAV3" s="1155"/>
      <c r="JAW3" s="1155"/>
      <c r="JAX3" s="1155"/>
      <c r="JAY3" s="1155"/>
      <c r="JAZ3" s="1155"/>
      <c r="JBA3" s="1155"/>
      <c r="JBB3" s="1155"/>
      <c r="JBC3" s="1155"/>
      <c r="JBD3" s="1155"/>
      <c r="JBE3" s="1155"/>
      <c r="JBF3" s="1155"/>
      <c r="JBG3" s="1155"/>
      <c r="JBH3" s="1155"/>
      <c r="JBI3" s="1155"/>
      <c r="JBJ3" s="1155"/>
      <c r="JBK3" s="1155"/>
      <c r="JBL3" s="1155"/>
      <c r="JBM3" s="1155"/>
      <c r="JBN3" s="1155"/>
      <c r="JBO3" s="1155"/>
      <c r="JBP3" s="1155"/>
      <c r="JBQ3" s="1155"/>
      <c r="JBR3" s="1155"/>
      <c r="JBS3" s="1155"/>
      <c r="JBT3" s="1155"/>
      <c r="JBU3" s="1155"/>
      <c r="JBV3" s="1155"/>
      <c r="JBW3" s="1155"/>
      <c r="JBX3" s="1155"/>
      <c r="JBY3" s="1155"/>
      <c r="JBZ3" s="1155"/>
      <c r="JCA3" s="1155"/>
      <c r="JCB3" s="1155"/>
      <c r="JCC3" s="1155"/>
      <c r="JCD3" s="1155"/>
      <c r="JCE3" s="1155"/>
      <c r="JCF3" s="1155"/>
      <c r="JCG3" s="1155"/>
      <c r="JCH3" s="1155"/>
      <c r="JCI3" s="1155"/>
      <c r="JCJ3" s="1155"/>
      <c r="JCK3" s="1155"/>
      <c r="JCL3" s="1155"/>
      <c r="JCM3" s="1155"/>
      <c r="JCN3" s="1155"/>
      <c r="JCO3" s="1155"/>
      <c r="JCP3" s="1155"/>
      <c r="JCQ3" s="1155"/>
      <c r="JCR3" s="1155"/>
      <c r="JCS3" s="1155"/>
      <c r="JCT3" s="1155"/>
      <c r="JCU3" s="1155"/>
      <c r="JCV3" s="1155"/>
      <c r="JCW3" s="1155"/>
      <c r="JCX3" s="1155"/>
      <c r="JCY3" s="1155"/>
      <c r="JCZ3" s="1155"/>
      <c r="JDA3" s="1155"/>
      <c r="JDB3" s="1155"/>
      <c r="JDC3" s="1155"/>
      <c r="JDD3" s="1155"/>
      <c r="JDE3" s="1155"/>
      <c r="JDF3" s="1155"/>
      <c r="JDG3" s="1155"/>
      <c r="JDH3" s="1155"/>
      <c r="JDI3" s="1155"/>
      <c r="JDJ3" s="1155"/>
      <c r="JDK3" s="1155"/>
      <c r="JDL3" s="1155"/>
      <c r="JDM3" s="1155"/>
      <c r="JDN3" s="1155"/>
      <c r="JDO3" s="1155"/>
      <c r="JDP3" s="1155"/>
      <c r="JDQ3" s="1155"/>
      <c r="JDR3" s="1155"/>
      <c r="JDS3" s="1155"/>
      <c r="JDT3" s="1155"/>
      <c r="JDU3" s="1155"/>
      <c r="JDV3" s="1155"/>
      <c r="JDW3" s="1155"/>
      <c r="JDX3" s="1155"/>
      <c r="JDY3" s="1155"/>
      <c r="JDZ3" s="1155"/>
      <c r="JEA3" s="1155"/>
      <c r="JEB3" s="1155"/>
      <c r="JEC3" s="1155"/>
      <c r="JED3" s="1155"/>
      <c r="JEE3" s="1155"/>
      <c r="JEF3" s="1155"/>
      <c r="JEG3" s="1155"/>
      <c r="JEH3" s="1155"/>
      <c r="JEI3" s="1155"/>
      <c r="JEJ3" s="1155"/>
      <c r="JEK3" s="1155"/>
      <c r="JEL3" s="1155"/>
      <c r="JEM3" s="1155"/>
      <c r="JEN3" s="1155"/>
      <c r="JEO3" s="1155"/>
      <c r="JEP3" s="1155"/>
      <c r="JEQ3" s="1155"/>
      <c r="JER3" s="1155"/>
      <c r="JES3" s="1155"/>
      <c r="JET3" s="1155"/>
      <c r="JEU3" s="1155"/>
      <c r="JEV3" s="1155"/>
      <c r="JEW3" s="1155"/>
      <c r="JEX3" s="1155"/>
      <c r="JEY3" s="1155"/>
      <c r="JEZ3" s="1155"/>
      <c r="JFA3" s="1155"/>
      <c r="JFB3" s="1155"/>
      <c r="JFC3" s="1155"/>
      <c r="JFD3" s="1155"/>
      <c r="JFE3" s="1155"/>
      <c r="JFF3" s="1155"/>
      <c r="JFG3" s="1155"/>
      <c r="JFH3" s="1155"/>
      <c r="JFI3" s="1155"/>
      <c r="JFJ3" s="1155"/>
      <c r="JFK3" s="1155"/>
      <c r="JFL3" s="1155"/>
      <c r="JFM3" s="1155"/>
      <c r="JFN3" s="1155"/>
      <c r="JFO3" s="1155"/>
      <c r="JFP3" s="1155"/>
      <c r="JFQ3" s="1155"/>
      <c r="JFR3" s="1155"/>
      <c r="JFS3" s="1155"/>
      <c r="JFT3" s="1155"/>
      <c r="JFU3" s="1155"/>
      <c r="JFV3" s="1155"/>
      <c r="JFW3" s="1155"/>
      <c r="JFX3" s="1155"/>
      <c r="JFY3" s="1155"/>
      <c r="JFZ3" s="1155"/>
      <c r="JGA3" s="1155"/>
      <c r="JGB3" s="1155"/>
      <c r="JGC3" s="1155"/>
      <c r="JGD3" s="1155"/>
      <c r="JGE3" s="1155"/>
      <c r="JGF3" s="1155"/>
      <c r="JGG3" s="1155"/>
      <c r="JGH3" s="1155"/>
      <c r="JGI3" s="1155"/>
      <c r="JGJ3" s="1155"/>
      <c r="JGK3" s="1155"/>
      <c r="JGL3" s="1155"/>
      <c r="JGM3" s="1155"/>
      <c r="JGN3" s="1155"/>
      <c r="JGO3" s="1155"/>
      <c r="JGP3" s="1155"/>
      <c r="JGQ3" s="1155"/>
      <c r="JGR3" s="1155"/>
      <c r="JGS3" s="1155"/>
      <c r="JGT3" s="1155"/>
      <c r="JGU3" s="1155"/>
      <c r="JGV3" s="1155"/>
      <c r="JGW3" s="1155"/>
      <c r="JGX3" s="1155"/>
      <c r="JGY3" s="1155"/>
      <c r="JGZ3" s="1155"/>
      <c r="JHA3" s="1155"/>
      <c r="JHB3" s="1155"/>
      <c r="JHC3" s="1155"/>
      <c r="JHD3" s="1155"/>
      <c r="JHE3" s="1155"/>
      <c r="JHF3" s="1155"/>
      <c r="JHG3" s="1155"/>
      <c r="JHH3" s="1155"/>
      <c r="JHI3" s="1155"/>
      <c r="JHJ3" s="1155"/>
      <c r="JHK3" s="1155"/>
      <c r="JHL3" s="1155"/>
      <c r="JHM3" s="1155"/>
      <c r="JHN3" s="1155"/>
      <c r="JHO3" s="1155"/>
      <c r="JHP3" s="1155"/>
      <c r="JHQ3" s="1155"/>
      <c r="JHR3" s="1155"/>
      <c r="JHS3" s="1155"/>
      <c r="JHT3" s="1155"/>
      <c r="JHU3" s="1155"/>
      <c r="JHV3" s="1155"/>
      <c r="JHW3" s="1155"/>
      <c r="JHX3" s="1155"/>
      <c r="JHY3" s="1155"/>
      <c r="JHZ3" s="1155"/>
      <c r="JIA3" s="1155"/>
      <c r="JIB3" s="1155"/>
      <c r="JIC3" s="1155"/>
      <c r="JID3" s="1155"/>
      <c r="JIE3" s="1155"/>
      <c r="JIF3" s="1155"/>
      <c r="JIG3" s="1155"/>
      <c r="JIH3" s="1155"/>
      <c r="JII3" s="1155"/>
      <c r="JIJ3" s="1155"/>
      <c r="JIK3" s="1155"/>
      <c r="JIL3" s="1155"/>
      <c r="JIM3" s="1155"/>
      <c r="JIN3" s="1155"/>
      <c r="JIO3" s="1155"/>
      <c r="JIP3" s="1155"/>
      <c r="JIQ3" s="1155"/>
      <c r="JIR3" s="1155"/>
      <c r="JIS3" s="1155"/>
      <c r="JIT3" s="1155"/>
      <c r="JIU3" s="1155"/>
      <c r="JIV3" s="1155"/>
      <c r="JIW3" s="1155"/>
      <c r="JIX3" s="1155"/>
      <c r="JIY3" s="1155"/>
      <c r="JIZ3" s="1155"/>
      <c r="JJA3" s="1155"/>
      <c r="JJB3" s="1155"/>
      <c r="JJC3" s="1155"/>
      <c r="JJD3" s="1155"/>
      <c r="JJE3" s="1155"/>
      <c r="JJF3" s="1155"/>
      <c r="JJG3" s="1155"/>
      <c r="JJH3" s="1155"/>
      <c r="JJI3" s="1155"/>
      <c r="JJJ3" s="1155"/>
      <c r="JJK3" s="1155"/>
      <c r="JJL3" s="1155"/>
      <c r="JJM3" s="1155"/>
      <c r="JJN3" s="1155"/>
      <c r="JJO3" s="1155"/>
      <c r="JJP3" s="1155"/>
      <c r="JJQ3" s="1155"/>
      <c r="JJR3" s="1155"/>
      <c r="JJS3" s="1155"/>
      <c r="JJT3" s="1155"/>
      <c r="JJU3" s="1155"/>
      <c r="JJV3" s="1155"/>
      <c r="JJW3" s="1155"/>
      <c r="JJX3" s="1155"/>
      <c r="JJY3" s="1155"/>
      <c r="JJZ3" s="1155"/>
      <c r="JKA3" s="1155"/>
      <c r="JKB3" s="1155"/>
      <c r="JKC3" s="1155"/>
      <c r="JKD3" s="1155"/>
      <c r="JKE3" s="1155"/>
      <c r="JKF3" s="1155"/>
      <c r="JKG3" s="1155"/>
      <c r="JKH3" s="1155"/>
      <c r="JKI3" s="1155"/>
      <c r="JKJ3" s="1155"/>
      <c r="JKK3" s="1155"/>
      <c r="JKL3" s="1155"/>
      <c r="JKM3" s="1155"/>
      <c r="JKN3" s="1155"/>
      <c r="JKO3" s="1155"/>
      <c r="JKP3" s="1155"/>
      <c r="JKQ3" s="1155"/>
      <c r="JKR3" s="1155"/>
      <c r="JKS3" s="1155"/>
      <c r="JKT3" s="1155"/>
      <c r="JKU3" s="1155"/>
      <c r="JKV3" s="1155"/>
      <c r="JKW3" s="1155"/>
      <c r="JKX3" s="1155"/>
      <c r="JKY3" s="1155"/>
      <c r="JKZ3" s="1155"/>
      <c r="JLA3" s="1155"/>
      <c r="JLB3" s="1155"/>
      <c r="JLC3" s="1155"/>
      <c r="JLD3" s="1155"/>
      <c r="JLE3" s="1155"/>
      <c r="JLF3" s="1155"/>
      <c r="JLG3" s="1155"/>
      <c r="JLH3" s="1155"/>
      <c r="JLI3" s="1155"/>
      <c r="JLJ3" s="1155"/>
      <c r="JLK3" s="1155"/>
      <c r="JLL3" s="1155"/>
      <c r="JLM3" s="1155"/>
      <c r="JLN3" s="1155"/>
      <c r="JLO3" s="1155"/>
      <c r="JLP3" s="1155"/>
      <c r="JLQ3" s="1155"/>
      <c r="JLR3" s="1155"/>
      <c r="JLS3" s="1155"/>
      <c r="JLT3" s="1155"/>
      <c r="JLU3" s="1155"/>
      <c r="JLV3" s="1155"/>
      <c r="JLW3" s="1155"/>
      <c r="JLX3" s="1155"/>
      <c r="JLY3" s="1155"/>
      <c r="JLZ3" s="1155"/>
      <c r="JMA3" s="1155"/>
      <c r="JMB3" s="1155"/>
      <c r="JMC3" s="1155"/>
      <c r="JMD3" s="1155"/>
      <c r="JME3" s="1155"/>
      <c r="JMF3" s="1155"/>
      <c r="JMG3" s="1155"/>
      <c r="JMH3" s="1155"/>
      <c r="JMI3" s="1155"/>
      <c r="JMJ3" s="1155"/>
      <c r="JMK3" s="1155"/>
      <c r="JML3" s="1155"/>
      <c r="JMM3" s="1155"/>
      <c r="JMN3" s="1155"/>
      <c r="JMO3" s="1155"/>
      <c r="JMP3" s="1155"/>
      <c r="JMQ3" s="1155"/>
      <c r="JMR3" s="1155"/>
      <c r="JMS3" s="1155"/>
      <c r="JMT3" s="1155"/>
      <c r="JMU3" s="1155"/>
      <c r="JMV3" s="1155"/>
      <c r="JMW3" s="1155"/>
      <c r="JMX3" s="1155"/>
      <c r="JMY3" s="1155"/>
      <c r="JMZ3" s="1155"/>
      <c r="JNA3" s="1155"/>
      <c r="JNB3" s="1155"/>
      <c r="JNC3" s="1155"/>
      <c r="JND3" s="1155"/>
      <c r="JNE3" s="1155"/>
      <c r="JNF3" s="1155"/>
      <c r="JNG3" s="1155"/>
      <c r="JNH3" s="1155"/>
      <c r="JNI3" s="1155"/>
      <c r="JNJ3" s="1155"/>
      <c r="JNK3" s="1155"/>
      <c r="JNL3" s="1155"/>
      <c r="JNM3" s="1155"/>
      <c r="JNN3" s="1155"/>
      <c r="JNO3" s="1155"/>
      <c r="JNP3" s="1155"/>
      <c r="JNQ3" s="1155"/>
      <c r="JNR3" s="1155"/>
      <c r="JNS3" s="1155"/>
      <c r="JNT3" s="1155"/>
      <c r="JNU3" s="1155"/>
      <c r="JNV3" s="1155"/>
      <c r="JNW3" s="1155"/>
      <c r="JNX3" s="1155"/>
      <c r="JNY3" s="1155"/>
      <c r="JNZ3" s="1155"/>
      <c r="JOA3" s="1155"/>
      <c r="JOB3" s="1155"/>
      <c r="JOC3" s="1155"/>
      <c r="JOD3" s="1155"/>
      <c r="JOE3" s="1155"/>
      <c r="JOF3" s="1155"/>
      <c r="JOG3" s="1155"/>
      <c r="JOH3" s="1155"/>
      <c r="JOI3" s="1155"/>
      <c r="JOJ3" s="1155"/>
      <c r="JOK3" s="1155"/>
      <c r="JOL3" s="1155"/>
      <c r="JOM3" s="1155"/>
      <c r="JON3" s="1155"/>
      <c r="JOO3" s="1155"/>
      <c r="JOP3" s="1155"/>
      <c r="JOQ3" s="1155"/>
      <c r="JOR3" s="1155"/>
      <c r="JOS3" s="1155"/>
      <c r="JOT3" s="1155"/>
      <c r="JOU3" s="1155"/>
      <c r="JOV3" s="1155"/>
      <c r="JOW3" s="1155"/>
      <c r="JOX3" s="1155"/>
      <c r="JOY3" s="1155"/>
      <c r="JOZ3" s="1155"/>
      <c r="JPA3" s="1155"/>
      <c r="JPB3" s="1155"/>
      <c r="JPC3" s="1155"/>
      <c r="JPD3" s="1155"/>
      <c r="JPE3" s="1155"/>
      <c r="JPF3" s="1155"/>
      <c r="JPG3" s="1155"/>
      <c r="JPH3" s="1155"/>
      <c r="JPI3" s="1155"/>
      <c r="JPJ3" s="1155"/>
      <c r="JPK3" s="1155"/>
      <c r="JPL3" s="1155"/>
      <c r="JPM3" s="1155"/>
      <c r="JPN3" s="1155"/>
      <c r="JPO3" s="1155"/>
      <c r="JPP3" s="1155"/>
      <c r="JPQ3" s="1155"/>
      <c r="JPR3" s="1155"/>
      <c r="JPS3" s="1155"/>
      <c r="JPT3" s="1155"/>
      <c r="JPU3" s="1155"/>
      <c r="JPV3" s="1155"/>
      <c r="JPW3" s="1155"/>
      <c r="JPX3" s="1155"/>
      <c r="JPY3" s="1155"/>
      <c r="JPZ3" s="1155"/>
      <c r="JQA3" s="1155"/>
      <c r="JQB3" s="1155"/>
      <c r="JQC3" s="1155"/>
      <c r="JQD3" s="1155"/>
      <c r="JQE3" s="1155"/>
      <c r="JQF3" s="1155"/>
      <c r="JQG3" s="1155"/>
      <c r="JQH3" s="1155"/>
      <c r="JQI3" s="1155"/>
      <c r="JQJ3" s="1155"/>
      <c r="JQK3" s="1155"/>
      <c r="JQL3" s="1155"/>
      <c r="JQM3" s="1155"/>
      <c r="JQN3" s="1155"/>
      <c r="JQO3" s="1155"/>
      <c r="JQP3" s="1155"/>
      <c r="JQQ3" s="1155"/>
      <c r="JQR3" s="1155"/>
      <c r="JQS3" s="1155"/>
      <c r="JQT3" s="1155"/>
      <c r="JQU3" s="1155"/>
      <c r="JQV3" s="1155"/>
      <c r="JQW3" s="1155"/>
      <c r="JQX3" s="1155"/>
      <c r="JQY3" s="1155"/>
      <c r="JQZ3" s="1155"/>
      <c r="JRA3" s="1155"/>
      <c r="JRB3" s="1155"/>
      <c r="JRC3" s="1155"/>
      <c r="JRD3" s="1155"/>
      <c r="JRE3" s="1155"/>
      <c r="JRF3" s="1155"/>
      <c r="JRG3" s="1155"/>
      <c r="JRH3" s="1155"/>
      <c r="JRI3" s="1155"/>
      <c r="JRJ3" s="1155"/>
      <c r="JRK3" s="1155"/>
      <c r="JRL3" s="1155"/>
      <c r="JRM3" s="1155"/>
      <c r="JRN3" s="1155"/>
      <c r="JRO3" s="1155"/>
      <c r="JRP3" s="1155"/>
      <c r="JRQ3" s="1155"/>
      <c r="JRR3" s="1155"/>
      <c r="JRS3" s="1155"/>
      <c r="JRT3" s="1155"/>
      <c r="JRU3" s="1155"/>
      <c r="JRV3" s="1155"/>
      <c r="JRW3" s="1155"/>
      <c r="JRX3" s="1155"/>
      <c r="JRY3" s="1155"/>
      <c r="JRZ3" s="1155"/>
      <c r="JSA3" s="1155"/>
      <c r="JSB3" s="1155"/>
      <c r="JSC3" s="1155"/>
      <c r="JSD3" s="1155"/>
      <c r="JSE3" s="1155"/>
      <c r="JSF3" s="1155"/>
      <c r="JSG3" s="1155"/>
      <c r="JSH3" s="1155"/>
      <c r="JSI3" s="1155"/>
      <c r="JSJ3" s="1155"/>
      <c r="JSK3" s="1155"/>
      <c r="JSL3" s="1155"/>
      <c r="JSM3" s="1155"/>
      <c r="JSN3" s="1155"/>
      <c r="JSO3" s="1155"/>
      <c r="JSP3" s="1155"/>
      <c r="JSQ3" s="1155"/>
      <c r="JSR3" s="1155"/>
      <c r="JSS3" s="1155"/>
      <c r="JST3" s="1155"/>
      <c r="JSU3" s="1155"/>
      <c r="JSV3" s="1155"/>
      <c r="JSW3" s="1155"/>
      <c r="JSX3" s="1155"/>
      <c r="JSY3" s="1155"/>
      <c r="JSZ3" s="1155"/>
      <c r="JTA3" s="1155"/>
      <c r="JTB3" s="1155"/>
      <c r="JTC3" s="1155"/>
      <c r="JTD3" s="1155"/>
      <c r="JTE3" s="1155"/>
      <c r="JTF3" s="1155"/>
      <c r="JTG3" s="1155"/>
      <c r="JTH3" s="1155"/>
      <c r="JTI3" s="1155"/>
      <c r="JTJ3" s="1155"/>
      <c r="JTK3" s="1155"/>
      <c r="JTL3" s="1155"/>
      <c r="JTM3" s="1155"/>
      <c r="JTN3" s="1155"/>
      <c r="JTO3" s="1155"/>
      <c r="JTP3" s="1155"/>
      <c r="JTQ3" s="1155"/>
      <c r="JTR3" s="1155"/>
      <c r="JTS3" s="1155"/>
      <c r="JTT3" s="1155"/>
      <c r="JTU3" s="1155"/>
      <c r="JTV3" s="1155"/>
      <c r="JTW3" s="1155"/>
      <c r="JTX3" s="1155"/>
      <c r="JTY3" s="1155"/>
      <c r="JTZ3" s="1155"/>
      <c r="JUA3" s="1155"/>
      <c r="JUB3" s="1155"/>
      <c r="JUC3" s="1155"/>
      <c r="JUD3" s="1155"/>
      <c r="JUE3" s="1155"/>
      <c r="JUF3" s="1155"/>
      <c r="JUG3" s="1155"/>
      <c r="JUH3" s="1155"/>
      <c r="JUI3" s="1155"/>
      <c r="JUJ3" s="1155"/>
      <c r="JUK3" s="1155"/>
      <c r="JUL3" s="1155"/>
      <c r="JUM3" s="1155"/>
      <c r="JUN3" s="1155"/>
      <c r="JUO3" s="1155"/>
      <c r="JUP3" s="1155"/>
      <c r="JUQ3" s="1155"/>
      <c r="JUR3" s="1155"/>
      <c r="JUS3" s="1155"/>
      <c r="JUT3" s="1155"/>
      <c r="JUU3" s="1155"/>
      <c r="JUV3" s="1155"/>
      <c r="JUW3" s="1155"/>
      <c r="JUX3" s="1155"/>
      <c r="JUY3" s="1155"/>
      <c r="JUZ3" s="1155"/>
      <c r="JVA3" s="1155"/>
      <c r="JVB3" s="1155"/>
      <c r="JVC3" s="1155"/>
      <c r="JVD3" s="1155"/>
      <c r="JVE3" s="1155"/>
      <c r="JVF3" s="1155"/>
      <c r="JVG3" s="1155"/>
      <c r="JVH3" s="1155"/>
      <c r="JVI3" s="1155"/>
      <c r="JVJ3" s="1155"/>
      <c r="JVK3" s="1155"/>
      <c r="JVL3" s="1155"/>
      <c r="JVM3" s="1155"/>
      <c r="JVN3" s="1155"/>
      <c r="JVO3" s="1155"/>
      <c r="JVP3" s="1155"/>
      <c r="JVQ3" s="1155"/>
      <c r="JVR3" s="1155"/>
      <c r="JVS3" s="1155"/>
      <c r="JVT3" s="1155"/>
      <c r="JVU3" s="1155"/>
      <c r="JVV3" s="1155"/>
      <c r="JVW3" s="1155"/>
      <c r="JVX3" s="1155"/>
      <c r="JVY3" s="1155"/>
      <c r="JVZ3" s="1155"/>
      <c r="JWA3" s="1155"/>
      <c r="JWB3" s="1155"/>
      <c r="JWC3" s="1155"/>
      <c r="JWD3" s="1155"/>
      <c r="JWE3" s="1155"/>
      <c r="JWF3" s="1155"/>
      <c r="JWG3" s="1155"/>
      <c r="JWH3" s="1155"/>
      <c r="JWI3" s="1155"/>
      <c r="JWJ3" s="1155"/>
      <c r="JWK3" s="1155"/>
      <c r="JWL3" s="1155"/>
      <c r="JWM3" s="1155"/>
      <c r="JWN3" s="1155"/>
      <c r="JWO3" s="1155"/>
      <c r="JWP3" s="1155"/>
      <c r="JWQ3" s="1155"/>
      <c r="JWR3" s="1155"/>
      <c r="JWS3" s="1155"/>
      <c r="JWT3" s="1155"/>
      <c r="JWU3" s="1155"/>
      <c r="JWV3" s="1155"/>
      <c r="JWW3" s="1155"/>
      <c r="JWX3" s="1155"/>
      <c r="JWY3" s="1155"/>
      <c r="JWZ3" s="1155"/>
      <c r="JXA3" s="1155"/>
      <c r="JXB3" s="1155"/>
      <c r="JXC3" s="1155"/>
      <c r="JXD3" s="1155"/>
      <c r="JXE3" s="1155"/>
      <c r="JXF3" s="1155"/>
      <c r="JXG3" s="1155"/>
      <c r="JXH3" s="1155"/>
      <c r="JXI3" s="1155"/>
      <c r="JXJ3" s="1155"/>
      <c r="JXK3" s="1155"/>
      <c r="JXL3" s="1155"/>
      <c r="JXM3" s="1155"/>
      <c r="JXN3" s="1155"/>
      <c r="JXO3" s="1155"/>
      <c r="JXP3" s="1155"/>
      <c r="JXQ3" s="1155"/>
      <c r="JXR3" s="1155"/>
      <c r="JXS3" s="1155"/>
      <c r="JXT3" s="1155"/>
      <c r="JXU3" s="1155"/>
      <c r="JXV3" s="1155"/>
      <c r="JXW3" s="1155"/>
      <c r="JXX3" s="1155"/>
      <c r="JXY3" s="1155"/>
      <c r="JXZ3" s="1155"/>
      <c r="JYA3" s="1155"/>
      <c r="JYB3" s="1155"/>
      <c r="JYC3" s="1155"/>
      <c r="JYD3" s="1155"/>
      <c r="JYE3" s="1155"/>
      <c r="JYF3" s="1155"/>
      <c r="JYG3" s="1155"/>
      <c r="JYH3" s="1155"/>
      <c r="JYI3" s="1155"/>
      <c r="JYJ3" s="1155"/>
      <c r="JYK3" s="1155"/>
      <c r="JYL3" s="1155"/>
      <c r="JYM3" s="1155"/>
      <c r="JYN3" s="1155"/>
      <c r="JYO3" s="1155"/>
      <c r="JYP3" s="1155"/>
      <c r="JYQ3" s="1155"/>
      <c r="JYR3" s="1155"/>
      <c r="JYS3" s="1155"/>
      <c r="JYT3" s="1155"/>
      <c r="JYU3" s="1155"/>
      <c r="JYV3" s="1155"/>
      <c r="JYW3" s="1155"/>
      <c r="JYX3" s="1155"/>
      <c r="JYY3" s="1155"/>
      <c r="JYZ3" s="1155"/>
      <c r="JZA3" s="1155"/>
      <c r="JZB3" s="1155"/>
      <c r="JZC3" s="1155"/>
      <c r="JZD3" s="1155"/>
      <c r="JZE3" s="1155"/>
      <c r="JZF3" s="1155"/>
      <c r="JZG3" s="1155"/>
      <c r="JZH3" s="1155"/>
      <c r="JZI3" s="1155"/>
      <c r="JZJ3" s="1155"/>
      <c r="JZK3" s="1155"/>
      <c r="JZL3" s="1155"/>
      <c r="JZM3" s="1155"/>
      <c r="JZN3" s="1155"/>
      <c r="JZO3" s="1155"/>
      <c r="JZP3" s="1155"/>
      <c r="JZQ3" s="1155"/>
      <c r="JZR3" s="1155"/>
      <c r="JZS3" s="1155"/>
      <c r="JZT3" s="1155"/>
      <c r="JZU3" s="1155"/>
      <c r="JZV3" s="1155"/>
      <c r="JZW3" s="1155"/>
      <c r="JZX3" s="1155"/>
      <c r="JZY3" s="1155"/>
      <c r="JZZ3" s="1155"/>
      <c r="KAA3" s="1155"/>
      <c r="KAB3" s="1155"/>
      <c r="KAC3" s="1155"/>
      <c r="KAD3" s="1155"/>
      <c r="KAE3" s="1155"/>
      <c r="KAF3" s="1155"/>
      <c r="KAG3" s="1155"/>
      <c r="KAH3" s="1155"/>
      <c r="KAI3" s="1155"/>
      <c r="KAJ3" s="1155"/>
      <c r="KAK3" s="1155"/>
      <c r="KAL3" s="1155"/>
      <c r="KAM3" s="1155"/>
      <c r="KAN3" s="1155"/>
      <c r="KAO3" s="1155"/>
      <c r="KAP3" s="1155"/>
      <c r="KAQ3" s="1155"/>
      <c r="KAR3" s="1155"/>
      <c r="KAS3" s="1155"/>
      <c r="KAT3" s="1155"/>
      <c r="KAU3" s="1155"/>
      <c r="KAV3" s="1155"/>
      <c r="KAW3" s="1155"/>
      <c r="KAX3" s="1155"/>
      <c r="KAY3" s="1155"/>
      <c r="KAZ3" s="1155"/>
      <c r="KBA3" s="1155"/>
      <c r="KBB3" s="1155"/>
      <c r="KBC3" s="1155"/>
      <c r="KBD3" s="1155"/>
      <c r="KBE3" s="1155"/>
      <c r="KBF3" s="1155"/>
      <c r="KBG3" s="1155"/>
      <c r="KBH3" s="1155"/>
      <c r="KBI3" s="1155"/>
      <c r="KBJ3" s="1155"/>
      <c r="KBK3" s="1155"/>
      <c r="KBL3" s="1155"/>
      <c r="KBM3" s="1155"/>
      <c r="KBN3" s="1155"/>
      <c r="KBO3" s="1155"/>
      <c r="KBP3" s="1155"/>
      <c r="KBQ3" s="1155"/>
      <c r="KBR3" s="1155"/>
      <c r="KBS3" s="1155"/>
      <c r="KBT3" s="1155"/>
      <c r="KBU3" s="1155"/>
      <c r="KBV3" s="1155"/>
      <c r="KBW3" s="1155"/>
      <c r="KBX3" s="1155"/>
      <c r="KBY3" s="1155"/>
      <c r="KBZ3" s="1155"/>
      <c r="KCA3" s="1155"/>
      <c r="KCB3" s="1155"/>
      <c r="KCC3" s="1155"/>
      <c r="KCD3" s="1155"/>
      <c r="KCE3" s="1155"/>
      <c r="KCF3" s="1155"/>
      <c r="KCG3" s="1155"/>
      <c r="KCH3" s="1155"/>
      <c r="KCI3" s="1155"/>
      <c r="KCJ3" s="1155"/>
      <c r="KCK3" s="1155"/>
      <c r="KCL3" s="1155"/>
      <c r="KCM3" s="1155"/>
      <c r="KCN3" s="1155"/>
      <c r="KCO3" s="1155"/>
      <c r="KCP3" s="1155"/>
      <c r="KCQ3" s="1155"/>
      <c r="KCR3" s="1155"/>
      <c r="KCS3" s="1155"/>
      <c r="KCT3" s="1155"/>
      <c r="KCU3" s="1155"/>
      <c r="KCV3" s="1155"/>
      <c r="KCW3" s="1155"/>
      <c r="KCX3" s="1155"/>
      <c r="KCY3" s="1155"/>
      <c r="KCZ3" s="1155"/>
      <c r="KDA3" s="1155"/>
      <c r="KDB3" s="1155"/>
      <c r="KDC3" s="1155"/>
      <c r="KDD3" s="1155"/>
      <c r="KDE3" s="1155"/>
      <c r="KDF3" s="1155"/>
      <c r="KDG3" s="1155"/>
      <c r="KDH3" s="1155"/>
      <c r="KDI3" s="1155"/>
      <c r="KDJ3" s="1155"/>
      <c r="KDK3" s="1155"/>
      <c r="KDL3" s="1155"/>
      <c r="KDM3" s="1155"/>
      <c r="KDN3" s="1155"/>
      <c r="KDO3" s="1155"/>
      <c r="KDP3" s="1155"/>
      <c r="KDQ3" s="1155"/>
      <c r="KDR3" s="1155"/>
      <c r="KDS3" s="1155"/>
      <c r="KDT3" s="1155"/>
      <c r="KDU3" s="1155"/>
      <c r="KDV3" s="1155"/>
      <c r="KDW3" s="1155"/>
      <c r="KDX3" s="1155"/>
      <c r="KDY3" s="1155"/>
      <c r="KDZ3" s="1155"/>
      <c r="KEA3" s="1155"/>
      <c r="KEB3" s="1155"/>
      <c r="KEC3" s="1155"/>
      <c r="KED3" s="1155"/>
      <c r="KEE3" s="1155"/>
      <c r="KEF3" s="1155"/>
      <c r="KEG3" s="1155"/>
      <c r="KEH3" s="1155"/>
      <c r="KEI3" s="1155"/>
      <c r="KEJ3" s="1155"/>
      <c r="KEK3" s="1155"/>
      <c r="KEL3" s="1155"/>
      <c r="KEM3" s="1155"/>
      <c r="KEN3" s="1155"/>
      <c r="KEO3" s="1155"/>
      <c r="KEP3" s="1155"/>
      <c r="KEQ3" s="1155"/>
      <c r="KER3" s="1155"/>
      <c r="KES3" s="1155"/>
      <c r="KET3" s="1155"/>
      <c r="KEU3" s="1155"/>
      <c r="KEV3" s="1155"/>
      <c r="KEW3" s="1155"/>
      <c r="KEX3" s="1155"/>
      <c r="KEY3" s="1155"/>
      <c r="KEZ3" s="1155"/>
      <c r="KFA3" s="1155"/>
      <c r="KFB3" s="1155"/>
      <c r="KFC3" s="1155"/>
      <c r="KFD3" s="1155"/>
      <c r="KFE3" s="1155"/>
      <c r="KFF3" s="1155"/>
      <c r="KFG3" s="1155"/>
      <c r="KFH3" s="1155"/>
      <c r="KFI3" s="1155"/>
      <c r="KFJ3" s="1155"/>
      <c r="KFK3" s="1155"/>
      <c r="KFL3" s="1155"/>
      <c r="KFM3" s="1155"/>
      <c r="KFN3" s="1155"/>
      <c r="KFO3" s="1155"/>
      <c r="KFP3" s="1155"/>
      <c r="KFQ3" s="1155"/>
      <c r="KFR3" s="1155"/>
      <c r="KFS3" s="1155"/>
      <c r="KFT3" s="1155"/>
      <c r="KFU3" s="1155"/>
      <c r="KFV3" s="1155"/>
      <c r="KFW3" s="1155"/>
      <c r="KFX3" s="1155"/>
      <c r="KFY3" s="1155"/>
      <c r="KFZ3" s="1155"/>
      <c r="KGA3" s="1155"/>
      <c r="KGB3" s="1155"/>
      <c r="KGC3" s="1155"/>
      <c r="KGD3" s="1155"/>
      <c r="KGE3" s="1155"/>
      <c r="KGF3" s="1155"/>
      <c r="KGG3" s="1155"/>
      <c r="KGH3" s="1155"/>
      <c r="KGI3" s="1155"/>
      <c r="KGJ3" s="1155"/>
      <c r="KGK3" s="1155"/>
      <c r="KGL3" s="1155"/>
      <c r="KGM3" s="1155"/>
      <c r="KGN3" s="1155"/>
      <c r="KGO3" s="1155"/>
      <c r="KGP3" s="1155"/>
      <c r="KGQ3" s="1155"/>
      <c r="KGR3" s="1155"/>
      <c r="KGS3" s="1155"/>
      <c r="KGT3" s="1155"/>
      <c r="KGU3" s="1155"/>
      <c r="KGV3" s="1155"/>
      <c r="KGW3" s="1155"/>
      <c r="KGX3" s="1155"/>
      <c r="KGY3" s="1155"/>
      <c r="KGZ3" s="1155"/>
      <c r="KHA3" s="1155"/>
      <c r="KHB3" s="1155"/>
      <c r="KHC3" s="1155"/>
      <c r="KHD3" s="1155"/>
      <c r="KHE3" s="1155"/>
      <c r="KHF3" s="1155"/>
      <c r="KHG3" s="1155"/>
      <c r="KHH3" s="1155"/>
      <c r="KHI3" s="1155"/>
      <c r="KHJ3" s="1155"/>
      <c r="KHK3" s="1155"/>
      <c r="KHL3" s="1155"/>
      <c r="KHM3" s="1155"/>
      <c r="KHN3" s="1155"/>
      <c r="KHO3" s="1155"/>
      <c r="KHP3" s="1155"/>
      <c r="KHQ3" s="1155"/>
      <c r="KHR3" s="1155"/>
      <c r="KHS3" s="1155"/>
      <c r="KHT3" s="1155"/>
      <c r="KHU3" s="1155"/>
      <c r="KHV3" s="1155"/>
      <c r="KHW3" s="1155"/>
      <c r="KHX3" s="1155"/>
      <c r="KHY3" s="1155"/>
      <c r="KHZ3" s="1155"/>
      <c r="KIA3" s="1155"/>
      <c r="KIB3" s="1155"/>
      <c r="KIC3" s="1155"/>
      <c r="KID3" s="1155"/>
      <c r="KIE3" s="1155"/>
      <c r="KIF3" s="1155"/>
      <c r="KIG3" s="1155"/>
      <c r="KIH3" s="1155"/>
      <c r="KII3" s="1155"/>
      <c r="KIJ3" s="1155"/>
      <c r="KIK3" s="1155"/>
      <c r="KIL3" s="1155"/>
      <c r="KIM3" s="1155"/>
      <c r="KIN3" s="1155"/>
      <c r="KIO3" s="1155"/>
      <c r="KIP3" s="1155"/>
      <c r="KIQ3" s="1155"/>
      <c r="KIR3" s="1155"/>
      <c r="KIS3" s="1155"/>
      <c r="KIT3" s="1155"/>
      <c r="KIU3" s="1155"/>
      <c r="KIV3" s="1155"/>
      <c r="KIW3" s="1155"/>
      <c r="KIX3" s="1155"/>
      <c r="KIY3" s="1155"/>
      <c r="KIZ3" s="1155"/>
      <c r="KJA3" s="1155"/>
      <c r="KJB3" s="1155"/>
      <c r="KJC3" s="1155"/>
      <c r="KJD3" s="1155"/>
      <c r="KJE3" s="1155"/>
      <c r="KJF3" s="1155"/>
      <c r="KJG3" s="1155"/>
      <c r="KJH3" s="1155"/>
      <c r="KJI3" s="1155"/>
      <c r="KJJ3" s="1155"/>
      <c r="KJK3" s="1155"/>
      <c r="KJL3" s="1155"/>
      <c r="KJM3" s="1155"/>
      <c r="KJN3" s="1155"/>
      <c r="KJO3" s="1155"/>
      <c r="KJP3" s="1155"/>
      <c r="KJQ3" s="1155"/>
      <c r="KJR3" s="1155"/>
      <c r="KJS3" s="1155"/>
      <c r="KJT3" s="1155"/>
      <c r="KJU3" s="1155"/>
      <c r="KJV3" s="1155"/>
      <c r="KJW3" s="1155"/>
      <c r="KJX3" s="1155"/>
      <c r="KJY3" s="1155"/>
      <c r="KJZ3" s="1155"/>
      <c r="KKA3" s="1155"/>
      <c r="KKB3" s="1155"/>
      <c r="KKC3" s="1155"/>
      <c r="KKD3" s="1155"/>
      <c r="KKE3" s="1155"/>
      <c r="KKF3" s="1155"/>
      <c r="KKG3" s="1155"/>
      <c r="KKH3" s="1155"/>
      <c r="KKI3" s="1155"/>
      <c r="KKJ3" s="1155"/>
      <c r="KKK3" s="1155"/>
      <c r="KKL3" s="1155"/>
      <c r="KKM3" s="1155"/>
      <c r="KKN3" s="1155"/>
      <c r="KKO3" s="1155"/>
      <c r="KKP3" s="1155"/>
      <c r="KKQ3" s="1155"/>
      <c r="KKR3" s="1155"/>
      <c r="KKS3" s="1155"/>
      <c r="KKT3" s="1155"/>
      <c r="KKU3" s="1155"/>
      <c r="KKV3" s="1155"/>
      <c r="KKW3" s="1155"/>
      <c r="KKX3" s="1155"/>
      <c r="KKY3" s="1155"/>
      <c r="KKZ3" s="1155"/>
      <c r="KLA3" s="1155"/>
      <c r="KLB3" s="1155"/>
      <c r="KLC3" s="1155"/>
      <c r="KLD3" s="1155"/>
      <c r="KLE3" s="1155"/>
      <c r="KLF3" s="1155"/>
      <c r="KLG3" s="1155"/>
      <c r="KLH3" s="1155"/>
      <c r="KLI3" s="1155"/>
      <c r="KLJ3" s="1155"/>
      <c r="KLK3" s="1155"/>
      <c r="KLL3" s="1155"/>
      <c r="KLM3" s="1155"/>
      <c r="KLN3" s="1155"/>
      <c r="KLO3" s="1155"/>
      <c r="KLP3" s="1155"/>
      <c r="KLQ3" s="1155"/>
      <c r="KLR3" s="1155"/>
      <c r="KLS3" s="1155"/>
      <c r="KLT3" s="1155"/>
      <c r="KLU3" s="1155"/>
      <c r="KLV3" s="1155"/>
      <c r="KLW3" s="1155"/>
      <c r="KLX3" s="1155"/>
      <c r="KLY3" s="1155"/>
      <c r="KLZ3" s="1155"/>
      <c r="KMA3" s="1155"/>
      <c r="KMB3" s="1155"/>
      <c r="KMC3" s="1155"/>
      <c r="KMD3" s="1155"/>
      <c r="KME3" s="1155"/>
      <c r="KMF3" s="1155"/>
      <c r="KMG3" s="1155"/>
      <c r="KMH3" s="1155"/>
      <c r="KMI3" s="1155"/>
      <c r="KMJ3" s="1155"/>
      <c r="KMK3" s="1155"/>
      <c r="KML3" s="1155"/>
      <c r="KMM3" s="1155"/>
      <c r="KMN3" s="1155"/>
      <c r="KMO3" s="1155"/>
      <c r="KMP3" s="1155"/>
      <c r="KMQ3" s="1155"/>
      <c r="KMR3" s="1155"/>
      <c r="KMS3" s="1155"/>
      <c r="KMT3" s="1155"/>
      <c r="KMU3" s="1155"/>
      <c r="KMV3" s="1155"/>
      <c r="KMW3" s="1155"/>
      <c r="KMX3" s="1155"/>
      <c r="KMY3" s="1155"/>
      <c r="KMZ3" s="1155"/>
      <c r="KNA3" s="1155"/>
      <c r="KNB3" s="1155"/>
      <c r="KNC3" s="1155"/>
      <c r="KND3" s="1155"/>
      <c r="KNE3" s="1155"/>
      <c r="KNF3" s="1155"/>
      <c r="KNG3" s="1155"/>
      <c r="KNH3" s="1155"/>
      <c r="KNI3" s="1155"/>
      <c r="KNJ3" s="1155"/>
      <c r="KNK3" s="1155"/>
      <c r="KNL3" s="1155"/>
      <c r="KNM3" s="1155"/>
      <c r="KNN3" s="1155"/>
      <c r="KNO3" s="1155"/>
      <c r="KNP3" s="1155"/>
      <c r="KNQ3" s="1155"/>
      <c r="KNR3" s="1155"/>
      <c r="KNS3" s="1155"/>
      <c r="KNT3" s="1155"/>
      <c r="KNU3" s="1155"/>
      <c r="KNV3" s="1155"/>
      <c r="KNW3" s="1155"/>
      <c r="KNX3" s="1155"/>
      <c r="KNY3" s="1155"/>
      <c r="KNZ3" s="1155"/>
      <c r="KOA3" s="1155"/>
      <c r="KOB3" s="1155"/>
      <c r="KOC3" s="1155"/>
      <c r="KOD3" s="1155"/>
      <c r="KOE3" s="1155"/>
      <c r="KOF3" s="1155"/>
      <c r="KOG3" s="1155"/>
      <c r="KOH3" s="1155"/>
      <c r="KOI3" s="1155"/>
      <c r="KOJ3" s="1155"/>
      <c r="KOK3" s="1155"/>
      <c r="KOL3" s="1155"/>
      <c r="KOM3" s="1155"/>
      <c r="KON3" s="1155"/>
      <c r="KOO3" s="1155"/>
      <c r="KOP3" s="1155"/>
      <c r="KOQ3" s="1155"/>
      <c r="KOR3" s="1155"/>
      <c r="KOS3" s="1155"/>
      <c r="KOT3" s="1155"/>
      <c r="KOU3" s="1155"/>
      <c r="KOV3" s="1155"/>
      <c r="KOW3" s="1155"/>
      <c r="KOX3" s="1155"/>
      <c r="KOY3" s="1155"/>
      <c r="KOZ3" s="1155"/>
      <c r="KPA3" s="1155"/>
      <c r="KPB3" s="1155"/>
      <c r="KPC3" s="1155"/>
      <c r="KPD3" s="1155"/>
      <c r="KPE3" s="1155"/>
      <c r="KPF3" s="1155"/>
      <c r="KPG3" s="1155"/>
      <c r="KPH3" s="1155"/>
      <c r="KPI3" s="1155"/>
      <c r="KPJ3" s="1155"/>
      <c r="KPK3" s="1155"/>
      <c r="KPL3" s="1155"/>
      <c r="KPM3" s="1155"/>
      <c r="KPN3" s="1155"/>
      <c r="KPO3" s="1155"/>
      <c r="KPP3" s="1155"/>
      <c r="KPQ3" s="1155"/>
      <c r="KPR3" s="1155"/>
      <c r="KPS3" s="1155"/>
      <c r="KPT3" s="1155"/>
      <c r="KPU3" s="1155"/>
      <c r="KPV3" s="1155"/>
      <c r="KPW3" s="1155"/>
      <c r="KPX3" s="1155"/>
      <c r="KPY3" s="1155"/>
      <c r="KPZ3" s="1155"/>
      <c r="KQA3" s="1155"/>
      <c r="KQB3" s="1155"/>
      <c r="KQC3" s="1155"/>
      <c r="KQD3" s="1155"/>
      <c r="KQE3" s="1155"/>
      <c r="KQF3" s="1155"/>
      <c r="KQG3" s="1155"/>
      <c r="KQH3" s="1155"/>
      <c r="KQI3" s="1155"/>
      <c r="KQJ3" s="1155"/>
      <c r="KQK3" s="1155"/>
      <c r="KQL3" s="1155"/>
      <c r="KQM3" s="1155"/>
      <c r="KQN3" s="1155"/>
      <c r="KQO3" s="1155"/>
      <c r="KQP3" s="1155"/>
      <c r="KQQ3" s="1155"/>
      <c r="KQR3" s="1155"/>
      <c r="KQS3" s="1155"/>
      <c r="KQT3" s="1155"/>
      <c r="KQU3" s="1155"/>
      <c r="KQV3" s="1155"/>
      <c r="KQW3" s="1155"/>
      <c r="KQX3" s="1155"/>
      <c r="KQY3" s="1155"/>
      <c r="KQZ3" s="1155"/>
      <c r="KRA3" s="1155"/>
      <c r="KRB3" s="1155"/>
      <c r="KRC3" s="1155"/>
      <c r="KRD3" s="1155"/>
      <c r="KRE3" s="1155"/>
      <c r="KRF3" s="1155"/>
      <c r="KRG3" s="1155"/>
      <c r="KRH3" s="1155"/>
      <c r="KRI3" s="1155"/>
      <c r="KRJ3" s="1155"/>
      <c r="KRK3" s="1155"/>
      <c r="KRL3" s="1155"/>
      <c r="KRM3" s="1155"/>
      <c r="KRN3" s="1155"/>
      <c r="KRO3" s="1155"/>
      <c r="KRP3" s="1155"/>
      <c r="KRQ3" s="1155"/>
      <c r="KRR3" s="1155"/>
      <c r="KRS3" s="1155"/>
      <c r="KRT3" s="1155"/>
      <c r="KRU3" s="1155"/>
      <c r="KRV3" s="1155"/>
      <c r="KRW3" s="1155"/>
      <c r="KRX3" s="1155"/>
      <c r="KRY3" s="1155"/>
      <c r="KRZ3" s="1155"/>
      <c r="KSA3" s="1155"/>
      <c r="KSB3" s="1155"/>
      <c r="KSC3" s="1155"/>
      <c r="KSD3" s="1155"/>
      <c r="KSE3" s="1155"/>
      <c r="KSF3" s="1155"/>
      <c r="KSG3" s="1155"/>
      <c r="KSH3" s="1155"/>
      <c r="KSI3" s="1155"/>
      <c r="KSJ3" s="1155"/>
      <c r="KSK3" s="1155"/>
      <c r="KSL3" s="1155"/>
      <c r="KSM3" s="1155"/>
      <c r="KSN3" s="1155"/>
      <c r="KSO3" s="1155"/>
      <c r="KSP3" s="1155"/>
      <c r="KSQ3" s="1155"/>
      <c r="KSR3" s="1155"/>
      <c r="KSS3" s="1155"/>
      <c r="KST3" s="1155"/>
      <c r="KSU3" s="1155"/>
      <c r="KSV3" s="1155"/>
      <c r="KSW3" s="1155"/>
      <c r="KSX3" s="1155"/>
      <c r="KSY3" s="1155"/>
      <c r="KSZ3" s="1155"/>
      <c r="KTA3" s="1155"/>
      <c r="KTB3" s="1155"/>
      <c r="KTC3" s="1155"/>
      <c r="KTD3" s="1155"/>
      <c r="KTE3" s="1155"/>
      <c r="KTF3" s="1155"/>
      <c r="KTG3" s="1155"/>
      <c r="KTH3" s="1155"/>
      <c r="KTI3" s="1155"/>
      <c r="KTJ3" s="1155"/>
      <c r="KTK3" s="1155"/>
      <c r="KTL3" s="1155"/>
      <c r="KTM3" s="1155"/>
      <c r="KTN3" s="1155"/>
      <c r="KTO3" s="1155"/>
      <c r="KTP3" s="1155"/>
      <c r="KTQ3" s="1155"/>
      <c r="KTR3" s="1155"/>
      <c r="KTS3" s="1155"/>
      <c r="KTT3" s="1155"/>
      <c r="KTU3" s="1155"/>
      <c r="KTV3" s="1155"/>
      <c r="KTW3" s="1155"/>
      <c r="KTX3" s="1155"/>
      <c r="KTY3" s="1155"/>
      <c r="KTZ3" s="1155"/>
      <c r="KUA3" s="1155"/>
      <c r="KUB3" s="1155"/>
      <c r="KUC3" s="1155"/>
      <c r="KUD3" s="1155"/>
      <c r="KUE3" s="1155"/>
      <c r="KUF3" s="1155"/>
      <c r="KUG3" s="1155"/>
      <c r="KUH3" s="1155"/>
      <c r="KUI3" s="1155"/>
      <c r="KUJ3" s="1155"/>
      <c r="KUK3" s="1155"/>
      <c r="KUL3" s="1155"/>
      <c r="KUM3" s="1155"/>
      <c r="KUN3" s="1155"/>
      <c r="KUO3" s="1155"/>
      <c r="KUP3" s="1155"/>
      <c r="KUQ3" s="1155"/>
      <c r="KUR3" s="1155"/>
      <c r="KUS3" s="1155"/>
      <c r="KUT3" s="1155"/>
      <c r="KUU3" s="1155"/>
      <c r="KUV3" s="1155"/>
      <c r="KUW3" s="1155"/>
      <c r="KUX3" s="1155"/>
      <c r="KUY3" s="1155"/>
      <c r="KUZ3" s="1155"/>
      <c r="KVA3" s="1155"/>
      <c r="KVB3" s="1155"/>
      <c r="KVC3" s="1155"/>
      <c r="KVD3" s="1155"/>
      <c r="KVE3" s="1155"/>
      <c r="KVF3" s="1155"/>
      <c r="KVG3" s="1155"/>
      <c r="KVH3" s="1155"/>
      <c r="KVI3" s="1155"/>
      <c r="KVJ3" s="1155"/>
      <c r="KVK3" s="1155"/>
      <c r="KVL3" s="1155"/>
      <c r="KVM3" s="1155"/>
      <c r="KVN3" s="1155"/>
      <c r="KVO3" s="1155"/>
      <c r="KVP3" s="1155"/>
      <c r="KVQ3" s="1155"/>
      <c r="KVR3" s="1155"/>
      <c r="KVS3" s="1155"/>
      <c r="KVT3" s="1155"/>
      <c r="KVU3" s="1155"/>
      <c r="KVV3" s="1155"/>
      <c r="KVW3" s="1155"/>
      <c r="KVX3" s="1155"/>
      <c r="KVY3" s="1155"/>
      <c r="KVZ3" s="1155"/>
      <c r="KWA3" s="1155"/>
      <c r="KWB3" s="1155"/>
      <c r="KWC3" s="1155"/>
      <c r="KWD3" s="1155"/>
      <c r="KWE3" s="1155"/>
      <c r="KWF3" s="1155"/>
      <c r="KWG3" s="1155"/>
      <c r="KWH3" s="1155"/>
      <c r="KWI3" s="1155"/>
      <c r="KWJ3" s="1155"/>
      <c r="KWK3" s="1155"/>
      <c r="KWL3" s="1155"/>
      <c r="KWM3" s="1155"/>
      <c r="KWN3" s="1155"/>
      <c r="KWO3" s="1155"/>
      <c r="KWP3" s="1155"/>
      <c r="KWQ3" s="1155"/>
      <c r="KWR3" s="1155"/>
      <c r="KWS3" s="1155"/>
      <c r="KWT3" s="1155"/>
      <c r="KWU3" s="1155"/>
      <c r="KWV3" s="1155"/>
      <c r="KWW3" s="1155"/>
      <c r="KWX3" s="1155"/>
      <c r="KWY3" s="1155"/>
      <c r="KWZ3" s="1155"/>
      <c r="KXA3" s="1155"/>
      <c r="KXB3" s="1155"/>
      <c r="KXC3" s="1155"/>
      <c r="KXD3" s="1155"/>
      <c r="KXE3" s="1155"/>
      <c r="KXF3" s="1155"/>
      <c r="KXG3" s="1155"/>
      <c r="KXH3" s="1155"/>
      <c r="KXI3" s="1155"/>
      <c r="KXJ3" s="1155"/>
      <c r="KXK3" s="1155"/>
      <c r="KXL3" s="1155"/>
      <c r="KXM3" s="1155"/>
      <c r="KXN3" s="1155"/>
      <c r="KXO3" s="1155"/>
      <c r="KXP3" s="1155"/>
      <c r="KXQ3" s="1155"/>
      <c r="KXR3" s="1155"/>
      <c r="KXS3" s="1155"/>
      <c r="KXT3" s="1155"/>
      <c r="KXU3" s="1155"/>
      <c r="KXV3" s="1155"/>
      <c r="KXW3" s="1155"/>
      <c r="KXX3" s="1155"/>
      <c r="KXY3" s="1155"/>
      <c r="KXZ3" s="1155"/>
      <c r="KYA3" s="1155"/>
      <c r="KYB3" s="1155"/>
      <c r="KYC3" s="1155"/>
      <c r="KYD3" s="1155"/>
      <c r="KYE3" s="1155"/>
      <c r="KYF3" s="1155"/>
      <c r="KYG3" s="1155"/>
      <c r="KYH3" s="1155"/>
      <c r="KYI3" s="1155"/>
      <c r="KYJ3" s="1155"/>
      <c r="KYK3" s="1155"/>
      <c r="KYL3" s="1155"/>
      <c r="KYM3" s="1155"/>
      <c r="KYN3" s="1155"/>
      <c r="KYO3" s="1155"/>
      <c r="KYP3" s="1155"/>
      <c r="KYQ3" s="1155"/>
      <c r="KYR3" s="1155"/>
      <c r="KYS3" s="1155"/>
      <c r="KYT3" s="1155"/>
      <c r="KYU3" s="1155"/>
      <c r="KYV3" s="1155"/>
      <c r="KYW3" s="1155"/>
      <c r="KYX3" s="1155"/>
      <c r="KYY3" s="1155"/>
      <c r="KYZ3" s="1155"/>
      <c r="KZA3" s="1155"/>
      <c r="KZB3" s="1155"/>
      <c r="KZC3" s="1155"/>
      <c r="KZD3" s="1155"/>
      <c r="KZE3" s="1155"/>
      <c r="KZF3" s="1155"/>
      <c r="KZG3" s="1155"/>
      <c r="KZH3" s="1155"/>
      <c r="KZI3" s="1155"/>
      <c r="KZJ3" s="1155"/>
      <c r="KZK3" s="1155"/>
      <c r="KZL3" s="1155"/>
      <c r="KZM3" s="1155"/>
      <c r="KZN3" s="1155"/>
      <c r="KZO3" s="1155"/>
      <c r="KZP3" s="1155"/>
      <c r="KZQ3" s="1155"/>
      <c r="KZR3" s="1155"/>
      <c r="KZS3" s="1155"/>
      <c r="KZT3" s="1155"/>
      <c r="KZU3" s="1155"/>
      <c r="KZV3" s="1155"/>
      <c r="KZW3" s="1155"/>
      <c r="KZX3" s="1155"/>
      <c r="KZY3" s="1155"/>
      <c r="KZZ3" s="1155"/>
      <c r="LAA3" s="1155"/>
      <c r="LAB3" s="1155"/>
      <c r="LAC3" s="1155"/>
      <c r="LAD3" s="1155"/>
      <c r="LAE3" s="1155"/>
      <c r="LAF3" s="1155"/>
      <c r="LAG3" s="1155"/>
      <c r="LAH3" s="1155"/>
      <c r="LAI3" s="1155"/>
      <c r="LAJ3" s="1155"/>
      <c r="LAK3" s="1155"/>
      <c r="LAL3" s="1155"/>
      <c r="LAM3" s="1155"/>
      <c r="LAN3" s="1155"/>
      <c r="LAO3" s="1155"/>
      <c r="LAP3" s="1155"/>
      <c r="LAQ3" s="1155"/>
      <c r="LAR3" s="1155"/>
      <c r="LAS3" s="1155"/>
      <c r="LAT3" s="1155"/>
      <c r="LAU3" s="1155"/>
      <c r="LAV3" s="1155"/>
      <c r="LAW3" s="1155"/>
      <c r="LAX3" s="1155"/>
      <c r="LAY3" s="1155"/>
      <c r="LAZ3" s="1155"/>
      <c r="LBA3" s="1155"/>
      <c r="LBB3" s="1155"/>
      <c r="LBC3" s="1155"/>
      <c r="LBD3" s="1155"/>
      <c r="LBE3" s="1155"/>
      <c r="LBF3" s="1155"/>
      <c r="LBG3" s="1155"/>
      <c r="LBH3" s="1155"/>
      <c r="LBI3" s="1155"/>
      <c r="LBJ3" s="1155"/>
      <c r="LBK3" s="1155"/>
      <c r="LBL3" s="1155"/>
      <c r="LBM3" s="1155"/>
      <c r="LBN3" s="1155"/>
      <c r="LBO3" s="1155"/>
      <c r="LBP3" s="1155"/>
      <c r="LBQ3" s="1155"/>
      <c r="LBR3" s="1155"/>
      <c r="LBS3" s="1155"/>
      <c r="LBT3" s="1155"/>
      <c r="LBU3" s="1155"/>
      <c r="LBV3" s="1155"/>
      <c r="LBW3" s="1155"/>
      <c r="LBX3" s="1155"/>
      <c r="LBY3" s="1155"/>
      <c r="LBZ3" s="1155"/>
      <c r="LCA3" s="1155"/>
      <c r="LCB3" s="1155"/>
      <c r="LCC3" s="1155"/>
      <c r="LCD3" s="1155"/>
      <c r="LCE3" s="1155"/>
      <c r="LCF3" s="1155"/>
      <c r="LCG3" s="1155"/>
      <c r="LCH3" s="1155"/>
      <c r="LCI3" s="1155"/>
      <c r="LCJ3" s="1155"/>
      <c r="LCK3" s="1155"/>
      <c r="LCL3" s="1155"/>
      <c r="LCM3" s="1155"/>
      <c r="LCN3" s="1155"/>
      <c r="LCO3" s="1155"/>
      <c r="LCP3" s="1155"/>
      <c r="LCQ3" s="1155"/>
      <c r="LCR3" s="1155"/>
      <c r="LCS3" s="1155"/>
      <c r="LCT3" s="1155"/>
      <c r="LCU3" s="1155"/>
      <c r="LCV3" s="1155"/>
      <c r="LCW3" s="1155"/>
      <c r="LCX3" s="1155"/>
      <c r="LCY3" s="1155"/>
      <c r="LCZ3" s="1155"/>
      <c r="LDA3" s="1155"/>
      <c r="LDB3" s="1155"/>
      <c r="LDC3" s="1155"/>
      <c r="LDD3" s="1155"/>
      <c r="LDE3" s="1155"/>
      <c r="LDF3" s="1155"/>
      <c r="LDG3" s="1155"/>
      <c r="LDH3" s="1155"/>
      <c r="LDI3" s="1155"/>
      <c r="LDJ3" s="1155"/>
      <c r="LDK3" s="1155"/>
      <c r="LDL3" s="1155"/>
      <c r="LDM3" s="1155"/>
      <c r="LDN3" s="1155"/>
      <c r="LDO3" s="1155"/>
      <c r="LDP3" s="1155"/>
      <c r="LDQ3" s="1155"/>
      <c r="LDR3" s="1155"/>
      <c r="LDS3" s="1155"/>
      <c r="LDT3" s="1155"/>
      <c r="LDU3" s="1155"/>
      <c r="LDV3" s="1155"/>
      <c r="LDW3" s="1155"/>
      <c r="LDX3" s="1155"/>
      <c r="LDY3" s="1155"/>
      <c r="LDZ3" s="1155"/>
      <c r="LEA3" s="1155"/>
      <c r="LEB3" s="1155"/>
      <c r="LEC3" s="1155"/>
      <c r="LED3" s="1155"/>
      <c r="LEE3" s="1155"/>
      <c r="LEF3" s="1155"/>
      <c r="LEG3" s="1155"/>
      <c r="LEH3" s="1155"/>
      <c r="LEI3" s="1155"/>
      <c r="LEJ3" s="1155"/>
      <c r="LEK3" s="1155"/>
      <c r="LEL3" s="1155"/>
      <c r="LEM3" s="1155"/>
      <c r="LEN3" s="1155"/>
      <c r="LEO3" s="1155"/>
      <c r="LEP3" s="1155"/>
      <c r="LEQ3" s="1155"/>
      <c r="LER3" s="1155"/>
      <c r="LES3" s="1155"/>
      <c r="LET3" s="1155"/>
      <c r="LEU3" s="1155"/>
      <c r="LEV3" s="1155"/>
      <c r="LEW3" s="1155"/>
      <c r="LEX3" s="1155"/>
      <c r="LEY3" s="1155"/>
      <c r="LEZ3" s="1155"/>
      <c r="LFA3" s="1155"/>
      <c r="LFB3" s="1155"/>
      <c r="LFC3" s="1155"/>
      <c r="LFD3" s="1155"/>
      <c r="LFE3" s="1155"/>
      <c r="LFF3" s="1155"/>
      <c r="LFG3" s="1155"/>
      <c r="LFH3" s="1155"/>
      <c r="LFI3" s="1155"/>
      <c r="LFJ3" s="1155"/>
      <c r="LFK3" s="1155"/>
      <c r="LFL3" s="1155"/>
      <c r="LFM3" s="1155"/>
      <c r="LFN3" s="1155"/>
      <c r="LFO3" s="1155"/>
      <c r="LFP3" s="1155"/>
      <c r="LFQ3" s="1155"/>
      <c r="LFR3" s="1155"/>
      <c r="LFS3" s="1155"/>
      <c r="LFT3" s="1155"/>
      <c r="LFU3" s="1155"/>
      <c r="LFV3" s="1155"/>
      <c r="LFW3" s="1155"/>
      <c r="LFX3" s="1155"/>
      <c r="LFY3" s="1155"/>
      <c r="LFZ3" s="1155"/>
      <c r="LGA3" s="1155"/>
      <c r="LGB3" s="1155"/>
      <c r="LGC3" s="1155"/>
      <c r="LGD3" s="1155"/>
      <c r="LGE3" s="1155"/>
      <c r="LGF3" s="1155"/>
      <c r="LGG3" s="1155"/>
      <c r="LGH3" s="1155"/>
      <c r="LGI3" s="1155"/>
      <c r="LGJ3" s="1155"/>
      <c r="LGK3" s="1155"/>
      <c r="LGL3" s="1155"/>
      <c r="LGM3" s="1155"/>
      <c r="LGN3" s="1155"/>
      <c r="LGO3" s="1155"/>
      <c r="LGP3" s="1155"/>
      <c r="LGQ3" s="1155"/>
      <c r="LGR3" s="1155"/>
      <c r="LGS3" s="1155"/>
      <c r="LGT3" s="1155"/>
      <c r="LGU3" s="1155"/>
      <c r="LGV3" s="1155"/>
      <c r="LGW3" s="1155"/>
      <c r="LGX3" s="1155"/>
      <c r="LGY3" s="1155"/>
      <c r="LGZ3" s="1155"/>
      <c r="LHA3" s="1155"/>
      <c r="LHB3" s="1155"/>
      <c r="LHC3" s="1155"/>
      <c r="LHD3" s="1155"/>
      <c r="LHE3" s="1155"/>
      <c r="LHF3" s="1155"/>
      <c r="LHG3" s="1155"/>
      <c r="LHH3" s="1155"/>
      <c r="LHI3" s="1155"/>
      <c r="LHJ3" s="1155"/>
      <c r="LHK3" s="1155"/>
      <c r="LHL3" s="1155"/>
      <c r="LHM3" s="1155"/>
      <c r="LHN3" s="1155"/>
      <c r="LHO3" s="1155"/>
      <c r="LHP3" s="1155"/>
      <c r="LHQ3" s="1155"/>
      <c r="LHR3" s="1155"/>
      <c r="LHS3" s="1155"/>
      <c r="LHT3" s="1155"/>
      <c r="LHU3" s="1155"/>
      <c r="LHV3" s="1155"/>
      <c r="LHW3" s="1155"/>
      <c r="LHX3" s="1155"/>
      <c r="LHY3" s="1155"/>
      <c r="LHZ3" s="1155"/>
      <c r="LIA3" s="1155"/>
      <c r="LIB3" s="1155"/>
      <c r="LIC3" s="1155"/>
      <c r="LID3" s="1155"/>
      <c r="LIE3" s="1155"/>
      <c r="LIF3" s="1155"/>
      <c r="LIG3" s="1155"/>
      <c r="LIH3" s="1155"/>
      <c r="LII3" s="1155"/>
      <c r="LIJ3" s="1155"/>
      <c r="LIK3" s="1155"/>
      <c r="LIL3" s="1155"/>
      <c r="LIM3" s="1155"/>
      <c r="LIN3" s="1155"/>
      <c r="LIO3" s="1155"/>
      <c r="LIP3" s="1155"/>
      <c r="LIQ3" s="1155"/>
      <c r="LIR3" s="1155"/>
      <c r="LIS3" s="1155"/>
      <c r="LIT3" s="1155"/>
      <c r="LIU3" s="1155"/>
      <c r="LIV3" s="1155"/>
      <c r="LIW3" s="1155"/>
      <c r="LIX3" s="1155"/>
      <c r="LIY3" s="1155"/>
      <c r="LIZ3" s="1155"/>
      <c r="LJA3" s="1155"/>
      <c r="LJB3" s="1155"/>
      <c r="LJC3" s="1155"/>
      <c r="LJD3" s="1155"/>
      <c r="LJE3" s="1155"/>
      <c r="LJF3" s="1155"/>
      <c r="LJG3" s="1155"/>
      <c r="LJH3" s="1155"/>
      <c r="LJI3" s="1155"/>
      <c r="LJJ3" s="1155"/>
      <c r="LJK3" s="1155"/>
      <c r="LJL3" s="1155"/>
      <c r="LJM3" s="1155"/>
      <c r="LJN3" s="1155"/>
      <c r="LJO3" s="1155"/>
      <c r="LJP3" s="1155"/>
      <c r="LJQ3" s="1155"/>
      <c r="LJR3" s="1155"/>
      <c r="LJS3" s="1155"/>
      <c r="LJT3" s="1155"/>
      <c r="LJU3" s="1155"/>
      <c r="LJV3" s="1155"/>
      <c r="LJW3" s="1155"/>
      <c r="LJX3" s="1155"/>
      <c r="LJY3" s="1155"/>
      <c r="LJZ3" s="1155"/>
      <c r="LKA3" s="1155"/>
      <c r="LKB3" s="1155"/>
      <c r="LKC3" s="1155"/>
      <c r="LKD3" s="1155"/>
      <c r="LKE3" s="1155"/>
      <c r="LKF3" s="1155"/>
      <c r="LKG3" s="1155"/>
      <c r="LKH3" s="1155"/>
      <c r="LKI3" s="1155"/>
      <c r="LKJ3" s="1155"/>
      <c r="LKK3" s="1155"/>
      <c r="LKL3" s="1155"/>
      <c r="LKM3" s="1155"/>
      <c r="LKN3" s="1155"/>
      <c r="LKO3" s="1155"/>
      <c r="LKP3" s="1155"/>
      <c r="LKQ3" s="1155"/>
      <c r="LKR3" s="1155"/>
      <c r="LKS3" s="1155"/>
      <c r="LKT3" s="1155"/>
      <c r="LKU3" s="1155"/>
      <c r="LKV3" s="1155"/>
      <c r="LKW3" s="1155"/>
      <c r="LKX3" s="1155"/>
      <c r="LKY3" s="1155"/>
      <c r="LKZ3" s="1155"/>
      <c r="LLA3" s="1155"/>
      <c r="LLB3" s="1155"/>
      <c r="LLC3" s="1155"/>
      <c r="LLD3" s="1155"/>
      <c r="LLE3" s="1155"/>
      <c r="LLF3" s="1155"/>
      <c r="LLG3" s="1155"/>
      <c r="LLH3" s="1155"/>
      <c r="LLI3" s="1155"/>
      <c r="LLJ3" s="1155"/>
      <c r="LLK3" s="1155"/>
      <c r="LLL3" s="1155"/>
      <c r="LLM3" s="1155"/>
      <c r="LLN3" s="1155"/>
      <c r="LLO3" s="1155"/>
      <c r="LLP3" s="1155"/>
      <c r="LLQ3" s="1155"/>
      <c r="LLR3" s="1155"/>
      <c r="LLS3" s="1155"/>
      <c r="LLT3" s="1155"/>
      <c r="LLU3" s="1155"/>
      <c r="LLV3" s="1155"/>
      <c r="LLW3" s="1155"/>
      <c r="LLX3" s="1155"/>
      <c r="LLY3" s="1155"/>
      <c r="LLZ3" s="1155"/>
      <c r="LMA3" s="1155"/>
      <c r="LMB3" s="1155"/>
      <c r="LMC3" s="1155"/>
      <c r="LMD3" s="1155"/>
      <c r="LME3" s="1155"/>
      <c r="LMF3" s="1155"/>
      <c r="LMG3" s="1155"/>
      <c r="LMH3" s="1155"/>
      <c r="LMI3" s="1155"/>
      <c r="LMJ3" s="1155"/>
      <c r="LMK3" s="1155"/>
      <c r="LML3" s="1155"/>
      <c r="LMM3" s="1155"/>
      <c r="LMN3" s="1155"/>
      <c r="LMO3" s="1155"/>
      <c r="LMP3" s="1155"/>
      <c r="LMQ3" s="1155"/>
      <c r="LMR3" s="1155"/>
      <c r="LMS3" s="1155"/>
      <c r="LMT3" s="1155"/>
      <c r="LMU3" s="1155"/>
      <c r="LMV3" s="1155"/>
      <c r="LMW3" s="1155"/>
      <c r="LMX3" s="1155"/>
      <c r="LMY3" s="1155"/>
      <c r="LMZ3" s="1155"/>
      <c r="LNA3" s="1155"/>
      <c r="LNB3" s="1155"/>
      <c r="LNC3" s="1155"/>
      <c r="LND3" s="1155"/>
      <c r="LNE3" s="1155"/>
      <c r="LNF3" s="1155"/>
      <c r="LNG3" s="1155"/>
      <c r="LNH3" s="1155"/>
      <c r="LNI3" s="1155"/>
      <c r="LNJ3" s="1155"/>
      <c r="LNK3" s="1155"/>
      <c r="LNL3" s="1155"/>
      <c r="LNM3" s="1155"/>
      <c r="LNN3" s="1155"/>
      <c r="LNO3" s="1155"/>
      <c r="LNP3" s="1155"/>
      <c r="LNQ3" s="1155"/>
      <c r="LNR3" s="1155"/>
      <c r="LNS3" s="1155"/>
      <c r="LNT3" s="1155"/>
      <c r="LNU3" s="1155"/>
      <c r="LNV3" s="1155"/>
      <c r="LNW3" s="1155"/>
      <c r="LNX3" s="1155"/>
      <c r="LNY3" s="1155"/>
      <c r="LNZ3" s="1155"/>
      <c r="LOA3" s="1155"/>
      <c r="LOB3" s="1155"/>
      <c r="LOC3" s="1155"/>
      <c r="LOD3" s="1155"/>
      <c r="LOE3" s="1155"/>
      <c r="LOF3" s="1155"/>
      <c r="LOG3" s="1155"/>
      <c r="LOH3" s="1155"/>
      <c r="LOI3" s="1155"/>
      <c r="LOJ3" s="1155"/>
      <c r="LOK3" s="1155"/>
      <c r="LOL3" s="1155"/>
      <c r="LOM3" s="1155"/>
      <c r="LON3" s="1155"/>
      <c r="LOO3" s="1155"/>
      <c r="LOP3" s="1155"/>
      <c r="LOQ3" s="1155"/>
      <c r="LOR3" s="1155"/>
      <c r="LOS3" s="1155"/>
      <c r="LOT3" s="1155"/>
      <c r="LOU3" s="1155"/>
      <c r="LOV3" s="1155"/>
      <c r="LOW3" s="1155"/>
      <c r="LOX3" s="1155"/>
      <c r="LOY3" s="1155"/>
      <c r="LOZ3" s="1155"/>
      <c r="LPA3" s="1155"/>
      <c r="LPB3" s="1155"/>
      <c r="LPC3" s="1155"/>
      <c r="LPD3" s="1155"/>
      <c r="LPE3" s="1155"/>
      <c r="LPF3" s="1155"/>
      <c r="LPG3" s="1155"/>
      <c r="LPH3" s="1155"/>
      <c r="LPI3" s="1155"/>
      <c r="LPJ3" s="1155"/>
      <c r="LPK3" s="1155"/>
      <c r="LPL3" s="1155"/>
      <c r="LPM3" s="1155"/>
      <c r="LPN3" s="1155"/>
      <c r="LPO3" s="1155"/>
      <c r="LPP3" s="1155"/>
      <c r="LPQ3" s="1155"/>
      <c r="LPR3" s="1155"/>
      <c r="LPS3" s="1155"/>
      <c r="LPT3" s="1155"/>
      <c r="LPU3" s="1155"/>
      <c r="LPV3" s="1155"/>
      <c r="LPW3" s="1155"/>
      <c r="LPX3" s="1155"/>
      <c r="LPY3" s="1155"/>
      <c r="LPZ3" s="1155"/>
      <c r="LQA3" s="1155"/>
      <c r="LQB3" s="1155"/>
      <c r="LQC3" s="1155"/>
      <c r="LQD3" s="1155"/>
      <c r="LQE3" s="1155"/>
      <c r="LQF3" s="1155"/>
      <c r="LQG3" s="1155"/>
      <c r="LQH3" s="1155"/>
      <c r="LQI3" s="1155"/>
      <c r="LQJ3" s="1155"/>
      <c r="LQK3" s="1155"/>
      <c r="LQL3" s="1155"/>
      <c r="LQM3" s="1155"/>
      <c r="LQN3" s="1155"/>
      <c r="LQO3" s="1155"/>
      <c r="LQP3" s="1155"/>
      <c r="LQQ3" s="1155"/>
      <c r="LQR3" s="1155"/>
      <c r="LQS3" s="1155"/>
      <c r="LQT3" s="1155"/>
      <c r="LQU3" s="1155"/>
      <c r="LQV3" s="1155"/>
      <c r="LQW3" s="1155"/>
      <c r="LQX3" s="1155"/>
      <c r="LQY3" s="1155"/>
      <c r="LQZ3" s="1155"/>
      <c r="LRA3" s="1155"/>
      <c r="LRB3" s="1155"/>
      <c r="LRC3" s="1155"/>
      <c r="LRD3" s="1155"/>
      <c r="LRE3" s="1155"/>
      <c r="LRF3" s="1155"/>
      <c r="LRG3" s="1155"/>
      <c r="LRH3" s="1155"/>
      <c r="LRI3" s="1155"/>
      <c r="LRJ3" s="1155"/>
      <c r="LRK3" s="1155"/>
      <c r="LRL3" s="1155"/>
      <c r="LRM3" s="1155"/>
      <c r="LRN3" s="1155"/>
      <c r="LRO3" s="1155"/>
      <c r="LRP3" s="1155"/>
      <c r="LRQ3" s="1155"/>
      <c r="LRR3" s="1155"/>
      <c r="LRS3" s="1155"/>
      <c r="LRT3" s="1155"/>
      <c r="LRU3" s="1155"/>
      <c r="LRV3" s="1155"/>
      <c r="LRW3" s="1155"/>
      <c r="LRX3" s="1155"/>
      <c r="LRY3" s="1155"/>
      <c r="LRZ3" s="1155"/>
      <c r="LSA3" s="1155"/>
      <c r="LSB3" s="1155"/>
      <c r="LSC3" s="1155"/>
      <c r="LSD3" s="1155"/>
      <c r="LSE3" s="1155"/>
      <c r="LSF3" s="1155"/>
      <c r="LSG3" s="1155"/>
      <c r="LSH3" s="1155"/>
      <c r="LSI3" s="1155"/>
      <c r="LSJ3" s="1155"/>
      <c r="LSK3" s="1155"/>
      <c r="LSL3" s="1155"/>
      <c r="LSM3" s="1155"/>
      <c r="LSN3" s="1155"/>
      <c r="LSO3" s="1155"/>
      <c r="LSP3" s="1155"/>
      <c r="LSQ3" s="1155"/>
      <c r="LSR3" s="1155"/>
      <c r="LSS3" s="1155"/>
      <c r="LST3" s="1155"/>
      <c r="LSU3" s="1155"/>
      <c r="LSV3" s="1155"/>
      <c r="LSW3" s="1155"/>
      <c r="LSX3" s="1155"/>
      <c r="LSY3" s="1155"/>
      <c r="LSZ3" s="1155"/>
      <c r="LTA3" s="1155"/>
      <c r="LTB3" s="1155"/>
      <c r="LTC3" s="1155"/>
      <c r="LTD3" s="1155"/>
      <c r="LTE3" s="1155"/>
      <c r="LTF3" s="1155"/>
      <c r="LTG3" s="1155"/>
      <c r="LTH3" s="1155"/>
      <c r="LTI3" s="1155"/>
      <c r="LTJ3" s="1155"/>
      <c r="LTK3" s="1155"/>
      <c r="LTL3" s="1155"/>
      <c r="LTM3" s="1155"/>
      <c r="LTN3" s="1155"/>
      <c r="LTO3" s="1155"/>
      <c r="LTP3" s="1155"/>
      <c r="LTQ3" s="1155"/>
      <c r="LTR3" s="1155"/>
      <c r="LTS3" s="1155"/>
      <c r="LTT3" s="1155"/>
      <c r="LTU3" s="1155"/>
      <c r="LTV3" s="1155"/>
      <c r="LTW3" s="1155"/>
      <c r="LTX3" s="1155"/>
      <c r="LTY3" s="1155"/>
      <c r="LTZ3" s="1155"/>
      <c r="LUA3" s="1155"/>
      <c r="LUB3" s="1155"/>
      <c r="LUC3" s="1155"/>
      <c r="LUD3" s="1155"/>
      <c r="LUE3" s="1155"/>
      <c r="LUF3" s="1155"/>
      <c r="LUG3" s="1155"/>
      <c r="LUH3" s="1155"/>
      <c r="LUI3" s="1155"/>
      <c r="LUJ3" s="1155"/>
      <c r="LUK3" s="1155"/>
      <c r="LUL3" s="1155"/>
      <c r="LUM3" s="1155"/>
      <c r="LUN3" s="1155"/>
      <c r="LUO3" s="1155"/>
      <c r="LUP3" s="1155"/>
      <c r="LUQ3" s="1155"/>
      <c r="LUR3" s="1155"/>
      <c r="LUS3" s="1155"/>
      <c r="LUT3" s="1155"/>
      <c r="LUU3" s="1155"/>
      <c r="LUV3" s="1155"/>
      <c r="LUW3" s="1155"/>
      <c r="LUX3" s="1155"/>
      <c r="LUY3" s="1155"/>
      <c r="LUZ3" s="1155"/>
      <c r="LVA3" s="1155"/>
      <c r="LVB3" s="1155"/>
      <c r="LVC3" s="1155"/>
      <c r="LVD3" s="1155"/>
      <c r="LVE3" s="1155"/>
      <c r="LVF3" s="1155"/>
      <c r="LVG3" s="1155"/>
      <c r="LVH3" s="1155"/>
      <c r="LVI3" s="1155"/>
      <c r="LVJ3" s="1155"/>
      <c r="LVK3" s="1155"/>
      <c r="LVL3" s="1155"/>
      <c r="LVM3" s="1155"/>
      <c r="LVN3" s="1155"/>
      <c r="LVO3" s="1155"/>
      <c r="LVP3" s="1155"/>
      <c r="LVQ3" s="1155"/>
      <c r="LVR3" s="1155"/>
      <c r="LVS3" s="1155"/>
      <c r="LVT3" s="1155"/>
      <c r="LVU3" s="1155"/>
      <c r="LVV3" s="1155"/>
      <c r="LVW3" s="1155"/>
      <c r="LVX3" s="1155"/>
      <c r="LVY3" s="1155"/>
      <c r="LVZ3" s="1155"/>
      <c r="LWA3" s="1155"/>
      <c r="LWB3" s="1155"/>
      <c r="LWC3" s="1155"/>
      <c r="LWD3" s="1155"/>
      <c r="LWE3" s="1155"/>
      <c r="LWF3" s="1155"/>
      <c r="LWG3" s="1155"/>
      <c r="LWH3" s="1155"/>
      <c r="LWI3" s="1155"/>
      <c r="LWJ3" s="1155"/>
      <c r="LWK3" s="1155"/>
      <c r="LWL3" s="1155"/>
      <c r="LWM3" s="1155"/>
      <c r="LWN3" s="1155"/>
      <c r="LWO3" s="1155"/>
      <c r="LWP3" s="1155"/>
      <c r="LWQ3" s="1155"/>
      <c r="LWR3" s="1155"/>
      <c r="LWS3" s="1155"/>
      <c r="LWT3" s="1155"/>
      <c r="LWU3" s="1155"/>
      <c r="LWV3" s="1155"/>
      <c r="LWW3" s="1155"/>
      <c r="LWX3" s="1155"/>
      <c r="LWY3" s="1155"/>
      <c r="LWZ3" s="1155"/>
      <c r="LXA3" s="1155"/>
      <c r="LXB3" s="1155"/>
      <c r="LXC3" s="1155"/>
      <c r="LXD3" s="1155"/>
      <c r="LXE3" s="1155"/>
      <c r="LXF3" s="1155"/>
      <c r="LXG3" s="1155"/>
      <c r="LXH3" s="1155"/>
      <c r="LXI3" s="1155"/>
      <c r="LXJ3" s="1155"/>
      <c r="LXK3" s="1155"/>
      <c r="LXL3" s="1155"/>
      <c r="LXM3" s="1155"/>
      <c r="LXN3" s="1155"/>
      <c r="LXO3" s="1155"/>
      <c r="LXP3" s="1155"/>
      <c r="LXQ3" s="1155"/>
      <c r="LXR3" s="1155"/>
      <c r="LXS3" s="1155"/>
      <c r="LXT3" s="1155"/>
      <c r="LXU3" s="1155"/>
      <c r="LXV3" s="1155"/>
      <c r="LXW3" s="1155"/>
      <c r="LXX3" s="1155"/>
      <c r="LXY3" s="1155"/>
      <c r="LXZ3" s="1155"/>
      <c r="LYA3" s="1155"/>
      <c r="LYB3" s="1155"/>
      <c r="LYC3" s="1155"/>
      <c r="LYD3" s="1155"/>
      <c r="LYE3" s="1155"/>
      <c r="LYF3" s="1155"/>
      <c r="LYG3" s="1155"/>
      <c r="LYH3" s="1155"/>
      <c r="LYI3" s="1155"/>
      <c r="LYJ3" s="1155"/>
      <c r="LYK3" s="1155"/>
      <c r="LYL3" s="1155"/>
      <c r="LYM3" s="1155"/>
      <c r="LYN3" s="1155"/>
      <c r="LYO3" s="1155"/>
      <c r="LYP3" s="1155"/>
      <c r="LYQ3" s="1155"/>
      <c r="LYR3" s="1155"/>
      <c r="LYS3" s="1155"/>
      <c r="LYT3" s="1155"/>
      <c r="LYU3" s="1155"/>
      <c r="LYV3" s="1155"/>
      <c r="LYW3" s="1155"/>
      <c r="LYX3" s="1155"/>
      <c r="LYY3" s="1155"/>
      <c r="LYZ3" s="1155"/>
      <c r="LZA3" s="1155"/>
      <c r="LZB3" s="1155"/>
      <c r="LZC3" s="1155"/>
      <c r="LZD3" s="1155"/>
      <c r="LZE3" s="1155"/>
      <c r="LZF3" s="1155"/>
      <c r="LZG3" s="1155"/>
      <c r="LZH3" s="1155"/>
      <c r="LZI3" s="1155"/>
      <c r="LZJ3" s="1155"/>
      <c r="LZK3" s="1155"/>
      <c r="LZL3" s="1155"/>
      <c r="LZM3" s="1155"/>
      <c r="LZN3" s="1155"/>
      <c r="LZO3" s="1155"/>
      <c r="LZP3" s="1155"/>
      <c r="LZQ3" s="1155"/>
      <c r="LZR3" s="1155"/>
      <c r="LZS3" s="1155"/>
      <c r="LZT3" s="1155"/>
      <c r="LZU3" s="1155"/>
      <c r="LZV3" s="1155"/>
      <c r="LZW3" s="1155"/>
      <c r="LZX3" s="1155"/>
      <c r="LZY3" s="1155"/>
      <c r="LZZ3" s="1155"/>
      <c r="MAA3" s="1155"/>
      <c r="MAB3" s="1155"/>
      <c r="MAC3" s="1155"/>
      <c r="MAD3" s="1155"/>
      <c r="MAE3" s="1155"/>
      <c r="MAF3" s="1155"/>
      <c r="MAG3" s="1155"/>
      <c r="MAH3" s="1155"/>
      <c r="MAI3" s="1155"/>
      <c r="MAJ3" s="1155"/>
      <c r="MAK3" s="1155"/>
      <c r="MAL3" s="1155"/>
      <c r="MAM3" s="1155"/>
      <c r="MAN3" s="1155"/>
      <c r="MAO3" s="1155"/>
      <c r="MAP3" s="1155"/>
      <c r="MAQ3" s="1155"/>
      <c r="MAR3" s="1155"/>
      <c r="MAS3" s="1155"/>
      <c r="MAT3" s="1155"/>
      <c r="MAU3" s="1155"/>
      <c r="MAV3" s="1155"/>
      <c r="MAW3" s="1155"/>
      <c r="MAX3" s="1155"/>
      <c r="MAY3" s="1155"/>
      <c r="MAZ3" s="1155"/>
      <c r="MBA3" s="1155"/>
      <c r="MBB3" s="1155"/>
      <c r="MBC3" s="1155"/>
      <c r="MBD3" s="1155"/>
      <c r="MBE3" s="1155"/>
      <c r="MBF3" s="1155"/>
      <c r="MBG3" s="1155"/>
      <c r="MBH3" s="1155"/>
      <c r="MBI3" s="1155"/>
      <c r="MBJ3" s="1155"/>
      <c r="MBK3" s="1155"/>
      <c r="MBL3" s="1155"/>
      <c r="MBM3" s="1155"/>
      <c r="MBN3" s="1155"/>
      <c r="MBO3" s="1155"/>
      <c r="MBP3" s="1155"/>
      <c r="MBQ3" s="1155"/>
      <c r="MBR3" s="1155"/>
      <c r="MBS3" s="1155"/>
      <c r="MBT3" s="1155"/>
      <c r="MBU3" s="1155"/>
      <c r="MBV3" s="1155"/>
      <c r="MBW3" s="1155"/>
      <c r="MBX3" s="1155"/>
      <c r="MBY3" s="1155"/>
      <c r="MBZ3" s="1155"/>
      <c r="MCA3" s="1155"/>
      <c r="MCB3" s="1155"/>
      <c r="MCC3" s="1155"/>
      <c r="MCD3" s="1155"/>
      <c r="MCE3" s="1155"/>
      <c r="MCF3" s="1155"/>
      <c r="MCG3" s="1155"/>
      <c r="MCH3" s="1155"/>
      <c r="MCI3" s="1155"/>
      <c r="MCJ3" s="1155"/>
      <c r="MCK3" s="1155"/>
      <c r="MCL3" s="1155"/>
      <c r="MCM3" s="1155"/>
      <c r="MCN3" s="1155"/>
      <c r="MCO3" s="1155"/>
      <c r="MCP3" s="1155"/>
      <c r="MCQ3" s="1155"/>
      <c r="MCR3" s="1155"/>
      <c r="MCS3" s="1155"/>
      <c r="MCT3" s="1155"/>
      <c r="MCU3" s="1155"/>
      <c r="MCV3" s="1155"/>
      <c r="MCW3" s="1155"/>
      <c r="MCX3" s="1155"/>
      <c r="MCY3" s="1155"/>
      <c r="MCZ3" s="1155"/>
      <c r="MDA3" s="1155"/>
      <c r="MDB3" s="1155"/>
      <c r="MDC3" s="1155"/>
      <c r="MDD3" s="1155"/>
      <c r="MDE3" s="1155"/>
      <c r="MDF3" s="1155"/>
      <c r="MDG3" s="1155"/>
      <c r="MDH3" s="1155"/>
      <c r="MDI3" s="1155"/>
      <c r="MDJ3" s="1155"/>
      <c r="MDK3" s="1155"/>
      <c r="MDL3" s="1155"/>
      <c r="MDM3" s="1155"/>
      <c r="MDN3" s="1155"/>
      <c r="MDO3" s="1155"/>
      <c r="MDP3" s="1155"/>
      <c r="MDQ3" s="1155"/>
      <c r="MDR3" s="1155"/>
      <c r="MDS3" s="1155"/>
      <c r="MDT3" s="1155"/>
      <c r="MDU3" s="1155"/>
      <c r="MDV3" s="1155"/>
      <c r="MDW3" s="1155"/>
      <c r="MDX3" s="1155"/>
      <c r="MDY3" s="1155"/>
      <c r="MDZ3" s="1155"/>
      <c r="MEA3" s="1155"/>
      <c r="MEB3" s="1155"/>
      <c r="MEC3" s="1155"/>
      <c r="MED3" s="1155"/>
      <c r="MEE3" s="1155"/>
      <c r="MEF3" s="1155"/>
      <c r="MEG3" s="1155"/>
      <c r="MEH3" s="1155"/>
      <c r="MEI3" s="1155"/>
      <c r="MEJ3" s="1155"/>
      <c r="MEK3" s="1155"/>
      <c r="MEL3" s="1155"/>
      <c r="MEM3" s="1155"/>
      <c r="MEN3" s="1155"/>
      <c r="MEO3" s="1155"/>
      <c r="MEP3" s="1155"/>
      <c r="MEQ3" s="1155"/>
      <c r="MER3" s="1155"/>
      <c r="MES3" s="1155"/>
      <c r="MET3" s="1155"/>
      <c r="MEU3" s="1155"/>
      <c r="MEV3" s="1155"/>
      <c r="MEW3" s="1155"/>
      <c r="MEX3" s="1155"/>
      <c r="MEY3" s="1155"/>
      <c r="MEZ3" s="1155"/>
      <c r="MFA3" s="1155"/>
      <c r="MFB3" s="1155"/>
      <c r="MFC3" s="1155"/>
      <c r="MFD3" s="1155"/>
      <c r="MFE3" s="1155"/>
      <c r="MFF3" s="1155"/>
      <c r="MFG3" s="1155"/>
      <c r="MFH3" s="1155"/>
      <c r="MFI3" s="1155"/>
      <c r="MFJ3" s="1155"/>
      <c r="MFK3" s="1155"/>
      <c r="MFL3" s="1155"/>
      <c r="MFM3" s="1155"/>
      <c r="MFN3" s="1155"/>
      <c r="MFO3" s="1155"/>
      <c r="MFP3" s="1155"/>
      <c r="MFQ3" s="1155"/>
      <c r="MFR3" s="1155"/>
      <c r="MFS3" s="1155"/>
      <c r="MFT3" s="1155"/>
      <c r="MFU3" s="1155"/>
      <c r="MFV3" s="1155"/>
      <c r="MFW3" s="1155"/>
      <c r="MFX3" s="1155"/>
      <c r="MFY3" s="1155"/>
      <c r="MFZ3" s="1155"/>
      <c r="MGA3" s="1155"/>
      <c r="MGB3" s="1155"/>
      <c r="MGC3" s="1155"/>
      <c r="MGD3" s="1155"/>
      <c r="MGE3" s="1155"/>
      <c r="MGF3" s="1155"/>
      <c r="MGG3" s="1155"/>
      <c r="MGH3" s="1155"/>
      <c r="MGI3" s="1155"/>
      <c r="MGJ3" s="1155"/>
      <c r="MGK3" s="1155"/>
      <c r="MGL3" s="1155"/>
      <c r="MGM3" s="1155"/>
      <c r="MGN3" s="1155"/>
      <c r="MGO3" s="1155"/>
      <c r="MGP3" s="1155"/>
      <c r="MGQ3" s="1155"/>
      <c r="MGR3" s="1155"/>
      <c r="MGS3" s="1155"/>
      <c r="MGT3" s="1155"/>
      <c r="MGU3" s="1155"/>
      <c r="MGV3" s="1155"/>
      <c r="MGW3" s="1155"/>
      <c r="MGX3" s="1155"/>
      <c r="MGY3" s="1155"/>
      <c r="MGZ3" s="1155"/>
      <c r="MHA3" s="1155"/>
      <c r="MHB3" s="1155"/>
      <c r="MHC3" s="1155"/>
      <c r="MHD3" s="1155"/>
      <c r="MHE3" s="1155"/>
      <c r="MHF3" s="1155"/>
      <c r="MHG3" s="1155"/>
      <c r="MHH3" s="1155"/>
      <c r="MHI3" s="1155"/>
      <c r="MHJ3" s="1155"/>
      <c r="MHK3" s="1155"/>
      <c r="MHL3" s="1155"/>
      <c r="MHM3" s="1155"/>
      <c r="MHN3" s="1155"/>
      <c r="MHO3" s="1155"/>
      <c r="MHP3" s="1155"/>
      <c r="MHQ3" s="1155"/>
      <c r="MHR3" s="1155"/>
      <c r="MHS3" s="1155"/>
      <c r="MHT3" s="1155"/>
      <c r="MHU3" s="1155"/>
      <c r="MHV3" s="1155"/>
      <c r="MHW3" s="1155"/>
      <c r="MHX3" s="1155"/>
      <c r="MHY3" s="1155"/>
      <c r="MHZ3" s="1155"/>
      <c r="MIA3" s="1155"/>
      <c r="MIB3" s="1155"/>
      <c r="MIC3" s="1155"/>
      <c r="MID3" s="1155"/>
      <c r="MIE3" s="1155"/>
      <c r="MIF3" s="1155"/>
      <c r="MIG3" s="1155"/>
      <c r="MIH3" s="1155"/>
      <c r="MII3" s="1155"/>
      <c r="MIJ3" s="1155"/>
      <c r="MIK3" s="1155"/>
      <c r="MIL3" s="1155"/>
      <c r="MIM3" s="1155"/>
      <c r="MIN3" s="1155"/>
      <c r="MIO3" s="1155"/>
      <c r="MIP3" s="1155"/>
      <c r="MIQ3" s="1155"/>
      <c r="MIR3" s="1155"/>
      <c r="MIS3" s="1155"/>
      <c r="MIT3" s="1155"/>
      <c r="MIU3" s="1155"/>
      <c r="MIV3" s="1155"/>
      <c r="MIW3" s="1155"/>
      <c r="MIX3" s="1155"/>
      <c r="MIY3" s="1155"/>
      <c r="MIZ3" s="1155"/>
      <c r="MJA3" s="1155"/>
      <c r="MJB3" s="1155"/>
      <c r="MJC3" s="1155"/>
      <c r="MJD3" s="1155"/>
      <c r="MJE3" s="1155"/>
      <c r="MJF3" s="1155"/>
      <c r="MJG3" s="1155"/>
      <c r="MJH3" s="1155"/>
      <c r="MJI3" s="1155"/>
      <c r="MJJ3" s="1155"/>
      <c r="MJK3" s="1155"/>
      <c r="MJL3" s="1155"/>
      <c r="MJM3" s="1155"/>
      <c r="MJN3" s="1155"/>
      <c r="MJO3" s="1155"/>
      <c r="MJP3" s="1155"/>
      <c r="MJQ3" s="1155"/>
      <c r="MJR3" s="1155"/>
      <c r="MJS3" s="1155"/>
      <c r="MJT3" s="1155"/>
      <c r="MJU3" s="1155"/>
      <c r="MJV3" s="1155"/>
      <c r="MJW3" s="1155"/>
      <c r="MJX3" s="1155"/>
      <c r="MJY3" s="1155"/>
      <c r="MJZ3" s="1155"/>
      <c r="MKA3" s="1155"/>
      <c r="MKB3" s="1155"/>
      <c r="MKC3" s="1155"/>
      <c r="MKD3" s="1155"/>
      <c r="MKE3" s="1155"/>
      <c r="MKF3" s="1155"/>
      <c r="MKG3" s="1155"/>
      <c r="MKH3" s="1155"/>
      <c r="MKI3" s="1155"/>
      <c r="MKJ3" s="1155"/>
      <c r="MKK3" s="1155"/>
      <c r="MKL3" s="1155"/>
      <c r="MKM3" s="1155"/>
      <c r="MKN3" s="1155"/>
      <c r="MKO3" s="1155"/>
      <c r="MKP3" s="1155"/>
      <c r="MKQ3" s="1155"/>
      <c r="MKR3" s="1155"/>
      <c r="MKS3" s="1155"/>
      <c r="MKT3" s="1155"/>
      <c r="MKU3" s="1155"/>
      <c r="MKV3" s="1155"/>
      <c r="MKW3" s="1155"/>
      <c r="MKX3" s="1155"/>
      <c r="MKY3" s="1155"/>
      <c r="MKZ3" s="1155"/>
      <c r="MLA3" s="1155"/>
      <c r="MLB3" s="1155"/>
      <c r="MLC3" s="1155"/>
      <c r="MLD3" s="1155"/>
      <c r="MLE3" s="1155"/>
      <c r="MLF3" s="1155"/>
      <c r="MLG3" s="1155"/>
      <c r="MLH3" s="1155"/>
      <c r="MLI3" s="1155"/>
      <c r="MLJ3" s="1155"/>
      <c r="MLK3" s="1155"/>
      <c r="MLL3" s="1155"/>
      <c r="MLM3" s="1155"/>
      <c r="MLN3" s="1155"/>
      <c r="MLO3" s="1155"/>
      <c r="MLP3" s="1155"/>
      <c r="MLQ3" s="1155"/>
      <c r="MLR3" s="1155"/>
      <c r="MLS3" s="1155"/>
      <c r="MLT3" s="1155"/>
      <c r="MLU3" s="1155"/>
      <c r="MLV3" s="1155"/>
      <c r="MLW3" s="1155"/>
      <c r="MLX3" s="1155"/>
      <c r="MLY3" s="1155"/>
      <c r="MLZ3" s="1155"/>
      <c r="MMA3" s="1155"/>
      <c r="MMB3" s="1155"/>
      <c r="MMC3" s="1155"/>
      <c r="MMD3" s="1155"/>
      <c r="MME3" s="1155"/>
      <c r="MMF3" s="1155"/>
      <c r="MMG3" s="1155"/>
      <c r="MMH3" s="1155"/>
      <c r="MMI3" s="1155"/>
      <c r="MMJ3" s="1155"/>
      <c r="MMK3" s="1155"/>
      <c r="MML3" s="1155"/>
      <c r="MMM3" s="1155"/>
      <c r="MMN3" s="1155"/>
      <c r="MMO3" s="1155"/>
      <c r="MMP3" s="1155"/>
      <c r="MMQ3" s="1155"/>
      <c r="MMR3" s="1155"/>
      <c r="MMS3" s="1155"/>
      <c r="MMT3" s="1155"/>
      <c r="MMU3" s="1155"/>
      <c r="MMV3" s="1155"/>
      <c r="MMW3" s="1155"/>
      <c r="MMX3" s="1155"/>
      <c r="MMY3" s="1155"/>
      <c r="MMZ3" s="1155"/>
      <c r="MNA3" s="1155"/>
      <c r="MNB3" s="1155"/>
      <c r="MNC3" s="1155"/>
      <c r="MND3" s="1155"/>
      <c r="MNE3" s="1155"/>
      <c r="MNF3" s="1155"/>
      <c r="MNG3" s="1155"/>
      <c r="MNH3" s="1155"/>
      <c r="MNI3" s="1155"/>
      <c r="MNJ3" s="1155"/>
      <c r="MNK3" s="1155"/>
      <c r="MNL3" s="1155"/>
      <c r="MNM3" s="1155"/>
      <c r="MNN3" s="1155"/>
      <c r="MNO3" s="1155"/>
      <c r="MNP3" s="1155"/>
      <c r="MNQ3" s="1155"/>
      <c r="MNR3" s="1155"/>
      <c r="MNS3" s="1155"/>
      <c r="MNT3" s="1155"/>
      <c r="MNU3" s="1155"/>
      <c r="MNV3" s="1155"/>
      <c r="MNW3" s="1155"/>
      <c r="MNX3" s="1155"/>
      <c r="MNY3" s="1155"/>
      <c r="MNZ3" s="1155"/>
      <c r="MOA3" s="1155"/>
      <c r="MOB3" s="1155"/>
      <c r="MOC3" s="1155"/>
      <c r="MOD3" s="1155"/>
      <c r="MOE3" s="1155"/>
      <c r="MOF3" s="1155"/>
      <c r="MOG3" s="1155"/>
      <c r="MOH3" s="1155"/>
      <c r="MOI3" s="1155"/>
      <c r="MOJ3" s="1155"/>
      <c r="MOK3" s="1155"/>
      <c r="MOL3" s="1155"/>
      <c r="MOM3" s="1155"/>
      <c r="MON3" s="1155"/>
      <c r="MOO3" s="1155"/>
      <c r="MOP3" s="1155"/>
      <c r="MOQ3" s="1155"/>
      <c r="MOR3" s="1155"/>
      <c r="MOS3" s="1155"/>
      <c r="MOT3" s="1155"/>
      <c r="MOU3" s="1155"/>
      <c r="MOV3" s="1155"/>
      <c r="MOW3" s="1155"/>
      <c r="MOX3" s="1155"/>
      <c r="MOY3" s="1155"/>
      <c r="MOZ3" s="1155"/>
      <c r="MPA3" s="1155"/>
      <c r="MPB3" s="1155"/>
      <c r="MPC3" s="1155"/>
      <c r="MPD3" s="1155"/>
      <c r="MPE3" s="1155"/>
      <c r="MPF3" s="1155"/>
      <c r="MPG3" s="1155"/>
      <c r="MPH3" s="1155"/>
      <c r="MPI3" s="1155"/>
      <c r="MPJ3" s="1155"/>
      <c r="MPK3" s="1155"/>
      <c r="MPL3" s="1155"/>
      <c r="MPM3" s="1155"/>
      <c r="MPN3" s="1155"/>
      <c r="MPO3" s="1155"/>
      <c r="MPP3" s="1155"/>
      <c r="MPQ3" s="1155"/>
      <c r="MPR3" s="1155"/>
      <c r="MPS3" s="1155"/>
      <c r="MPT3" s="1155"/>
      <c r="MPU3" s="1155"/>
      <c r="MPV3" s="1155"/>
      <c r="MPW3" s="1155"/>
      <c r="MPX3" s="1155"/>
      <c r="MPY3" s="1155"/>
      <c r="MPZ3" s="1155"/>
      <c r="MQA3" s="1155"/>
      <c r="MQB3" s="1155"/>
      <c r="MQC3" s="1155"/>
      <c r="MQD3" s="1155"/>
      <c r="MQE3" s="1155"/>
      <c r="MQF3" s="1155"/>
      <c r="MQG3" s="1155"/>
      <c r="MQH3" s="1155"/>
      <c r="MQI3" s="1155"/>
      <c r="MQJ3" s="1155"/>
      <c r="MQK3" s="1155"/>
      <c r="MQL3" s="1155"/>
      <c r="MQM3" s="1155"/>
      <c r="MQN3" s="1155"/>
      <c r="MQO3" s="1155"/>
      <c r="MQP3" s="1155"/>
      <c r="MQQ3" s="1155"/>
      <c r="MQR3" s="1155"/>
      <c r="MQS3" s="1155"/>
      <c r="MQT3" s="1155"/>
      <c r="MQU3" s="1155"/>
      <c r="MQV3" s="1155"/>
      <c r="MQW3" s="1155"/>
      <c r="MQX3" s="1155"/>
      <c r="MQY3" s="1155"/>
      <c r="MQZ3" s="1155"/>
      <c r="MRA3" s="1155"/>
      <c r="MRB3" s="1155"/>
      <c r="MRC3" s="1155"/>
      <c r="MRD3" s="1155"/>
      <c r="MRE3" s="1155"/>
      <c r="MRF3" s="1155"/>
      <c r="MRG3" s="1155"/>
      <c r="MRH3" s="1155"/>
      <c r="MRI3" s="1155"/>
      <c r="MRJ3" s="1155"/>
      <c r="MRK3" s="1155"/>
      <c r="MRL3" s="1155"/>
      <c r="MRM3" s="1155"/>
      <c r="MRN3" s="1155"/>
      <c r="MRO3" s="1155"/>
      <c r="MRP3" s="1155"/>
      <c r="MRQ3" s="1155"/>
      <c r="MRR3" s="1155"/>
      <c r="MRS3" s="1155"/>
      <c r="MRT3" s="1155"/>
      <c r="MRU3" s="1155"/>
      <c r="MRV3" s="1155"/>
      <c r="MRW3" s="1155"/>
      <c r="MRX3" s="1155"/>
      <c r="MRY3" s="1155"/>
      <c r="MRZ3" s="1155"/>
      <c r="MSA3" s="1155"/>
      <c r="MSB3" s="1155"/>
      <c r="MSC3" s="1155"/>
      <c r="MSD3" s="1155"/>
      <c r="MSE3" s="1155"/>
      <c r="MSF3" s="1155"/>
      <c r="MSG3" s="1155"/>
      <c r="MSH3" s="1155"/>
      <c r="MSI3" s="1155"/>
      <c r="MSJ3" s="1155"/>
      <c r="MSK3" s="1155"/>
      <c r="MSL3" s="1155"/>
      <c r="MSM3" s="1155"/>
      <c r="MSN3" s="1155"/>
      <c r="MSO3" s="1155"/>
      <c r="MSP3" s="1155"/>
      <c r="MSQ3" s="1155"/>
      <c r="MSR3" s="1155"/>
      <c r="MSS3" s="1155"/>
      <c r="MST3" s="1155"/>
      <c r="MSU3" s="1155"/>
      <c r="MSV3" s="1155"/>
      <c r="MSW3" s="1155"/>
      <c r="MSX3" s="1155"/>
      <c r="MSY3" s="1155"/>
      <c r="MSZ3" s="1155"/>
      <c r="MTA3" s="1155"/>
      <c r="MTB3" s="1155"/>
      <c r="MTC3" s="1155"/>
      <c r="MTD3" s="1155"/>
      <c r="MTE3" s="1155"/>
      <c r="MTF3" s="1155"/>
      <c r="MTG3" s="1155"/>
      <c r="MTH3" s="1155"/>
      <c r="MTI3" s="1155"/>
      <c r="MTJ3" s="1155"/>
      <c r="MTK3" s="1155"/>
      <c r="MTL3" s="1155"/>
      <c r="MTM3" s="1155"/>
      <c r="MTN3" s="1155"/>
      <c r="MTO3" s="1155"/>
      <c r="MTP3" s="1155"/>
      <c r="MTQ3" s="1155"/>
      <c r="MTR3" s="1155"/>
      <c r="MTS3" s="1155"/>
      <c r="MTT3" s="1155"/>
      <c r="MTU3" s="1155"/>
      <c r="MTV3" s="1155"/>
      <c r="MTW3" s="1155"/>
      <c r="MTX3" s="1155"/>
      <c r="MTY3" s="1155"/>
      <c r="MTZ3" s="1155"/>
      <c r="MUA3" s="1155"/>
      <c r="MUB3" s="1155"/>
      <c r="MUC3" s="1155"/>
      <c r="MUD3" s="1155"/>
      <c r="MUE3" s="1155"/>
      <c r="MUF3" s="1155"/>
      <c r="MUG3" s="1155"/>
      <c r="MUH3" s="1155"/>
      <c r="MUI3" s="1155"/>
      <c r="MUJ3" s="1155"/>
      <c r="MUK3" s="1155"/>
      <c r="MUL3" s="1155"/>
      <c r="MUM3" s="1155"/>
      <c r="MUN3" s="1155"/>
      <c r="MUO3" s="1155"/>
      <c r="MUP3" s="1155"/>
      <c r="MUQ3" s="1155"/>
      <c r="MUR3" s="1155"/>
      <c r="MUS3" s="1155"/>
      <c r="MUT3" s="1155"/>
      <c r="MUU3" s="1155"/>
      <c r="MUV3" s="1155"/>
      <c r="MUW3" s="1155"/>
      <c r="MUX3" s="1155"/>
      <c r="MUY3" s="1155"/>
      <c r="MUZ3" s="1155"/>
      <c r="MVA3" s="1155"/>
      <c r="MVB3" s="1155"/>
      <c r="MVC3" s="1155"/>
      <c r="MVD3" s="1155"/>
      <c r="MVE3" s="1155"/>
      <c r="MVF3" s="1155"/>
      <c r="MVG3" s="1155"/>
      <c r="MVH3" s="1155"/>
      <c r="MVI3" s="1155"/>
      <c r="MVJ3" s="1155"/>
      <c r="MVK3" s="1155"/>
      <c r="MVL3" s="1155"/>
      <c r="MVM3" s="1155"/>
      <c r="MVN3" s="1155"/>
      <c r="MVO3" s="1155"/>
      <c r="MVP3" s="1155"/>
      <c r="MVQ3" s="1155"/>
      <c r="MVR3" s="1155"/>
      <c r="MVS3" s="1155"/>
      <c r="MVT3" s="1155"/>
      <c r="MVU3" s="1155"/>
      <c r="MVV3" s="1155"/>
      <c r="MVW3" s="1155"/>
      <c r="MVX3" s="1155"/>
      <c r="MVY3" s="1155"/>
      <c r="MVZ3" s="1155"/>
      <c r="MWA3" s="1155"/>
      <c r="MWB3" s="1155"/>
      <c r="MWC3" s="1155"/>
      <c r="MWD3" s="1155"/>
      <c r="MWE3" s="1155"/>
      <c r="MWF3" s="1155"/>
      <c r="MWG3" s="1155"/>
      <c r="MWH3" s="1155"/>
      <c r="MWI3" s="1155"/>
      <c r="MWJ3" s="1155"/>
      <c r="MWK3" s="1155"/>
      <c r="MWL3" s="1155"/>
      <c r="MWM3" s="1155"/>
      <c r="MWN3" s="1155"/>
      <c r="MWO3" s="1155"/>
      <c r="MWP3" s="1155"/>
      <c r="MWQ3" s="1155"/>
      <c r="MWR3" s="1155"/>
      <c r="MWS3" s="1155"/>
      <c r="MWT3" s="1155"/>
      <c r="MWU3" s="1155"/>
      <c r="MWV3" s="1155"/>
      <c r="MWW3" s="1155"/>
      <c r="MWX3" s="1155"/>
      <c r="MWY3" s="1155"/>
      <c r="MWZ3" s="1155"/>
      <c r="MXA3" s="1155"/>
      <c r="MXB3" s="1155"/>
      <c r="MXC3" s="1155"/>
      <c r="MXD3" s="1155"/>
      <c r="MXE3" s="1155"/>
      <c r="MXF3" s="1155"/>
      <c r="MXG3" s="1155"/>
      <c r="MXH3" s="1155"/>
      <c r="MXI3" s="1155"/>
      <c r="MXJ3" s="1155"/>
      <c r="MXK3" s="1155"/>
      <c r="MXL3" s="1155"/>
      <c r="MXM3" s="1155"/>
      <c r="MXN3" s="1155"/>
      <c r="MXO3" s="1155"/>
      <c r="MXP3" s="1155"/>
      <c r="MXQ3" s="1155"/>
      <c r="MXR3" s="1155"/>
      <c r="MXS3" s="1155"/>
      <c r="MXT3" s="1155"/>
      <c r="MXU3" s="1155"/>
      <c r="MXV3" s="1155"/>
      <c r="MXW3" s="1155"/>
      <c r="MXX3" s="1155"/>
      <c r="MXY3" s="1155"/>
      <c r="MXZ3" s="1155"/>
      <c r="MYA3" s="1155"/>
      <c r="MYB3" s="1155"/>
      <c r="MYC3" s="1155"/>
      <c r="MYD3" s="1155"/>
      <c r="MYE3" s="1155"/>
      <c r="MYF3" s="1155"/>
      <c r="MYG3" s="1155"/>
      <c r="MYH3" s="1155"/>
      <c r="MYI3" s="1155"/>
      <c r="MYJ3" s="1155"/>
      <c r="MYK3" s="1155"/>
      <c r="MYL3" s="1155"/>
      <c r="MYM3" s="1155"/>
      <c r="MYN3" s="1155"/>
      <c r="MYO3" s="1155"/>
      <c r="MYP3" s="1155"/>
      <c r="MYQ3" s="1155"/>
      <c r="MYR3" s="1155"/>
      <c r="MYS3" s="1155"/>
      <c r="MYT3" s="1155"/>
      <c r="MYU3" s="1155"/>
      <c r="MYV3" s="1155"/>
      <c r="MYW3" s="1155"/>
      <c r="MYX3" s="1155"/>
      <c r="MYY3" s="1155"/>
      <c r="MYZ3" s="1155"/>
      <c r="MZA3" s="1155"/>
      <c r="MZB3" s="1155"/>
      <c r="MZC3" s="1155"/>
      <c r="MZD3" s="1155"/>
      <c r="MZE3" s="1155"/>
      <c r="MZF3" s="1155"/>
      <c r="MZG3" s="1155"/>
      <c r="MZH3" s="1155"/>
      <c r="MZI3" s="1155"/>
      <c r="MZJ3" s="1155"/>
      <c r="MZK3" s="1155"/>
      <c r="MZL3" s="1155"/>
      <c r="MZM3" s="1155"/>
      <c r="MZN3" s="1155"/>
      <c r="MZO3" s="1155"/>
      <c r="MZP3" s="1155"/>
      <c r="MZQ3" s="1155"/>
      <c r="MZR3" s="1155"/>
      <c r="MZS3" s="1155"/>
      <c r="MZT3" s="1155"/>
      <c r="MZU3" s="1155"/>
      <c r="MZV3" s="1155"/>
      <c r="MZW3" s="1155"/>
      <c r="MZX3" s="1155"/>
      <c r="MZY3" s="1155"/>
      <c r="MZZ3" s="1155"/>
      <c r="NAA3" s="1155"/>
      <c r="NAB3" s="1155"/>
      <c r="NAC3" s="1155"/>
      <c r="NAD3" s="1155"/>
      <c r="NAE3" s="1155"/>
      <c r="NAF3" s="1155"/>
      <c r="NAG3" s="1155"/>
      <c r="NAH3" s="1155"/>
      <c r="NAI3" s="1155"/>
      <c r="NAJ3" s="1155"/>
      <c r="NAK3" s="1155"/>
      <c r="NAL3" s="1155"/>
      <c r="NAM3" s="1155"/>
      <c r="NAN3" s="1155"/>
      <c r="NAO3" s="1155"/>
      <c r="NAP3" s="1155"/>
      <c r="NAQ3" s="1155"/>
      <c r="NAR3" s="1155"/>
      <c r="NAS3" s="1155"/>
      <c r="NAT3" s="1155"/>
      <c r="NAU3" s="1155"/>
      <c r="NAV3" s="1155"/>
      <c r="NAW3" s="1155"/>
      <c r="NAX3" s="1155"/>
      <c r="NAY3" s="1155"/>
      <c r="NAZ3" s="1155"/>
      <c r="NBA3" s="1155"/>
      <c r="NBB3" s="1155"/>
      <c r="NBC3" s="1155"/>
      <c r="NBD3" s="1155"/>
      <c r="NBE3" s="1155"/>
      <c r="NBF3" s="1155"/>
      <c r="NBG3" s="1155"/>
      <c r="NBH3" s="1155"/>
      <c r="NBI3" s="1155"/>
      <c r="NBJ3" s="1155"/>
      <c r="NBK3" s="1155"/>
      <c r="NBL3" s="1155"/>
      <c r="NBM3" s="1155"/>
      <c r="NBN3" s="1155"/>
      <c r="NBO3" s="1155"/>
      <c r="NBP3" s="1155"/>
      <c r="NBQ3" s="1155"/>
      <c r="NBR3" s="1155"/>
      <c r="NBS3" s="1155"/>
      <c r="NBT3" s="1155"/>
      <c r="NBU3" s="1155"/>
      <c r="NBV3" s="1155"/>
      <c r="NBW3" s="1155"/>
      <c r="NBX3" s="1155"/>
      <c r="NBY3" s="1155"/>
      <c r="NBZ3" s="1155"/>
      <c r="NCA3" s="1155"/>
      <c r="NCB3" s="1155"/>
      <c r="NCC3" s="1155"/>
      <c r="NCD3" s="1155"/>
      <c r="NCE3" s="1155"/>
      <c r="NCF3" s="1155"/>
      <c r="NCG3" s="1155"/>
      <c r="NCH3" s="1155"/>
      <c r="NCI3" s="1155"/>
      <c r="NCJ3" s="1155"/>
      <c r="NCK3" s="1155"/>
      <c r="NCL3" s="1155"/>
      <c r="NCM3" s="1155"/>
      <c r="NCN3" s="1155"/>
      <c r="NCO3" s="1155"/>
      <c r="NCP3" s="1155"/>
      <c r="NCQ3" s="1155"/>
      <c r="NCR3" s="1155"/>
      <c r="NCS3" s="1155"/>
      <c r="NCT3" s="1155"/>
      <c r="NCU3" s="1155"/>
      <c r="NCV3" s="1155"/>
      <c r="NCW3" s="1155"/>
      <c r="NCX3" s="1155"/>
      <c r="NCY3" s="1155"/>
      <c r="NCZ3" s="1155"/>
      <c r="NDA3" s="1155"/>
      <c r="NDB3" s="1155"/>
      <c r="NDC3" s="1155"/>
      <c r="NDD3" s="1155"/>
      <c r="NDE3" s="1155"/>
      <c r="NDF3" s="1155"/>
      <c r="NDG3" s="1155"/>
      <c r="NDH3" s="1155"/>
      <c r="NDI3" s="1155"/>
      <c r="NDJ3" s="1155"/>
      <c r="NDK3" s="1155"/>
      <c r="NDL3" s="1155"/>
      <c r="NDM3" s="1155"/>
      <c r="NDN3" s="1155"/>
      <c r="NDO3" s="1155"/>
      <c r="NDP3" s="1155"/>
      <c r="NDQ3" s="1155"/>
      <c r="NDR3" s="1155"/>
      <c r="NDS3" s="1155"/>
      <c r="NDT3" s="1155"/>
      <c r="NDU3" s="1155"/>
      <c r="NDV3" s="1155"/>
      <c r="NDW3" s="1155"/>
      <c r="NDX3" s="1155"/>
      <c r="NDY3" s="1155"/>
      <c r="NDZ3" s="1155"/>
      <c r="NEA3" s="1155"/>
      <c r="NEB3" s="1155"/>
      <c r="NEC3" s="1155"/>
      <c r="NED3" s="1155"/>
      <c r="NEE3" s="1155"/>
      <c r="NEF3" s="1155"/>
      <c r="NEG3" s="1155"/>
      <c r="NEH3" s="1155"/>
      <c r="NEI3" s="1155"/>
      <c r="NEJ3" s="1155"/>
      <c r="NEK3" s="1155"/>
      <c r="NEL3" s="1155"/>
      <c r="NEM3" s="1155"/>
      <c r="NEN3" s="1155"/>
      <c r="NEO3" s="1155"/>
      <c r="NEP3" s="1155"/>
      <c r="NEQ3" s="1155"/>
      <c r="NER3" s="1155"/>
      <c r="NES3" s="1155"/>
      <c r="NET3" s="1155"/>
      <c r="NEU3" s="1155"/>
      <c r="NEV3" s="1155"/>
      <c r="NEW3" s="1155"/>
      <c r="NEX3" s="1155"/>
      <c r="NEY3" s="1155"/>
      <c r="NEZ3" s="1155"/>
      <c r="NFA3" s="1155"/>
      <c r="NFB3" s="1155"/>
      <c r="NFC3" s="1155"/>
      <c r="NFD3" s="1155"/>
      <c r="NFE3" s="1155"/>
      <c r="NFF3" s="1155"/>
      <c r="NFG3" s="1155"/>
      <c r="NFH3" s="1155"/>
      <c r="NFI3" s="1155"/>
      <c r="NFJ3" s="1155"/>
      <c r="NFK3" s="1155"/>
      <c r="NFL3" s="1155"/>
      <c r="NFM3" s="1155"/>
      <c r="NFN3" s="1155"/>
      <c r="NFO3" s="1155"/>
      <c r="NFP3" s="1155"/>
      <c r="NFQ3" s="1155"/>
      <c r="NFR3" s="1155"/>
      <c r="NFS3" s="1155"/>
      <c r="NFT3" s="1155"/>
      <c r="NFU3" s="1155"/>
      <c r="NFV3" s="1155"/>
      <c r="NFW3" s="1155"/>
      <c r="NFX3" s="1155"/>
      <c r="NFY3" s="1155"/>
      <c r="NFZ3" s="1155"/>
      <c r="NGA3" s="1155"/>
      <c r="NGB3" s="1155"/>
      <c r="NGC3" s="1155"/>
      <c r="NGD3" s="1155"/>
      <c r="NGE3" s="1155"/>
      <c r="NGF3" s="1155"/>
      <c r="NGG3" s="1155"/>
      <c r="NGH3" s="1155"/>
      <c r="NGI3" s="1155"/>
      <c r="NGJ3" s="1155"/>
      <c r="NGK3" s="1155"/>
      <c r="NGL3" s="1155"/>
      <c r="NGM3" s="1155"/>
      <c r="NGN3" s="1155"/>
      <c r="NGO3" s="1155"/>
      <c r="NGP3" s="1155"/>
      <c r="NGQ3" s="1155"/>
      <c r="NGR3" s="1155"/>
      <c r="NGS3" s="1155"/>
      <c r="NGT3" s="1155"/>
      <c r="NGU3" s="1155"/>
      <c r="NGV3" s="1155"/>
      <c r="NGW3" s="1155"/>
      <c r="NGX3" s="1155"/>
      <c r="NGY3" s="1155"/>
      <c r="NGZ3" s="1155"/>
      <c r="NHA3" s="1155"/>
      <c r="NHB3" s="1155"/>
      <c r="NHC3" s="1155"/>
      <c r="NHD3" s="1155"/>
      <c r="NHE3" s="1155"/>
      <c r="NHF3" s="1155"/>
      <c r="NHG3" s="1155"/>
      <c r="NHH3" s="1155"/>
      <c r="NHI3" s="1155"/>
      <c r="NHJ3" s="1155"/>
      <c r="NHK3" s="1155"/>
      <c r="NHL3" s="1155"/>
      <c r="NHM3" s="1155"/>
      <c r="NHN3" s="1155"/>
      <c r="NHO3" s="1155"/>
      <c r="NHP3" s="1155"/>
      <c r="NHQ3" s="1155"/>
      <c r="NHR3" s="1155"/>
      <c r="NHS3" s="1155"/>
      <c r="NHT3" s="1155"/>
      <c r="NHU3" s="1155"/>
      <c r="NHV3" s="1155"/>
      <c r="NHW3" s="1155"/>
      <c r="NHX3" s="1155"/>
      <c r="NHY3" s="1155"/>
      <c r="NHZ3" s="1155"/>
      <c r="NIA3" s="1155"/>
      <c r="NIB3" s="1155"/>
      <c r="NIC3" s="1155"/>
      <c r="NID3" s="1155"/>
      <c r="NIE3" s="1155"/>
      <c r="NIF3" s="1155"/>
      <c r="NIG3" s="1155"/>
      <c r="NIH3" s="1155"/>
      <c r="NII3" s="1155"/>
      <c r="NIJ3" s="1155"/>
      <c r="NIK3" s="1155"/>
      <c r="NIL3" s="1155"/>
      <c r="NIM3" s="1155"/>
      <c r="NIN3" s="1155"/>
      <c r="NIO3" s="1155"/>
      <c r="NIP3" s="1155"/>
      <c r="NIQ3" s="1155"/>
      <c r="NIR3" s="1155"/>
      <c r="NIS3" s="1155"/>
      <c r="NIT3" s="1155"/>
      <c r="NIU3" s="1155"/>
      <c r="NIV3" s="1155"/>
      <c r="NIW3" s="1155"/>
      <c r="NIX3" s="1155"/>
      <c r="NIY3" s="1155"/>
      <c r="NIZ3" s="1155"/>
      <c r="NJA3" s="1155"/>
      <c r="NJB3" s="1155"/>
      <c r="NJC3" s="1155"/>
      <c r="NJD3" s="1155"/>
      <c r="NJE3" s="1155"/>
      <c r="NJF3" s="1155"/>
      <c r="NJG3" s="1155"/>
      <c r="NJH3" s="1155"/>
      <c r="NJI3" s="1155"/>
      <c r="NJJ3" s="1155"/>
      <c r="NJK3" s="1155"/>
      <c r="NJL3" s="1155"/>
      <c r="NJM3" s="1155"/>
      <c r="NJN3" s="1155"/>
      <c r="NJO3" s="1155"/>
      <c r="NJP3" s="1155"/>
      <c r="NJQ3" s="1155"/>
      <c r="NJR3" s="1155"/>
      <c r="NJS3" s="1155"/>
      <c r="NJT3" s="1155"/>
      <c r="NJU3" s="1155"/>
      <c r="NJV3" s="1155"/>
      <c r="NJW3" s="1155"/>
      <c r="NJX3" s="1155"/>
      <c r="NJY3" s="1155"/>
      <c r="NJZ3" s="1155"/>
      <c r="NKA3" s="1155"/>
      <c r="NKB3" s="1155"/>
      <c r="NKC3" s="1155"/>
      <c r="NKD3" s="1155"/>
      <c r="NKE3" s="1155"/>
      <c r="NKF3" s="1155"/>
      <c r="NKG3" s="1155"/>
      <c r="NKH3" s="1155"/>
      <c r="NKI3" s="1155"/>
      <c r="NKJ3" s="1155"/>
      <c r="NKK3" s="1155"/>
      <c r="NKL3" s="1155"/>
      <c r="NKM3" s="1155"/>
      <c r="NKN3" s="1155"/>
      <c r="NKO3" s="1155"/>
      <c r="NKP3" s="1155"/>
      <c r="NKQ3" s="1155"/>
      <c r="NKR3" s="1155"/>
      <c r="NKS3" s="1155"/>
      <c r="NKT3" s="1155"/>
      <c r="NKU3" s="1155"/>
      <c r="NKV3" s="1155"/>
      <c r="NKW3" s="1155"/>
      <c r="NKX3" s="1155"/>
      <c r="NKY3" s="1155"/>
      <c r="NKZ3" s="1155"/>
      <c r="NLA3" s="1155"/>
      <c r="NLB3" s="1155"/>
      <c r="NLC3" s="1155"/>
      <c r="NLD3" s="1155"/>
      <c r="NLE3" s="1155"/>
      <c r="NLF3" s="1155"/>
      <c r="NLG3" s="1155"/>
      <c r="NLH3" s="1155"/>
      <c r="NLI3" s="1155"/>
      <c r="NLJ3" s="1155"/>
      <c r="NLK3" s="1155"/>
      <c r="NLL3" s="1155"/>
      <c r="NLM3" s="1155"/>
      <c r="NLN3" s="1155"/>
      <c r="NLO3" s="1155"/>
      <c r="NLP3" s="1155"/>
      <c r="NLQ3" s="1155"/>
      <c r="NLR3" s="1155"/>
      <c r="NLS3" s="1155"/>
      <c r="NLT3" s="1155"/>
      <c r="NLU3" s="1155"/>
      <c r="NLV3" s="1155"/>
      <c r="NLW3" s="1155"/>
      <c r="NLX3" s="1155"/>
      <c r="NLY3" s="1155"/>
      <c r="NLZ3" s="1155"/>
      <c r="NMA3" s="1155"/>
      <c r="NMB3" s="1155"/>
      <c r="NMC3" s="1155"/>
      <c r="NMD3" s="1155"/>
      <c r="NME3" s="1155"/>
      <c r="NMF3" s="1155"/>
      <c r="NMG3" s="1155"/>
      <c r="NMH3" s="1155"/>
      <c r="NMI3" s="1155"/>
      <c r="NMJ3" s="1155"/>
      <c r="NMK3" s="1155"/>
      <c r="NML3" s="1155"/>
      <c r="NMM3" s="1155"/>
      <c r="NMN3" s="1155"/>
      <c r="NMO3" s="1155"/>
      <c r="NMP3" s="1155"/>
      <c r="NMQ3" s="1155"/>
      <c r="NMR3" s="1155"/>
      <c r="NMS3" s="1155"/>
      <c r="NMT3" s="1155"/>
      <c r="NMU3" s="1155"/>
      <c r="NMV3" s="1155"/>
      <c r="NMW3" s="1155"/>
      <c r="NMX3" s="1155"/>
      <c r="NMY3" s="1155"/>
      <c r="NMZ3" s="1155"/>
      <c r="NNA3" s="1155"/>
      <c r="NNB3" s="1155"/>
      <c r="NNC3" s="1155"/>
      <c r="NND3" s="1155"/>
      <c r="NNE3" s="1155"/>
      <c r="NNF3" s="1155"/>
      <c r="NNG3" s="1155"/>
      <c r="NNH3" s="1155"/>
      <c r="NNI3" s="1155"/>
      <c r="NNJ3" s="1155"/>
      <c r="NNK3" s="1155"/>
      <c r="NNL3" s="1155"/>
      <c r="NNM3" s="1155"/>
      <c r="NNN3" s="1155"/>
      <c r="NNO3" s="1155"/>
      <c r="NNP3" s="1155"/>
      <c r="NNQ3" s="1155"/>
      <c r="NNR3" s="1155"/>
      <c r="NNS3" s="1155"/>
      <c r="NNT3" s="1155"/>
      <c r="NNU3" s="1155"/>
      <c r="NNV3" s="1155"/>
      <c r="NNW3" s="1155"/>
      <c r="NNX3" s="1155"/>
      <c r="NNY3" s="1155"/>
      <c r="NNZ3" s="1155"/>
      <c r="NOA3" s="1155"/>
      <c r="NOB3" s="1155"/>
      <c r="NOC3" s="1155"/>
      <c r="NOD3" s="1155"/>
      <c r="NOE3" s="1155"/>
      <c r="NOF3" s="1155"/>
      <c r="NOG3" s="1155"/>
      <c r="NOH3" s="1155"/>
      <c r="NOI3" s="1155"/>
      <c r="NOJ3" s="1155"/>
      <c r="NOK3" s="1155"/>
      <c r="NOL3" s="1155"/>
      <c r="NOM3" s="1155"/>
      <c r="NON3" s="1155"/>
      <c r="NOO3" s="1155"/>
      <c r="NOP3" s="1155"/>
      <c r="NOQ3" s="1155"/>
      <c r="NOR3" s="1155"/>
      <c r="NOS3" s="1155"/>
      <c r="NOT3" s="1155"/>
      <c r="NOU3" s="1155"/>
      <c r="NOV3" s="1155"/>
      <c r="NOW3" s="1155"/>
      <c r="NOX3" s="1155"/>
      <c r="NOY3" s="1155"/>
      <c r="NOZ3" s="1155"/>
      <c r="NPA3" s="1155"/>
      <c r="NPB3" s="1155"/>
      <c r="NPC3" s="1155"/>
      <c r="NPD3" s="1155"/>
      <c r="NPE3" s="1155"/>
      <c r="NPF3" s="1155"/>
      <c r="NPG3" s="1155"/>
      <c r="NPH3" s="1155"/>
      <c r="NPI3" s="1155"/>
      <c r="NPJ3" s="1155"/>
      <c r="NPK3" s="1155"/>
      <c r="NPL3" s="1155"/>
      <c r="NPM3" s="1155"/>
      <c r="NPN3" s="1155"/>
      <c r="NPO3" s="1155"/>
      <c r="NPP3" s="1155"/>
      <c r="NPQ3" s="1155"/>
      <c r="NPR3" s="1155"/>
      <c r="NPS3" s="1155"/>
      <c r="NPT3" s="1155"/>
      <c r="NPU3" s="1155"/>
      <c r="NPV3" s="1155"/>
      <c r="NPW3" s="1155"/>
      <c r="NPX3" s="1155"/>
      <c r="NPY3" s="1155"/>
      <c r="NPZ3" s="1155"/>
      <c r="NQA3" s="1155"/>
      <c r="NQB3" s="1155"/>
      <c r="NQC3" s="1155"/>
      <c r="NQD3" s="1155"/>
      <c r="NQE3" s="1155"/>
      <c r="NQF3" s="1155"/>
      <c r="NQG3" s="1155"/>
      <c r="NQH3" s="1155"/>
      <c r="NQI3" s="1155"/>
      <c r="NQJ3" s="1155"/>
      <c r="NQK3" s="1155"/>
      <c r="NQL3" s="1155"/>
      <c r="NQM3" s="1155"/>
      <c r="NQN3" s="1155"/>
      <c r="NQO3" s="1155"/>
      <c r="NQP3" s="1155"/>
      <c r="NQQ3" s="1155"/>
      <c r="NQR3" s="1155"/>
      <c r="NQS3" s="1155"/>
      <c r="NQT3" s="1155"/>
      <c r="NQU3" s="1155"/>
      <c r="NQV3" s="1155"/>
      <c r="NQW3" s="1155"/>
      <c r="NQX3" s="1155"/>
      <c r="NQY3" s="1155"/>
      <c r="NQZ3" s="1155"/>
      <c r="NRA3" s="1155"/>
      <c r="NRB3" s="1155"/>
      <c r="NRC3" s="1155"/>
      <c r="NRD3" s="1155"/>
      <c r="NRE3" s="1155"/>
      <c r="NRF3" s="1155"/>
      <c r="NRG3" s="1155"/>
      <c r="NRH3" s="1155"/>
      <c r="NRI3" s="1155"/>
      <c r="NRJ3" s="1155"/>
      <c r="NRK3" s="1155"/>
      <c r="NRL3" s="1155"/>
      <c r="NRM3" s="1155"/>
      <c r="NRN3" s="1155"/>
      <c r="NRO3" s="1155"/>
      <c r="NRP3" s="1155"/>
      <c r="NRQ3" s="1155"/>
      <c r="NRR3" s="1155"/>
      <c r="NRS3" s="1155"/>
      <c r="NRT3" s="1155"/>
      <c r="NRU3" s="1155"/>
      <c r="NRV3" s="1155"/>
      <c r="NRW3" s="1155"/>
      <c r="NRX3" s="1155"/>
      <c r="NRY3" s="1155"/>
      <c r="NRZ3" s="1155"/>
      <c r="NSA3" s="1155"/>
      <c r="NSB3" s="1155"/>
      <c r="NSC3" s="1155"/>
      <c r="NSD3" s="1155"/>
      <c r="NSE3" s="1155"/>
      <c r="NSF3" s="1155"/>
      <c r="NSG3" s="1155"/>
      <c r="NSH3" s="1155"/>
      <c r="NSI3" s="1155"/>
      <c r="NSJ3" s="1155"/>
      <c r="NSK3" s="1155"/>
      <c r="NSL3" s="1155"/>
      <c r="NSM3" s="1155"/>
      <c r="NSN3" s="1155"/>
      <c r="NSO3" s="1155"/>
      <c r="NSP3" s="1155"/>
      <c r="NSQ3" s="1155"/>
      <c r="NSR3" s="1155"/>
      <c r="NSS3" s="1155"/>
      <c r="NST3" s="1155"/>
      <c r="NSU3" s="1155"/>
      <c r="NSV3" s="1155"/>
      <c r="NSW3" s="1155"/>
      <c r="NSX3" s="1155"/>
      <c r="NSY3" s="1155"/>
      <c r="NSZ3" s="1155"/>
      <c r="NTA3" s="1155"/>
      <c r="NTB3" s="1155"/>
      <c r="NTC3" s="1155"/>
      <c r="NTD3" s="1155"/>
      <c r="NTE3" s="1155"/>
      <c r="NTF3" s="1155"/>
      <c r="NTG3" s="1155"/>
      <c r="NTH3" s="1155"/>
      <c r="NTI3" s="1155"/>
      <c r="NTJ3" s="1155"/>
      <c r="NTK3" s="1155"/>
      <c r="NTL3" s="1155"/>
      <c r="NTM3" s="1155"/>
      <c r="NTN3" s="1155"/>
      <c r="NTO3" s="1155"/>
      <c r="NTP3" s="1155"/>
      <c r="NTQ3" s="1155"/>
      <c r="NTR3" s="1155"/>
      <c r="NTS3" s="1155"/>
      <c r="NTT3" s="1155"/>
      <c r="NTU3" s="1155"/>
      <c r="NTV3" s="1155"/>
      <c r="NTW3" s="1155"/>
      <c r="NTX3" s="1155"/>
      <c r="NTY3" s="1155"/>
      <c r="NTZ3" s="1155"/>
      <c r="NUA3" s="1155"/>
      <c r="NUB3" s="1155"/>
      <c r="NUC3" s="1155"/>
      <c r="NUD3" s="1155"/>
      <c r="NUE3" s="1155"/>
      <c r="NUF3" s="1155"/>
      <c r="NUG3" s="1155"/>
      <c r="NUH3" s="1155"/>
      <c r="NUI3" s="1155"/>
      <c r="NUJ3" s="1155"/>
      <c r="NUK3" s="1155"/>
      <c r="NUL3" s="1155"/>
      <c r="NUM3" s="1155"/>
      <c r="NUN3" s="1155"/>
      <c r="NUO3" s="1155"/>
      <c r="NUP3" s="1155"/>
      <c r="NUQ3" s="1155"/>
      <c r="NUR3" s="1155"/>
      <c r="NUS3" s="1155"/>
      <c r="NUT3" s="1155"/>
      <c r="NUU3" s="1155"/>
      <c r="NUV3" s="1155"/>
      <c r="NUW3" s="1155"/>
      <c r="NUX3" s="1155"/>
      <c r="NUY3" s="1155"/>
      <c r="NUZ3" s="1155"/>
      <c r="NVA3" s="1155"/>
      <c r="NVB3" s="1155"/>
      <c r="NVC3" s="1155"/>
      <c r="NVD3" s="1155"/>
      <c r="NVE3" s="1155"/>
      <c r="NVF3" s="1155"/>
      <c r="NVG3" s="1155"/>
      <c r="NVH3" s="1155"/>
      <c r="NVI3" s="1155"/>
      <c r="NVJ3" s="1155"/>
      <c r="NVK3" s="1155"/>
      <c r="NVL3" s="1155"/>
      <c r="NVM3" s="1155"/>
      <c r="NVN3" s="1155"/>
      <c r="NVO3" s="1155"/>
      <c r="NVP3" s="1155"/>
      <c r="NVQ3" s="1155"/>
      <c r="NVR3" s="1155"/>
      <c r="NVS3" s="1155"/>
      <c r="NVT3" s="1155"/>
      <c r="NVU3" s="1155"/>
      <c r="NVV3" s="1155"/>
      <c r="NVW3" s="1155"/>
      <c r="NVX3" s="1155"/>
      <c r="NVY3" s="1155"/>
      <c r="NVZ3" s="1155"/>
      <c r="NWA3" s="1155"/>
      <c r="NWB3" s="1155"/>
      <c r="NWC3" s="1155"/>
      <c r="NWD3" s="1155"/>
      <c r="NWE3" s="1155"/>
      <c r="NWF3" s="1155"/>
      <c r="NWG3" s="1155"/>
      <c r="NWH3" s="1155"/>
      <c r="NWI3" s="1155"/>
      <c r="NWJ3" s="1155"/>
      <c r="NWK3" s="1155"/>
      <c r="NWL3" s="1155"/>
      <c r="NWM3" s="1155"/>
      <c r="NWN3" s="1155"/>
      <c r="NWO3" s="1155"/>
      <c r="NWP3" s="1155"/>
      <c r="NWQ3" s="1155"/>
      <c r="NWR3" s="1155"/>
      <c r="NWS3" s="1155"/>
      <c r="NWT3" s="1155"/>
      <c r="NWU3" s="1155"/>
      <c r="NWV3" s="1155"/>
      <c r="NWW3" s="1155"/>
      <c r="NWX3" s="1155"/>
      <c r="NWY3" s="1155"/>
      <c r="NWZ3" s="1155"/>
      <c r="NXA3" s="1155"/>
      <c r="NXB3" s="1155"/>
      <c r="NXC3" s="1155"/>
      <c r="NXD3" s="1155"/>
      <c r="NXE3" s="1155"/>
      <c r="NXF3" s="1155"/>
      <c r="NXG3" s="1155"/>
      <c r="NXH3" s="1155"/>
      <c r="NXI3" s="1155"/>
      <c r="NXJ3" s="1155"/>
      <c r="NXK3" s="1155"/>
      <c r="NXL3" s="1155"/>
      <c r="NXM3" s="1155"/>
      <c r="NXN3" s="1155"/>
      <c r="NXO3" s="1155"/>
      <c r="NXP3" s="1155"/>
      <c r="NXQ3" s="1155"/>
      <c r="NXR3" s="1155"/>
      <c r="NXS3" s="1155"/>
      <c r="NXT3" s="1155"/>
      <c r="NXU3" s="1155"/>
      <c r="NXV3" s="1155"/>
      <c r="NXW3" s="1155"/>
      <c r="NXX3" s="1155"/>
      <c r="NXY3" s="1155"/>
      <c r="NXZ3" s="1155"/>
      <c r="NYA3" s="1155"/>
      <c r="NYB3" s="1155"/>
      <c r="NYC3" s="1155"/>
      <c r="NYD3" s="1155"/>
      <c r="NYE3" s="1155"/>
      <c r="NYF3" s="1155"/>
      <c r="NYG3" s="1155"/>
      <c r="NYH3" s="1155"/>
      <c r="NYI3" s="1155"/>
      <c r="NYJ3" s="1155"/>
      <c r="NYK3" s="1155"/>
      <c r="NYL3" s="1155"/>
      <c r="NYM3" s="1155"/>
      <c r="NYN3" s="1155"/>
      <c r="NYO3" s="1155"/>
      <c r="NYP3" s="1155"/>
      <c r="NYQ3" s="1155"/>
      <c r="NYR3" s="1155"/>
      <c r="NYS3" s="1155"/>
      <c r="NYT3" s="1155"/>
      <c r="NYU3" s="1155"/>
      <c r="NYV3" s="1155"/>
      <c r="NYW3" s="1155"/>
      <c r="NYX3" s="1155"/>
      <c r="NYY3" s="1155"/>
      <c r="NYZ3" s="1155"/>
      <c r="NZA3" s="1155"/>
      <c r="NZB3" s="1155"/>
      <c r="NZC3" s="1155"/>
      <c r="NZD3" s="1155"/>
      <c r="NZE3" s="1155"/>
      <c r="NZF3" s="1155"/>
      <c r="NZG3" s="1155"/>
      <c r="NZH3" s="1155"/>
      <c r="NZI3" s="1155"/>
      <c r="NZJ3" s="1155"/>
      <c r="NZK3" s="1155"/>
      <c r="NZL3" s="1155"/>
      <c r="NZM3" s="1155"/>
      <c r="NZN3" s="1155"/>
      <c r="NZO3" s="1155"/>
      <c r="NZP3" s="1155"/>
      <c r="NZQ3" s="1155"/>
      <c r="NZR3" s="1155"/>
      <c r="NZS3" s="1155"/>
      <c r="NZT3" s="1155"/>
      <c r="NZU3" s="1155"/>
      <c r="NZV3" s="1155"/>
      <c r="NZW3" s="1155"/>
      <c r="NZX3" s="1155"/>
      <c r="NZY3" s="1155"/>
      <c r="NZZ3" s="1155"/>
      <c r="OAA3" s="1155"/>
      <c r="OAB3" s="1155"/>
      <c r="OAC3" s="1155"/>
      <c r="OAD3" s="1155"/>
      <c r="OAE3" s="1155"/>
      <c r="OAF3" s="1155"/>
      <c r="OAG3" s="1155"/>
      <c r="OAH3" s="1155"/>
      <c r="OAI3" s="1155"/>
      <c r="OAJ3" s="1155"/>
      <c r="OAK3" s="1155"/>
      <c r="OAL3" s="1155"/>
      <c r="OAM3" s="1155"/>
      <c r="OAN3" s="1155"/>
      <c r="OAO3" s="1155"/>
      <c r="OAP3" s="1155"/>
      <c r="OAQ3" s="1155"/>
      <c r="OAR3" s="1155"/>
      <c r="OAS3" s="1155"/>
      <c r="OAT3" s="1155"/>
      <c r="OAU3" s="1155"/>
      <c r="OAV3" s="1155"/>
      <c r="OAW3" s="1155"/>
      <c r="OAX3" s="1155"/>
      <c r="OAY3" s="1155"/>
      <c r="OAZ3" s="1155"/>
      <c r="OBA3" s="1155"/>
      <c r="OBB3" s="1155"/>
      <c r="OBC3" s="1155"/>
      <c r="OBD3" s="1155"/>
      <c r="OBE3" s="1155"/>
      <c r="OBF3" s="1155"/>
      <c r="OBG3" s="1155"/>
      <c r="OBH3" s="1155"/>
      <c r="OBI3" s="1155"/>
      <c r="OBJ3" s="1155"/>
      <c r="OBK3" s="1155"/>
      <c r="OBL3" s="1155"/>
      <c r="OBM3" s="1155"/>
      <c r="OBN3" s="1155"/>
      <c r="OBO3" s="1155"/>
      <c r="OBP3" s="1155"/>
      <c r="OBQ3" s="1155"/>
      <c r="OBR3" s="1155"/>
      <c r="OBS3" s="1155"/>
      <c r="OBT3" s="1155"/>
      <c r="OBU3" s="1155"/>
      <c r="OBV3" s="1155"/>
      <c r="OBW3" s="1155"/>
      <c r="OBX3" s="1155"/>
      <c r="OBY3" s="1155"/>
      <c r="OBZ3" s="1155"/>
      <c r="OCA3" s="1155"/>
      <c r="OCB3" s="1155"/>
      <c r="OCC3" s="1155"/>
      <c r="OCD3" s="1155"/>
      <c r="OCE3" s="1155"/>
      <c r="OCF3" s="1155"/>
      <c r="OCG3" s="1155"/>
      <c r="OCH3" s="1155"/>
      <c r="OCI3" s="1155"/>
      <c r="OCJ3" s="1155"/>
      <c r="OCK3" s="1155"/>
      <c r="OCL3" s="1155"/>
      <c r="OCM3" s="1155"/>
      <c r="OCN3" s="1155"/>
      <c r="OCO3" s="1155"/>
      <c r="OCP3" s="1155"/>
      <c r="OCQ3" s="1155"/>
      <c r="OCR3" s="1155"/>
      <c r="OCS3" s="1155"/>
      <c r="OCT3" s="1155"/>
      <c r="OCU3" s="1155"/>
      <c r="OCV3" s="1155"/>
      <c r="OCW3" s="1155"/>
      <c r="OCX3" s="1155"/>
      <c r="OCY3" s="1155"/>
      <c r="OCZ3" s="1155"/>
      <c r="ODA3" s="1155"/>
      <c r="ODB3" s="1155"/>
      <c r="ODC3" s="1155"/>
      <c r="ODD3" s="1155"/>
      <c r="ODE3" s="1155"/>
      <c r="ODF3" s="1155"/>
      <c r="ODG3" s="1155"/>
      <c r="ODH3" s="1155"/>
      <c r="ODI3" s="1155"/>
      <c r="ODJ3" s="1155"/>
      <c r="ODK3" s="1155"/>
      <c r="ODL3" s="1155"/>
      <c r="ODM3" s="1155"/>
      <c r="ODN3" s="1155"/>
      <c r="ODO3" s="1155"/>
      <c r="ODP3" s="1155"/>
      <c r="ODQ3" s="1155"/>
      <c r="ODR3" s="1155"/>
      <c r="ODS3" s="1155"/>
      <c r="ODT3" s="1155"/>
      <c r="ODU3" s="1155"/>
      <c r="ODV3" s="1155"/>
      <c r="ODW3" s="1155"/>
      <c r="ODX3" s="1155"/>
      <c r="ODY3" s="1155"/>
      <c r="ODZ3" s="1155"/>
      <c r="OEA3" s="1155"/>
      <c r="OEB3" s="1155"/>
      <c r="OEC3" s="1155"/>
      <c r="OED3" s="1155"/>
      <c r="OEE3" s="1155"/>
      <c r="OEF3" s="1155"/>
      <c r="OEG3" s="1155"/>
      <c r="OEH3" s="1155"/>
      <c r="OEI3" s="1155"/>
      <c r="OEJ3" s="1155"/>
      <c r="OEK3" s="1155"/>
      <c r="OEL3" s="1155"/>
      <c r="OEM3" s="1155"/>
      <c r="OEN3" s="1155"/>
      <c r="OEO3" s="1155"/>
      <c r="OEP3" s="1155"/>
      <c r="OEQ3" s="1155"/>
      <c r="OER3" s="1155"/>
      <c r="OES3" s="1155"/>
      <c r="OET3" s="1155"/>
      <c r="OEU3" s="1155"/>
      <c r="OEV3" s="1155"/>
      <c r="OEW3" s="1155"/>
      <c r="OEX3" s="1155"/>
      <c r="OEY3" s="1155"/>
      <c r="OEZ3" s="1155"/>
      <c r="OFA3" s="1155"/>
      <c r="OFB3" s="1155"/>
      <c r="OFC3" s="1155"/>
      <c r="OFD3" s="1155"/>
      <c r="OFE3" s="1155"/>
      <c r="OFF3" s="1155"/>
      <c r="OFG3" s="1155"/>
      <c r="OFH3" s="1155"/>
      <c r="OFI3" s="1155"/>
      <c r="OFJ3" s="1155"/>
      <c r="OFK3" s="1155"/>
      <c r="OFL3" s="1155"/>
      <c r="OFM3" s="1155"/>
      <c r="OFN3" s="1155"/>
      <c r="OFO3" s="1155"/>
      <c r="OFP3" s="1155"/>
      <c r="OFQ3" s="1155"/>
      <c r="OFR3" s="1155"/>
      <c r="OFS3" s="1155"/>
      <c r="OFT3" s="1155"/>
      <c r="OFU3" s="1155"/>
      <c r="OFV3" s="1155"/>
      <c r="OFW3" s="1155"/>
      <c r="OFX3" s="1155"/>
      <c r="OFY3" s="1155"/>
      <c r="OFZ3" s="1155"/>
      <c r="OGA3" s="1155"/>
      <c r="OGB3" s="1155"/>
      <c r="OGC3" s="1155"/>
      <c r="OGD3" s="1155"/>
      <c r="OGE3" s="1155"/>
      <c r="OGF3" s="1155"/>
      <c r="OGG3" s="1155"/>
      <c r="OGH3" s="1155"/>
      <c r="OGI3" s="1155"/>
      <c r="OGJ3" s="1155"/>
      <c r="OGK3" s="1155"/>
      <c r="OGL3" s="1155"/>
      <c r="OGM3" s="1155"/>
      <c r="OGN3" s="1155"/>
      <c r="OGO3" s="1155"/>
      <c r="OGP3" s="1155"/>
      <c r="OGQ3" s="1155"/>
      <c r="OGR3" s="1155"/>
      <c r="OGS3" s="1155"/>
      <c r="OGT3" s="1155"/>
      <c r="OGU3" s="1155"/>
      <c r="OGV3" s="1155"/>
      <c r="OGW3" s="1155"/>
      <c r="OGX3" s="1155"/>
      <c r="OGY3" s="1155"/>
      <c r="OGZ3" s="1155"/>
      <c r="OHA3" s="1155"/>
      <c r="OHB3" s="1155"/>
      <c r="OHC3" s="1155"/>
      <c r="OHD3" s="1155"/>
      <c r="OHE3" s="1155"/>
      <c r="OHF3" s="1155"/>
      <c r="OHG3" s="1155"/>
      <c r="OHH3" s="1155"/>
      <c r="OHI3" s="1155"/>
      <c r="OHJ3" s="1155"/>
      <c r="OHK3" s="1155"/>
      <c r="OHL3" s="1155"/>
      <c r="OHM3" s="1155"/>
      <c r="OHN3" s="1155"/>
      <c r="OHO3" s="1155"/>
      <c r="OHP3" s="1155"/>
      <c r="OHQ3" s="1155"/>
      <c r="OHR3" s="1155"/>
      <c r="OHS3" s="1155"/>
      <c r="OHT3" s="1155"/>
      <c r="OHU3" s="1155"/>
      <c r="OHV3" s="1155"/>
      <c r="OHW3" s="1155"/>
      <c r="OHX3" s="1155"/>
      <c r="OHY3" s="1155"/>
      <c r="OHZ3" s="1155"/>
      <c r="OIA3" s="1155"/>
      <c r="OIB3" s="1155"/>
      <c r="OIC3" s="1155"/>
      <c r="OID3" s="1155"/>
      <c r="OIE3" s="1155"/>
      <c r="OIF3" s="1155"/>
      <c r="OIG3" s="1155"/>
      <c r="OIH3" s="1155"/>
      <c r="OII3" s="1155"/>
      <c r="OIJ3" s="1155"/>
      <c r="OIK3" s="1155"/>
      <c r="OIL3" s="1155"/>
      <c r="OIM3" s="1155"/>
      <c r="OIN3" s="1155"/>
      <c r="OIO3" s="1155"/>
      <c r="OIP3" s="1155"/>
      <c r="OIQ3" s="1155"/>
      <c r="OIR3" s="1155"/>
      <c r="OIS3" s="1155"/>
      <c r="OIT3" s="1155"/>
      <c r="OIU3" s="1155"/>
      <c r="OIV3" s="1155"/>
      <c r="OIW3" s="1155"/>
      <c r="OIX3" s="1155"/>
      <c r="OIY3" s="1155"/>
      <c r="OIZ3" s="1155"/>
      <c r="OJA3" s="1155"/>
      <c r="OJB3" s="1155"/>
      <c r="OJC3" s="1155"/>
      <c r="OJD3" s="1155"/>
      <c r="OJE3" s="1155"/>
      <c r="OJF3" s="1155"/>
      <c r="OJG3" s="1155"/>
      <c r="OJH3" s="1155"/>
      <c r="OJI3" s="1155"/>
      <c r="OJJ3" s="1155"/>
      <c r="OJK3" s="1155"/>
      <c r="OJL3" s="1155"/>
      <c r="OJM3" s="1155"/>
      <c r="OJN3" s="1155"/>
      <c r="OJO3" s="1155"/>
      <c r="OJP3" s="1155"/>
      <c r="OJQ3" s="1155"/>
      <c r="OJR3" s="1155"/>
      <c r="OJS3" s="1155"/>
      <c r="OJT3" s="1155"/>
      <c r="OJU3" s="1155"/>
      <c r="OJV3" s="1155"/>
      <c r="OJW3" s="1155"/>
      <c r="OJX3" s="1155"/>
      <c r="OJY3" s="1155"/>
      <c r="OJZ3" s="1155"/>
      <c r="OKA3" s="1155"/>
      <c r="OKB3" s="1155"/>
      <c r="OKC3" s="1155"/>
      <c r="OKD3" s="1155"/>
      <c r="OKE3" s="1155"/>
      <c r="OKF3" s="1155"/>
      <c r="OKG3" s="1155"/>
      <c r="OKH3" s="1155"/>
      <c r="OKI3" s="1155"/>
      <c r="OKJ3" s="1155"/>
      <c r="OKK3" s="1155"/>
      <c r="OKL3" s="1155"/>
      <c r="OKM3" s="1155"/>
      <c r="OKN3" s="1155"/>
      <c r="OKO3" s="1155"/>
      <c r="OKP3" s="1155"/>
      <c r="OKQ3" s="1155"/>
      <c r="OKR3" s="1155"/>
      <c r="OKS3" s="1155"/>
      <c r="OKT3" s="1155"/>
      <c r="OKU3" s="1155"/>
      <c r="OKV3" s="1155"/>
      <c r="OKW3" s="1155"/>
      <c r="OKX3" s="1155"/>
      <c r="OKY3" s="1155"/>
      <c r="OKZ3" s="1155"/>
      <c r="OLA3" s="1155"/>
      <c r="OLB3" s="1155"/>
      <c r="OLC3" s="1155"/>
      <c r="OLD3" s="1155"/>
      <c r="OLE3" s="1155"/>
      <c r="OLF3" s="1155"/>
      <c r="OLG3" s="1155"/>
      <c r="OLH3" s="1155"/>
      <c r="OLI3" s="1155"/>
      <c r="OLJ3" s="1155"/>
      <c r="OLK3" s="1155"/>
      <c r="OLL3" s="1155"/>
      <c r="OLM3" s="1155"/>
      <c r="OLN3" s="1155"/>
      <c r="OLO3" s="1155"/>
      <c r="OLP3" s="1155"/>
      <c r="OLQ3" s="1155"/>
      <c r="OLR3" s="1155"/>
      <c r="OLS3" s="1155"/>
      <c r="OLT3" s="1155"/>
      <c r="OLU3" s="1155"/>
      <c r="OLV3" s="1155"/>
      <c r="OLW3" s="1155"/>
      <c r="OLX3" s="1155"/>
      <c r="OLY3" s="1155"/>
      <c r="OLZ3" s="1155"/>
      <c r="OMA3" s="1155"/>
      <c r="OMB3" s="1155"/>
      <c r="OMC3" s="1155"/>
      <c r="OMD3" s="1155"/>
      <c r="OME3" s="1155"/>
      <c r="OMF3" s="1155"/>
      <c r="OMG3" s="1155"/>
      <c r="OMH3" s="1155"/>
      <c r="OMI3" s="1155"/>
      <c r="OMJ3" s="1155"/>
      <c r="OMK3" s="1155"/>
      <c r="OML3" s="1155"/>
      <c r="OMM3" s="1155"/>
      <c r="OMN3" s="1155"/>
      <c r="OMO3" s="1155"/>
      <c r="OMP3" s="1155"/>
      <c r="OMQ3" s="1155"/>
      <c r="OMR3" s="1155"/>
      <c r="OMS3" s="1155"/>
      <c r="OMT3" s="1155"/>
      <c r="OMU3" s="1155"/>
      <c r="OMV3" s="1155"/>
      <c r="OMW3" s="1155"/>
      <c r="OMX3" s="1155"/>
      <c r="OMY3" s="1155"/>
      <c r="OMZ3" s="1155"/>
      <c r="ONA3" s="1155"/>
      <c r="ONB3" s="1155"/>
      <c r="ONC3" s="1155"/>
      <c r="OND3" s="1155"/>
      <c r="ONE3" s="1155"/>
      <c r="ONF3" s="1155"/>
      <c r="ONG3" s="1155"/>
      <c r="ONH3" s="1155"/>
      <c r="ONI3" s="1155"/>
      <c r="ONJ3" s="1155"/>
      <c r="ONK3" s="1155"/>
      <c r="ONL3" s="1155"/>
      <c r="ONM3" s="1155"/>
      <c r="ONN3" s="1155"/>
      <c r="ONO3" s="1155"/>
      <c r="ONP3" s="1155"/>
      <c r="ONQ3" s="1155"/>
      <c r="ONR3" s="1155"/>
      <c r="ONS3" s="1155"/>
      <c r="ONT3" s="1155"/>
      <c r="ONU3" s="1155"/>
      <c r="ONV3" s="1155"/>
      <c r="ONW3" s="1155"/>
      <c r="ONX3" s="1155"/>
      <c r="ONY3" s="1155"/>
      <c r="ONZ3" s="1155"/>
      <c r="OOA3" s="1155"/>
      <c r="OOB3" s="1155"/>
      <c r="OOC3" s="1155"/>
      <c r="OOD3" s="1155"/>
      <c r="OOE3" s="1155"/>
      <c r="OOF3" s="1155"/>
      <c r="OOG3" s="1155"/>
      <c r="OOH3" s="1155"/>
      <c r="OOI3" s="1155"/>
      <c r="OOJ3" s="1155"/>
      <c r="OOK3" s="1155"/>
      <c r="OOL3" s="1155"/>
      <c r="OOM3" s="1155"/>
      <c r="OON3" s="1155"/>
      <c r="OOO3" s="1155"/>
      <c r="OOP3" s="1155"/>
      <c r="OOQ3" s="1155"/>
      <c r="OOR3" s="1155"/>
      <c r="OOS3" s="1155"/>
      <c r="OOT3" s="1155"/>
      <c r="OOU3" s="1155"/>
      <c r="OOV3" s="1155"/>
      <c r="OOW3" s="1155"/>
      <c r="OOX3" s="1155"/>
      <c r="OOY3" s="1155"/>
      <c r="OOZ3" s="1155"/>
      <c r="OPA3" s="1155"/>
      <c r="OPB3" s="1155"/>
      <c r="OPC3" s="1155"/>
      <c r="OPD3" s="1155"/>
      <c r="OPE3" s="1155"/>
      <c r="OPF3" s="1155"/>
      <c r="OPG3" s="1155"/>
      <c r="OPH3" s="1155"/>
      <c r="OPI3" s="1155"/>
      <c r="OPJ3" s="1155"/>
      <c r="OPK3" s="1155"/>
      <c r="OPL3" s="1155"/>
      <c r="OPM3" s="1155"/>
      <c r="OPN3" s="1155"/>
      <c r="OPO3" s="1155"/>
      <c r="OPP3" s="1155"/>
      <c r="OPQ3" s="1155"/>
      <c r="OPR3" s="1155"/>
      <c r="OPS3" s="1155"/>
      <c r="OPT3" s="1155"/>
      <c r="OPU3" s="1155"/>
      <c r="OPV3" s="1155"/>
      <c r="OPW3" s="1155"/>
      <c r="OPX3" s="1155"/>
      <c r="OPY3" s="1155"/>
      <c r="OPZ3" s="1155"/>
      <c r="OQA3" s="1155"/>
      <c r="OQB3" s="1155"/>
      <c r="OQC3" s="1155"/>
      <c r="OQD3" s="1155"/>
      <c r="OQE3" s="1155"/>
      <c r="OQF3" s="1155"/>
      <c r="OQG3" s="1155"/>
      <c r="OQH3" s="1155"/>
      <c r="OQI3" s="1155"/>
      <c r="OQJ3" s="1155"/>
      <c r="OQK3" s="1155"/>
      <c r="OQL3" s="1155"/>
      <c r="OQM3" s="1155"/>
      <c r="OQN3" s="1155"/>
      <c r="OQO3" s="1155"/>
      <c r="OQP3" s="1155"/>
      <c r="OQQ3" s="1155"/>
      <c r="OQR3" s="1155"/>
      <c r="OQS3" s="1155"/>
      <c r="OQT3" s="1155"/>
      <c r="OQU3" s="1155"/>
      <c r="OQV3" s="1155"/>
      <c r="OQW3" s="1155"/>
      <c r="OQX3" s="1155"/>
      <c r="OQY3" s="1155"/>
      <c r="OQZ3" s="1155"/>
      <c r="ORA3" s="1155"/>
      <c r="ORB3" s="1155"/>
      <c r="ORC3" s="1155"/>
      <c r="ORD3" s="1155"/>
      <c r="ORE3" s="1155"/>
      <c r="ORF3" s="1155"/>
      <c r="ORG3" s="1155"/>
      <c r="ORH3" s="1155"/>
      <c r="ORI3" s="1155"/>
      <c r="ORJ3" s="1155"/>
      <c r="ORK3" s="1155"/>
      <c r="ORL3" s="1155"/>
      <c r="ORM3" s="1155"/>
      <c r="ORN3" s="1155"/>
      <c r="ORO3" s="1155"/>
      <c r="ORP3" s="1155"/>
      <c r="ORQ3" s="1155"/>
      <c r="ORR3" s="1155"/>
      <c r="ORS3" s="1155"/>
      <c r="ORT3" s="1155"/>
      <c r="ORU3" s="1155"/>
      <c r="ORV3" s="1155"/>
      <c r="ORW3" s="1155"/>
      <c r="ORX3" s="1155"/>
      <c r="ORY3" s="1155"/>
      <c r="ORZ3" s="1155"/>
      <c r="OSA3" s="1155"/>
      <c r="OSB3" s="1155"/>
      <c r="OSC3" s="1155"/>
      <c r="OSD3" s="1155"/>
      <c r="OSE3" s="1155"/>
      <c r="OSF3" s="1155"/>
      <c r="OSG3" s="1155"/>
      <c r="OSH3" s="1155"/>
      <c r="OSI3" s="1155"/>
      <c r="OSJ3" s="1155"/>
      <c r="OSK3" s="1155"/>
      <c r="OSL3" s="1155"/>
      <c r="OSM3" s="1155"/>
      <c r="OSN3" s="1155"/>
      <c r="OSO3" s="1155"/>
      <c r="OSP3" s="1155"/>
      <c r="OSQ3" s="1155"/>
      <c r="OSR3" s="1155"/>
      <c r="OSS3" s="1155"/>
      <c r="OST3" s="1155"/>
      <c r="OSU3" s="1155"/>
      <c r="OSV3" s="1155"/>
      <c r="OSW3" s="1155"/>
      <c r="OSX3" s="1155"/>
      <c r="OSY3" s="1155"/>
      <c r="OSZ3" s="1155"/>
      <c r="OTA3" s="1155"/>
      <c r="OTB3" s="1155"/>
      <c r="OTC3" s="1155"/>
      <c r="OTD3" s="1155"/>
      <c r="OTE3" s="1155"/>
      <c r="OTF3" s="1155"/>
      <c r="OTG3" s="1155"/>
      <c r="OTH3" s="1155"/>
      <c r="OTI3" s="1155"/>
      <c r="OTJ3" s="1155"/>
      <c r="OTK3" s="1155"/>
      <c r="OTL3" s="1155"/>
      <c r="OTM3" s="1155"/>
      <c r="OTN3" s="1155"/>
      <c r="OTO3" s="1155"/>
      <c r="OTP3" s="1155"/>
      <c r="OTQ3" s="1155"/>
      <c r="OTR3" s="1155"/>
      <c r="OTS3" s="1155"/>
      <c r="OTT3" s="1155"/>
      <c r="OTU3" s="1155"/>
      <c r="OTV3" s="1155"/>
      <c r="OTW3" s="1155"/>
      <c r="OTX3" s="1155"/>
      <c r="OTY3" s="1155"/>
      <c r="OTZ3" s="1155"/>
      <c r="OUA3" s="1155"/>
      <c r="OUB3" s="1155"/>
      <c r="OUC3" s="1155"/>
      <c r="OUD3" s="1155"/>
      <c r="OUE3" s="1155"/>
      <c r="OUF3" s="1155"/>
      <c r="OUG3" s="1155"/>
      <c r="OUH3" s="1155"/>
      <c r="OUI3" s="1155"/>
      <c r="OUJ3" s="1155"/>
      <c r="OUK3" s="1155"/>
      <c r="OUL3" s="1155"/>
      <c r="OUM3" s="1155"/>
      <c r="OUN3" s="1155"/>
      <c r="OUO3" s="1155"/>
      <c r="OUP3" s="1155"/>
      <c r="OUQ3" s="1155"/>
      <c r="OUR3" s="1155"/>
      <c r="OUS3" s="1155"/>
      <c r="OUT3" s="1155"/>
      <c r="OUU3" s="1155"/>
      <c r="OUV3" s="1155"/>
      <c r="OUW3" s="1155"/>
      <c r="OUX3" s="1155"/>
      <c r="OUY3" s="1155"/>
      <c r="OUZ3" s="1155"/>
      <c r="OVA3" s="1155"/>
      <c r="OVB3" s="1155"/>
      <c r="OVC3" s="1155"/>
      <c r="OVD3" s="1155"/>
      <c r="OVE3" s="1155"/>
      <c r="OVF3" s="1155"/>
      <c r="OVG3" s="1155"/>
      <c r="OVH3" s="1155"/>
      <c r="OVI3" s="1155"/>
      <c r="OVJ3" s="1155"/>
      <c r="OVK3" s="1155"/>
      <c r="OVL3" s="1155"/>
      <c r="OVM3" s="1155"/>
      <c r="OVN3" s="1155"/>
      <c r="OVO3" s="1155"/>
      <c r="OVP3" s="1155"/>
      <c r="OVQ3" s="1155"/>
      <c r="OVR3" s="1155"/>
      <c r="OVS3" s="1155"/>
      <c r="OVT3" s="1155"/>
      <c r="OVU3" s="1155"/>
      <c r="OVV3" s="1155"/>
      <c r="OVW3" s="1155"/>
      <c r="OVX3" s="1155"/>
      <c r="OVY3" s="1155"/>
      <c r="OVZ3" s="1155"/>
      <c r="OWA3" s="1155"/>
      <c r="OWB3" s="1155"/>
      <c r="OWC3" s="1155"/>
      <c r="OWD3" s="1155"/>
      <c r="OWE3" s="1155"/>
      <c r="OWF3" s="1155"/>
      <c r="OWG3" s="1155"/>
      <c r="OWH3" s="1155"/>
      <c r="OWI3" s="1155"/>
      <c r="OWJ3" s="1155"/>
      <c r="OWK3" s="1155"/>
      <c r="OWL3" s="1155"/>
      <c r="OWM3" s="1155"/>
      <c r="OWN3" s="1155"/>
      <c r="OWO3" s="1155"/>
      <c r="OWP3" s="1155"/>
      <c r="OWQ3" s="1155"/>
      <c r="OWR3" s="1155"/>
      <c r="OWS3" s="1155"/>
      <c r="OWT3" s="1155"/>
      <c r="OWU3" s="1155"/>
      <c r="OWV3" s="1155"/>
      <c r="OWW3" s="1155"/>
      <c r="OWX3" s="1155"/>
      <c r="OWY3" s="1155"/>
      <c r="OWZ3" s="1155"/>
      <c r="OXA3" s="1155"/>
      <c r="OXB3" s="1155"/>
      <c r="OXC3" s="1155"/>
      <c r="OXD3" s="1155"/>
      <c r="OXE3" s="1155"/>
      <c r="OXF3" s="1155"/>
      <c r="OXG3" s="1155"/>
      <c r="OXH3" s="1155"/>
      <c r="OXI3" s="1155"/>
      <c r="OXJ3" s="1155"/>
      <c r="OXK3" s="1155"/>
      <c r="OXL3" s="1155"/>
      <c r="OXM3" s="1155"/>
      <c r="OXN3" s="1155"/>
      <c r="OXO3" s="1155"/>
      <c r="OXP3" s="1155"/>
      <c r="OXQ3" s="1155"/>
      <c r="OXR3" s="1155"/>
      <c r="OXS3" s="1155"/>
      <c r="OXT3" s="1155"/>
      <c r="OXU3" s="1155"/>
      <c r="OXV3" s="1155"/>
      <c r="OXW3" s="1155"/>
      <c r="OXX3" s="1155"/>
      <c r="OXY3" s="1155"/>
      <c r="OXZ3" s="1155"/>
      <c r="OYA3" s="1155"/>
      <c r="OYB3" s="1155"/>
      <c r="OYC3" s="1155"/>
      <c r="OYD3" s="1155"/>
      <c r="OYE3" s="1155"/>
      <c r="OYF3" s="1155"/>
      <c r="OYG3" s="1155"/>
      <c r="OYH3" s="1155"/>
      <c r="OYI3" s="1155"/>
      <c r="OYJ3" s="1155"/>
      <c r="OYK3" s="1155"/>
      <c r="OYL3" s="1155"/>
      <c r="OYM3" s="1155"/>
      <c r="OYN3" s="1155"/>
      <c r="OYO3" s="1155"/>
      <c r="OYP3" s="1155"/>
      <c r="OYQ3" s="1155"/>
      <c r="OYR3" s="1155"/>
      <c r="OYS3" s="1155"/>
      <c r="OYT3" s="1155"/>
      <c r="OYU3" s="1155"/>
      <c r="OYV3" s="1155"/>
      <c r="OYW3" s="1155"/>
      <c r="OYX3" s="1155"/>
      <c r="OYY3" s="1155"/>
      <c r="OYZ3" s="1155"/>
      <c r="OZA3" s="1155"/>
      <c r="OZB3" s="1155"/>
      <c r="OZC3" s="1155"/>
      <c r="OZD3" s="1155"/>
      <c r="OZE3" s="1155"/>
      <c r="OZF3" s="1155"/>
      <c r="OZG3" s="1155"/>
      <c r="OZH3" s="1155"/>
      <c r="OZI3" s="1155"/>
      <c r="OZJ3" s="1155"/>
      <c r="OZK3" s="1155"/>
      <c r="OZL3" s="1155"/>
      <c r="OZM3" s="1155"/>
      <c r="OZN3" s="1155"/>
      <c r="OZO3" s="1155"/>
      <c r="OZP3" s="1155"/>
      <c r="OZQ3" s="1155"/>
      <c r="OZR3" s="1155"/>
      <c r="OZS3" s="1155"/>
      <c r="OZT3" s="1155"/>
      <c r="OZU3" s="1155"/>
      <c r="OZV3" s="1155"/>
      <c r="OZW3" s="1155"/>
      <c r="OZX3" s="1155"/>
      <c r="OZY3" s="1155"/>
      <c r="OZZ3" s="1155"/>
      <c r="PAA3" s="1155"/>
      <c r="PAB3" s="1155"/>
      <c r="PAC3" s="1155"/>
      <c r="PAD3" s="1155"/>
      <c r="PAE3" s="1155"/>
      <c r="PAF3" s="1155"/>
      <c r="PAG3" s="1155"/>
      <c r="PAH3" s="1155"/>
      <c r="PAI3" s="1155"/>
      <c r="PAJ3" s="1155"/>
      <c r="PAK3" s="1155"/>
      <c r="PAL3" s="1155"/>
      <c r="PAM3" s="1155"/>
      <c r="PAN3" s="1155"/>
      <c r="PAO3" s="1155"/>
      <c r="PAP3" s="1155"/>
      <c r="PAQ3" s="1155"/>
      <c r="PAR3" s="1155"/>
      <c r="PAS3" s="1155"/>
      <c r="PAT3" s="1155"/>
      <c r="PAU3" s="1155"/>
      <c r="PAV3" s="1155"/>
      <c r="PAW3" s="1155"/>
      <c r="PAX3" s="1155"/>
      <c r="PAY3" s="1155"/>
      <c r="PAZ3" s="1155"/>
      <c r="PBA3" s="1155"/>
      <c r="PBB3" s="1155"/>
      <c r="PBC3" s="1155"/>
      <c r="PBD3" s="1155"/>
      <c r="PBE3" s="1155"/>
      <c r="PBF3" s="1155"/>
      <c r="PBG3" s="1155"/>
      <c r="PBH3" s="1155"/>
      <c r="PBI3" s="1155"/>
      <c r="PBJ3" s="1155"/>
      <c r="PBK3" s="1155"/>
      <c r="PBL3" s="1155"/>
      <c r="PBM3" s="1155"/>
      <c r="PBN3" s="1155"/>
      <c r="PBO3" s="1155"/>
      <c r="PBP3" s="1155"/>
      <c r="PBQ3" s="1155"/>
      <c r="PBR3" s="1155"/>
      <c r="PBS3" s="1155"/>
      <c r="PBT3" s="1155"/>
      <c r="PBU3" s="1155"/>
      <c r="PBV3" s="1155"/>
      <c r="PBW3" s="1155"/>
      <c r="PBX3" s="1155"/>
      <c r="PBY3" s="1155"/>
      <c r="PBZ3" s="1155"/>
      <c r="PCA3" s="1155"/>
      <c r="PCB3" s="1155"/>
      <c r="PCC3" s="1155"/>
      <c r="PCD3" s="1155"/>
      <c r="PCE3" s="1155"/>
      <c r="PCF3" s="1155"/>
      <c r="PCG3" s="1155"/>
      <c r="PCH3" s="1155"/>
      <c r="PCI3" s="1155"/>
      <c r="PCJ3" s="1155"/>
      <c r="PCK3" s="1155"/>
      <c r="PCL3" s="1155"/>
      <c r="PCM3" s="1155"/>
      <c r="PCN3" s="1155"/>
      <c r="PCO3" s="1155"/>
      <c r="PCP3" s="1155"/>
      <c r="PCQ3" s="1155"/>
      <c r="PCR3" s="1155"/>
      <c r="PCS3" s="1155"/>
      <c r="PCT3" s="1155"/>
      <c r="PCU3" s="1155"/>
      <c r="PCV3" s="1155"/>
      <c r="PCW3" s="1155"/>
      <c r="PCX3" s="1155"/>
      <c r="PCY3" s="1155"/>
      <c r="PCZ3" s="1155"/>
      <c r="PDA3" s="1155"/>
      <c r="PDB3" s="1155"/>
      <c r="PDC3" s="1155"/>
      <c r="PDD3" s="1155"/>
      <c r="PDE3" s="1155"/>
      <c r="PDF3" s="1155"/>
      <c r="PDG3" s="1155"/>
      <c r="PDH3" s="1155"/>
      <c r="PDI3" s="1155"/>
      <c r="PDJ3" s="1155"/>
      <c r="PDK3" s="1155"/>
      <c r="PDL3" s="1155"/>
      <c r="PDM3" s="1155"/>
      <c r="PDN3" s="1155"/>
      <c r="PDO3" s="1155"/>
      <c r="PDP3" s="1155"/>
      <c r="PDQ3" s="1155"/>
      <c r="PDR3" s="1155"/>
      <c r="PDS3" s="1155"/>
      <c r="PDT3" s="1155"/>
      <c r="PDU3" s="1155"/>
      <c r="PDV3" s="1155"/>
      <c r="PDW3" s="1155"/>
      <c r="PDX3" s="1155"/>
      <c r="PDY3" s="1155"/>
      <c r="PDZ3" s="1155"/>
      <c r="PEA3" s="1155"/>
      <c r="PEB3" s="1155"/>
      <c r="PEC3" s="1155"/>
      <c r="PED3" s="1155"/>
      <c r="PEE3" s="1155"/>
      <c r="PEF3" s="1155"/>
      <c r="PEG3" s="1155"/>
      <c r="PEH3" s="1155"/>
      <c r="PEI3" s="1155"/>
      <c r="PEJ3" s="1155"/>
      <c r="PEK3" s="1155"/>
      <c r="PEL3" s="1155"/>
      <c r="PEM3" s="1155"/>
      <c r="PEN3" s="1155"/>
      <c r="PEO3" s="1155"/>
      <c r="PEP3" s="1155"/>
      <c r="PEQ3" s="1155"/>
      <c r="PER3" s="1155"/>
      <c r="PES3" s="1155"/>
      <c r="PET3" s="1155"/>
      <c r="PEU3" s="1155"/>
      <c r="PEV3" s="1155"/>
      <c r="PEW3" s="1155"/>
      <c r="PEX3" s="1155"/>
      <c r="PEY3" s="1155"/>
      <c r="PEZ3" s="1155"/>
      <c r="PFA3" s="1155"/>
      <c r="PFB3" s="1155"/>
      <c r="PFC3" s="1155"/>
      <c r="PFD3" s="1155"/>
      <c r="PFE3" s="1155"/>
      <c r="PFF3" s="1155"/>
      <c r="PFG3" s="1155"/>
      <c r="PFH3" s="1155"/>
      <c r="PFI3" s="1155"/>
      <c r="PFJ3" s="1155"/>
      <c r="PFK3" s="1155"/>
      <c r="PFL3" s="1155"/>
      <c r="PFM3" s="1155"/>
      <c r="PFN3" s="1155"/>
      <c r="PFO3" s="1155"/>
      <c r="PFP3" s="1155"/>
      <c r="PFQ3" s="1155"/>
      <c r="PFR3" s="1155"/>
      <c r="PFS3" s="1155"/>
      <c r="PFT3" s="1155"/>
      <c r="PFU3" s="1155"/>
      <c r="PFV3" s="1155"/>
      <c r="PFW3" s="1155"/>
      <c r="PFX3" s="1155"/>
      <c r="PFY3" s="1155"/>
      <c r="PFZ3" s="1155"/>
      <c r="PGA3" s="1155"/>
      <c r="PGB3" s="1155"/>
      <c r="PGC3" s="1155"/>
      <c r="PGD3" s="1155"/>
      <c r="PGE3" s="1155"/>
      <c r="PGF3" s="1155"/>
      <c r="PGG3" s="1155"/>
      <c r="PGH3" s="1155"/>
      <c r="PGI3" s="1155"/>
      <c r="PGJ3" s="1155"/>
      <c r="PGK3" s="1155"/>
      <c r="PGL3" s="1155"/>
      <c r="PGM3" s="1155"/>
      <c r="PGN3" s="1155"/>
      <c r="PGO3" s="1155"/>
      <c r="PGP3" s="1155"/>
      <c r="PGQ3" s="1155"/>
      <c r="PGR3" s="1155"/>
      <c r="PGS3" s="1155"/>
      <c r="PGT3" s="1155"/>
      <c r="PGU3" s="1155"/>
      <c r="PGV3" s="1155"/>
      <c r="PGW3" s="1155"/>
      <c r="PGX3" s="1155"/>
      <c r="PGY3" s="1155"/>
      <c r="PGZ3" s="1155"/>
      <c r="PHA3" s="1155"/>
      <c r="PHB3" s="1155"/>
      <c r="PHC3" s="1155"/>
      <c r="PHD3" s="1155"/>
      <c r="PHE3" s="1155"/>
      <c r="PHF3" s="1155"/>
      <c r="PHG3" s="1155"/>
      <c r="PHH3" s="1155"/>
      <c r="PHI3" s="1155"/>
      <c r="PHJ3" s="1155"/>
      <c r="PHK3" s="1155"/>
      <c r="PHL3" s="1155"/>
      <c r="PHM3" s="1155"/>
      <c r="PHN3" s="1155"/>
      <c r="PHO3" s="1155"/>
      <c r="PHP3" s="1155"/>
      <c r="PHQ3" s="1155"/>
      <c r="PHR3" s="1155"/>
      <c r="PHS3" s="1155"/>
      <c r="PHT3" s="1155"/>
      <c r="PHU3" s="1155"/>
      <c r="PHV3" s="1155"/>
      <c r="PHW3" s="1155"/>
      <c r="PHX3" s="1155"/>
      <c r="PHY3" s="1155"/>
      <c r="PHZ3" s="1155"/>
      <c r="PIA3" s="1155"/>
      <c r="PIB3" s="1155"/>
      <c r="PIC3" s="1155"/>
      <c r="PID3" s="1155"/>
      <c r="PIE3" s="1155"/>
      <c r="PIF3" s="1155"/>
      <c r="PIG3" s="1155"/>
      <c r="PIH3" s="1155"/>
      <c r="PII3" s="1155"/>
      <c r="PIJ3" s="1155"/>
      <c r="PIK3" s="1155"/>
      <c r="PIL3" s="1155"/>
      <c r="PIM3" s="1155"/>
      <c r="PIN3" s="1155"/>
      <c r="PIO3" s="1155"/>
      <c r="PIP3" s="1155"/>
      <c r="PIQ3" s="1155"/>
      <c r="PIR3" s="1155"/>
      <c r="PIS3" s="1155"/>
      <c r="PIT3" s="1155"/>
      <c r="PIU3" s="1155"/>
      <c r="PIV3" s="1155"/>
      <c r="PIW3" s="1155"/>
      <c r="PIX3" s="1155"/>
      <c r="PIY3" s="1155"/>
      <c r="PIZ3" s="1155"/>
      <c r="PJA3" s="1155"/>
      <c r="PJB3" s="1155"/>
      <c r="PJC3" s="1155"/>
      <c r="PJD3" s="1155"/>
      <c r="PJE3" s="1155"/>
      <c r="PJF3" s="1155"/>
      <c r="PJG3" s="1155"/>
      <c r="PJH3" s="1155"/>
      <c r="PJI3" s="1155"/>
      <c r="PJJ3" s="1155"/>
      <c r="PJK3" s="1155"/>
      <c r="PJL3" s="1155"/>
      <c r="PJM3" s="1155"/>
      <c r="PJN3" s="1155"/>
      <c r="PJO3" s="1155"/>
      <c r="PJP3" s="1155"/>
      <c r="PJQ3" s="1155"/>
      <c r="PJR3" s="1155"/>
      <c r="PJS3" s="1155"/>
      <c r="PJT3" s="1155"/>
      <c r="PJU3" s="1155"/>
      <c r="PJV3" s="1155"/>
      <c r="PJW3" s="1155"/>
      <c r="PJX3" s="1155"/>
      <c r="PJY3" s="1155"/>
      <c r="PJZ3" s="1155"/>
      <c r="PKA3" s="1155"/>
      <c r="PKB3" s="1155"/>
      <c r="PKC3" s="1155"/>
      <c r="PKD3" s="1155"/>
      <c r="PKE3" s="1155"/>
      <c r="PKF3" s="1155"/>
      <c r="PKG3" s="1155"/>
      <c r="PKH3" s="1155"/>
      <c r="PKI3" s="1155"/>
      <c r="PKJ3" s="1155"/>
      <c r="PKK3" s="1155"/>
      <c r="PKL3" s="1155"/>
      <c r="PKM3" s="1155"/>
      <c r="PKN3" s="1155"/>
      <c r="PKO3" s="1155"/>
      <c r="PKP3" s="1155"/>
      <c r="PKQ3" s="1155"/>
      <c r="PKR3" s="1155"/>
      <c r="PKS3" s="1155"/>
      <c r="PKT3" s="1155"/>
      <c r="PKU3" s="1155"/>
      <c r="PKV3" s="1155"/>
      <c r="PKW3" s="1155"/>
      <c r="PKX3" s="1155"/>
      <c r="PKY3" s="1155"/>
      <c r="PKZ3" s="1155"/>
      <c r="PLA3" s="1155"/>
      <c r="PLB3" s="1155"/>
      <c r="PLC3" s="1155"/>
      <c r="PLD3" s="1155"/>
      <c r="PLE3" s="1155"/>
      <c r="PLF3" s="1155"/>
      <c r="PLG3" s="1155"/>
      <c r="PLH3" s="1155"/>
      <c r="PLI3" s="1155"/>
      <c r="PLJ3" s="1155"/>
      <c r="PLK3" s="1155"/>
      <c r="PLL3" s="1155"/>
      <c r="PLM3" s="1155"/>
      <c r="PLN3" s="1155"/>
      <c r="PLO3" s="1155"/>
      <c r="PLP3" s="1155"/>
      <c r="PLQ3" s="1155"/>
      <c r="PLR3" s="1155"/>
      <c r="PLS3" s="1155"/>
      <c r="PLT3" s="1155"/>
      <c r="PLU3" s="1155"/>
      <c r="PLV3" s="1155"/>
      <c r="PLW3" s="1155"/>
      <c r="PLX3" s="1155"/>
      <c r="PLY3" s="1155"/>
      <c r="PLZ3" s="1155"/>
      <c r="PMA3" s="1155"/>
      <c r="PMB3" s="1155"/>
      <c r="PMC3" s="1155"/>
      <c r="PMD3" s="1155"/>
      <c r="PME3" s="1155"/>
      <c r="PMF3" s="1155"/>
      <c r="PMG3" s="1155"/>
      <c r="PMH3" s="1155"/>
      <c r="PMI3" s="1155"/>
      <c r="PMJ3" s="1155"/>
      <c r="PMK3" s="1155"/>
      <c r="PML3" s="1155"/>
      <c r="PMM3" s="1155"/>
      <c r="PMN3" s="1155"/>
      <c r="PMO3" s="1155"/>
      <c r="PMP3" s="1155"/>
      <c r="PMQ3" s="1155"/>
      <c r="PMR3" s="1155"/>
      <c r="PMS3" s="1155"/>
      <c r="PMT3" s="1155"/>
      <c r="PMU3" s="1155"/>
      <c r="PMV3" s="1155"/>
      <c r="PMW3" s="1155"/>
      <c r="PMX3" s="1155"/>
      <c r="PMY3" s="1155"/>
      <c r="PMZ3" s="1155"/>
      <c r="PNA3" s="1155"/>
      <c r="PNB3" s="1155"/>
      <c r="PNC3" s="1155"/>
      <c r="PND3" s="1155"/>
      <c r="PNE3" s="1155"/>
      <c r="PNF3" s="1155"/>
      <c r="PNG3" s="1155"/>
      <c r="PNH3" s="1155"/>
      <c r="PNI3" s="1155"/>
      <c r="PNJ3" s="1155"/>
      <c r="PNK3" s="1155"/>
      <c r="PNL3" s="1155"/>
      <c r="PNM3" s="1155"/>
      <c r="PNN3" s="1155"/>
      <c r="PNO3" s="1155"/>
      <c r="PNP3" s="1155"/>
      <c r="PNQ3" s="1155"/>
      <c r="PNR3" s="1155"/>
      <c r="PNS3" s="1155"/>
      <c r="PNT3" s="1155"/>
      <c r="PNU3" s="1155"/>
      <c r="PNV3" s="1155"/>
      <c r="PNW3" s="1155"/>
      <c r="PNX3" s="1155"/>
      <c r="PNY3" s="1155"/>
      <c r="PNZ3" s="1155"/>
      <c r="POA3" s="1155"/>
      <c r="POB3" s="1155"/>
      <c r="POC3" s="1155"/>
      <c r="POD3" s="1155"/>
      <c r="POE3" s="1155"/>
      <c r="POF3" s="1155"/>
      <c r="POG3" s="1155"/>
      <c r="POH3" s="1155"/>
      <c r="POI3" s="1155"/>
      <c r="POJ3" s="1155"/>
      <c r="POK3" s="1155"/>
      <c r="POL3" s="1155"/>
      <c r="POM3" s="1155"/>
      <c r="PON3" s="1155"/>
      <c r="POO3" s="1155"/>
      <c r="POP3" s="1155"/>
      <c r="POQ3" s="1155"/>
      <c r="POR3" s="1155"/>
      <c r="POS3" s="1155"/>
      <c r="POT3" s="1155"/>
      <c r="POU3" s="1155"/>
      <c r="POV3" s="1155"/>
      <c r="POW3" s="1155"/>
      <c r="POX3" s="1155"/>
      <c r="POY3" s="1155"/>
      <c r="POZ3" s="1155"/>
      <c r="PPA3" s="1155"/>
      <c r="PPB3" s="1155"/>
      <c r="PPC3" s="1155"/>
      <c r="PPD3" s="1155"/>
      <c r="PPE3" s="1155"/>
      <c r="PPF3" s="1155"/>
      <c r="PPG3" s="1155"/>
      <c r="PPH3" s="1155"/>
      <c r="PPI3" s="1155"/>
      <c r="PPJ3" s="1155"/>
      <c r="PPK3" s="1155"/>
      <c r="PPL3" s="1155"/>
      <c r="PPM3" s="1155"/>
      <c r="PPN3" s="1155"/>
      <c r="PPO3" s="1155"/>
      <c r="PPP3" s="1155"/>
      <c r="PPQ3" s="1155"/>
      <c r="PPR3" s="1155"/>
      <c r="PPS3" s="1155"/>
      <c r="PPT3" s="1155"/>
      <c r="PPU3" s="1155"/>
      <c r="PPV3" s="1155"/>
      <c r="PPW3" s="1155"/>
      <c r="PPX3" s="1155"/>
      <c r="PPY3" s="1155"/>
      <c r="PPZ3" s="1155"/>
      <c r="PQA3" s="1155"/>
      <c r="PQB3" s="1155"/>
      <c r="PQC3" s="1155"/>
      <c r="PQD3" s="1155"/>
      <c r="PQE3" s="1155"/>
      <c r="PQF3" s="1155"/>
      <c r="PQG3" s="1155"/>
      <c r="PQH3" s="1155"/>
      <c r="PQI3" s="1155"/>
      <c r="PQJ3" s="1155"/>
      <c r="PQK3" s="1155"/>
      <c r="PQL3" s="1155"/>
      <c r="PQM3" s="1155"/>
      <c r="PQN3" s="1155"/>
      <c r="PQO3" s="1155"/>
      <c r="PQP3" s="1155"/>
      <c r="PQQ3" s="1155"/>
      <c r="PQR3" s="1155"/>
      <c r="PQS3" s="1155"/>
      <c r="PQT3" s="1155"/>
      <c r="PQU3" s="1155"/>
      <c r="PQV3" s="1155"/>
      <c r="PQW3" s="1155"/>
      <c r="PQX3" s="1155"/>
      <c r="PQY3" s="1155"/>
      <c r="PQZ3" s="1155"/>
      <c r="PRA3" s="1155"/>
      <c r="PRB3" s="1155"/>
      <c r="PRC3" s="1155"/>
      <c r="PRD3" s="1155"/>
      <c r="PRE3" s="1155"/>
      <c r="PRF3" s="1155"/>
      <c r="PRG3" s="1155"/>
      <c r="PRH3" s="1155"/>
      <c r="PRI3" s="1155"/>
      <c r="PRJ3" s="1155"/>
      <c r="PRK3" s="1155"/>
      <c r="PRL3" s="1155"/>
      <c r="PRM3" s="1155"/>
      <c r="PRN3" s="1155"/>
      <c r="PRO3" s="1155"/>
      <c r="PRP3" s="1155"/>
      <c r="PRQ3" s="1155"/>
      <c r="PRR3" s="1155"/>
      <c r="PRS3" s="1155"/>
      <c r="PRT3" s="1155"/>
      <c r="PRU3" s="1155"/>
      <c r="PRV3" s="1155"/>
      <c r="PRW3" s="1155"/>
      <c r="PRX3" s="1155"/>
      <c r="PRY3" s="1155"/>
      <c r="PRZ3" s="1155"/>
      <c r="PSA3" s="1155"/>
      <c r="PSB3" s="1155"/>
      <c r="PSC3" s="1155"/>
      <c r="PSD3" s="1155"/>
      <c r="PSE3" s="1155"/>
      <c r="PSF3" s="1155"/>
      <c r="PSG3" s="1155"/>
      <c r="PSH3" s="1155"/>
      <c r="PSI3" s="1155"/>
      <c r="PSJ3" s="1155"/>
      <c r="PSK3" s="1155"/>
      <c r="PSL3" s="1155"/>
      <c r="PSM3" s="1155"/>
      <c r="PSN3" s="1155"/>
      <c r="PSO3" s="1155"/>
      <c r="PSP3" s="1155"/>
      <c r="PSQ3" s="1155"/>
      <c r="PSR3" s="1155"/>
      <c r="PSS3" s="1155"/>
      <c r="PST3" s="1155"/>
      <c r="PSU3" s="1155"/>
      <c r="PSV3" s="1155"/>
      <c r="PSW3" s="1155"/>
      <c r="PSX3" s="1155"/>
      <c r="PSY3" s="1155"/>
      <c r="PSZ3" s="1155"/>
      <c r="PTA3" s="1155"/>
      <c r="PTB3" s="1155"/>
      <c r="PTC3" s="1155"/>
      <c r="PTD3" s="1155"/>
      <c r="PTE3" s="1155"/>
      <c r="PTF3" s="1155"/>
      <c r="PTG3" s="1155"/>
      <c r="PTH3" s="1155"/>
      <c r="PTI3" s="1155"/>
      <c r="PTJ3" s="1155"/>
      <c r="PTK3" s="1155"/>
      <c r="PTL3" s="1155"/>
      <c r="PTM3" s="1155"/>
      <c r="PTN3" s="1155"/>
      <c r="PTO3" s="1155"/>
      <c r="PTP3" s="1155"/>
      <c r="PTQ3" s="1155"/>
      <c r="PTR3" s="1155"/>
      <c r="PTS3" s="1155"/>
      <c r="PTT3" s="1155"/>
      <c r="PTU3" s="1155"/>
      <c r="PTV3" s="1155"/>
      <c r="PTW3" s="1155"/>
      <c r="PTX3" s="1155"/>
      <c r="PTY3" s="1155"/>
      <c r="PTZ3" s="1155"/>
      <c r="PUA3" s="1155"/>
      <c r="PUB3" s="1155"/>
      <c r="PUC3" s="1155"/>
      <c r="PUD3" s="1155"/>
      <c r="PUE3" s="1155"/>
      <c r="PUF3" s="1155"/>
      <c r="PUG3" s="1155"/>
      <c r="PUH3" s="1155"/>
      <c r="PUI3" s="1155"/>
      <c r="PUJ3" s="1155"/>
      <c r="PUK3" s="1155"/>
      <c r="PUL3" s="1155"/>
      <c r="PUM3" s="1155"/>
      <c r="PUN3" s="1155"/>
      <c r="PUO3" s="1155"/>
      <c r="PUP3" s="1155"/>
      <c r="PUQ3" s="1155"/>
      <c r="PUR3" s="1155"/>
      <c r="PUS3" s="1155"/>
      <c r="PUT3" s="1155"/>
      <c r="PUU3" s="1155"/>
      <c r="PUV3" s="1155"/>
      <c r="PUW3" s="1155"/>
      <c r="PUX3" s="1155"/>
      <c r="PUY3" s="1155"/>
      <c r="PUZ3" s="1155"/>
      <c r="PVA3" s="1155"/>
      <c r="PVB3" s="1155"/>
      <c r="PVC3" s="1155"/>
      <c r="PVD3" s="1155"/>
      <c r="PVE3" s="1155"/>
      <c r="PVF3" s="1155"/>
      <c r="PVG3" s="1155"/>
      <c r="PVH3" s="1155"/>
      <c r="PVI3" s="1155"/>
      <c r="PVJ3" s="1155"/>
      <c r="PVK3" s="1155"/>
      <c r="PVL3" s="1155"/>
      <c r="PVM3" s="1155"/>
      <c r="PVN3" s="1155"/>
      <c r="PVO3" s="1155"/>
      <c r="PVP3" s="1155"/>
      <c r="PVQ3" s="1155"/>
      <c r="PVR3" s="1155"/>
      <c r="PVS3" s="1155"/>
      <c r="PVT3" s="1155"/>
      <c r="PVU3" s="1155"/>
      <c r="PVV3" s="1155"/>
      <c r="PVW3" s="1155"/>
      <c r="PVX3" s="1155"/>
      <c r="PVY3" s="1155"/>
      <c r="PVZ3" s="1155"/>
      <c r="PWA3" s="1155"/>
      <c r="PWB3" s="1155"/>
      <c r="PWC3" s="1155"/>
      <c r="PWD3" s="1155"/>
      <c r="PWE3" s="1155"/>
      <c r="PWF3" s="1155"/>
      <c r="PWG3" s="1155"/>
      <c r="PWH3" s="1155"/>
      <c r="PWI3" s="1155"/>
      <c r="PWJ3" s="1155"/>
      <c r="PWK3" s="1155"/>
      <c r="PWL3" s="1155"/>
      <c r="PWM3" s="1155"/>
      <c r="PWN3" s="1155"/>
      <c r="PWO3" s="1155"/>
      <c r="PWP3" s="1155"/>
      <c r="PWQ3" s="1155"/>
      <c r="PWR3" s="1155"/>
      <c r="PWS3" s="1155"/>
      <c r="PWT3" s="1155"/>
      <c r="PWU3" s="1155"/>
      <c r="PWV3" s="1155"/>
      <c r="PWW3" s="1155"/>
      <c r="PWX3" s="1155"/>
      <c r="PWY3" s="1155"/>
      <c r="PWZ3" s="1155"/>
      <c r="PXA3" s="1155"/>
      <c r="PXB3" s="1155"/>
      <c r="PXC3" s="1155"/>
      <c r="PXD3" s="1155"/>
      <c r="PXE3" s="1155"/>
      <c r="PXF3" s="1155"/>
      <c r="PXG3" s="1155"/>
      <c r="PXH3" s="1155"/>
      <c r="PXI3" s="1155"/>
      <c r="PXJ3" s="1155"/>
      <c r="PXK3" s="1155"/>
      <c r="PXL3" s="1155"/>
      <c r="PXM3" s="1155"/>
      <c r="PXN3" s="1155"/>
      <c r="PXO3" s="1155"/>
      <c r="PXP3" s="1155"/>
      <c r="PXQ3" s="1155"/>
      <c r="PXR3" s="1155"/>
      <c r="PXS3" s="1155"/>
      <c r="PXT3" s="1155"/>
      <c r="PXU3" s="1155"/>
      <c r="PXV3" s="1155"/>
      <c r="PXW3" s="1155"/>
      <c r="PXX3" s="1155"/>
      <c r="PXY3" s="1155"/>
      <c r="PXZ3" s="1155"/>
      <c r="PYA3" s="1155"/>
      <c r="PYB3" s="1155"/>
      <c r="PYC3" s="1155"/>
      <c r="PYD3" s="1155"/>
      <c r="PYE3" s="1155"/>
      <c r="PYF3" s="1155"/>
      <c r="PYG3" s="1155"/>
      <c r="PYH3" s="1155"/>
      <c r="PYI3" s="1155"/>
      <c r="PYJ3" s="1155"/>
      <c r="PYK3" s="1155"/>
      <c r="PYL3" s="1155"/>
      <c r="PYM3" s="1155"/>
      <c r="PYN3" s="1155"/>
      <c r="PYO3" s="1155"/>
      <c r="PYP3" s="1155"/>
      <c r="PYQ3" s="1155"/>
      <c r="PYR3" s="1155"/>
      <c r="PYS3" s="1155"/>
      <c r="PYT3" s="1155"/>
      <c r="PYU3" s="1155"/>
      <c r="PYV3" s="1155"/>
      <c r="PYW3" s="1155"/>
      <c r="PYX3" s="1155"/>
      <c r="PYY3" s="1155"/>
      <c r="PYZ3" s="1155"/>
      <c r="PZA3" s="1155"/>
      <c r="PZB3" s="1155"/>
      <c r="PZC3" s="1155"/>
      <c r="PZD3" s="1155"/>
      <c r="PZE3" s="1155"/>
      <c r="PZF3" s="1155"/>
      <c r="PZG3" s="1155"/>
      <c r="PZH3" s="1155"/>
      <c r="PZI3" s="1155"/>
      <c r="PZJ3" s="1155"/>
      <c r="PZK3" s="1155"/>
      <c r="PZL3" s="1155"/>
      <c r="PZM3" s="1155"/>
      <c r="PZN3" s="1155"/>
      <c r="PZO3" s="1155"/>
      <c r="PZP3" s="1155"/>
      <c r="PZQ3" s="1155"/>
      <c r="PZR3" s="1155"/>
      <c r="PZS3" s="1155"/>
      <c r="PZT3" s="1155"/>
      <c r="PZU3" s="1155"/>
      <c r="PZV3" s="1155"/>
      <c r="PZW3" s="1155"/>
      <c r="PZX3" s="1155"/>
      <c r="PZY3" s="1155"/>
      <c r="PZZ3" s="1155"/>
      <c r="QAA3" s="1155"/>
      <c r="QAB3" s="1155"/>
      <c r="QAC3" s="1155"/>
      <c r="QAD3" s="1155"/>
      <c r="QAE3" s="1155"/>
      <c r="QAF3" s="1155"/>
      <c r="QAG3" s="1155"/>
      <c r="QAH3" s="1155"/>
      <c r="QAI3" s="1155"/>
      <c r="QAJ3" s="1155"/>
      <c r="QAK3" s="1155"/>
      <c r="QAL3" s="1155"/>
      <c r="QAM3" s="1155"/>
      <c r="QAN3" s="1155"/>
      <c r="QAO3" s="1155"/>
      <c r="QAP3" s="1155"/>
      <c r="QAQ3" s="1155"/>
      <c r="QAR3" s="1155"/>
      <c r="QAS3" s="1155"/>
      <c r="QAT3" s="1155"/>
      <c r="QAU3" s="1155"/>
      <c r="QAV3" s="1155"/>
      <c r="QAW3" s="1155"/>
      <c r="QAX3" s="1155"/>
      <c r="QAY3" s="1155"/>
      <c r="QAZ3" s="1155"/>
      <c r="QBA3" s="1155"/>
      <c r="QBB3" s="1155"/>
      <c r="QBC3" s="1155"/>
      <c r="QBD3" s="1155"/>
      <c r="QBE3" s="1155"/>
      <c r="QBF3" s="1155"/>
      <c r="QBG3" s="1155"/>
      <c r="QBH3" s="1155"/>
      <c r="QBI3" s="1155"/>
      <c r="QBJ3" s="1155"/>
      <c r="QBK3" s="1155"/>
      <c r="QBL3" s="1155"/>
      <c r="QBM3" s="1155"/>
      <c r="QBN3" s="1155"/>
      <c r="QBO3" s="1155"/>
      <c r="QBP3" s="1155"/>
      <c r="QBQ3" s="1155"/>
      <c r="QBR3" s="1155"/>
      <c r="QBS3" s="1155"/>
      <c r="QBT3" s="1155"/>
      <c r="QBU3" s="1155"/>
      <c r="QBV3" s="1155"/>
      <c r="QBW3" s="1155"/>
      <c r="QBX3" s="1155"/>
      <c r="QBY3" s="1155"/>
      <c r="QBZ3" s="1155"/>
      <c r="QCA3" s="1155"/>
      <c r="QCB3" s="1155"/>
      <c r="QCC3" s="1155"/>
      <c r="QCD3" s="1155"/>
      <c r="QCE3" s="1155"/>
      <c r="QCF3" s="1155"/>
      <c r="QCG3" s="1155"/>
      <c r="QCH3" s="1155"/>
      <c r="QCI3" s="1155"/>
      <c r="QCJ3" s="1155"/>
      <c r="QCK3" s="1155"/>
      <c r="QCL3" s="1155"/>
      <c r="QCM3" s="1155"/>
      <c r="QCN3" s="1155"/>
      <c r="QCO3" s="1155"/>
      <c r="QCP3" s="1155"/>
      <c r="QCQ3" s="1155"/>
      <c r="QCR3" s="1155"/>
      <c r="QCS3" s="1155"/>
      <c r="QCT3" s="1155"/>
      <c r="QCU3" s="1155"/>
      <c r="QCV3" s="1155"/>
      <c r="QCW3" s="1155"/>
      <c r="QCX3" s="1155"/>
      <c r="QCY3" s="1155"/>
      <c r="QCZ3" s="1155"/>
      <c r="QDA3" s="1155"/>
      <c r="QDB3" s="1155"/>
      <c r="QDC3" s="1155"/>
      <c r="QDD3" s="1155"/>
      <c r="QDE3" s="1155"/>
      <c r="QDF3" s="1155"/>
      <c r="QDG3" s="1155"/>
      <c r="QDH3" s="1155"/>
      <c r="QDI3" s="1155"/>
      <c r="QDJ3" s="1155"/>
      <c r="QDK3" s="1155"/>
      <c r="QDL3" s="1155"/>
      <c r="QDM3" s="1155"/>
      <c r="QDN3" s="1155"/>
      <c r="QDO3" s="1155"/>
      <c r="QDP3" s="1155"/>
      <c r="QDQ3" s="1155"/>
      <c r="QDR3" s="1155"/>
      <c r="QDS3" s="1155"/>
      <c r="QDT3" s="1155"/>
      <c r="QDU3" s="1155"/>
      <c r="QDV3" s="1155"/>
      <c r="QDW3" s="1155"/>
      <c r="QDX3" s="1155"/>
      <c r="QDY3" s="1155"/>
      <c r="QDZ3" s="1155"/>
      <c r="QEA3" s="1155"/>
      <c r="QEB3" s="1155"/>
      <c r="QEC3" s="1155"/>
      <c r="QED3" s="1155"/>
      <c r="QEE3" s="1155"/>
      <c r="QEF3" s="1155"/>
      <c r="QEG3" s="1155"/>
      <c r="QEH3" s="1155"/>
      <c r="QEI3" s="1155"/>
      <c r="QEJ3" s="1155"/>
      <c r="QEK3" s="1155"/>
      <c r="QEL3" s="1155"/>
      <c r="QEM3" s="1155"/>
      <c r="QEN3" s="1155"/>
      <c r="QEO3" s="1155"/>
      <c r="QEP3" s="1155"/>
      <c r="QEQ3" s="1155"/>
      <c r="QER3" s="1155"/>
      <c r="QES3" s="1155"/>
      <c r="QET3" s="1155"/>
      <c r="QEU3" s="1155"/>
      <c r="QEV3" s="1155"/>
      <c r="QEW3" s="1155"/>
      <c r="QEX3" s="1155"/>
      <c r="QEY3" s="1155"/>
      <c r="QEZ3" s="1155"/>
      <c r="QFA3" s="1155"/>
      <c r="QFB3" s="1155"/>
      <c r="QFC3" s="1155"/>
      <c r="QFD3" s="1155"/>
      <c r="QFE3" s="1155"/>
      <c r="QFF3" s="1155"/>
      <c r="QFG3" s="1155"/>
      <c r="QFH3" s="1155"/>
      <c r="QFI3" s="1155"/>
      <c r="QFJ3" s="1155"/>
      <c r="QFK3" s="1155"/>
      <c r="QFL3" s="1155"/>
      <c r="QFM3" s="1155"/>
      <c r="QFN3" s="1155"/>
      <c r="QFO3" s="1155"/>
      <c r="QFP3" s="1155"/>
      <c r="QFQ3" s="1155"/>
      <c r="QFR3" s="1155"/>
      <c r="QFS3" s="1155"/>
      <c r="QFT3" s="1155"/>
      <c r="QFU3" s="1155"/>
      <c r="QFV3" s="1155"/>
      <c r="QFW3" s="1155"/>
      <c r="QFX3" s="1155"/>
      <c r="QFY3" s="1155"/>
      <c r="QFZ3" s="1155"/>
      <c r="QGA3" s="1155"/>
      <c r="QGB3" s="1155"/>
      <c r="QGC3" s="1155"/>
      <c r="QGD3" s="1155"/>
      <c r="QGE3" s="1155"/>
      <c r="QGF3" s="1155"/>
      <c r="QGG3" s="1155"/>
      <c r="QGH3" s="1155"/>
      <c r="QGI3" s="1155"/>
      <c r="QGJ3" s="1155"/>
      <c r="QGK3" s="1155"/>
      <c r="QGL3" s="1155"/>
      <c r="QGM3" s="1155"/>
      <c r="QGN3" s="1155"/>
      <c r="QGO3" s="1155"/>
      <c r="QGP3" s="1155"/>
      <c r="QGQ3" s="1155"/>
      <c r="QGR3" s="1155"/>
      <c r="QGS3" s="1155"/>
      <c r="QGT3" s="1155"/>
      <c r="QGU3" s="1155"/>
      <c r="QGV3" s="1155"/>
      <c r="QGW3" s="1155"/>
      <c r="QGX3" s="1155"/>
      <c r="QGY3" s="1155"/>
      <c r="QGZ3" s="1155"/>
      <c r="QHA3" s="1155"/>
      <c r="QHB3" s="1155"/>
      <c r="QHC3" s="1155"/>
      <c r="QHD3" s="1155"/>
      <c r="QHE3" s="1155"/>
      <c r="QHF3" s="1155"/>
      <c r="QHG3" s="1155"/>
      <c r="QHH3" s="1155"/>
      <c r="QHI3" s="1155"/>
      <c r="QHJ3" s="1155"/>
      <c r="QHK3" s="1155"/>
      <c r="QHL3" s="1155"/>
      <c r="QHM3" s="1155"/>
      <c r="QHN3" s="1155"/>
      <c r="QHO3" s="1155"/>
      <c r="QHP3" s="1155"/>
      <c r="QHQ3" s="1155"/>
      <c r="QHR3" s="1155"/>
      <c r="QHS3" s="1155"/>
      <c r="QHT3" s="1155"/>
      <c r="QHU3" s="1155"/>
      <c r="QHV3" s="1155"/>
      <c r="QHW3" s="1155"/>
      <c r="QHX3" s="1155"/>
      <c r="QHY3" s="1155"/>
      <c r="QHZ3" s="1155"/>
      <c r="QIA3" s="1155"/>
      <c r="QIB3" s="1155"/>
      <c r="QIC3" s="1155"/>
      <c r="QID3" s="1155"/>
      <c r="QIE3" s="1155"/>
      <c r="QIF3" s="1155"/>
      <c r="QIG3" s="1155"/>
      <c r="QIH3" s="1155"/>
      <c r="QII3" s="1155"/>
      <c r="QIJ3" s="1155"/>
      <c r="QIK3" s="1155"/>
      <c r="QIL3" s="1155"/>
      <c r="QIM3" s="1155"/>
      <c r="QIN3" s="1155"/>
      <c r="QIO3" s="1155"/>
      <c r="QIP3" s="1155"/>
      <c r="QIQ3" s="1155"/>
      <c r="QIR3" s="1155"/>
      <c r="QIS3" s="1155"/>
      <c r="QIT3" s="1155"/>
      <c r="QIU3" s="1155"/>
      <c r="QIV3" s="1155"/>
      <c r="QIW3" s="1155"/>
      <c r="QIX3" s="1155"/>
      <c r="QIY3" s="1155"/>
      <c r="QIZ3" s="1155"/>
      <c r="QJA3" s="1155"/>
      <c r="QJB3" s="1155"/>
      <c r="QJC3" s="1155"/>
      <c r="QJD3" s="1155"/>
      <c r="QJE3" s="1155"/>
      <c r="QJF3" s="1155"/>
      <c r="QJG3" s="1155"/>
      <c r="QJH3" s="1155"/>
      <c r="QJI3" s="1155"/>
      <c r="QJJ3" s="1155"/>
      <c r="QJK3" s="1155"/>
      <c r="QJL3" s="1155"/>
      <c r="QJM3" s="1155"/>
      <c r="QJN3" s="1155"/>
      <c r="QJO3" s="1155"/>
      <c r="QJP3" s="1155"/>
      <c r="QJQ3" s="1155"/>
      <c r="QJR3" s="1155"/>
      <c r="QJS3" s="1155"/>
      <c r="QJT3" s="1155"/>
      <c r="QJU3" s="1155"/>
      <c r="QJV3" s="1155"/>
      <c r="QJW3" s="1155"/>
      <c r="QJX3" s="1155"/>
      <c r="QJY3" s="1155"/>
      <c r="QJZ3" s="1155"/>
      <c r="QKA3" s="1155"/>
      <c r="QKB3" s="1155"/>
      <c r="QKC3" s="1155"/>
      <c r="QKD3" s="1155"/>
      <c r="QKE3" s="1155"/>
      <c r="QKF3" s="1155"/>
      <c r="QKG3" s="1155"/>
      <c r="QKH3" s="1155"/>
      <c r="QKI3" s="1155"/>
      <c r="QKJ3" s="1155"/>
      <c r="QKK3" s="1155"/>
      <c r="QKL3" s="1155"/>
      <c r="QKM3" s="1155"/>
      <c r="QKN3" s="1155"/>
      <c r="QKO3" s="1155"/>
      <c r="QKP3" s="1155"/>
      <c r="QKQ3" s="1155"/>
      <c r="QKR3" s="1155"/>
      <c r="QKS3" s="1155"/>
      <c r="QKT3" s="1155"/>
      <c r="QKU3" s="1155"/>
      <c r="QKV3" s="1155"/>
      <c r="QKW3" s="1155"/>
      <c r="QKX3" s="1155"/>
      <c r="QKY3" s="1155"/>
      <c r="QKZ3" s="1155"/>
      <c r="QLA3" s="1155"/>
      <c r="QLB3" s="1155"/>
      <c r="QLC3" s="1155"/>
      <c r="QLD3" s="1155"/>
      <c r="QLE3" s="1155"/>
      <c r="QLF3" s="1155"/>
      <c r="QLG3" s="1155"/>
      <c r="QLH3" s="1155"/>
      <c r="QLI3" s="1155"/>
      <c r="QLJ3" s="1155"/>
      <c r="QLK3" s="1155"/>
      <c r="QLL3" s="1155"/>
      <c r="QLM3" s="1155"/>
      <c r="QLN3" s="1155"/>
      <c r="QLO3" s="1155"/>
      <c r="QLP3" s="1155"/>
      <c r="QLQ3" s="1155"/>
      <c r="QLR3" s="1155"/>
      <c r="QLS3" s="1155"/>
      <c r="QLT3" s="1155"/>
      <c r="QLU3" s="1155"/>
      <c r="QLV3" s="1155"/>
      <c r="QLW3" s="1155"/>
      <c r="QLX3" s="1155"/>
      <c r="QLY3" s="1155"/>
      <c r="QLZ3" s="1155"/>
      <c r="QMA3" s="1155"/>
      <c r="QMB3" s="1155"/>
      <c r="QMC3" s="1155"/>
      <c r="QMD3" s="1155"/>
      <c r="QME3" s="1155"/>
      <c r="QMF3" s="1155"/>
      <c r="QMG3" s="1155"/>
      <c r="QMH3" s="1155"/>
      <c r="QMI3" s="1155"/>
      <c r="QMJ3" s="1155"/>
      <c r="QMK3" s="1155"/>
      <c r="QML3" s="1155"/>
      <c r="QMM3" s="1155"/>
      <c r="QMN3" s="1155"/>
      <c r="QMO3" s="1155"/>
      <c r="QMP3" s="1155"/>
      <c r="QMQ3" s="1155"/>
      <c r="QMR3" s="1155"/>
      <c r="QMS3" s="1155"/>
      <c r="QMT3" s="1155"/>
      <c r="QMU3" s="1155"/>
      <c r="QMV3" s="1155"/>
      <c r="QMW3" s="1155"/>
      <c r="QMX3" s="1155"/>
      <c r="QMY3" s="1155"/>
      <c r="QMZ3" s="1155"/>
      <c r="QNA3" s="1155"/>
      <c r="QNB3" s="1155"/>
      <c r="QNC3" s="1155"/>
      <c r="QND3" s="1155"/>
      <c r="QNE3" s="1155"/>
      <c r="QNF3" s="1155"/>
      <c r="QNG3" s="1155"/>
      <c r="QNH3" s="1155"/>
      <c r="QNI3" s="1155"/>
      <c r="QNJ3" s="1155"/>
      <c r="QNK3" s="1155"/>
      <c r="QNL3" s="1155"/>
      <c r="QNM3" s="1155"/>
      <c r="QNN3" s="1155"/>
      <c r="QNO3" s="1155"/>
      <c r="QNP3" s="1155"/>
      <c r="QNQ3" s="1155"/>
      <c r="QNR3" s="1155"/>
      <c r="QNS3" s="1155"/>
      <c r="QNT3" s="1155"/>
      <c r="QNU3" s="1155"/>
      <c r="QNV3" s="1155"/>
      <c r="QNW3" s="1155"/>
      <c r="QNX3" s="1155"/>
      <c r="QNY3" s="1155"/>
      <c r="QNZ3" s="1155"/>
      <c r="QOA3" s="1155"/>
      <c r="QOB3" s="1155"/>
      <c r="QOC3" s="1155"/>
      <c r="QOD3" s="1155"/>
      <c r="QOE3" s="1155"/>
      <c r="QOF3" s="1155"/>
      <c r="QOG3" s="1155"/>
      <c r="QOH3" s="1155"/>
      <c r="QOI3" s="1155"/>
      <c r="QOJ3" s="1155"/>
      <c r="QOK3" s="1155"/>
      <c r="QOL3" s="1155"/>
      <c r="QOM3" s="1155"/>
      <c r="QON3" s="1155"/>
      <c r="QOO3" s="1155"/>
      <c r="QOP3" s="1155"/>
      <c r="QOQ3" s="1155"/>
      <c r="QOR3" s="1155"/>
      <c r="QOS3" s="1155"/>
      <c r="QOT3" s="1155"/>
      <c r="QOU3" s="1155"/>
      <c r="QOV3" s="1155"/>
      <c r="QOW3" s="1155"/>
      <c r="QOX3" s="1155"/>
      <c r="QOY3" s="1155"/>
      <c r="QOZ3" s="1155"/>
      <c r="QPA3" s="1155"/>
      <c r="QPB3" s="1155"/>
      <c r="QPC3" s="1155"/>
      <c r="QPD3" s="1155"/>
      <c r="QPE3" s="1155"/>
      <c r="QPF3" s="1155"/>
      <c r="QPG3" s="1155"/>
      <c r="QPH3" s="1155"/>
      <c r="QPI3" s="1155"/>
      <c r="QPJ3" s="1155"/>
      <c r="QPK3" s="1155"/>
      <c r="QPL3" s="1155"/>
      <c r="QPM3" s="1155"/>
      <c r="QPN3" s="1155"/>
      <c r="QPO3" s="1155"/>
      <c r="QPP3" s="1155"/>
      <c r="QPQ3" s="1155"/>
      <c r="QPR3" s="1155"/>
      <c r="QPS3" s="1155"/>
      <c r="QPT3" s="1155"/>
      <c r="QPU3" s="1155"/>
      <c r="QPV3" s="1155"/>
      <c r="QPW3" s="1155"/>
      <c r="QPX3" s="1155"/>
      <c r="QPY3" s="1155"/>
      <c r="QPZ3" s="1155"/>
      <c r="QQA3" s="1155"/>
      <c r="QQB3" s="1155"/>
      <c r="QQC3" s="1155"/>
      <c r="QQD3" s="1155"/>
      <c r="QQE3" s="1155"/>
      <c r="QQF3" s="1155"/>
      <c r="QQG3" s="1155"/>
      <c r="QQH3" s="1155"/>
      <c r="QQI3" s="1155"/>
      <c r="QQJ3" s="1155"/>
      <c r="QQK3" s="1155"/>
      <c r="QQL3" s="1155"/>
      <c r="QQM3" s="1155"/>
      <c r="QQN3" s="1155"/>
      <c r="QQO3" s="1155"/>
      <c r="QQP3" s="1155"/>
      <c r="QQQ3" s="1155"/>
      <c r="QQR3" s="1155"/>
      <c r="QQS3" s="1155"/>
      <c r="QQT3" s="1155"/>
      <c r="QQU3" s="1155"/>
      <c r="QQV3" s="1155"/>
      <c r="QQW3" s="1155"/>
      <c r="QQX3" s="1155"/>
      <c r="QQY3" s="1155"/>
      <c r="QQZ3" s="1155"/>
      <c r="QRA3" s="1155"/>
      <c r="QRB3" s="1155"/>
      <c r="QRC3" s="1155"/>
      <c r="QRD3" s="1155"/>
      <c r="QRE3" s="1155"/>
      <c r="QRF3" s="1155"/>
      <c r="QRG3" s="1155"/>
      <c r="QRH3" s="1155"/>
      <c r="QRI3" s="1155"/>
      <c r="QRJ3" s="1155"/>
      <c r="QRK3" s="1155"/>
      <c r="QRL3" s="1155"/>
      <c r="QRM3" s="1155"/>
      <c r="QRN3" s="1155"/>
      <c r="QRO3" s="1155"/>
      <c r="QRP3" s="1155"/>
      <c r="QRQ3" s="1155"/>
      <c r="QRR3" s="1155"/>
      <c r="QRS3" s="1155"/>
      <c r="QRT3" s="1155"/>
      <c r="QRU3" s="1155"/>
      <c r="QRV3" s="1155"/>
      <c r="QRW3" s="1155"/>
      <c r="QRX3" s="1155"/>
      <c r="QRY3" s="1155"/>
      <c r="QRZ3" s="1155"/>
      <c r="QSA3" s="1155"/>
      <c r="QSB3" s="1155"/>
      <c r="QSC3" s="1155"/>
      <c r="QSD3" s="1155"/>
      <c r="QSE3" s="1155"/>
      <c r="QSF3" s="1155"/>
      <c r="QSG3" s="1155"/>
      <c r="QSH3" s="1155"/>
      <c r="QSI3" s="1155"/>
      <c r="QSJ3" s="1155"/>
      <c r="QSK3" s="1155"/>
      <c r="QSL3" s="1155"/>
      <c r="QSM3" s="1155"/>
      <c r="QSN3" s="1155"/>
      <c r="QSO3" s="1155"/>
      <c r="QSP3" s="1155"/>
      <c r="QSQ3" s="1155"/>
      <c r="QSR3" s="1155"/>
      <c r="QSS3" s="1155"/>
      <c r="QST3" s="1155"/>
      <c r="QSU3" s="1155"/>
      <c r="QSV3" s="1155"/>
      <c r="QSW3" s="1155"/>
      <c r="QSX3" s="1155"/>
      <c r="QSY3" s="1155"/>
      <c r="QSZ3" s="1155"/>
      <c r="QTA3" s="1155"/>
      <c r="QTB3" s="1155"/>
      <c r="QTC3" s="1155"/>
      <c r="QTD3" s="1155"/>
      <c r="QTE3" s="1155"/>
      <c r="QTF3" s="1155"/>
      <c r="QTG3" s="1155"/>
      <c r="QTH3" s="1155"/>
      <c r="QTI3" s="1155"/>
      <c r="QTJ3" s="1155"/>
      <c r="QTK3" s="1155"/>
      <c r="QTL3" s="1155"/>
      <c r="QTM3" s="1155"/>
      <c r="QTN3" s="1155"/>
      <c r="QTO3" s="1155"/>
      <c r="QTP3" s="1155"/>
      <c r="QTQ3" s="1155"/>
      <c r="QTR3" s="1155"/>
      <c r="QTS3" s="1155"/>
      <c r="QTT3" s="1155"/>
      <c r="QTU3" s="1155"/>
      <c r="QTV3" s="1155"/>
      <c r="QTW3" s="1155"/>
      <c r="QTX3" s="1155"/>
      <c r="QTY3" s="1155"/>
      <c r="QTZ3" s="1155"/>
      <c r="QUA3" s="1155"/>
      <c r="QUB3" s="1155"/>
      <c r="QUC3" s="1155"/>
      <c r="QUD3" s="1155"/>
      <c r="QUE3" s="1155"/>
      <c r="QUF3" s="1155"/>
      <c r="QUG3" s="1155"/>
      <c r="QUH3" s="1155"/>
      <c r="QUI3" s="1155"/>
      <c r="QUJ3" s="1155"/>
      <c r="QUK3" s="1155"/>
      <c r="QUL3" s="1155"/>
      <c r="QUM3" s="1155"/>
      <c r="QUN3" s="1155"/>
      <c r="QUO3" s="1155"/>
      <c r="QUP3" s="1155"/>
      <c r="QUQ3" s="1155"/>
      <c r="QUR3" s="1155"/>
      <c r="QUS3" s="1155"/>
      <c r="QUT3" s="1155"/>
      <c r="QUU3" s="1155"/>
      <c r="QUV3" s="1155"/>
      <c r="QUW3" s="1155"/>
      <c r="QUX3" s="1155"/>
      <c r="QUY3" s="1155"/>
      <c r="QUZ3" s="1155"/>
      <c r="QVA3" s="1155"/>
      <c r="QVB3" s="1155"/>
      <c r="QVC3" s="1155"/>
      <c r="QVD3" s="1155"/>
      <c r="QVE3" s="1155"/>
      <c r="QVF3" s="1155"/>
      <c r="QVG3" s="1155"/>
      <c r="QVH3" s="1155"/>
      <c r="QVI3" s="1155"/>
      <c r="QVJ3" s="1155"/>
      <c r="QVK3" s="1155"/>
      <c r="QVL3" s="1155"/>
      <c r="QVM3" s="1155"/>
      <c r="QVN3" s="1155"/>
      <c r="QVO3" s="1155"/>
      <c r="QVP3" s="1155"/>
      <c r="QVQ3" s="1155"/>
      <c r="QVR3" s="1155"/>
      <c r="QVS3" s="1155"/>
      <c r="QVT3" s="1155"/>
      <c r="QVU3" s="1155"/>
      <c r="QVV3" s="1155"/>
      <c r="QVW3" s="1155"/>
      <c r="QVX3" s="1155"/>
      <c r="QVY3" s="1155"/>
      <c r="QVZ3" s="1155"/>
      <c r="QWA3" s="1155"/>
      <c r="QWB3" s="1155"/>
      <c r="QWC3" s="1155"/>
      <c r="QWD3" s="1155"/>
      <c r="QWE3" s="1155"/>
      <c r="QWF3" s="1155"/>
      <c r="QWG3" s="1155"/>
      <c r="QWH3" s="1155"/>
      <c r="QWI3" s="1155"/>
      <c r="QWJ3" s="1155"/>
      <c r="QWK3" s="1155"/>
      <c r="QWL3" s="1155"/>
      <c r="QWM3" s="1155"/>
      <c r="QWN3" s="1155"/>
      <c r="QWO3" s="1155"/>
      <c r="QWP3" s="1155"/>
      <c r="QWQ3" s="1155"/>
      <c r="QWR3" s="1155"/>
      <c r="QWS3" s="1155"/>
      <c r="QWT3" s="1155"/>
      <c r="QWU3" s="1155"/>
      <c r="QWV3" s="1155"/>
      <c r="QWW3" s="1155"/>
      <c r="QWX3" s="1155"/>
      <c r="QWY3" s="1155"/>
      <c r="QWZ3" s="1155"/>
      <c r="QXA3" s="1155"/>
      <c r="QXB3" s="1155"/>
      <c r="QXC3" s="1155"/>
      <c r="QXD3" s="1155"/>
      <c r="QXE3" s="1155"/>
      <c r="QXF3" s="1155"/>
      <c r="QXG3" s="1155"/>
      <c r="QXH3" s="1155"/>
      <c r="QXI3" s="1155"/>
      <c r="QXJ3" s="1155"/>
      <c r="QXK3" s="1155"/>
      <c r="QXL3" s="1155"/>
      <c r="QXM3" s="1155"/>
      <c r="QXN3" s="1155"/>
      <c r="QXO3" s="1155"/>
      <c r="QXP3" s="1155"/>
      <c r="QXQ3" s="1155"/>
      <c r="QXR3" s="1155"/>
      <c r="QXS3" s="1155"/>
      <c r="QXT3" s="1155"/>
      <c r="QXU3" s="1155"/>
      <c r="QXV3" s="1155"/>
      <c r="QXW3" s="1155"/>
      <c r="QXX3" s="1155"/>
      <c r="QXY3" s="1155"/>
      <c r="QXZ3" s="1155"/>
      <c r="QYA3" s="1155"/>
      <c r="QYB3" s="1155"/>
      <c r="QYC3" s="1155"/>
      <c r="QYD3" s="1155"/>
      <c r="QYE3" s="1155"/>
      <c r="QYF3" s="1155"/>
      <c r="QYG3" s="1155"/>
      <c r="QYH3" s="1155"/>
      <c r="QYI3" s="1155"/>
      <c r="QYJ3" s="1155"/>
      <c r="QYK3" s="1155"/>
      <c r="QYL3" s="1155"/>
      <c r="QYM3" s="1155"/>
      <c r="QYN3" s="1155"/>
      <c r="QYO3" s="1155"/>
      <c r="QYP3" s="1155"/>
      <c r="QYQ3" s="1155"/>
      <c r="QYR3" s="1155"/>
      <c r="QYS3" s="1155"/>
      <c r="QYT3" s="1155"/>
      <c r="QYU3" s="1155"/>
      <c r="QYV3" s="1155"/>
      <c r="QYW3" s="1155"/>
      <c r="QYX3" s="1155"/>
      <c r="QYY3" s="1155"/>
      <c r="QYZ3" s="1155"/>
      <c r="QZA3" s="1155"/>
      <c r="QZB3" s="1155"/>
      <c r="QZC3" s="1155"/>
      <c r="QZD3" s="1155"/>
      <c r="QZE3" s="1155"/>
      <c r="QZF3" s="1155"/>
      <c r="QZG3" s="1155"/>
      <c r="QZH3" s="1155"/>
      <c r="QZI3" s="1155"/>
      <c r="QZJ3" s="1155"/>
      <c r="QZK3" s="1155"/>
      <c r="QZL3" s="1155"/>
      <c r="QZM3" s="1155"/>
      <c r="QZN3" s="1155"/>
      <c r="QZO3" s="1155"/>
      <c r="QZP3" s="1155"/>
      <c r="QZQ3" s="1155"/>
      <c r="QZR3" s="1155"/>
      <c r="QZS3" s="1155"/>
      <c r="QZT3" s="1155"/>
      <c r="QZU3" s="1155"/>
      <c r="QZV3" s="1155"/>
      <c r="QZW3" s="1155"/>
      <c r="QZX3" s="1155"/>
      <c r="QZY3" s="1155"/>
      <c r="QZZ3" s="1155"/>
      <c r="RAA3" s="1155"/>
      <c r="RAB3" s="1155"/>
      <c r="RAC3" s="1155"/>
      <c r="RAD3" s="1155"/>
      <c r="RAE3" s="1155"/>
      <c r="RAF3" s="1155"/>
      <c r="RAG3" s="1155"/>
      <c r="RAH3" s="1155"/>
      <c r="RAI3" s="1155"/>
      <c r="RAJ3" s="1155"/>
      <c r="RAK3" s="1155"/>
      <c r="RAL3" s="1155"/>
      <c r="RAM3" s="1155"/>
      <c r="RAN3" s="1155"/>
      <c r="RAO3" s="1155"/>
      <c r="RAP3" s="1155"/>
      <c r="RAQ3" s="1155"/>
      <c r="RAR3" s="1155"/>
      <c r="RAS3" s="1155"/>
      <c r="RAT3" s="1155"/>
      <c r="RAU3" s="1155"/>
      <c r="RAV3" s="1155"/>
      <c r="RAW3" s="1155"/>
      <c r="RAX3" s="1155"/>
      <c r="RAY3" s="1155"/>
      <c r="RAZ3" s="1155"/>
      <c r="RBA3" s="1155"/>
      <c r="RBB3" s="1155"/>
      <c r="RBC3" s="1155"/>
      <c r="RBD3" s="1155"/>
      <c r="RBE3" s="1155"/>
      <c r="RBF3" s="1155"/>
      <c r="RBG3" s="1155"/>
      <c r="RBH3" s="1155"/>
      <c r="RBI3" s="1155"/>
      <c r="RBJ3" s="1155"/>
      <c r="RBK3" s="1155"/>
      <c r="RBL3" s="1155"/>
      <c r="RBM3" s="1155"/>
      <c r="RBN3" s="1155"/>
      <c r="RBO3" s="1155"/>
      <c r="RBP3" s="1155"/>
      <c r="RBQ3" s="1155"/>
      <c r="RBR3" s="1155"/>
      <c r="RBS3" s="1155"/>
      <c r="RBT3" s="1155"/>
      <c r="RBU3" s="1155"/>
      <c r="RBV3" s="1155"/>
      <c r="RBW3" s="1155"/>
      <c r="RBX3" s="1155"/>
      <c r="RBY3" s="1155"/>
      <c r="RBZ3" s="1155"/>
      <c r="RCA3" s="1155"/>
      <c r="RCB3" s="1155"/>
      <c r="RCC3" s="1155"/>
      <c r="RCD3" s="1155"/>
      <c r="RCE3" s="1155"/>
      <c r="RCF3" s="1155"/>
      <c r="RCG3" s="1155"/>
      <c r="RCH3" s="1155"/>
      <c r="RCI3" s="1155"/>
      <c r="RCJ3" s="1155"/>
      <c r="RCK3" s="1155"/>
      <c r="RCL3" s="1155"/>
      <c r="RCM3" s="1155"/>
      <c r="RCN3" s="1155"/>
      <c r="RCO3" s="1155"/>
      <c r="RCP3" s="1155"/>
      <c r="RCQ3" s="1155"/>
      <c r="RCR3" s="1155"/>
      <c r="RCS3" s="1155"/>
      <c r="RCT3" s="1155"/>
      <c r="RCU3" s="1155"/>
      <c r="RCV3" s="1155"/>
      <c r="RCW3" s="1155"/>
      <c r="RCX3" s="1155"/>
      <c r="RCY3" s="1155"/>
      <c r="RCZ3" s="1155"/>
      <c r="RDA3" s="1155"/>
      <c r="RDB3" s="1155"/>
      <c r="RDC3" s="1155"/>
      <c r="RDD3" s="1155"/>
      <c r="RDE3" s="1155"/>
      <c r="RDF3" s="1155"/>
      <c r="RDG3" s="1155"/>
      <c r="RDH3" s="1155"/>
      <c r="RDI3" s="1155"/>
      <c r="RDJ3" s="1155"/>
      <c r="RDK3" s="1155"/>
      <c r="RDL3" s="1155"/>
      <c r="RDM3" s="1155"/>
      <c r="RDN3" s="1155"/>
      <c r="RDO3" s="1155"/>
      <c r="RDP3" s="1155"/>
      <c r="RDQ3" s="1155"/>
      <c r="RDR3" s="1155"/>
      <c r="RDS3" s="1155"/>
      <c r="RDT3" s="1155"/>
      <c r="RDU3" s="1155"/>
      <c r="RDV3" s="1155"/>
      <c r="RDW3" s="1155"/>
      <c r="RDX3" s="1155"/>
      <c r="RDY3" s="1155"/>
      <c r="RDZ3" s="1155"/>
      <c r="REA3" s="1155"/>
      <c r="REB3" s="1155"/>
      <c r="REC3" s="1155"/>
      <c r="RED3" s="1155"/>
      <c r="REE3" s="1155"/>
      <c r="REF3" s="1155"/>
      <c r="REG3" s="1155"/>
      <c r="REH3" s="1155"/>
      <c r="REI3" s="1155"/>
      <c r="REJ3" s="1155"/>
      <c r="REK3" s="1155"/>
      <c r="REL3" s="1155"/>
      <c r="REM3" s="1155"/>
      <c r="REN3" s="1155"/>
      <c r="REO3" s="1155"/>
      <c r="REP3" s="1155"/>
      <c r="REQ3" s="1155"/>
      <c r="RER3" s="1155"/>
      <c r="RES3" s="1155"/>
      <c r="RET3" s="1155"/>
      <c r="REU3" s="1155"/>
      <c r="REV3" s="1155"/>
      <c r="REW3" s="1155"/>
      <c r="REX3" s="1155"/>
      <c r="REY3" s="1155"/>
      <c r="REZ3" s="1155"/>
      <c r="RFA3" s="1155"/>
      <c r="RFB3" s="1155"/>
      <c r="RFC3" s="1155"/>
      <c r="RFD3" s="1155"/>
      <c r="RFE3" s="1155"/>
      <c r="RFF3" s="1155"/>
      <c r="RFG3" s="1155"/>
      <c r="RFH3" s="1155"/>
      <c r="RFI3" s="1155"/>
      <c r="RFJ3" s="1155"/>
      <c r="RFK3" s="1155"/>
      <c r="RFL3" s="1155"/>
      <c r="RFM3" s="1155"/>
      <c r="RFN3" s="1155"/>
      <c r="RFO3" s="1155"/>
      <c r="RFP3" s="1155"/>
      <c r="RFQ3" s="1155"/>
      <c r="RFR3" s="1155"/>
      <c r="RFS3" s="1155"/>
      <c r="RFT3" s="1155"/>
      <c r="RFU3" s="1155"/>
      <c r="RFV3" s="1155"/>
      <c r="RFW3" s="1155"/>
      <c r="RFX3" s="1155"/>
      <c r="RFY3" s="1155"/>
      <c r="RFZ3" s="1155"/>
      <c r="RGA3" s="1155"/>
      <c r="RGB3" s="1155"/>
      <c r="RGC3" s="1155"/>
      <c r="RGD3" s="1155"/>
      <c r="RGE3" s="1155"/>
      <c r="RGF3" s="1155"/>
      <c r="RGG3" s="1155"/>
      <c r="RGH3" s="1155"/>
      <c r="RGI3" s="1155"/>
      <c r="RGJ3" s="1155"/>
      <c r="RGK3" s="1155"/>
      <c r="RGL3" s="1155"/>
      <c r="RGM3" s="1155"/>
      <c r="RGN3" s="1155"/>
      <c r="RGO3" s="1155"/>
      <c r="RGP3" s="1155"/>
      <c r="RGQ3" s="1155"/>
      <c r="RGR3" s="1155"/>
      <c r="RGS3" s="1155"/>
      <c r="RGT3" s="1155"/>
      <c r="RGU3" s="1155"/>
      <c r="RGV3" s="1155"/>
      <c r="RGW3" s="1155"/>
      <c r="RGX3" s="1155"/>
      <c r="RGY3" s="1155"/>
      <c r="RGZ3" s="1155"/>
      <c r="RHA3" s="1155"/>
      <c r="RHB3" s="1155"/>
      <c r="RHC3" s="1155"/>
      <c r="RHD3" s="1155"/>
      <c r="RHE3" s="1155"/>
      <c r="RHF3" s="1155"/>
      <c r="RHG3" s="1155"/>
      <c r="RHH3" s="1155"/>
      <c r="RHI3" s="1155"/>
      <c r="RHJ3" s="1155"/>
      <c r="RHK3" s="1155"/>
      <c r="RHL3" s="1155"/>
      <c r="RHM3" s="1155"/>
      <c r="RHN3" s="1155"/>
      <c r="RHO3" s="1155"/>
      <c r="RHP3" s="1155"/>
      <c r="RHQ3" s="1155"/>
      <c r="RHR3" s="1155"/>
      <c r="RHS3" s="1155"/>
      <c r="RHT3" s="1155"/>
      <c r="RHU3" s="1155"/>
      <c r="RHV3" s="1155"/>
      <c r="RHW3" s="1155"/>
      <c r="RHX3" s="1155"/>
      <c r="RHY3" s="1155"/>
      <c r="RHZ3" s="1155"/>
      <c r="RIA3" s="1155"/>
      <c r="RIB3" s="1155"/>
      <c r="RIC3" s="1155"/>
      <c r="RID3" s="1155"/>
      <c r="RIE3" s="1155"/>
      <c r="RIF3" s="1155"/>
      <c r="RIG3" s="1155"/>
      <c r="RIH3" s="1155"/>
      <c r="RII3" s="1155"/>
      <c r="RIJ3" s="1155"/>
      <c r="RIK3" s="1155"/>
      <c r="RIL3" s="1155"/>
      <c r="RIM3" s="1155"/>
      <c r="RIN3" s="1155"/>
      <c r="RIO3" s="1155"/>
      <c r="RIP3" s="1155"/>
      <c r="RIQ3" s="1155"/>
      <c r="RIR3" s="1155"/>
      <c r="RIS3" s="1155"/>
      <c r="RIT3" s="1155"/>
      <c r="RIU3" s="1155"/>
      <c r="RIV3" s="1155"/>
      <c r="RIW3" s="1155"/>
      <c r="RIX3" s="1155"/>
      <c r="RIY3" s="1155"/>
      <c r="RIZ3" s="1155"/>
      <c r="RJA3" s="1155"/>
      <c r="RJB3" s="1155"/>
      <c r="RJC3" s="1155"/>
      <c r="RJD3" s="1155"/>
      <c r="RJE3" s="1155"/>
      <c r="RJF3" s="1155"/>
      <c r="RJG3" s="1155"/>
      <c r="RJH3" s="1155"/>
      <c r="RJI3" s="1155"/>
      <c r="RJJ3" s="1155"/>
      <c r="RJK3" s="1155"/>
      <c r="RJL3" s="1155"/>
      <c r="RJM3" s="1155"/>
      <c r="RJN3" s="1155"/>
      <c r="RJO3" s="1155"/>
      <c r="RJP3" s="1155"/>
      <c r="RJQ3" s="1155"/>
      <c r="RJR3" s="1155"/>
      <c r="RJS3" s="1155"/>
      <c r="RJT3" s="1155"/>
      <c r="RJU3" s="1155"/>
      <c r="RJV3" s="1155"/>
      <c r="RJW3" s="1155"/>
      <c r="RJX3" s="1155"/>
      <c r="RJY3" s="1155"/>
      <c r="RJZ3" s="1155"/>
      <c r="RKA3" s="1155"/>
      <c r="RKB3" s="1155"/>
      <c r="RKC3" s="1155"/>
      <c r="RKD3" s="1155"/>
      <c r="RKE3" s="1155"/>
      <c r="RKF3" s="1155"/>
      <c r="RKG3" s="1155"/>
      <c r="RKH3" s="1155"/>
      <c r="RKI3" s="1155"/>
      <c r="RKJ3" s="1155"/>
      <c r="RKK3" s="1155"/>
      <c r="RKL3" s="1155"/>
      <c r="RKM3" s="1155"/>
      <c r="RKN3" s="1155"/>
      <c r="RKO3" s="1155"/>
      <c r="RKP3" s="1155"/>
      <c r="RKQ3" s="1155"/>
      <c r="RKR3" s="1155"/>
      <c r="RKS3" s="1155"/>
      <c r="RKT3" s="1155"/>
      <c r="RKU3" s="1155"/>
      <c r="RKV3" s="1155"/>
      <c r="RKW3" s="1155"/>
      <c r="RKX3" s="1155"/>
      <c r="RKY3" s="1155"/>
      <c r="RKZ3" s="1155"/>
      <c r="RLA3" s="1155"/>
      <c r="RLB3" s="1155"/>
      <c r="RLC3" s="1155"/>
      <c r="RLD3" s="1155"/>
      <c r="RLE3" s="1155"/>
      <c r="RLF3" s="1155"/>
      <c r="RLG3" s="1155"/>
      <c r="RLH3" s="1155"/>
      <c r="RLI3" s="1155"/>
      <c r="RLJ3" s="1155"/>
      <c r="RLK3" s="1155"/>
      <c r="RLL3" s="1155"/>
      <c r="RLM3" s="1155"/>
      <c r="RLN3" s="1155"/>
      <c r="RLO3" s="1155"/>
      <c r="RLP3" s="1155"/>
      <c r="RLQ3" s="1155"/>
      <c r="RLR3" s="1155"/>
      <c r="RLS3" s="1155"/>
      <c r="RLT3" s="1155"/>
      <c r="RLU3" s="1155"/>
      <c r="RLV3" s="1155"/>
      <c r="RLW3" s="1155"/>
      <c r="RLX3" s="1155"/>
      <c r="RLY3" s="1155"/>
      <c r="RLZ3" s="1155"/>
      <c r="RMA3" s="1155"/>
      <c r="RMB3" s="1155"/>
      <c r="RMC3" s="1155"/>
      <c r="RMD3" s="1155"/>
      <c r="RME3" s="1155"/>
      <c r="RMF3" s="1155"/>
      <c r="RMG3" s="1155"/>
      <c r="RMH3" s="1155"/>
      <c r="RMI3" s="1155"/>
      <c r="RMJ3" s="1155"/>
      <c r="RMK3" s="1155"/>
      <c r="RML3" s="1155"/>
      <c r="RMM3" s="1155"/>
      <c r="RMN3" s="1155"/>
      <c r="RMO3" s="1155"/>
      <c r="RMP3" s="1155"/>
      <c r="RMQ3" s="1155"/>
      <c r="RMR3" s="1155"/>
      <c r="RMS3" s="1155"/>
      <c r="RMT3" s="1155"/>
      <c r="RMU3" s="1155"/>
      <c r="RMV3" s="1155"/>
      <c r="RMW3" s="1155"/>
      <c r="RMX3" s="1155"/>
      <c r="RMY3" s="1155"/>
      <c r="RMZ3" s="1155"/>
      <c r="RNA3" s="1155"/>
      <c r="RNB3" s="1155"/>
      <c r="RNC3" s="1155"/>
      <c r="RND3" s="1155"/>
      <c r="RNE3" s="1155"/>
      <c r="RNF3" s="1155"/>
      <c r="RNG3" s="1155"/>
      <c r="RNH3" s="1155"/>
      <c r="RNI3" s="1155"/>
      <c r="RNJ3" s="1155"/>
      <c r="RNK3" s="1155"/>
      <c r="RNL3" s="1155"/>
      <c r="RNM3" s="1155"/>
      <c r="RNN3" s="1155"/>
      <c r="RNO3" s="1155"/>
      <c r="RNP3" s="1155"/>
      <c r="RNQ3" s="1155"/>
      <c r="RNR3" s="1155"/>
      <c r="RNS3" s="1155"/>
      <c r="RNT3" s="1155"/>
      <c r="RNU3" s="1155"/>
      <c r="RNV3" s="1155"/>
      <c r="RNW3" s="1155"/>
      <c r="RNX3" s="1155"/>
      <c r="RNY3" s="1155"/>
      <c r="RNZ3" s="1155"/>
      <c r="ROA3" s="1155"/>
      <c r="ROB3" s="1155"/>
      <c r="ROC3" s="1155"/>
      <c r="ROD3" s="1155"/>
      <c r="ROE3" s="1155"/>
      <c r="ROF3" s="1155"/>
      <c r="ROG3" s="1155"/>
      <c r="ROH3" s="1155"/>
      <c r="ROI3" s="1155"/>
      <c r="ROJ3" s="1155"/>
      <c r="ROK3" s="1155"/>
      <c r="ROL3" s="1155"/>
      <c r="ROM3" s="1155"/>
      <c r="RON3" s="1155"/>
      <c r="ROO3" s="1155"/>
      <c r="ROP3" s="1155"/>
      <c r="ROQ3" s="1155"/>
      <c r="ROR3" s="1155"/>
      <c r="ROS3" s="1155"/>
      <c r="ROT3" s="1155"/>
      <c r="ROU3" s="1155"/>
      <c r="ROV3" s="1155"/>
      <c r="ROW3" s="1155"/>
      <c r="ROX3" s="1155"/>
      <c r="ROY3" s="1155"/>
      <c r="ROZ3" s="1155"/>
      <c r="RPA3" s="1155"/>
      <c r="RPB3" s="1155"/>
      <c r="RPC3" s="1155"/>
      <c r="RPD3" s="1155"/>
      <c r="RPE3" s="1155"/>
      <c r="RPF3" s="1155"/>
      <c r="RPG3" s="1155"/>
      <c r="RPH3" s="1155"/>
      <c r="RPI3" s="1155"/>
      <c r="RPJ3" s="1155"/>
      <c r="RPK3" s="1155"/>
      <c r="RPL3" s="1155"/>
      <c r="RPM3" s="1155"/>
      <c r="RPN3" s="1155"/>
      <c r="RPO3" s="1155"/>
      <c r="RPP3" s="1155"/>
      <c r="RPQ3" s="1155"/>
      <c r="RPR3" s="1155"/>
      <c r="RPS3" s="1155"/>
      <c r="RPT3" s="1155"/>
      <c r="RPU3" s="1155"/>
      <c r="RPV3" s="1155"/>
      <c r="RPW3" s="1155"/>
      <c r="RPX3" s="1155"/>
      <c r="RPY3" s="1155"/>
      <c r="RPZ3" s="1155"/>
      <c r="RQA3" s="1155"/>
      <c r="RQB3" s="1155"/>
      <c r="RQC3" s="1155"/>
      <c r="RQD3" s="1155"/>
      <c r="RQE3" s="1155"/>
      <c r="RQF3" s="1155"/>
      <c r="RQG3" s="1155"/>
      <c r="RQH3" s="1155"/>
      <c r="RQI3" s="1155"/>
      <c r="RQJ3" s="1155"/>
      <c r="RQK3" s="1155"/>
      <c r="RQL3" s="1155"/>
      <c r="RQM3" s="1155"/>
      <c r="RQN3" s="1155"/>
      <c r="RQO3" s="1155"/>
      <c r="RQP3" s="1155"/>
      <c r="RQQ3" s="1155"/>
      <c r="RQR3" s="1155"/>
      <c r="RQS3" s="1155"/>
      <c r="RQT3" s="1155"/>
      <c r="RQU3" s="1155"/>
      <c r="RQV3" s="1155"/>
      <c r="RQW3" s="1155"/>
      <c r="RQX3" s="1155"/>
      <c r="RQY3" s="1155"/>
      <c r="RQZ3" s="1155"/>
      <c r="RRA3" s="1155"/>
      <c r="RRB3" s="1155"/>
      <c r="RRC3" s="1155"/>
      <c r="RRD3" s="1155"/>
      <c r="RRE3" s="1155"/>
      <c r="RRF3" s="1155"/>
      <c r="RRG3" s="1155"/>
      <c r="RRH3" s="1155"/>
      <c r="RRI3" s="1155"/>
      <c r="RRJ3" s="1155"/>
      <c r="RRK3" s="1155"/>
      <c r="RRL3" s="1155"/>
      <c r="RRM3" s="1155"/>
      <c r="RRN3" s="1155"/>
      <c r="RRO3" s="1155"/>
      <c r="RRP3" s="1155"/>
      <c r="RRQ3" s="1155"/>
      <c r="RRR3" s="1155"/>
      <c r="RRS3" s="1155"/>
      <c r="RRT3" s="1155"/>
      <c r="RRU3" s="1155"/>
      <c r="RRV3" s="1155"/>
      <c r="RRW3" s="1155"/>
      <c r="RRX3" s="1155"/>
      <c r="RRY3" s="1155"/>
      <c r="RRZ3" s="1155"/>
      <c r="RSA3" s="1155"/>
      <c r="RSB3" s="1155"/>
      <c r="RSC3" s="1155"/>
      <c r="RSD3" s="1155"/>
      <c r="RSE3" s="1155"/>
      <c r="RSF3" s="1155"/>
      <c r="RSG3" s="1155"/>
      <c r="RSH3" s="1155"/>
      <c r="RSI3" s="1155"/>
      <c r="RSJ3" s="1155"/>
      <c r="RSK3" s="1155"/>
      <c r="RSL3" s="1155"/>
      <c r="RSM3" s="1155"/>
      <c r="RSN3" s="1155"/>
      <c r="RSO3" s="1155"/>
      <c r="RSP3" s="1155"/>
      <c r="RSQ3" s="1155"/>
      <c r="RSR3" s="1155"/>
      <c r="RSS3" s="1155"/>
      <c r="RST3" s="1155"/>
      <c r="RSU3" s="1155"/>
      <c r="RSV3" s="1155"/>
      <c r="RSW3" s="1155"/>
      <c r="RSX3" s="1155"/>
      <c r="RSY3" s="1155"/>
      <c r="RSZ3" s="1155"/>
      <c r="RTA3" s="1155"/>
      <c r="RTB3" s="1155"/>
      <c r="RTC3" s="1155"/>
      <c r="RTD3" s="1155"/>
      <c r="RTE3" s="1155"/>
      <c r="RTF3" s="1155"/>
      <c r="RTG3" s="1155"/>
      <c r="RTH3" s="1155"/>
      <c r="RTI3" s="1155"/>
      <c r="RTJ3" s="1155"/>
      <c r="RTK3" s="1155"/>
      <c r="RTL3" s="1155"/>
      <c r="RTM3" s="1155"/>
      <c r="RTN3" s="1155"/>
      <c r="RTO3" s="1155"/>
      <c r="RTP3" s="1155"/>
      <c r="RTQ3" s="1155"/>
      <c r="RTR3" s="1155"/>
      <c r="RTS3" s="1155"/>
      <c r="RTT3" s="1155"/>
      <c r="RTU3" s="1155"/>
      <c r="RTV3" s="1155"/>
      <c r="RTW3" s="1155"/>
      <c r="RTX3" s="1155"/>
      <c r="RTY3" s="1155"/>
      <c r="RTZ3" s="1155"/>
      <c r="RUA3" s="1155"/>
      <c r="RUB3" s="1155"/>
      <c r="RUC3" s="1155"/>
      <c r="RUD3" s="1155"/>
      <c r="RUE3" s="1155"/>
      <c r="RUF3" s="1155"/>
      <c r="RUG3" s="1155"/>
      <c r="RUH3" s="1155"/>
      <c r="RUI3" s="1155"/>
      <c r="RUJ3" s="1155"/>
      <c r="RUK3" s="1155"/>
      <c r="RUL3" s="1155"/>
      <c r="RUM3" s="1155"/>
      <c r="RUN3" s="1155"/>
      <c r="RUO3" s="1155"/>
      <c r="RUP3" s="1155"/>
      <c r="RUQ3" s="1155"/>
      <c r="RUR3" s="1155"/>
      <c r="RUS3" s="1155"/>
      <c r="RUT3" s="1155"/>
      <c r="RUU3" s="1155"/>
      <c r="RUV3" s="1155"/>
      <c r="RUW3" s="1155"/>
      <c r="RUX3" s="1155"/>
      <c r="RUY3" s="1155"/>
      <c r="RUZ3" s="1155"/>
      <c r="RVA3" s="1155"/>
      <c r="RVB3" s="1155"/>
      <c r="RVC3" s="1155"/>
      <c r="RVD3" s="1155"/>
      <c r="RVE3" s="1155"/>
      <c r="RVF3" s="1155"/>
      <c r="RVG3" s="1155"/>
      <c r="RVH3" s="1155"/>
      <c r="RVI3" s="1155"/>
      <c r="RVJ3" s="1155"/>
      <c r="RVK3" s="1155"/>
      <c r="RVL3" s="1155"/>
      <c r="RVM3" s="1155"/>
      <c r="RVN3" s="1155"/>
      <c r="RVO3" s="1155"/>
      <c r="RVP3" s="1155"/>
      <c r="RVQ3" s="1155"/>
      <c r="RVR3" s="1155"/>
      <c r="RVS3" s="1155"/>
      <c r="RVT3" s="1155"/>
      <c r="RVU3" s="1155"/>
      <c r="RVV3" s="1155"/>
      <c r="RVW3" s="1155"/>
      <c r="RVX3" s="1155"/>
      <c r="RVY3" s="1155"/>
      <c r="RVZ3" s="1155"/>
      <c r="RWA3" s="1155"/>
      <c r="RWB3" s="1155"/>
      <c r="RWC3" s="1155"/>
      <c r="RWD3" s="1155"/>
      <c r="RWE3" s="1155"/>
      <c r="RWF3" s="1155"/>
      <c r="RWG3" s="1155"/>
      <c r="RWH3" s="1155"/>
      <c r="RWI3" s="1155"/>
      <c r="RWJ3" s="1155"/>
      <c r="RWK3" s="1155"/>
      <c r="RWL3" s="1155"/>
      <c r="RWM3" s="1155"/>
      <c r="RWN3" s="1155"/>
      <c r="RWO3" s="1155"/>
      <c r="RWP3" s="1155"/>
      <c r="RWQ3" s="1155"/>
      <c r="RWR3" s="1155"/>
      <c r="RWS3" s="1155"/>
      <c r="RWT3" s="1155"/>
      <c r="RWU3" s="1155"/>
      <c r="RWV3" s="1155"/>
      <c r="RWW3" s="1155"/>
      <c r="RWX3" s="1155"/>
      <c r="RWY3" s="1155"/>
      <c r="RWZ3" s="1155"/>
      <c r="RXA3" s="1155"/>
      <c r="RXB3" s="1155"/>
      <c r="RXC3" s="1155"/>
      <c r="RXD3" s="1155"/>
      <c r="RXE3" s="1155"/>
      <c r="RXF3" s="1155"/>
      <c r="RXG3" s="1155"/>
      <c r="RXH3" s="1155"/>
      <c r="RXI3" s="1155"/>
      <c r="RXJ3" s="1155"/>
      <c r="RXK3" s="1155"/>
      <c r="RXL3" s="1155"/>
      <c r="RXM3" s="1155"/>
      <c r="RXN3" s="1155"/>
      <c r="RXO3" s="1155"/>
      <c r="RXP3" s="1155"/>
      <c r="RXQ3" s="1155"/>
      <c r="RXR3" s="1155"/>
      <c r="RXS3" s="1155"/>
      <c r="RXT3" s="1155"/>
      <c r="RXU3" s="1155"/>
      <c r="RXV3" s="1155"/>
      <c r="RXW3" s="1155"/>
      <c r="RXX3" s="1155"/>
      <c r="RXY3" s="1155"/>
      <c r="RXZ3" s="1155"/>
      <c r="RYA3" s="1155"/>
      <c r="RYB3" s="1155"/>
      <c r="RYC3" s="1155"/>
      <c r="RYD3" s="1155"/>
      <c r="RYE3" s="1155"/>
      <c r="RYF3" s="1155"/>
      <c r="RYG3" s="1155"/>
      <c r="RYH3" s="1155"/>
      <c r="RYI3" s="1155"/>
      <c r="RYJ3" s="1155"/>
      <c r="RYK3" s="1155"/>
      <c r="RYL3" s="1155"/>
      <c r="RYM3" s="1155"/>
      <c r="RYN3" s="1155"/>
      <c r="RYO3" s="1155"/>
      <c r="RYP3" s="1155"/>
      <c r="RYQ3" s="1155"/>
      <c r="RYR3" s="1155"/>
      <c r="RYS3" s="1155"/>
      <c r="RYT3" s="1155"/>
      <c r="RYU3" s="1155"/>
      <c r="RYV3" s="1155"/>
      <c r="RYW3" s="1155"/>
      <c r="RYX3" s="1155"/>
      <c r="RYY3" s="1155"/>
      <c r="RYZ3" s="1155"/>
      <c r="RZA3" s="1155"/>
      <c r="RZB3" s="1155"/>
      <c r="RZC3" s="1155"/>
      <c r="RZD3" s="1155"/>
      <c r="RZE3" s="1155"/>
      <c r="RZF3" s="1155"/>
      <c r="RZG3" s="1155"/>
      <c r="RZH3" s="1155"/>
      <c r="RZI3" s="1155"/>
      <c r="RZJ3" s="1155"/>
      <c r="RZK3" s="1155"/>
      <c r="RZL3" s="1155"/>
      <c r="RZM3" s="1155"/>
      <c r="RZN3" s="1155"/>
      <c r="RZO3" s="1155"/>
      <c r="RZP3" s="1155"/>
      <c r="RZQ3" s="1155"/>
      <c r="RZR3" s="1155"/>
      <c r="RZS3" s="1155"/>
      <c r="RZT3" s="1155"/>
      <c r="RZU3" s="1155"/>
      <c r="RZV3" s="1155"/>
      <c r="RZW3" s="1155"/>
      <c r="RZX3" s="1155"/>
      <c r="RZY3" s="1155"/>
      <c r="RZZ3" s="1155"/>
      <c r="SAA3" s="1155"/>
      <c r="SAB3" s="1155"/>
      <c r="SAC3" s="1155"/>
      <c r="SAD3" s="1155"/>
      <c r="SAE3" s="1155"/>
      <c r="SAF3" s="1155"/>
      <c r="SAG3" s="1155"/>
      <c r="SAH3" s="1155"/>
      <c r="SAI3" s="1155"/>
      <c r="SAJ3" s="1155"/>
      <c r="SAK3" s="1155"/>
      <c r="SAL3" s="1155"/>
      <c r="SAM3" s="1155"/>
      <c r="SAN3" s="1155"/>
      <c r="SAO3" s="1155"/>
      <c r="SAP3" s="1155"/>
      <c r="SAQ3" s="1155"/>
      <c r="SAR3" s="1155"/>
      <c r="SAS3" s="1155"/>
      <c r="SAT3" s="1155"/>
      <c r="SAU3" s="1155"/>
      <c r="SAV3" s="1155"/>
      <c r="SAW3" s="1155"/>
      <c r="SAX3" s="1155"/>
      <c r="SAY3" s="1155"/>
      <c r="SAZ3" s="1155"/>
      <c r="SBA3" s="1155"/>
      <c r="SBB3" s="1155"/>
      <c r="SBC3" s="1155"/>
      <c r="SBD3" s="1155"/>
      <c r="SBE3" s="1155"/>
      <c r="SBF3" s="1155"/>
      <c r="SBG3" s="1155"/>
      <c r="SBH3" s="1155"/>
      <c r="SBI3" s="1155"/>
      <c r="SBJ3" s="1155"/>
      <c r="SBK3" s="1155"/>
      <c r="SBL3" s="1155"/>
      <c r="SBM3" s="1155"/>
      <c r="SBN3" s="1155"/>
      <c r="SBO3" s="1155"/>
      <c r="SBP3" s="1155"/>
      <c r="SBQ3" s="1155"/>
      <c r="SBR3" s="1155"/>
      <c r="SBS3" s="1155"/>
      <c r="SBT3" s="1155"/>
      <c r="SBU3" s="1155"/>
      <c r="SBV3" s="1155"/>
      <c r="SBW3" s="1155"/>
      <c r="SBX3" s="1155"/>
      <c r="SBY3" s="1155"/>
      <c r="SBZ3" s="1155"/>
      <c r="SCA3" s="1155"/>
      <c r="SCB3" s="1155"/>
      <c r="SCC3" s="1155"/>
      <c r="SCD3" s="1155"/>
      <c r="SCE3" s="1155"/>
      <c r="SCF3" s="1155"/>
      <c r="SCG3" s="1155"/>
      <c r="SCH3" s="1155"/>
      <c r="SCI3" s="1155"/>
      <c r="SCJ3" s="1155"/>
      <c r="SCK3" s="1155"/>
      <c r="SCL3" s="1155"/>
      <c r="SCM3" s="1155"/>
      <c r="SCN3" s="1155"/>
      <c r="SCO3" s="1155"/>
      <c r="SCP3" s="1155"/>
      <c r="SCQ3" s="1155"/>
      <c r="SCR3" s="1155"/>
      <c r="SCS3" s="1155"/>
      <c r="SCT3" s="1155"/>
      <c r="SCU3" s="1155"/>
      <c r="SCV3" s="1155"/>
      <c r="SCW3" s="1155"/>
      <c r="SCX3" s="1155"/>
      <c r="SCY3" s="1155"/>
      <c r="SCZ3" s="1155"/>
      <c r="SDA3" s="1155"/>
      <c r="SDB3" s="1155"/>
      <c r="SDC3" s="1155"/>
      <c r="SDD3" s="1155"/>
      <c r="SDE3" s="1155"/>
      <c r="SDF3" s="1155"/>
      <c r="SDG3" s="1155"/>
      <c r="SDH3" s="1155"/>
      <c r="SDI3" s="1155"/>
      <c r="SDJ3" s="1155"/>
      <c r="SDK3" s="1155"/>
      <c r="SDL3" s="1155"/>
      <c r="SDM3" s="1155"/>
      <c r="SDN3" s="1155"/>
      <c r="SDO3" s="1155"/>
      <c r="SDP3" s="1155"/>
      <c r="SDQ3" s="1155"/>
      <c r="SDR3" s="1155"/>
      <c r="SDS3" s="1155"/>
      <c r="SDT3" s="1155"/>
      <c r="SDU3" s="1155"/>
      <c r="SDV3" s="1155"/>
      <c r="SDW3" s="1155"/>
      <c r="SDX3" s="1155"/>
      <c r="SDY3" s="1155"/>
      <c r="SDZ3" s="1155"/>
      <c r="SEA3" s="1155"/>
      <c r="SEB3" s="1155"/>
      <c r="SEC3" s="1155"/>
      <c r="SED3" s="1155"/>
      <c r="SEE3" s="1155"/>
      <c r="SEF3" s="1155"/>
      <c r="SEG3" s="1155"/>
      <c r="SEH3" s="1155"/>
      <c r="SEI3" s="1155"/>
      <c r="SEJ3" s="1155"/>
      <c r="SEK3" s="1155"/>
      <c r="SEL3" s="1155"/>
      <c r="SEM3" s="1155"/>
      <c r="SEN3" s="1155"/>
      <c r="SEO3" s="1155"/>
      <c r="SEP3" s="1155"/>
      <c r="SEQ3" s="1155"/>
      <c r="SER3" s="1155"/>
      <c r="SES3" s="1155"/>
      <c r="SET3" s="1155"/>
      <c r="SEU3" s="1155"/>
      <c r="SEV3" s="1155"/>
      <c r="SEW3" s="1155"/>
      <c r="SEX3" s="1155"/>
      <c r="SEY3" s="1155"/>
      <c r="SEZ3" s="1155"/>
      <c r="SFA3" s="1155"/>
      <c r="SFB3" s="1155"/>
      <c r="SFC3" s="1155"/>
      <c r="SFD3" s="1155"/>
      <c r="SFE3" s="1155"/>
      <c r="SFF3" s="1155"/>
      <c r="SFG3" s="1155"/>
      <c r="SFH3" s="1155"/>
      <c r="SFI3" s="1155"/>
      <c r="SFJ3" s="1155"/>
      <c r="SFK3" s="1155"/>
      <c r="SFL3" s="1155"/>
      <c r="SFM3" s="1155"/>
      <c r="SFN3" s="1155"/>
      <c r="SFO3" s="1155"/>
      <c r="SFP3" s="1155"/>
      <c r="SFQ3" s="1155"/>
      <c r="SFR3" s="1155"/>
      <c r="SFS3" s="1155"/>
      <c r="SFT3" s="1155"/>
      <c r="SFU3" s="1155"/>
      <c r="SFV3" s="1155"/>
      <c r="SFW3" s="1155"/>
      <c r="SFX3" s="1155"/>
      <c r="SFY3" s="1155"/>
      <c r="SFZ3" s="1155"/>
      <c r="SGA3" s="1155"/>
      <c r="SGB3" s="1155"/>
      <c r="SGC3" s="1155"/>
      <c r="SGD3" s="1155"/>
      <c r="SGE3" s="1155"/>
      <c r="SGF3" s="1155"/>
      <c r="SGG3" s="1155"/>
      <c r="SGH3" s="1155"/>
      <c r="SGI3" s="1155"/>
      <c r="SGJ3" s="1155"/>
      <c r="SGK3" s="1155"/>
      <c r="SGL3" s="1155"/>
      <c r="SGM3" s="1155"/>
      <c r="SGN3" s="1155"/>
      <c r="SGO3" s="1155"/>
      <c r="SGP3" s="1155"/>
      <c r="SGQ3" s="1155"/>
      <c r="SGR3" s="1155"/>
      <c r="SGS3" s="1155"/>
      <c r="SGT3" s="1155"/>
      <c r="SGU3" s="1155"/>
      <c r="SGV3" s="1155"/>
      <c r="SGW3" s="1155"/>
      <c r="SGX3" s="1155"/>
      <c r="SGY3" s="1155"/>
      <c r="SGZ3" s="1155"/>
      <c r="SHA3" s="1155"/>
      <c r="SHB3" s="1155"/>
      <c r="SHC3" s="1155"/>
      <c r="SHD3" s="1155"/>
      <c r="SHE3" s="1155"/>
      <c r="SHF3" s="1155"/>
      <c r="SHG3" s="1155"/>
      <c r="SHH3" s="1155"/>
      <c r="SHI3" s="1155"/>
      <c r="SHJ3" s="1155"/>
      <c r="SHK3" s="1155"/>
      <c r="SHL3" s="1155"/>
      <c r="SHM3" s="1155"/>
      <c r="SHN3" s="1155"/>
      <c r="SHO3" s="1155"/>
      <c r="SHP3" s="1155"/>
      <c r="SHQ3" s="1155"/>
      <c r="SHR3" s="1155"/>
      <c r="SHS3" s="1155"/>
      <c r="SHT3" s="1155"/>
      <c r="SHU3" s="1155"/>
      <c r="SHV3" s="1155"/>
      <c r="SHW3" s="1155"/>
      <c r="SHX3" s="1155"/>
      <c r="SHY3" s="1155"/>
      <c r="SHZ3" s="1155"/>
      <c r="SIA3" s="1155"/>
      <c r="SIB3" s="1155"/>
      <c r="SIC3" s="1155"/>
      <c r="SID3" s="1155"/>
      <c r="SIE3" s="1155"/>
      <c r="SIF3" s="1155"/>
      <c r="SIG3" s="1155"/>
      <c r="SIH3" s="1155"/>
      <c r="SII3" s="1155"/>
      <c r="SIJ3" s="1155"/>
      <c r="SIK3" s="1155"/>
      <c r="SIL3" s="1155"/>
      <c r="SIM3" s="1155"/>
      <c r="SIN3" s="1155"/>
      <c r="SIO3" s="1155"/>
      <c r="SIP3" s="1155"/>
      <c r="SIQ3" s="1155"/>
      <c r="SIR3" s="1155"/>
      <c r="SIS3" s="1155"/>
      <c r="SIT3" s="1155"/>
      <c r="SIU3" s="1155"/>
      <c r="SIV3" s="1155"/>
      <c r="SIW3" s="1155"/>
      <c r="SIX3" s="1155"/>
      <c r="SIY3" s="1155"/>
      <c r="SIZ3" s="1155"/>
      <c r="SJA3" s="1155"/>
      <c r="SJB3" s="1155"/>
      <c r="SJC3" s="1155"/>
      <c r="SJD3" s="1155"/>
      <c r="SJE3" s="1155"/>
      <c r="SJF3" s="1155"/>
      <c r="SJG3" s="1155"/>
      <c r="SJH3" s="1155"/>
      <c r="SJI3" s="1155"/>
      <c r="SJJ3" s="1155"/>
      <c r="SJK3" s="1155"/>
      <c r="SJL3" s="1155"/>
      <c r="SJM3" s="1155"/>
      <c r="SJN3" s="1155"/>
      <c r="SJO3" s="1155"/>
      <c r="SJP3" s="1155"/>
      <c r="SJQ3" s="1155"/>
      <c r="SJR3" s="1155"/>
      <c r="SJS3" s="1155"/>
      <c r="SJT3" s="1155"/>
      <c r="SJU3" s="1155"/>
      <c r="SJV3" s="1155"/>
      <c r="SJW3" s="1155"/>
      <c r="SJX3" s="1155"/>
      <c r="SJY3" s="1155"/>
      <c r="SJZ3" s="1155"/>
      <c r="SKA3" s="1155"/>
      <c r="SKB3" s="1155"/>
      <c r="SKC3" s="1155"/>
      <c r="SKD3" s="1155"/>
      <c r="SKE3" s="1155"/>
      <c r="SKF3" s="1155"/>
      <c r="SKG3" s="1155"/>
      <c r="SKH3" s="1155"/>
      <c r="SKI3" s="1155"/>
      <c r="SKJ3" s="1155"/>
      <c r="SKK3" s="1155"/>
      <c r="SKL3" s="1155"/>
      <c r="SKM3" s="1155"/>
      <c r="SKN3" s="1155"/>
      <c r="SKO3" s="1155"/>
      <c r="SKP3" s="1155"/>
      <c r="SKQ3" s="1155"/>
      <c r="SKR3" s="1155"/>
      <c r="SKS3" s="1155"/>
      <c r="SKT3" s="1155"/>
      <c r="SKU3" s="1155"/>
      <c r="SKV3" s="1155"/>
      <c r="SKW3" s="1155"/>
      <c r="SKX3" s="1155"/>
      <c r="SKY3" s="1155"/>
      <c r="SKZ3" s="1155"/>
      <c r="SLA3" s="1155"/>
      <c r="SLB3" s="1155"/>
      <c r="SLC3" s="1155"/>
      <c r="SLD3" s="1155"/>
      <c r="SLE3" s="1155"/>
      <c r="SLF3" s="1155"/>
      <c r="SLG3" s="1155"/>
      <c r="SLH3" s="1155"/>
      <c r="SLI3" s="1155"/>
      <c r="SLJ3" s="1155"/>
      <c r="SLK3" s="1155"/>
      <c r="SLL3" s="1155"/>
      <c r="SLM3" s="1155"/>
      <c r="SLN3" s="1155"/>
      <c r="SLO3" s="1155"/>
      <c r="SLP3" s="1155"/>
      <c r="SLQ3" s="1155"/>
      <c r="SLR3" s="1155"/>
      <c r="SLS3" s="1155"/>
      <c r="SLT3" s="1155"/>
      <c r="SLU3" s="1155"/>
      <c r="SLV3" s="1155"/>
      <c r="SLW3" s="1155"/>
      <c r="SLX3" s="1155"/>
      <c r="SLY3" s="1155"/>
      <c r="SLZ3" s="1155"/>
      <c r="SMA3" s="1155"/>
      <c r="SMB3" s="1155"/>
      <c r="SMC3" s="1155"/>
      <c r="SMD3" s="1155"/>
      <c r="SME3" s="1155"/>
      <c r="SMF3" s="1155"/>
      <c r="SMG3" s="1155"/>
      <c r="SMH3" s="1155"/>
      <c r="SMI3" s="1155"/>
      <c r="SMJ3" s="1155"/>
      <c r="SMK3" s="1155"/>
      <c r="SML3" s="1155"/>
      <c r="SMM3" s="1155"/>
      <c r="SMN3" s="1155"/>
      <c r="SMO3" s="1155"/>
      <c r="SMP3" s="1155"/>
      <c r="SMQ3" s="1155"/>
      <c r="SMR3" s="1155"/>
      <c r="SMS3" s="1155"/>
      <c r="SMT3" s="1155"/>
      <c r="SMU3" s="1155"/>
      <c r="SMV3" s="1155"/>
      <c r="SMW3" s="1155"/>
      <c r="SMX3" s="1155"/>
      <c r="SMY3" s="1155"/>
      <c r="SMZ3" s="1155"/>
      <c r="SNA3" s="1155"/>
      <c r="SNB3" s="1155"/>
      <c r="SNC3" s="1155"/>
      <c r="SND3" s="1155"/>
      <c r="SNE3" s="1155"/>
      <c r="SNF3" s="1155"/>
      <c r="SNG3" s="1155"/>
      <c r="SNH3" s="1155"/>
      <c r="SNI3" s="1155"/>
      <c r="SNJ3" s="1155"/>
      <c r="SNK3" s="1155"/>
      <c r="SNL3" s="1155"/>
      <c r="SNM3" s="1155"/>
      <c r="SNN3" s="1155"/>
      <c r="SNO3" s="1155"/>
      <c r="SNP3" s="1155"/>
      <c r="SNQ3" s="1155"/>
      <c r="SNR3" s="1155"/>
      <c r="SNS3" s="1155"/>
      <c r="SNT3" s="1155"/>
      <c r="SNU3" s="1155"/>
      <c r="SNV3" s="1155"/>
      <c r="SNW3" s="1155"/>
      <c r="SNX3" s="1155"/>
      <c r="SNY3" s="1155"/>
      <c r="SNZ3" s="1155"/>
      <c r="SOA3" s="1155"/>
      <c r="SOB3" s="1155"/>
      <c r="SOC3" s="1155"/>
      <c r="SOD3" s="1155"/>
      <c r="SOE3" s="1155"/>
      <c r="SOF3" s="1155"/>
      <c r="SOG3" s="1155"/>
      <c r="SOH3" s="1155"/>
      <c r="SOI3" s="1155"/>
      <c r="SOJ3" s="1155"/>
      <c r="SOK3" s="1155"/>
      <c r="SOL3" s="1155"/>
      <c r="SOM3" s="1155"/>
      <c r="SON3" s="1155"/>
      <c r="SOO3" s="1155"/>
      <c r="SOP3" s="1155"/>
      <c r="SOQ3" s="1155"/>
      <c r="SOR3" s="1155"/>
      <c r="SOS3" s="1155"/>
      <c r="SOT3" s="1155"/>
      <c r="SOU3" s="1155"/>
      <c r="SOV3" s="1155"/>
      <c r="SOW3" s="1155"/>
      <c r="SOX3" s="1155"/>
      <c r="SOY3" s="1155"/>
      <c r="SOZ3" s="1155"/>
      <c r="SPA3" s="1155"/>
      <c r="SPB3" s="1155"/>
      <c r="SPC3" s="1155"/>
      <c r="SPD3" s="1155"/>
      <c r="SPE3" s="1155"/>
      <c r="SPF3" s="1155"/>
      <c r="SPG3" s="1155"/>
      <c r="SPH3" s="1155"/>
      <c r="SPI3" s="1155"/>
      <c r="SPJ3" s="1155"/>
      <c r="SPK3" s="1155"/>
      <c r="SPL3" s="1155"/>
      <c r="SPM3" s="1155"/>
      <c r="SPN3" s="1155"/>
      <c r="SPO3" s="1155"/>
      <c r="SPP3" s="1155"/>
      <c r="SPQ3" s="1155"/>
      <c r="SPR3" s="1155"/>
      <c r="SPS3" s="1155"/>
      <c r="SPT3" s="1155"/>
      <c r="SPU3" s="1155"/>
      <c r="SPV3" s="1155"/>
      <c r="SPW3" s="1155"/>
      <c r="SPX3" s="1155"/>
      <c r="SPY3" s="1155"/>
      <c r="SPZ3" s="1155"/>
      <c r="SQA3" s="1155"/>
      <c r="SQB3" s="1155"/>
      <c r="SQC3" s="1155"/>
      <c r="SQD3" s="1155"/>
      <c r="SQE3" s="1155"/>
      <c r="SQF3" s="1155"/>
      <c r="SQG3" s="1155"/>
      <c r="SQH3" s="1155"/>
      <c r="SQI3" s="1155"/>
      <c r="SQJ3" s="1155"/>
      <c r="SQK3" s="1155"/>
      <c r="SQL3" s="1155"/>
      <c r="SQM3" s="1155"/>
      <c r="SQN3" s="1155"/>
      <c r="SQO3" s="1155"/>
      <c r="SQP3" s="1155"/>
      <c r="SQQ3" s="1155"/>
      <c r="SQR3" s="1155"/>
      <c r="SQS3" s="1155"/>
      <c r="SQT3" s="1155"/>
      <c r="SQU3" s="1155"/>
      <c r="SQV3" s="1155"/>
      <c r="SQW3" s="1155"/>
      <c r="SQX3" s="1155"/>
      <c r="SQY3" s="1155"/>
      <c r="SQZ3" s="1155"/>
      <c r="SRA3" s="1155"/>
      <c r="SRB3" s="1155"/>
      <c r="SRC3" s="1155"/>
      <c r="SRD3" s="1155"/>
      <c r="SRE3" s="1155"/>
      <c r="SRF3" s="1155"/>
      <c r="SRG3" s="1155"/>
      <c r="SRH3" s="1155"/>
      <c r="SRI3" s="1155"/>
      <c r="SRJ3" s="1155"/>
      <c r="SRK3" s="1155"/>
      <c r="SRL3" s="1155"/>
      <c r="SRM3" s="1155"/>
      <c r="SRN3" s="1155"/>
      <c r="SRO3" s="1155"/>
      <c r="SRP3" s="1155"/>
      <c r="SRQ3" s="1155"/>
      <c r="SRR3" s="1155"/>
      <c r="SRS3" s="1155"/>
      <c r="SRT3" s="1155"/>
      <c r="SRU3" s="1155"/>
      <c r="SRV3" s="1155"/>
      <c r="SRW3" s="1155"/>
      <c r="SRX3" s="1155"/>
      <c r="SRY3" s="1155"/>
      <c r="SRZ3" s="1155"/>
      <c r="SSA3" s="1155"/>
      <c r="SSB3" s="1155"/>
      <c r="SSC3" s="1155"/>
      <c r="SSD3" s="1155"/>
      <c r="SSE3" s="1155"/>
      <c r="SSF3" s="1155"/>
      <c r="SSG3" s="1155"/>
      <c r="SSH3" s="1155"/>
      <c r="SSI3" s="1155"/>
      <c r="SSJ3" s="1155"/>
      <c r="SSK3" s="1155"/>
      <c r="SSL3" s="1155"/>
      <c r="SSM3" s="1155"/>
      <c r="SSN3" s="1155"/>
      <c r="SSO3" s="1155"/>
      <c r="SSP3" s="1155"/>
      <c r="SSQ3" s="1155"/>
      <c r="SSR3" s="1155"/>
      <c r="SSS3" s="1155"/>
      <c r="SST3" s="1155"/>
      <c r="SSU3" s="1155"/>
      <c r="SSV3" s="1155"/>
      <c r="SSW3" s="1155"/>
      <c r="SSX3" s="1155"/>
      <c r="SSY3" s="1155"/>
      <c r="SSZ3" s="1155"/>
      <c r="STA3" s="1155"/>
      <c r="STB3" s="1155"/>
      <c r="STC3" s="1155"/>
      <c r="STD3" s="1155"/>
      <c r="STE3" s="1155"/>
      <c r="STF3" s="1155"/>
      <c r="STG3" s="1155"/>
      <c r="STH3" s="1155"/>
      <c r="STI3" s="1155"/>
      <c r="STJ3" s="1155"/>
      <c r="STK3" s="1155"/>
      <c r="STL3" s="1155"/>
      <c r="STM3" s="1155"/>
      <c r="STN3" s="1155"/>
      <c r="STO3" s="1155"/>
      <c r="STP3" s="1155"/>
      <c r="STQ3" s="1155"/>
      <c r="STR3" s="1155"/>
      <c r="STS3" s="1155"/>
      <c r="STT3" s="1155"/>
      <c r="STU3" s="1155"/>
      <c r="STV3" s="1155"/>
      <c r="STW3" s="1155"/>
      <c r="STX3" s="1155"/>
      <c r="STY3" s="1155"/>
      <c r="STZ3" s="1155"/>
      <c r="SUA3" s="1155"/>
      <c r="SUB3" s="1155"/>
      <c r="SUC3" s="1155"/>
      <c r="SUD3" s="1155"/>
      <c r="SUE3" s="1155"/>
      <c r="SUF3" s="1155"/>
      <c r="SUG3" s="1155"/>
      <c r="SUH3" s="1155"/>
      <c r="SUI3" s="1155"/>
      <c r="SUJ3" s="1155"/>
      <c r="SUK3" s="1155"/>
      <c r="SUL3" s="1155"/>
      <c r="SUM3" s="1155"/>
      <c r="SUN3" s="1155"/>
      <c r="SUO3" s="1155"/>
      <c r="SUP3" s="1155"/>
      <c r="SUQ3" s="1155"/>
      <c r="SUR3" s="1155"/>
      <c r="SUS3" s="1155"/>
      <c r="SUT3" s="1155"/>
      <c r="SUU3" s="1155"/>
      <c r="SUV3" s="1155"/>
      <c r="SUW3" s="1155"/>
      <c r="SUX3" s="1155"/>
      <c r="SUY3" s="1155"/>
      <c r="SUZ3" s="1155"/>
      <c r="SVA3" s="1155"/>
      <c r="SVB3" s="1155"/>
      <c r="SVC3" s="1155"/>
      <c r="SVD3" s="1155"/>
      <c r="SVE3" s="1155"/>
      <c r="SVF3" s="1155"/>
      <c r="SVG3" s="1155"/>
      <c r="SVH3" s="1155"/>
      <c r="SVI3" s="1155"/>
      <c r="SVJ3" s="1155"/>
      <c r="SVK3" s="1155"/>
      <c r="SVL3" s="1155"/>
      <c r="SVM3" s="1155"/>
      <c r="SVN3" s="1155"/>
      <c r="SVO3" s="1155"/>
      <c r="SVP3" s="1155"/>
      <c r="SVQ3" s="1155"/>
      <c r="SVR3" s="1155"/>
      <c r="SVS3" s="1155"/>
      <c r="SVT3" s="1155"/>
      <c r="SVU3" s="1155"/>
      <c r="SVV3" s="1155"/>
      <c r="SVW3" s="1155"/>
      <c r="SVX3" s="1155"/>
      <c r="SVY3" s="1155"/>
      <c r="SVZ3" s="1155"/>
      <c r="SWA3" s="1155"/>
      <c r="SWB3" s="1155"/>
      <c r="SWC3" s="1155"/>
      <c r="SWD3" s="1155"/>
      <c r="SWE3" s="1155"/>
      <c r="SWF3" s="1155"/>
      <c r="SWG3" s="1155"/>
      <c r="SWH3" s="1155"/>
      <c r="SWI3" s="1155"/>
      <c r="SWJ3" s="1155"/>
      <c r="SWK3" s="1155"/>
      <c r="SWL3" s="1155"/>
      <c r="SWM3" s="1155"/>
      <c r="SWN3" s="1155"/>
      <c r="SWO3" s="1155"/>
      <c r="SWP3" s="1155"/>
      <c r="SWQ3" s="1155"/>
      <c r="SWR3" s="1155"/>
      <c r="SWS3" s="1155"/>
      <c r="SWT3" s="1155"/>
      <c r="SWU3" s="1155"/>
      <c r="SWV3" s="1155"/>
      <c r="SWW3" s="1155"/>
      <c r="SWX3" s="1155"/>
      <c r="SWY3" s="1155"/>
      <c r="SWZ3" s="1155"/>
      <c r="SXA3" s="1155"/>
      <c r="SXB3" s="1155"/>
      <c r="SXC3" s="1155"/>
      <c r="SXD3" s="1155"/>
      <c r="SXE3" s="1155"/>
      <c r="SXF3" s="1155"/>
      <c r="SXG3" s="1155"/>
      <c r="SXH3" s="1155"/>
      <c r="SXI3" s="1155"/>
      <c r="SXJ3" s="1155"/>
      <c r="SXK3" s="1155"/>
      <c r="SXL3" s="1155"/>
      <c r="SXM3" s="1155"/>
      <c r="SXN3" s="1155"/>
      <c r="SXO3" s="1155"/>
      <c r="SXP3" s="1155"/>
      <c r="SXQ3" s="1155"/>
      <c r="SXR3" s="1155"/>
      <c r="SXS3" s="1155"/>
      <c r="SXT3" s="1155"/>
      <c r="SXU3" s="1155"/>
      <c r="SXV3" s="1155"/>
      <c r="SXW3" s="1155"/>
      <c r="SXX3" s="1155"/>
      <c r="SXY3" s="1155"/>
      <c r="SXZ3" s="1155"/>
      <c r="SYA3" s="1155"/>
      <c r="SYB3" s="1155"/>
      <c r="SYC3" s="1155"/>
      <c r="SYD3" s="1155"/>
      <c r="SYE3" s="1155"/>
      <c r="SYF3" s="1155"/>
      <c r="SYG3" s="1155"/>
      <c r="SYH3" s="1155"/>
      <c r="SYI3" s="1155"/>
      <c r="SYJ3" s="1155"/>
      <c r="SYK3" s="1155"/>
      <c r="SYL3" s="1155"/>
      <c r="SYM3" s="1155"/>
      <c r="SYN3" s="1155"/>
      <c r="SYO3" s="1155"/>
      <c r="SYP3" s="1155"/>
      <c r="SYQ3" s="1155"/>
      <c r="SYR3" s="1155"/>
      <c r="SYS3" s="1155"/>
      <c r="SYT3" s="1155"/>
      <c r="SYU3" s="1155"/>
      <c r="SYV3" s="1155"/>
      <c r="SYW3" s="1155"/>
      <c r="SYX3" s="1155"/>
      <c r="SYY3" s="1155"/>
      <c r="SYZ3" s="1155"/>
      <c r="SZA3" s="1155"/>
      <c r="SZB3" s="1155"/>
      <c r="SZC3" s="1155"/>
      <c r="SZD3" s="1155"/>
      <c r="SZE3" s="1155"/>
      <c r="SZF3" s="1155"/>
      <c r="SZG3" s="1155"/>
      <c r="SZH3" s="1155"/>
      <c r="SZI3" s="1155"/>
      <c r="SZJ3" s="1155"/>
      <c r="SZK3" s="1155"/>
      <c r="SZL3" s="1155"/>
      <c r="SZM3" s="1155"/>
      <c r="SZN3" s="1155"/>
      <c r="SZO3" s="1155"/>
      <c r="SZP3" s="1155"/>
      <c r="SZQ3" s="1155"/>
      <c r="SZR3" s="1155"/>
      <c r="SZS3" s="1155"/>
      <c r="SZT3" s="1155"/>
      <c r="SZU3" s="1155"/>
      <c r="SZV3" s="1155"/>
      <c r="SZW3" s="1155"/>
      <c r="SZX3" s="1155"/>
      <c r="SZY3" s="1155"/>
      <c r="SZZ3" s="1155"/>
      <c r="TAA3" s="1155"/>
      <c r="TAB3" s="1155"/>
      <c r="TAC3" s="1155"/>
      <c r="TAD3" s="1155"/>
      <c r="TAE3" s="1155"/>
      <c r="TAF3" s="1155"/>
      <c r="TAG3" s="1155"/>
      <c r="TAH3" s="1155"/>
      <c r="TAI3" s="1155"/>
      <c r="TAJ3" s="1155"/>
      <c r="TAK3" s="1155"/>
      <c r="TAL3" s="1155"/>
      <c r="TAM3" s="1155"/>
      <c r="TAN3" s="1155"/>
      <c r="TAO3" s="1155"/>
      <c r="TAP3" s="1155"/>
      <c r="TAQ3" s="1155"/>
      <c r="TAR3" s="1155"/>
      <c r="TAS3" s="1155"/>
      <c r="TAT3" s="1155"/>
      <c r="TAU3" s="1155"/>
      <c r="TAV3" s="1155"/>
      <c r="TAW3" s="1155"/>
      <c r="TAX3" s="1155"/>
      <c r="TAY3" s="1155"/>
      <c r="TAZ3" s="1155"/>
      <c r="TBA3" s="1155"/>
      <c r="TBB3" s="1155"/>
      <c r="TBC3" s="1155"/>
      <c r="TBD3" s="1155"/>
      <c r="TBE3" s="1155"/>
      <c r="TBF3" s="1155"/>
      <c r="TBG3" s="1155"/>
      <c r="TBH3" s="1155"/>
      <c r="TBI3" s="1155"/>
      <c r="TBJ3" s="1155"/>
      <c r="TBK3" s="1155"/>
      <c r="TBL3" s="1155"/>
      <c r="TBM3" s="1155"/>
      <c r="TBN3" s="1155"/>
      <c r="TBO3" s="1155"/>
      <c r="TBP3" s="1155"/>
      <c r="TBQ3" s="1155"/>
      <c r="TBR3" s="1155"/>
      <c r="TBS3" s="1155"/>
      <c r="TBT3" s="1155"/>
      <c r="TBU3" s="1155"/>
      <c r="TBV3" s="1155"/>
      <c r="TBW3" s="1155"/>
      <c r="TBX3" s="1155"/>
      <c r="TBY3" s="1155"/>
      <c r="TBZ3" s="1155"/>
      <c r="TCA3" s="1155"/>
      <c r="TCB3" s="1155"/>
      <c r="TCC3" s="1155"/>
      <c r="TCD3" s="1155"/>
      <c r="TCE3" s="1155"/>
      <c r="TCF3" s="1155"/>
      <c r="TCG3" s="1155"/>
      <c r="TCH3" s="1155"/>
      <c r="TCI3" s="1155"/>
      <c r="TCJ3" s="1155"/>
      <c r="TCK3" s="1155"/>
      <c r="TCL3" s="1155"/>
      <c r="TCM3" s="1155"/>
      <c r="TCN3" s="1155"/>
      <c r="TCO3" s="1155"/>
      <c r="TCP3" s="1155"/>
      <c r="TCQ3" s="1155"/>
      <c r="TCR3" s="1155"/>
      <c r="TCS3" s="1155"/>
      <c r="TCT3" s="1155"/>
      <c r="TCU3" s="1155"/>
      <c r="TCV3" s="1155"/>
      <c r="TCW3" s="1155"/>
      <c r="TCX3" s="1155"/>
      <c r="TCY3" s="1155"/>
      <c r="TCZ3" s="1155"/>
      <c r="TDA3" s="1155"/>
      <c r="TDB3" s="1155"/>
      <c r="TDC3" s="1155"/>
      <c r="TDD3" s="1155"/>
      <c r="TDE3" s="1155"/>
      <c r="TDF3" s="1155"/>
      <c r="TDG3" s="1155"/>
      <c r="TDH3" s="1155"/>
      <c r="TDI3" s="1155"/>
      <c r="TDJ3" s="1155"/>
      <c r="TDK3" s="1155"/>
      <c r="TDL3" s="1155"/>
      <c r="TDM3" s="1155"/>
      <c r="TDN3" s="1155"/>
      <c r="TDO3" s="1155"/>
      <c r="TDP3" s="1155"/>
      <c r="TDQ3" s="1155"/>
      <c r="TDR3" s="1155"/>
      <c r="TDS3" s="1155"/>
      <c r="TDT3" s="1155"/>
      <c r="TDU3" s="1155"/>
      <c r="TDV3" s="1155"/>
      <c r="TDW3" s="1155"/>
      <c r="TDX3" s="1155"/>
      <c r="TDY3" s="1155"/>
      <c r="TDZ3" s="1155"/>
      <c r="TEA3" s="1155"/>
      <c r="TEB3" s="1155"/>
      <c r="TEC3" s="1155"/>
      <c r="TED3" s="1155"/>
      <c r="TEE3" s="1155"/>
      <c r="TEF3" s="1155"/>
      <c r="TEG3" s="1155"/>
      <c r="TEH3" s="1155"/>
      <c r="TEI3" s="1155"/>
      <c r="TEJ3" s="1155"/>
      <c r="TEK3" s="1155"/>
      <c r="TEL3" s="1155"/>
      <c r="TEM3" s="1155"/>
      <c r="TEN3" s="1155"/>
      <c r="TEO3" s="1155"/>
      <c r="TEP3" s="1155"/>
      <c r="TEQ3" s="1155"/>
      <c r="TER3" s="1155"/>
      <c r="TES3" s="1155"/>
      <c r="TET3" s="1155"/>
      <c r="TEU3" s="1155"/>
      <c r="TEV3" s="1155"/>
      <c r="TEW3" s="1155"/>
      <c r="TEX3" s="1155"/>
      <c r="TEY3" s="1155"/>
      <c r="TEZ3" s="1155"/>
      <c r="TFA3" s="1155"/>
      <c r="TFB3" s="1155"/>
      <c r="TFC3" s="1155"/>
      <c r="TFD3" s="1155"/>
      <c r="TFE3" s="1155"/>
      <c r="TFF3" s="1155"/>
      <c r="TFG3" s="1155"/>
      <c r="TFH3" s="1155"/>
      <c r="TFI3" s="1155"/>
      <c r="TFJ3" s="1155"/>
      <c r="TFK3" s="1155"/>
      <c r="TFL3" s="1155"/>
      <c r="TFM3" s="1155"/>
      <c r="TFN3" s="1155"/>
      <c r="TFO3" s="1155"/>
      <c r="TFP3" s="1155"/>
      <c r="TFQ3" s="1155"/>
      <c r="TFR3" s="1155"/>
      <c r="TFS3" s="1155"/>
      <c r="TFT3" s="1155"/>
      <c r="TFU3" s="1155"/>
      <c r="TFV3" s="1155"/>
      <c r="TFW3" s="1155"/>
      <c r="TFX3" s="1155"/>
      <c r="TFY3" s="1155"/>
      <c r="TFZ3" s="1155"/>
      <c r="TGA3" s="1155"/>
      <c r="TGB3" s="1155"/>
      <c r="TGC3" s="1155"/>
      <c r="TGD3" s="1155"/>
      <c r="TGE3" s="1155"/>
      <c r="TGF3" s="1155"/>
      <c r="TGG3" s="1155"/>
      <c r="TGH3" s="1155"/>
      <c r="TGI3" s="1155"/>
      <c r="TGJ3" s="1155"/>
      <c r="TGK3" s="1155"/>
      <c r="TGL3" s="1155"/>
      <c r="TGM3" s="1155"/>
      <c r="TGN3" s="1155"/>
      <c r="TGO3" s="1155"/>
      <c r="TGP3" s="1155"/>
      <c r="TGQ3" s="1155"/>
      <c r="TGR3" s="1155"/>
      <c r="TGS3" s="1155"/>
      <c r="TGT3" s="1155"/>
      <c r="TGU3" s="1155"/>
      <c r="TGV3" s="1155"/>
      <c r="TGW3" s="1155"/>
      <c r="TGX3" s="1155"/>
      <c r="TGY3" s="1155"/>
      <c r="TGZ3" s="1155"/>
      <c r="THA3" s="1155"/>
      <c r="THB3" s="1155"/>
      <c r="THC3" s="1155"/>
      <c r="THD3" s="1155"/>
      <c r="THE3" s="1155"/>
      <c r="THF3" s="1155"/>
      <c r="THG3" s="1155"/>
      <c r="THH3" s="1155"/>
      <c r="THI3" s="1155"/>
      <c r="THJ3" s="1155"/>
      <c r="THK3" s="1155"/>
      <c r="THL3" s="1155"/>
      <c r="THM3" s="1155"/>
      <c r="THN3" s="1155"/>
      <c r="THO3" s="1155"/>
      <c r="THP3" s="1155"/>
      <c r="THQ3" s="1155"/>
      <c r="THR3" s="1155"/>
      <c r="THS3" s="1155"/>
      <c r="THT3" s="1155"/>
      <c r="THU3" s="1155"/>
      <c r="THV3" s="1155"/>
      <c r="THW3" s="1155"/>
      <c r="THX3" s="1155"/>
      <c r="THY3" s="1155"/>
      <c r="THZ3" s="1155"/>
      <c r="TIA3" s="1155"/>
      <c r="TIB3" s="1155"/>
      <c r="TIC3" s="1155"/>
      <c r="TID3" s="1155"/>
      <c r="TIE3" s="1155"/>
      <c r="TIF3" s="1155"/>
      <c r="TIG3" s="1155"/>
      <c r="TIH3" s="1155"/>
      <c r="TII3" s="1155"/>
      <c r="TIJ3" s="1155"/>
      <c r="TIK3" s="1155"/>
      <c r="TIL3" s="1155"/>
      <c r="TIM3" s="1155"/>
      <c r="TIN3" s="1155"/>
      <c r="TIO3" s="1155"/>
      <c r="TIP3" s="1155"/>
      <c r="TIQ3" s="1155"/>
      <c r="TIR3" s="1155"/>
      <c r="TIS3" s="1155"/>
      <c r="TIT3" s="1155"/>
      <c r="TIU3" s="1155"/>
      <c r="TIV3" s="1155"/>
      <c r="TIW3" s="1155"/>
      <c r="TIX3" s="1155"/>
      <c r="TIY3" s="1155"/>
      <c r="TIZ3" s="1155"/>
      <c r="TJA3" s="1155"/>
      <c r="TJB3" s="1155"/>
      <c r="TJC3" s="1155"/>
      <c r="TJD3" s="1155"/>
      <c r="TJE3" s="1155"/>
      <c r="TJF3" s="1155"/>
      <c r="TJG3" s="1155"/>
      <c r="TJH3" s="1155"/>
      <c r="TJI3" s="1155"/>
      <c r="TJJ3" s="1155"/>
      <c r="TJK3" s="1155"/>
      <c r="TJL3" s="1155"/>
      <c r="TJM3" s="1155"/>
      <c r="TJN3" s="1155"/>
      <c r="TJO3" s="1155"/>
      <c r="TJP3" s="1155"/>
      <c r="TJQ3" s="1155"/>
      <c r="TJR3" s="1155"/>
      <c r="TJS3" s="1155"/>
      <c r="TJT3" s="1155"/>
      <c r="TJU3" s="1155"/>
      <c r="TJV3" s="1155"/>
      <c r="TJW3" s="1155"/>
      <c r="TJX3" s="1155"/>
      <c r="TJY3" s="1155"/>
      <c r="TJZ3" s="1155"/>
      <c r="TKA3" s="1155"/>
      <c r="TKB3" s="1155"/>
      <c r="TKC3" s="1155"/>
      <c r="TKD3" s="1155"/>
      <c r="TKE3" s="1155"/>
      <c r="TKF3" s="1155"/>
      <c r="TKG3" s="1155"/>
      <c r="TKH3" s="1155"/>
      <c r="TKI3" s="1155"/>
      <c r="TKJ3" s="1155"/>
      <c r="TKK3" s="1155"/>
      <c r="TKL3" s="1155"/>
      <c r="TKM3" s="1155"/>
      <c r="TKN3" s="1155"/>
      <c r="TKO3" s="1155"/>
      <c r="TKP3" s="1155"/>
      <c r="TKQ3" s="1155"/>
      <c r="TKR3" s="1155"/>
      <c r="TKS3" s="1155"/>
      <c r="TKT3" s="1155"/>
      <c r="TKU3" s="1155"/>
      <c r="TKV3" s="1155"/>
      <c r="TKW3" s="1155"/>
      <c r="TKX3" s="1155"/>
      <c r="TKY3" s="1155"/>
      <c r="TKZ3" s="1155"/>
      <c r="TLA3" s="1155"/>
      <c r="TLB3" s="1155"/>
      <c r="TLC3" s="1155"/>
      <c r="TLD3" s="1155"/>
      <c r="TLE3" s="1155"/>
      <c r="TLF3" s="1155"/>
      <c r="TLG3" s="1155"/>
      <c r="TLH3" s="1155"/>
      <c r="TLI3" s="1155"/>
      <c r="TLJ3" s="1155"/>
      <c r="TLK3" s="1155"/>
      <c r="TLL3" s="1155"/>
      <c r="TLM3" s="1155"/>
      <c r="TLN3" s="1155"/>
      <c r="TLO3" s="1155"/>
      <c r="TLP3" s="1155"/>
      <c r="TLQ3" s="1155"/>
      <c r="TLR3" s="1155"/>
      <c r="TLS3" s="1155"/>
      <c r="TLT3" s="1155"/>
      <c r="TLU3" s="1155"/>
      <c r="TLV3" s="1155"/>
      <c r="TLW3" s="1155"/>
      <c r="TLX3" s="1155"/>
      <c r="TLY3" s="1155"/>
      <c r="TLZ3" s="1155"/>
      <c r="TMA3" s="1155"/>
      <c r="TMB3" s="1155"/>
      <c r="TMC3" s="1155"/>
      <c r="TMD3" s="1155"/>
      <c r="TME3" s="1155"/>
      <c r="TMF3" s="1155"/>
      <c r="TMG3" s="1155"/>
      <c r="TMH3" s="1155"/>
      <c r="TMI3" s="1155"/>
      <c r="TMJ3" s="1155"/>
      <c r="TMK3" s="1155"/>
      <c r="TML3" s="1155"/>
      <c r="TMM3" s="1155"/>
      <c r="TMN3" s="1155"/>
      <c r="TMO3" s="1155"/>
      <c r="TMP3" s="1155"/>
      <c r="TMQ3" s="1155"/>
      <c r="TMR3" s="1155"/>
      <c r="TMS3" s="1155"/>
      <c r="TMT3" s="1155"/>
      <c r="TMU3" s="1155"/>
      <c r="TMV3" s="1155"/>
      <c r="TMW3" s="1155"/>
      <c r="TMX3" s="1155"/>
      <c r="TMY3" s="1155"/>
      <c r="TMZ3" s="1155"/>
      <c r="TNA3" s="1155"/>
      <c r="TNB3" s="1155"/>
      <c r="TNC3" s="1155"/>
      <c r="TND3" s="1155"/>
      <c r="TNE3" s="1155"/>
      <c r="TNF3" s="1155"/>
      <c r="TNG3" s="1155"/>
      <c r="TNH3" s="1155"/>
      <c r="TNI3" s="1155"/>
      <c r="TNJ3" s="1155"/>
      <c r="TNK3" s="1155"/>
      <c r="TNL3" s="1155"/>
      <c r="TNM3" s="1155"/>
      <c r="TNN3" s="1155"/>
      <c r="TNO3" s="1155"/>
      <c r="TNP3" s="1155"/>
      <c r="TNQ3" s="1155"/>
      <c r="TNR3" s="1155"/>
      <c r="TNS3" s="1155"/>
      <c r="TNT3" s="1155"/>
      <c r="TNU3" s="1155"/>
      <c r="TNV3" s="1155"/>
      <c r="TNW3" s="1155"/>
      <c r="TNX3" s="1155"/>
      <c r="TNY3" s="1155"/>
      <c r="TNZ3" s="1155"/>
      <c r="TOA3" s="1155"/>
      <c r="TOB3" s="1155"/>
      <c r="TOC3" s="1155"/>
      <c r="TOD3" s="1155"/>
      <c r="TOE3" s="1155"/>
      <c r="TOF3" s="1155"/>
      <c r="TOG3" s="1155"/>
      <c r="TOH3" s="1155"/>
      <c r="TOI3" s="1155"/>
      <c r="TOJ3" s="1155"/>
      <c r="TOK3" s="1155"/>
      <c r="TOL3" s="1155"/>
      <c r="TOM3" s="1155"/>
      <c r="TON3" s="1155"/>
      <c r="TOO3" s="1155"/>
      <c r="TOP3" s="1155"/>
      <c r="TOQ3" s="1155"/>
      <c r="TOR3" s="1155"/>
      <c r="TOS3" s="1155"/>
      <c r="TOT3" s="1155"/>
      <c r="TOU3" s="1155"/>
      <c r="TOV3" s="1155"/>
      <c r="TOW3" s="1155"/>
      <c r="TOX3" s="1155"/>
      <c r="TOY3" s="1155"/>
      <c r="TOZ3" s="1155"/>
      <c r="TPA3" s="1155"/>
      <c r="TPB3" s="1155"/>
      <c r="TPC3" s="1155"/>
      <c r="TPD3" s="1155"/>
      <c r="TPE3" s="1155"/>
      <c r="TPF3" s="1155"/>
      <c r="TPG3" s="1155"/>
      <c r="TPH3" s="1155"/>
      <c r="TPI3" s="1155"/>
      <c r="TPJ3" s="1155"/>
      <c r="TPK3" s="1155"/>
      <c r="TPL3" s="1155"/>
      <c r="TPM3" s="1155"/>
      <c r="TPN3" s="1155"/>
      <c r="TPO3" s="1155"/>
      <c r="TPP3" s="1155"/>
      <c r="TPQ3" s="1155"/>
      <c r="TPR3" s="1155"/>
      <c r="TPS3" s="1155"/>
      <c r="TPT3" s="1155"/>
      <c r="TPU3" s="1155"/>
      <c r="TPV3" s="1155"/>
      <c r="TPW3" s="1155"/>
      <c r="TPX3" s="1155"/>
      <c r="TPY3" s="1155"/>
      <c r="TPZ3" s="1155"/>
      <c r="TQA3" s="1155"/>
      <c r="TQB3" s="1155"/>
      <c r="TQC3" s="1155"/>
      <c r="TQD3" s="1155"/>
      <c r="TQE3" s="1155"/>
      <c r="TQF3" s="1155"/>
      <c r="TQG3" s="1155"/>
      <c r="TQH3" s="1155"/>
      <c r="TQI3" s="1155"/>
      <c r="TQJ3" s="1155"/>
      <c r="TQK3" s="1155"/>
      <c r="TQL3" s="1155"/>
      <c r="TQM3" s="1155"/>
      <c r="TQN3" s="1155"/>
      <c r="TQO3" s="1155"/>
      <c r="TQP3" s="1155"/>
      <c r="TQQ3" s="1155"/>
      <c r="TQR3" s="1155"/>
      <c r="TQS3" s="1155"/>
      <c r="TQT3" s="1155"/>
      <c r="TQU3" s="1155"/>
      <c r="TQV3" s="1155"/>
      <c r="TQW3" s="1155"/>
      <c r="TQX3" s="1155"/>
      <c r="TQY3" s="1155"/>
      <c r="TQZ3" s="1155"/>
      <c r="TRA3" s="1155"/>
      <c r="TRB3" s="1155"/>
      <c r="TRC3" s="1155"/>
      <c r="TRD3" s="1155"/>
      <c r="TRE3" s="1155"/>
      <c r="TRF3" s="1155"/>
      <c r="TRG3" s="1155"/>
      <c r="TRH3" s="1155"/>
      <c r="TRI3" s="1155"/>
      <c r="TRJ3" s="1155"/>
      <c r="TRK3" s="1155"/>
      <c r="TRL3" s="1155"/>
      <c r="TRM3" s="1155"/>
      <c r="TRN3" s="1155"/>
      <c r="TRO3" s="1155"/>
      <c r="TRP3" s="1155"/>
      <c r="TRQ3" s="1155"/>
      <c r="TRR3" s="1155"/>
      <c r="TRS3" s="1155"/>
      <c r="TRT3" s="1155"/>
      <c r="TRU3" s="1155"/>
      <c r="TRV3" s="1155"/>
      <c r="TRW3" s="1155"/>
      <c r="TRX3" s="1155"/>
      <c r="TRY3" s="1155"/>
      <c r="TRZ3" s="1155"/>
      <c r="TSA3" s="1155"/>
      <c r="TSB3" s="1155"/>
      <c r="TSC3" s="1155"/>
      <c r="TSD3" s="1155"/>
      <c r="TSE3" s="1155"/>
      <c r="TSF3" s="1155"/>
      <c r="TSG3" s="1155"/>
      <c r="TSH3" s="1155"/>
      <c r="TSI3" s="1155"/>
      <c r="TSJ3" s="1155"/>
      <c r="TSK3" s="1155"/>
      <c r="TSL3" s="1155"/>
      <c r="TSM3" s="1155"/>
      <c r="TSN3" s="1155"/>
      <c r="TSO3" s="1155"/>
      <c r="TSP3" s="1155"/>
      <c r="TSQ3" s="1155"/>
      <c r="TSR3" s="1155"/>
      <c r="TSS3" s="1155"/>
      <c r="TST3" s="1155"/>
      <c r="TSU3" s="1155"/>
      <c r="TSV3" s="1155"/>
      <c r="TSW3" s="1155"/>
      <c r="TSX3" s="1155"/>
      <c r="TSY3" s="1155"/>
      <c r="TSZ3" s="1155"/>
      <c r="TTA3" s="1155"/>
      <c r="TTB3" s="1155"/>
      <c r="TTC3" s="1155"/>
      <c r="TTD3" s="1155"/>
      <c r="TTE3" s="1155"/>
      <c r="TTF3" s="1155"/>
      <c r="TTG3" s="1155"/>
      <c r="TTH3" s="1155"/>
      <c r="TTI3" s="1155"/>
      <c r="TTJ3" s="1155"/>
      <c r="TTK3" s="1155"/>
      <c r="TTL3" s="1155"/>
      <c r="TTM3" s="1155"/>
      <c r="TTN3" s="1155"/>
      <c r="TTO3" s="1155"/>
      <c r="TTP3" s="1155"/>
      <c r="TTQ3" s="1155"/>
      <c r="TTR3" s="1155"/>
      <c r="TTS3" s="1155"/>
      <c r="TTT3" s="1155"/>
      <c r="TTU3" s="1155"/>
      <c r="TTV3" s="1155"/>
      <c r="TTW3" s="1155"/>
      <c r="TTX3" s="1155"/>
      <c r="TTY3" s="1155"/>
      <c r="TTZ3" s="1155"/>
      <c r="TUA3" s="1155"/>
      <c r="TUB3" s="1155"/>
      <c r="TUC3" s="1155"/>
      <c r="TUD3" s="1155"/>
      <c r="TUE3" s="1155"/>
      <c r="TUF3" s="1155"/>
      <c r="TUG3" s="1155"/>
      <c r="TUH3" s="1155"/>
      <c r="TUI3" s="1155"/>
      <c r="TUJ3" s="1155"/>
      <c r="TUK3" s="1155"/>
      <c r="TUL3" s="1155"/>
      <c r="TUM3" s="1155"/>
      <c r="TUN3" s="1155"/>
      <c r="TUO3" s="1155"/>
      <c r="TUP3" s="1155"/>
      <c r="TUQ3" s="1155"/>
      <c r="TUR3" s="1155"/>
      <c r="TUS3" s="1155"/>
      <c r="TUT3" s="1155"/>
      <c r="TUU3" s="1155"/>
      <c r="TUV3" s="1155"/>
      <c r="TUW3" s="1155"/>
      <c r="TUX3" s="1155"/>
      <c r="TUY3" s="1155"/>
      <c r="TUZ3" s="1155"/>
      <c r="TVA3" s="1155"/>
      <c r="TVB3" s="1155"/>
      <c r="TVC3" s="1155"/>
      <c r="TVD3" s="1155"/>
      <c r="TVE3" s="1155"/>
      <c r="TVF3" s="1155"/>
      <c r="TVG3" s="1155"/>
      <c r="TVH3" s="1155"/>
      <c r="TVI3" s="1155"/>
      <c r="TVJ3" s="1155"/>
      <c r="TVK3" s="1155"/>
      <c r="TVL3" s="1155"/>
      <c r="TVM3" s="1155"/>
      <c r="TVN3" s="1155"/>
      <c r="TVO3" s="1155"/>
      <c r="TVP3" s="1155"/>
      <c r="TVQ3" s="1155"/>
      <c r="TVR3" s="1155"/>
      <c r="TVS3" s="1155"/>
      <c r="TVT3" s="1155"/>
      <c r="TVU3" s="1155"/>
      <c r="TVV3" s="1155"/>
      <c r="TVW3" s="1155"/>
      <c r="TVX3" s="1155"/>
      <c r="TVY3" s="1155"/>
      <c r="TVZ3" s="1155"/>
      <c r="TWA3" s="1155"/>
      <c r="TWB3" s="1155"/>
      <c r="TWC3" s="1155"/>
      <c r="TWD3" s="1155"/>
      <c r="TWE3" s="1155"/>
      <c r="TWF3" s="1155"/>
      <c r="TWG3" s="1155"/>
      <c r="TWH3" s="1155"/>
      <c r="TWI3" s="1155"/>
      <c r="TWJ3" s="1155"/>
      <c r="TWK3" s="1155"/>
      <c r="TWL3" s="1155"/>
      <c r="TWM3" s="1155"/>
      <c r="TWN3" s="1155"/>
      <c r="TWO3" s="1155"/>
      <c r="TWP3" s="1155"/>
      <c r="TWQ3" s="1155"/>
      <c r="TWR3" s="1155"/>
      <c r="TWS3" s="1155"/>
      <c r="TWT3" s="1155"/>
      <c r="TWU3" s="1155"/>
      <c r="TWV3" s="1155"/>
      <c r="TWW3" s="1155"/>
      <c r="TWX3" s="1155"/>
      <c r="TWY3" s="1155"/>
      <c r="TWZ3" s="1155"/>
      <c r="TXA3" s="1155"/>
      <c r="TXB3" s="1155"/>
      <c r="TXC3" s="1155"/>
      <c r="TXD3" s="1155"/>
      <c r="TXE3" s="1155"/>
      <c r="TXF3" s="1155"/>
      <c r="TXG3" s="1155"/>
      <c r="TXH3" s="1155"/>
      <c r="TXI3" s="1155"/>
      <c r="TXJ3" s="1155"/>
      <c r="TXK3" s="1155"/>
      <c r="TXL3" s="1155"/>
      <c r="TXM3" s="1155"/>
      <c r="TXN3" s="1155"/>
      <c r="TXO3" s="1155"/>
      <c r="TXP3" s="1155"/>
      <c r="TXQ3" s="1155"/>
      <c r="TXR3" s="1155"/>
      <c r="TXS3" s="1155"/>
      <c r="TXT3" s="1155"/>
      <c r="TXU3" s="1155"/>
      <c r="TXV3" s="1155"/>
      <c r="TXW3" s="1155"/>
      <c r="TXX3" s="1155"/>
      <c r="TXY3" s="1155"/>
      <c r="TXZ3" s="1155"/>
      <c r="TYA3" s="1155"/>
      <c r="TYB3" s="1155"/>
      <c r="TYC3" s="1155"/>
      <c r="TYD3" s="1155"/>
      <c r="TYE3" s="1155"/>
      <c r="TYF3" s="1155"/>
      <c r="TYG3" s="1155"/>
      <c r="TYH3" s="1155"/>
      <c r="TYI3" s="1155"/>
      <c r="TYJ3" s="1155"/>
      <c r="TYK3" s="1155"/>
      <c r="TYL3" s="1155"/>
      <c r="TYM3" s="1155"/>
      <c r="TYN3" s="1155"/>
      <c r="TYO3" s="1155"/>
      <c r="TYP3" s="1155"/>
      <c r="TYQ3" s="1155"/>
      <c r="TYR3" s="1155"/>
      <c r="TYS3" s="1155"/>
      <c r="TYT3" s="1155"/>
      <c r="TYU3" s="1155"/>
      <c r="TYV3" s="1155"/>
      <c r="TYW3" s="1155"/>
      <c r="TYX3" s="1155"/>
      <c r="TYY3" s="1155"/>
      <c r="TYZ3" s="1155"/>
      <c r="TZA3" s="1155"/>
      <c r="TZB3" s="1155"/>
      <c r="TZC3" s="1155"/>
      <c r="TZD3" s="1155"/>
      <c r="TZE3" s="1155"/>
      <c r="TZF3" s="1155"/>
      <c r="TZG3" s="1155"/>
      <c r="TZH3" s="1155"/>
      <c r="TZI3" s="1155"/>
      <c r="TZJ3" s="1155"/>
      <c r="TZK3" s="1155"/>
      <c r="TZL3" s="1155"/>
      <c r="TZM3" s="1155"/>
      <c r="TZN3" s="1155"/>
      <c r="TZO3" s="1155"/>
      <c r="TZP3" s="1155"/>
      <c r="TZQ3" s="1155"/>
      <c r="TZR3" s="1155"/>
      <c r="TZS3" s="1155"/>
      <c r="TZT3" s="1155"/>
      <c r="TZU3" s="1155"/>
      <c r="TZV3" s="1155"/>
      <c r="TZW3" s="1155"/>
      <c r="TZX3" s="1155"/>
      <c r="TZY3" s="1155"/>
      <c r="TZZ3" s="1155"/>
      <c r="UAA3" s="1155"/>
      <c r="UAB3" s="1155"/>
      <c r="UAC3" s="1155"/>
      <c r="UAD3" s="1155"/>
      <c r="UAE3" s="1155"/>
      <c r="UAF3" s="1155"/>
      <c r="UAG3" s="1155"/>
      <c r="UAH3" s="1155"/>
      <c r="UAI3" s="1155"/>
      <c r="UAJ3" s="1155"/>
      <c r="UAK3" s="1155"/>
      <c r="UAL3" s="1155"/>
      <c r="UAM3" s="1155"/>
      <c r="UAN3" s="1155"/>
      <c r="UAO3" s="1155"/>
      <c r="UAP3" s="1155"/>
      <c r="UAQ3" s="1155"/>
      <c r="UAR3" s="1155"/>
      <c r="UAS3" s="1155"/>
      <c r="UAT3" s="1155"/>
      <c r="UAU3" s="1155"/>
      <c r="UAV3" s="1155"/>
      <c r="UAW3" s="1155"/>
      <c r="UAX3" s="1155"/>
      <c r="UAY3" s="1155"/>
      <c r="UAZ3" s="1155"/>
      <c r="UBA3" s="1155"/>
      <c r="UBB3" s="1155"/>
      <c r="UBC3" s="1155"/>
      <c r="UBD3" s="1155"/>
      <c r="UBE3" s="1155"/>
      <c r="UBF3" s="1155"/>
      <c r="UBG3" s="1155"/>
      <c r="UBH3" s="1155"/>
      <c r="UBI3" s="1155"/>
      <c r="UBJ3" s="1155"/>
      <c r="UBK3" s="1155"/>
      <c r="UBL3" s="1155"/>
      <c r="UBM3" s="1155"/>
      <c r="UBN3" s="1155"/>
      <c r="UBO3" s="1155"/>
      <c r="UBP3" s="1155"/>
      <c r="UBQ3" s="1155"/>
      <c r="UBR3" s="1155"/>
      <c r="UBS3" s="1155"/>
      <c r="UBT3" s="1155"/>
      <c r="UBU3" s="1155"/>
      <c r="UBV3" s="1155"/>
      <c r="UBW3" s="1155"/>
      <c r="UBX3" s="1155"/>
      <c r="UBY3" s="1155"/>
      <c r="UBZ3" s="1155"/>
      <c r="UCA3" s="1155"/>
      <c r="UCB3" s="1155"/>
      <c r="UCC3" s="1155"/>
      <c r="UCD3" s="1155"/>
      <c r="UCE3" s="1155"/>
      <c r="UCF3" s="1155"/>
      <c r="UCG3" s="1155"/>
      <c r="UCH3" s="1155"/>
      <c r="UCI3" s="1155"/>
      <c r="UCJ3" s="1155"/>
      <c r="UCK3" s="1155"/>
      <c r="UCL3" s="1155"/>
      <c r="UCM3" s="1155"/>
      <c r="UCN3" s="1155"/>
      <c r="UCO3" s="1155"/>
      <c r="UCP3" s="1155"/>
      <c r="UCQ3" s="1155"/>
      <c r="UCR3" s="1155"/>
      <c r="UCS3" s="1155"/>
      <c r="UCT3" s="1155"/>
      <c r="UCU3" s="1155"/>
      <c r="UCV3" s="1155"/>
      <c r="UCW3" s="1155"/>
      <c r="UCX3" s="1155"/>
      <c r="UCY3" s="1155"/>
      <c r="UCZ3" s="1155"/>
      <c r="UDA3" s="1155"/>
      <c r="UDB3" s="1155"/>
      <c r="UDC3" s="1155"/>
      <c r="UDD3" s="1155"/>
      <c r="UDE3" s="1155"/>
      <c r="UDF3" s="1155"/>
      <c r="UDG3" s="1155"/>
      <c r="UDH3" s="1155"/>
      <c r="UDI3" s="1155"/>
      <c r="UDJ3" s="1155"/>
      <c r="UDK3" s="1155"/>
      <c r="UDL3" s="1155"/>
      <c r="UDM3" s="1155"/>
      <c r="UDN3" s="1155"/>
      <c r="UDO3" s="1155"/>
      <c r="UDP3" s="1155"/>
      <c r="UDQ3" s="1155"/>
      <c r="UDR3" s="1155"/>
      <c r="UDS3" s="1155"/>
      <c r="UDT3" s="1155"/>
      <c r="UDU3" s="1155"/>
      <c r="UDV3" s="1155"/>
      <c r="UDW3" s="1155"/>
      <c r="UDX3" s="1155"/>
      <c r="UDY3" s="1155"/>
      <c r="UDZ3" s="1155"/>
      <c r="UEA3" s="1155"/>
      <c r="UEB3" s="1155"/>
      <c r="UEC3" s="1155"/>
      <c r="UED3" s="1155"/>
      <c r="UEE3" s="1155"/>
      <c r="UEF3" s="1155"/>
      <c r="UEG3" s="1155"/>
      <c r="UEH3" s="1155"/>
      <c r="UEI3" s="1155"/>
      <c r="UEJ3" s="1155"/>
      <c r="UEK3" s="1155"/>
      <c r="UEL3" s="1155"/>
      <c r="UEM3" s="1155"/>
      <c r="UEN3" s="1155"/>
      <c r="UEO3" s="1155"/>
      <c r="UEP3" s="1155"/>
      <c r="UEQ3" s="1155"/>
      <c r="UER3" s="1155"/>
      <c r="UES3" s="1155"/>
      <c r="UET3" s="1155"/>
      <c r="UEU3" s="1155"/>
      <c r="UEV3" s="1155"/>
      <c r="UEW3" s="1155"/>
      <c r="UEX3" s="1155"/>
      <c r="UEY3" s="1155"/>
      <c r="UEZ3" s="1155"/>
      <c r="UFA3" s="1155"/>
      <c r="UFB3" s="1155"/>
      <c r="UFC3" s="1155"/>
      <c r="UFD3" s="1155"/>
      <c r="UFE3" s="1155"/>
      <c r="UFF3" s="1155"/>
      <c r="UFG3" s="1155"/>
      <c r="UFH3" s="1155"/>
      <c r="UFI3" s="1155"/>
      <c r="UFJ3" s="1155"/>
      <c r="UFK3" s="1155"/>
      <c r="UFL3" s="1155"/>
      <c r="UFM3" s="1155"/>
      <c r="UFN3" s="1155"/>
      <c r="UFO3" s="1155"/>
      <c r="UFP3" s="1155"/>
      <c r="UFQ3" s="1155"/>
      <c r="UFR3" s="1155"/>
      <c r="UFS3" s="1155"/>
      <c r="UFT3" s="1155"/>
      <c r="UFU3" s="1155"/>
      <c r="UFV3" s="1155"/>
      <c r="UFW3" s="1155"/>
      <c r="UFX3" s="1155"/>
      <c r="UFY3" s="1155"/>
      <c r="UFZ3" s="1155"/>
      <c r="UGA3" s="1155"/>
      <c r="UGB3" s="1155"/>
      <c r="UGC3" s="1155"/>
      <c r="UGD3" s="1155"/>
      <c r="UGE3" s="1155"/>
      <c r="UGF3" s="1155"/>
      <c r="UGG3" s="1155"/>
      <c r="UGH3" s="1155"/>
      <c r="UGI3" s="1155"/>
      <c r="UGJ3" s="1155"/>
      <c r="UGK3" s="1155"/>
      <c r="UGL3" s="1155"/>
      <c r="UGM3" s="1155"/>
      <c r="UGN3" s="1155"/>
      <c r="UGO3" s="1155"/>
      <c r="UGP3" s="1155"/>
      <c r="UGQ3" s="1155"/>
      <c r="UGR3" s="1155"/>
      <c r="UGS3" s="1155"/>
      <c r="UGT3" s="1155"/>
      <c r="UGU3" s="1155"/>
      <c r="UGV3" s="1155"/>
      <c r="UGW3" s="1155"/>
      <c r="UGX3" s="1155"/>
      <c r="UGY3" s="1155"/>
      <c r="UGZ3" s="1155"/>
      <c r="UHA3" s="1155"/>
      <c r="UHB3" s="1155"/>
      <c r="UHC3" s="1155"/>
      <c r="UHD3" s="1155"/>
      <c r="UHE3" s="1155"/>
      <c r="UHF3" s="1155"/>
      <c r="UHG3" s="1155"/>
      <c r="UHH3" s="1155"/>
      <c r="UHI3" s="1155"/>
      <c r="UHJ3" s="1155"/>
      <c r="UHK3" s="1155"/>
      <c r="UHL3" s="1155"/>
      <c r="UHM3" s="1155"/>
      <c r="UHN3" s="1155"/>
      <c r="UHO3" s="1155"/>
      <c r="UHP3" s="1155"/>
      <c r="UHQ3" s="1155"/>
      <c r="UHR3" s="1155"/>
      <c r="UHS3" s="1155"/>
      <c r="UHT3" s="1155"/>
      <c r="UHU3" s="1155"/>
      <c r="UHV3" s="1155"/>
      <c r="UHW3" s="1155"/>
      <c r="UHX3" s="1155"/>
      <c r="UHY3" s="1155"/>
      <c r="UHZ3" s="1155"/>
      <c r="UIA3" s="1155"/>
      <c r="UIB3" s="1155"/>
      <c r="UIC3" s="1155"/>
      <c r="UID3" s="1155"/>
      <c r="UIE3" s="1155"/>
      <c r="UIF3" s="1155"/>
      <c r="UIG3" s="1155"/>
      <c r="UIH3" s="1155"/>
      <c r="UII3" s="1155"/>
      <c r="UIJ3" s="1155"/>
      <c r="UIK3" s="1155"/>
      <c r="UIL3" s="1155"/>
      <c r="UIM3" s="1155"/>
      <c r="UIN3" s="1155"/>
      <c r="UIO3" s="1155"/>
      <c r="UIP3" s="1155"/>
      <c r="UIQ3" s="1155"/>
      <c r="UIR3" s="1155"/>
      <c r="UIS3" s="1155"/>
      <c r="UIT3" s="1155"/>
      <c r="UIU3" s="1155"/>
      <c r="UIV3" s="1155"/>
      <c r="UIW3" s="1155"/>
      <c r="UIX3" s="1155"/>
      <c r="UIY3" s="1155"/>
      <c r="UIZ3" s="1155"/>
      <c r="UJA3" s="1155"/>
      <c r="UJB3" s="1155"/>
      <c r="UJC3" s="1155"/>
      <c r="UJD3" s="1155"/>
      <c r="UJE3" s="1155"/>
      <c r="UJF3" s="1155"/>
      <c r="UJG3" s="1155"/>
      <c r="UJH3" s="1155"/>
      <c r="UJI3" s="1155"/>
      <c r="UJJ3" s="1155"/>
      <c r="UJK3" s="1155"/>
      <c r="UJL3" s="1155"/>
      <c r="UJM3" s="1155"/>
      <c r="UJN3" s="1155"/>
      <c r="UJO3" s="1155"/>
      <c r="UJP3" s="1155"/>
      <c r="UJQ3" s="1155"/>
      <c r="UJR3" s="1155"/>
      <c r="UJS3" s="1155"/>
      <c r="UJT3" s="1155"/>
      <c r="UJU3" s="1155"/>
      <c r="UJV3" s="1155"/>
      <c r="UJW3" s="1155"/>
      <c r="UJX3" s="1155"/>
      <c r="UJY3" s="1155"/>
      <c r="UJZ3" s="1155"/>
      <c r="UKA3" s="1155"/>
      <c r="UKB3" s="1155"/>
      <c r="UKC3" s="1155"/>
      <c r="UKD3" s="1155"/>
      <c r="UKE3" s="1155"/>
      <c r="UKF3" s="1155"/>
      <c r="UKG3" s="1155"/>
      <c r="UKH3" s="1155"/>
      <c r="UKI3" s="1155"/>
      <c r="UKJ3" s="1155"/>
      <c r="UKK3" s="1155"/>
      <c r="UKL3" s="1155"/>
      <c r="UKM3" s="1155"/>
      <c r="UKN3" s="1155"/>
      <c r="UKO3" s="1155"/>
      <c r="UKP3" s="1155"/>
      <c r="UKQ3" s="1155"/>
      <c r="UKR3" s="1155"/>
      <c r="UKS3" s="1155"/>
      <c r="UKT3" s="1155"/>
      <c r="UKU3" s="1155"/>
      <c r="UKV3" s="1155"/>
      <c r="UKW3" s="1155"/>
      <c r="UKX3" s="1155"/>
      <c r="UKY3" s="1155"/>
      <c r="UKZ3" s="1155"/>
      <c r="ULA3" s="1155"/>
      <c r="ULB3" s="1155"/>
      <c r="ULC3" s="1155"/>
      <c r="ULD3" s="1155"/>
      <c r="ULE3" s="1155"/>
      <c r="ULF3" s="1155"/>
      <c r="ULG3" s="1155"/>
      <c r="ULH3" s="1155"/>
      <c r="ULI3" s="1155"/>
      <c r="ULJ3" s="1155"/>
      <c r="ULK3" s="1155"/>
      <c r="ULL3" s="1155"/>
      <c r="ULM3" s="1155"/>
      <c r="ULN3" s="1155"/>
      <c r="ULO3" s="1155"/>
      <c r="ULP3" s="1155"/>
      <c r="ULQ3" s="1155"/>
      <c r="ULR3" s="1155"/>
      <c r="ULS3" s="1155"/>
      <c r="ULT3" s="1155"/>
      <c r="ULU3" s="1155"/>
      <c r="ULV3" s="1155"/>
      <c r="ULW3" s="1155"/>
      <c r="ULX3" s="1155"/>
      <c r="ULY3" s="1155"/>
      <c r="ULZ3" s="1155"/>
      <c r="UMA3" s="1155"/>
      <c r="UMB3" s="1155"/>
      <c r="UMC3" s="1155"/>
      <c r="UMD3" s="1155"/>
      <c r="UME3" s="1155"/>
      <c r="UMF3" s="1155"/>
      <c r="UMG3" s="1155"/>
      <c r="UMH3" s="1155"/>
      <c r="UMI3" s="1155"/>
      <c r="UMJ3" s="1155"/>
      <c r="UMK3" s="1155"/>
      <c r="UML3" s="1155"/>
      <c r="UMM3" s="1155"/>
      <c r="UMN3" s="1155"/>
      <c r="UMO3" s="1155"/>
      <c r="UMP3" s="1155"/>
      <c r="UMQ3" s="1155"/>
      <c r="UMR3" s="1155"/>
      <c r="UMS3" s="1155"/>
      <c r="UMT3" s="1155"/>
      <c r="UMU3" s="1155"/>
      <c r="UMV3" s="1155"/>
      <c r="UMW3" s="1155"/>
      <c r="UMX3" s="1155"/>
      <c r="UMY3" s="1155"/>
      <c r="UMZ3" s="1155"/>
      <c r="UNA3" s="1155"/>
      <c r="UNB3" s="1155"/>
      <c r="UNC3" s="1155"/>
      <c r="UND3" s="1155"/>
      <c r="UNE3" s="1155"/>
      <c r="UNF3" s="1155"/>
      <c r="UNG3" s="1155"/>
      <c r="UNH3" s="1155"/>
      <c r="UNI3" s="1155"/>
      <c r="UNJ3" s="1155"/>
      <c r="UNK3" s="1155"/>
      <c r="UNL3" s="1155"/>
      <c r="UNM3" s="1155"/>
      <c r="UNN3" s="1155"/>
      <c r="UNO3" s="1155"/>
      <c r="UNP3" s="1155"/>
      <c r="UNQ3" s="1155"/>
      <c r="UNR3" s="1155"/>
      <c r="UNS3" s="1155"/>
      <c r="UNT3" s="1155"/>
      <c r="UNU3" s="1155"/>
      <c r="UNV3" s="1155"/>
      <c r="UNW3" s="1155"/>
      <c r="UNX3" s="1155"/>
      <c r="UNY3" s="1155"/>
      <c r="UNZ3" s="1155"/>
      <c r="UOA3" s="1155"/>
      <c r="UOB3" s="1155"/>
      <c r="UOC3" s="1155"/>
      <c r="UOD3" s="1155"/>
      <c r="UOE3" s="1155"/>
      <c r="UOF3" s="1155"/>
      <c r="UOG3" s="1155"/>
      <c r="UOH3" s="1155"/>
      <c r="UOI3" s="1155"/>
      <c r="UOJ3" s="1155"/>
      <c r="UOK3" s="1155"/>
      <c r="UOL3" s="1155"/>
      <c r="UOM3" s="1155"/>
      <c r="UON3" s="1155"/>
      <c r="UOO3" s="1155"/>
      <c r="UOP3" s="1155"/>
      <c r="UOQ3" s="1155"/>
      <c r="UOR3" s="1155"/>
      <c r="UOS3" s="1155"/>
      <c r="UOT3" s="1155"/>
      <c r="UOU3" s="1155"/>
      <c r="UOV3" s="1155"/>
      <c r="UOW3" s="1155"/>
      <c r="UOX3" s="1155"/>
      <c r="UOY3" s="1155"/>
      <c r="UOZ3" s="1155"/>
      <c r="UPA3" s="1155"/>
      <c r="UPB3" s="1155"/>
      <c r="UPC3" s="1155"/>
      <c r="UPD3" s="1155"/>
      <c r="UPE3" s="1155"/>
      <c r="UPF3" s="1155"/>
      <c r="UPG3" s="1155"/>
      <c r="UPH3" s="1155"/>
      <c r="UPI3" s="1155"/>
      <c r="UPJ3" s="1155"/>
      <c r="UPK3" s="1155"/>
      <c r="UPL3" s="1155"/>
      <c r="UPM3" s="1155"/>
      <c r="UPN3" s="1155"/>
      <c r="UPO3" s="1155"/>
      <c r="UPP3" s="1155"/>
      <c r="UPQ3" s="1155"/>
      <c r="UPR3" s="1155"/>
      <c r="UPS3" s="1155"/>
      <c r="UPT3" s="1155"/>
      <c r="UPU3" s="1155"/>
      <c r="UPV3" s="1155"/>
      <c r="UPW3" s="1155"/>
      <c r="UPX3" s="1155"/>
      <c r="UPY3" s="1155"/>
      <c r="UPZ3" s="1155"/>
      <c r="UQA3" s="1155"/>
      <c r="UQB3" s="1155"/>
      <c r="UQC3" s="1155"/>
      <c r="UQD3" s="1155"/>
      <c r="UQE3" s="1155"/>
      <c r="UQF3" s="1155"/>
      <c r="UQG3" s="1155"/>
      <c r="UQH3" s="1155"/>
      <c r="UQI3" s="1155"/>
      <c r="UQJ3" s="1155"/>
      <c r="UQK3" s="1155"/>
      <c r="UQL3" s="1155"/>
      <c r="UQM3" s="1155"/>
      <c r="UQN3" s="1155"/>
      <c r="UQO3" s="1155"/>
      <c r="UQP3" s="1155"/>
      <c r="UQQ3" s="1155"/>
      <c r="UQR3" s="1155"/>
      <c r="UQS3" s="1155"/>
      <c r="UQT3" s="1155"/>
      <c r="UQU3" s="1155"/>
      <c r="UQV3" s="1155"/>
      <c r="UQW3" s="1155"/>
      <c r="UQX3" s="1155"/>
      <c r="UQY3" s="1155"/>
      <c r="UQZ3" s="1155"/>
      <c r="URA3" s="1155"/>
      <c r="URB3" s="1155"/>
      <c r="URC3" s="1155"/>
      <c r="URD3" s="1155"/>
      <c r="URE3" s="1155"/>
      <c r="URF3" s="1155"/>
      <c r="URG3" s="1155"/>
      <c r="URH3" s="1155"/>
      <c r="URI3" s="1155"/>
      <c r="URJ3" s="1155"/>
      <c r="URK3" s="1155"/>
      <c r="URL3" s="1155"/>
      <c r="URM3" s="1155"/>
      <c r="URN3" s="1155"/>
      <c r="URO3" s="1155"/>
      <c r="URP3" s="1155"/>
      <c r="URQ3" s="1155"/>
      <c r="URR3" s="1155"/>
      <c r="URS3" s="1155"/>
      <c r="URT3" s="1155"/>
      <c r="URU3" s="1155"/>
      <c r="URV3" s="1155"/>
      <c r="URW3" s="1155"/>
      <c r="URX3" s="1155"/>
      <c r="URY3" s="1155"/>
      <c r="URZ3" s="1155"/>
      <c r="USA3" s="1155"/>
      <c r="USB3" s="1155"/>
      <c r="USC3" s="1155"/>
      <c r="USD3" s="1155"/>
      <c r="USE3" s="1155"/>
      <c r="USF3" s="1155"/>
      <c r="USG3" s="1155"/>
      <c r="USH3" s="1155"/>
      <c r="USI3" s="1155"/>
      <c r="USJ3" s="1155"/>
      <c r="USK3" s="1155"/>
      <c r="USL3" s="1155"/>
      <c r="USM3" s="1155"/>
      <c r="USN3" s="1155"/>
      <c r="USO3" s="1155"/>
      <c r="USP3" s="1155"/>
      <c r="USQ3" s="1155"/>
      <c r="USR3" s="1155"/>
      <c r="USS3" s="1155"/>
      <c r="UST3" s="1155"/>
      <c r="USU3" s="1155"/>
      <c r="USV3" s="1155"/>
      <c r="USW3" s="1155"/>
      <c r="USX3" s="1155"/>
      <c r="USY3" s="1155"/>
      <c r="USZ3" s="1155"/>
      <c r="UTA3" s="1155"/>
      <c r="UTB3" s="1155"/>
      <c r="UTC3" s="1155"/>
      <c r="UTD3" s="1155"/>
      <c r="UTE3" s="1155"/>
      <c r="UTF3" s="1155"/>
      <c r="UTG3" s="1155"/>
      <c r="UTH3" s="1155"/>
      <c r="UTI3" s="1155"/>
      <c r="UTJ3" s="1155"/>
      <c r="UTK3" s="1155"/>
      <c r="UTL3" s="1155"/>
      <c r="UTM3" s="1155"/>
      <c r="UTN3" s="1155"/>
      <c r="UTO3" s="1155"/>
      <c r="UTP3" s="1155"/>
      <c r="UTQ3" s="1155"/>
      <c r="UTR3" s="1155"/>
      <c r="UTS3" s="1155"/>
      <c r="UTT3" s="1155"/>
      <c r="UTU3" s="1155"/>
      <c r="UTV3" s="1155"/>
      <c r="UTW3" s="1155"/>
      <c r="UTX3" s="1155"/>
      <c r="UTY3" s="1155"/>
      <c r="UTZ3" s="1155"/>
      <c r="UUA3" s="1155"/>
      <c r="UUB3" s="1155"/>
      <c r="UUC3" s="1155"/>
      <c r="UUD3" s="1155"/>
      <c r="UUE3" s="1155"/>
      <c r="UUF3" s="1155"/>
      <c r="UUG3" s="1155"/>
      <c r="UUH3" s="1155"/>
      <c r="UUI3" s="1155"/>
      <c r="UUJ3" s="1155"/>
      <c r="UUK3" s="1155"/>
      <c r="UUL3" s="1155"/>
      <c r="UUM3" s="1155"/>
      <c r="UUN3" s="1155"/>
      <c r="UUO3" s="1155"/>
      <c r="UUP3" s="1155"/>
      <c r="UUQ3" s="1155"/>
      <c r="UUR3" s="1155"/>
      <c r="UUS3" s="1155"/>
      <c r="UUT3" s="1155"/>
      <c r="UUU3" s="1155"/>
      <c r="UUV3" s="1155"/>
      <c r="UUW3" s="1155"/>
      <c r="UUX3" s="1155"/>
      <c r="UUY3" s="1155"/>
      <c r="UUZ3" s="1155"/>
      <c r="UVA3" s="1155"/>
      <c r="UVB3" s="1155"/>
      <c r="UVC3" s="1155"/>
      <c r="UVD3" s="1155"/>
      <c r="UVE3" s="1155"/>
      <c r="UVF3" s="1155"/>
      <c r="UVG3" s="1155"/>
      <c r="UVH3" s="1155"/>
      <c r="UVI3" s="1155"/>
      <c r="UVJ3" s="1155"/>
      <c r="UVK3" s="1155"/>
      <c r="UVL3" s="1155"/>
      <c r="UVM3" s="1155"/>
      <c r="UVN3" s="1155"/>
      <c r="UVO3" s="1155"/>
      <c r="UVP3" s="1155"/>
      <c r="UVQ3" s="1155"/>
      <c r="UVR3" s="1155"/>
      <c r="UVS3" s="1155"/>
      <c r="UVT3" s="1155"/>
      <c r="UVU3" s="1155"/>
      <c r="UVV3" s="1155"/>
      <c r="UVW3" s="1155"/>
      <c r="UVX3" s="1155"/>
      <c r="UVY3" s="1155"/>
      <c r="UVZ3" s="1155"/>
      <c r="UWA3" s="1155"/>
      <c r="UWB3" s="1155"/>
      <c r="UWC3" s="1155"/>
      <c r="UWD3" s="1155"/>
      <c r="UWE3" s="1155"/>
      <c r="UWF3" s="1155"/>
      <c r="UWG3" s="1155"/>
      <c r="UWH3" s="1155"/>
      <c r="UWI3" s="1155"/>
      <c r="UWJ3" s="1155"/>
      <c r="UWK3" s="1155"/>
      <c r="UWL3" s="1155"/>
      <c r="UWM3" s="1155"/>
      <c r="UWN3" s="1155"/>
      <c r="UWO3" s="1155"/>
      <c r="UWP3" s="1155"/>
      <c r="UWQ3" s="1155"/>
      <c r="UWR3" s="1155"/>
      <c r="UWS3" s="1155"/>
      <c r="UWT3" s="1155"/>
      <c r="UWU3" s="1155"/>
      <c r="UWV3" s="1155"/>
      <c r="UWW3" s="1155"/>
      <c r="UWX3" s="1155"/>
      <c r="UWY3" s="1155"/>
      <c r="UWZ3" s="1155"/>
      <c r="UXA3" s="1155"/>
      <c r="UXB3" s="1155"/>
      <c r="UXC3" s="1155"/>
      <c r="UXD3" s="1155"/>
      <c r="UXE3" s="1155"/>
      <c r="UXF3" s="1155"/>
      <c r="UXG3" s="1155"/>
      <c r="UXH3" s="1155"/>
      <c r="UXI3" s="1155"/>
      <c r="UXJ3" s="1155"/>
      <c r="UXK3" s="1155"/>
      <c r="UXL3" s="1155"/>
      <c r="UXM3" s="1155"/>
      <c r="UXN3" s="1155"/>
      <c r="UXO3" s="1155"/>
      <c r="UXP3" s="1155"/>
      <c r="UXQ3" s="1155"/>
      <c r="UXR3" s="1155"/>
      <c r="UXS3" s="1155"/>
      <c r="UXT3" s="1155"/>
      <c r="UXU3" s="1155"/>
      <c r="UXV3" s="1155"/>
      <c r="UXW3" s="1155"/>
      <c r="UXX3" s="1155"/>
      <c r="UXY3" s="1155"/>
      <c r="UXZ3" s="1155"/>
      <c r="UYA3" s="1155"/>
      <c r="UYB3" s="1155"/>
      <c r="UYC3" s="1155"/>
      <c r="UYD3" s="1155"/>
      <c r="UYE3" s="1155"/>
      <c r="UYF3" s="1155"/>
      <c r="UYG3" s="1155"/>
      <c r="UYH3" s="1155"/>
      <c r="UYI3" s="1155"/>
      <c r="UYJ3" s="1155"/>
      <c r="UYK3" s="1155"/>
      <c r="UYL3" s="1155"/>
      <c r="UYM3" s="1155"/>
      <c r="UYN3" s="1155"/>
      <c r="UYO3" s="1155"/>
      <c r="UYP3" s="1155"/>
      <c r="UYQ3" s="1155"/>
      <c r="UYR3" s="1155"/>
      <c r="UYS3" s="1155"/>
      <c r="UYT3" s="1155"/>
      <c r="UYU3" s="1155"/>
      <c r="UYV3" s="1155"/>
      <c r="UYW3" s="1155"/>
      <c r="UYX3" s="1155"/>
      <c r="UYY3" s="1155"/>
      <c r="UYZ3" s="1155"/>
      <c r="UZA3" s="1155"/>
      <c r="UZB3" s="1155"/>
      <c r="UZC3" s="1155"/>
      <c r="UZD3" s="1155"/>
      <c r="UZE3" s="1155"/>
      <c r="UZF3" s="1155"/>
      <c r="UZG3" s="1155"/>
      <c r="UZH3" s="1155"/>
      <c r="UZI3" s="1155"/>
      <c r="UZJ3" s="1155"/>
      <c r="UZK3" s="1155"/>
      <c r="UZL3" s="1155"/>
      <c r="UZM3" s="1155"/>
      <c r="UZN3" s="1155"/>
      <c r="UZO3" s="1155"/>
      <c r="UZP3" s="1155"/>
      <c r="UZQ3" s="1155"/>
      <c r="UZR3" s="1155"/>
      <c r="UZS3" s="1155"/>
      <c r="UZT3" s="1155"/>
      <c r="UZU3" s="1155"/>
      <c r="UZV3" s="1155"/>
      <c r="UZW3" s="1155"/>
      <c r="UZX3" s="1155"/>
      <c r="UZY3" s="1155"/>
      <c r="UZZ3" s="1155"/>
      <c r="VAA3" s="1155"/>
      <c r="VAB3" s="1155"/>
      <c r="VAC3" s="1155"/>
      <c r="VAD3" s="1155"/>
      <c r="VAE3" s="1155"/>
      <c r="VAF3" s="1155"/>
      <c r="VAG3" s="1155"/>
      <c r="VAH3" s="1155"/>
      <c r="VAI3" s="1155"/>
      <c r="VAJ3" s="1155"/>
      <c r="VAK3" s="1155"/>
      <c r="VAL3" s="1155"/>
      <c r="VAM3" s="1155"/>
      <c r="VAN3" s="1155"/>
      <c r="VAO3" s="1155"/>
      <c r="VAP3" s="1155"/>
      <c r="VAQ3" s="1155"/>
      <c r="VAR3" s="1155"/>
      <c r="VAS3" s="1155"/>
      <c r="VAT3" s="1155"/>
      <c r="VAU3" s="1155"/>
      <c r="VAV3" s="1155"/>
      <c r="VAW3" s="1155"/>
      <c r="VAX3" s="1155"/>
      <c r="VAY3" s="1155"/>
      <c r="VAZ3" s="1155"/>
      <c r="VBA3" s="1155"/>
      <c r="VBB3" s="1155"/>
      <c r="VBC3" s="1155"/>
      <c r="VBD3" s="1155"/>
      <c r="VBE3" s="1155"/>
      <c r="VBF3" s="1155"/>
      <c r="VBG3" s="1155"/>
      <c r="VBH3" s="1155"/>
      <c r="VBI3" s="1155"/>
      <c r="VBJ3" s="1155"/>
      <c r="VBK3" s="1155"/>
      <c r="VBL3" s="1155"/>
      <c r="VBM3" s="1155"/>
      <c r="VBN3" s="1155"/>
      <c r="VBO3" s="1155"/>
      <c r="VBP3" s="1155"/>
      <c r="VBQ3" s="1155"/>
      <c r="VBR3" s="1155"/>
      <c r="VBS3" s="1155"/>
      <c r="VBT3" s="1155"/>
      <c r="VBU3" s="1155"/>
      <c r="VBV3" s="1155"/>
      <c r="VBW3" s="1155"/>
      <c r="VBX3" s="1155"/>
      <c r="VBY3" s="1155"/>
      <c r="VBZ3" s="1155"/>
      <c r="VCA3" s="1155"/>
      <c r="VCB3" s="1155"/>
      <c r="VCC3" s="1155"/>
      <c r="VCD3" s="1155"/>
      <c r="VCE3" s="1155"/>
      <c r="VCF3" s="1155"/>
      <c r="VCG3" s="1155"/>
      <c r="VCH3" s="1155"/>
      <c r="VCI3" s="1155"/>
      <c r="VCJ3" s="1155"/>
      <c r="VCK3" s="1155"/>
      <c r="VCL3" s="1155"/>
      <c r="VCM3" s="1155"/>
      <c r="VCN3" s="1155"/>
      <c r="VCO3" s="1155"/>
      <c r="VCP3" s="1155"/>
      <c r="VCQ3" s="1155"/>
      <c r="VCR3" s="1155"/>
      <c r="VCS3" s="1155"/>
      <c r="VCT3" s="1155"/>
      <c r="VCU3" s="1155"/>
      <c r="VCV3" s="1155"/>
      <c r="VCW3" s="1155"/>
      <c r="VCX3" s="1155"/>
      <c r="VCY3" s="1155"/>
      <c r="VCZ3" s="1155"/>
      <c r="VDA3" s="1155"/>
      <c r="VDB3" s="1155"/>
      <c r="VDC3" s="1155"/>
      <c r="VDD3" s="1155"/>
      <c r="VDE3" s="1155"/>
      <c r="VDF3" s="1155"/>
      <c r="VDG3" s="1155"/>
      <c r="VDH3" s="1155"/>
      <c r="VDI3" s="1155"/>
      <c r="VDJ3" s="1155"/>
      <c r="VDK3" s="1155"/>
      <c r="VDL3" s="1155"/>
      <c r="VDM3" s="1155"/>
      <c r="VDN3" s="1155"/>
      <c r="VDO3" s="1155"/>
      <c r="VDP3" s="1155"/>
      <c r="VDQ3" s="1155"/>
      <c r="VDR3" s="1155"/>
      <c r="VDS3" s="1155"/>
      <c r="VDT3" s="1155"/>
      <c r="VDU3" s="1155"/>
      <c r="VDV3" s="1155"/>
      <c r="VDW3" s="1155"/>
      <c r="VDX3" s="1155"/>
      <c r="VDY3" s="1155"/>
      <c r="VDZ3" s="1155"/>
      <c r="VEA3" s="1155"/>
      <c r="VEB3" s="1155"/>
      <c r="VEC3" s="1155"/>
      <c r="VED3" s="1155"/>
      <c r="VEE3" s="1155"/>
      <c r="VEF3" s="1155"/>
      <c r="VEG3" s="1155"/>
      <c r="VEH3" s="1155"/>
      <c r="VEI3" s="1155"/>
      <c r="VEJ3" s="1155"/>
      <c r="VEK3" s="1155"/>
      <c r="VEL3" s="1155"/>
      <c r="VEM3" s="1155"/>
      <c r="VEN3" s="1155"/>
      <c r="VEO3" s="1155"/>
      <c r="VEP3" s="1155"/>
      <c r="VEQ3" s="1155"/>
      <c r="VER3" s="1155"/>
      <c r="VES3" s="1155"/>
      <c r="VET3" s="1155"/>
      <c r="VEU3" s="1155"/>
      <c r="VEV3" s="1155"/>
      <c r="VEW3" s="1155"/>
      <c r="VEX3" s="1155"/>
      <c r="VEY3" s="1155"/>
      <c r="VEZ3" s="1155"/>
      <c r="VFA3" s="1155"/>
      <c r="VFB3" s="1155"/>
      <c r="VFC3" s="1155"/>
      <c r="VFD3" s="1155"/>
      <c r="VFE3" s="1155"/>
      <c r="VFF3" s="1155"/>
      <c r="VFG3" s="1155"/>
      <c r="VFH3" s="1155"/>
      <c r="VFI3" s="1155"/>
      <c r="VFJ3" s="1155"/>
      <c r="VFK3" s="1155"/>
      <c r="VFL3" s="1155"/>
      <c r="VFM3" s="1155"/>
      <c r="VFN3" s="1155"/>
      <c r="VFO3" s="1155"/>
      <c r="VFP3" s="1155"/>
      <c r="VFQ3" s="1155"/>
      <c r="VFR3" s="1155"/>
      <c r="VFS3" s="1155"/>
      <c r="VFT3" s="1155"/>
      <c r="VFU3" s="1155"/>
      <c r="VFV3" s="1155"/>
      <c r="VFW3" s="1155"/>
      <c r="VFX3" s="1155"/>
      <c r="VFY3" s="1155"/>
      <c r="VFZ3" s="1155"/>
      <c r="VGA3" s="1155"/>
      <c r="VGB3" s="1155"/>
      <c r="VGC3" s="1155"/>
      <c r="VGD3" s="1155"/>
      <c r="VGE3" s="1155"/>
      <c r="VGF3" s="1155"/>
      <c r="VGG3" s="1155"/>
      <c r="VGH3" s="1155"/>
      <c r="VGI3" s="1155"/>
      <c r="VGJ3" s="1155"/>
      <c r="VGK3" s="1155"/>
      <c r="VGL3" s="1155"/>
      <c r="VGM3" s="1155"/>
      <c r="VGN3" s="1155"/>
      <c r="VGO3" s="1155"/>
      <c r="VGP3" s="1155"/>
      <c r="VGQ3" s="1155"/>
      <c r="VGR3" s="1155"/>
      <c r="VGS3" s="1155"/>
      <c r="VGT3" s="1155"/>
      <c r="VGU3" s="1155"/>
      <c r="VGV3" s="1155"/>
      <c r="VGW3" s="1155"/>
      <c r="VGX3" s="1155"/>
      <c r="VGY3" s="1155"/>
      <c r="VGZ3" s="1155"/>
      <c r="VHA3" s="1155"/>
      <c r="VHB3" s="1155"/>
      <c r="VHC3" s="1155"/>
      <c r="VHD3" s="1155"/>
      <c r="VHE3" s="1155"/>
      <c r="VHF3" s="1155"/>
      <c r="VHG3" s="1155"/>
      <c r="VHH3" s="1155"/>
      <c r="VHI3" s="1155"/>
      <c r="VHJ3" s="1155"/>
      <c r="VHK3" s="1155"/>
      <c r="VHL3" s="1155"/>
      <c r="VHM3" s="1155"/>
      <c r="VHN3" s="1155"/>
      <c r="VHO3" s="1155"/>
      <c r="VHP3" s="1155"/>
      <c r="VHQ3" s="1155"/>
      <c r="VHR3" s="1155"/>
      <c r="VHS3" s="1155"/>
      <c r="VHT3" s="1155"/>
      <c r="VHU3" s="1155"/>
      <c r="VHV3" s="1155"/>
      <c r="VHW3" s="1155"/>
      <c r="VHX3" s="1155"/>
      <c r="VHY3" s="1155"/>
      <c r="VHZ3" s="1155"/>
      <c r="VIA3" s="1155"/>
      <c r="VIB3" s="1155"/>
      <c r="VIC3" s="1155"/>
      <c r="VID3" s="1155"/>
      <c r="VIE3" s="1155"/>
      <c r="VIF3" s="1155"/>
      <c r="VIG3" s="1155"/>
      <c r="VIH3" s="1155"/>
      <c r="VII3" s="1155"/>
      <c r="VIJ3" s="1155"/>
      <c r="VIK3" s="1155"/>
      <c r="VIL3" s="1155"/>
      <c r="VIM3" s="1155"/>
      <c r="VIN3" s="1155"/>
      <c r="VIO3" s="1155"/>
      <c r="VIP3" s="1155"/>
      <c r="VIQ3" s="1155"/>
      <c r="VIR3" s="1155"/>
      <c r="VIS3" s="1155"/>
      <c r="VIT3" s="1155"/>
      <c r="VIU3" s="1155"/>
      <c r="VIV3" s="1155"/>
      <c r="VIW3" s="1155"/>
      <c r="VIX3" s="1155"/>
      <c r="VIY3" s="1155"/>
      <c r="VIZ3" s="1155"/>
      <c r="VJA3" s="1155"/>
      <c r="VJB3" s="1155"/>
      <c r="VJC3" s="1155"/>
      <c r="VJD3" s="1155"/>
      <c r="VJE3" s="1155"/>
      <c r="VJF3" s="1155"/>
      <c r="VJG3" s="1155"/>
      <c r="VJH3" s="1155"/>
      <c r="VJI3" s="1155"/>
      <c r="VJJ3" s="1155"/>
      <c r="VJK3" s="1155"/>
      <c r="VJL3" s="1155"/>
      <c r="VJM3" s="1155"/>
      <c r="VJN3" s="1155"/>
      <c r="VJO3" s="1155"/>
      <c r="VJP3" s="1155"/>
      <c r="VJQ3" s="1155"/>
      <c r="VJR3" s="1155"/>
      <c r="VJS3" s="1155"/>
      <c r="VJT3" s="1155"/>
      <c r="VJU3" s="1155"/>
      <c r="VJV3" s="1155"/>
      <c r="VJW3" s="1155"/>
      <c r="VJX3" s="1155"/>
      <c r="VJY3" s="1155"/>
      <c r="VJZ3" s="1155"/>
      <c r="VKA3" s="1155"/>
      <c r="VKB3" s="1155"/>
      <c r="VKC3" s="1155"/>
      <c r="VKD3" s="1155"/>
      <c r="VKE3" s="1155"/>
      <c r="VKF3" s="1155"/>
      <c r="VKG3" s="1155"/>
      <c r="VKH3" s="1155"/>
      <c r="VKI3" s="1155"/>
      <c r="VKJ3" s="1155"/>
      <c r="VKK3" s="1155"/>
      <c r="VKL3" s="1155"/>
      <c r="VKM3" s="1155"/>
      <c r="VKN3" s="1155"/>
      <c r="VKO3" s="1155"/>
      <c r="VKP3" s="1155"/>
      <c r="VKQ3" s="1155"/>
      <c r="VKR3" s="1155"/>
      <c r="VKS3" s="1155"/>
      <c r="VKT3" s="1155"/>
      <c r="VKU3" s="1155"/>
      <c r="VKV3" s="1155"/>
      <c r="VKW3" s="1155"/>
      <c r="VKX3" s="1155"/>
      <c r="VKY3" s="1155"/>
      <c r="VKZ3" s="1155"/>
      <c r="VLA3" s="1155"/>
      <c r="VLB3" s="1155"/>
      <c r="VLC3" s="1155"/>
      <c r="VLD3" s="1155"/>
      <c r="VLE3" s="1155"/>
      <c r="VLF3" s="1155"/>
      <c r="VLG3" s="1155"/>
      <c r="VLH3" s="1155"/>
      <c r="VLI3" s="1155"/>
      <c r="VLJ3" s="1155"/>
      <c r="VLK3" s="1155"/>
      <c r="VLL3" s="1155"/>
      <c r="VLM3" s="1155"/>
      <c r="VLN3" s="1155"/>
      <c r="VLO3" s="1155"/>
      <c r="VLP3" s="1155"/>
      <c r="VLQ3" s="1155"/>
      <c r="VLR3" s="1155"/>
      <c r="VLS3" s="1155"/>
      <c r="VLT3" s="1155"/>
      <c r="VLU3" s="1155"/>
      <c r="VLV3" s="1155"/>
      <c r="VLW3" s="1155"/>
      <c r="VLX3" s="1155"/>
      <c r="VLY3" s="1155"/>
      <c r="VLZ3" s="1155"/>
      <c r="VMA3" s="1155"/>
      <c r="VMB3" s="1155"/>
      <c r="VMC3" s="1155"/>
      <c r="VMD3" s="1155"/>
      <c r="VME3" s="1155"/>
      <c r="VMF3" s="1155"/>
      <c r="VMG3" s="1155"/>
      <c r="VMH3" s="1155"/>
      <c r="VMI3" s="1155"/>
      <c r="VMJ3" s="1155"/>
      <c r="VMK3" s="1155"/>
      <c r="VML3" s="1155"/>
      <c r="VMM3" s="1155"/>
      <c r="VMN3" s="1155"/>
      <c r="VMO3" s="1155"/>
      <c r="VMP3" s="1155"/>
      <c r="VMQ3" s="1155"/>
      <c r="VMR3" s="1155"/>
      <c r="VMS3" s="1155"/>
      <c r="VMT3" s="1155"/>
      <c r="VMU3" s="1155"/>
      <c r="VMV3" s="1155"/>
      <c r="VMW3" s="1155"/>
      <c r="VMX3" s="1155"/>
      <c r="VMY3" s="1155"/>
      <c r="VMZ3" s="1155"/>
      <c r="VNA3" s="1155"/>
      <c r="VNB3" s="1155"/>
      <c r="VNC3" s="1155"/>
      <c r="VND3" s="1155"/>
      <c r="VNE3" s="1155"/>
      <c r="VNF3" s="1155"/>
      <c r="VNG3" s="1155"/>
      <c r="VNH3" s="1155"/>
      <c r="VNI3" s="1155"/>
      <c r="VNJ3" s="1155"/>
      <c r="VNK3" s="1155"/>
      <c r="VNL3" s="1155"/>
      <c r="VNM3" s="1155"/>
      <c r="VNN3" s="1155"/>
      <c r="VNO3" s="1155"/>
      <c r="VNP3" s="1155"/>
      <c r="VNQ3" s="1155"/>
      <c r="VNR3" s="1155"/>
      <c r="VNS3" s="1155"/>
      <c r="VNT3" s="1155"/>
      <c r="VNU3" s="1155"/>
      <c r="VNV3" s="1155"/>
      <c r="VNW3" s="1155"/>
      <c r="VNX3" s="1155"/>
      <c r="VNY3" s="1155"/>
      <c r="VNZ3" s="1155"/>
      <c r="VOA3" s="1155"/>
      <c r="VOB3" s="1155"/>
      <c r="VOC3" s="1155"/>
      <c r="VOD3" s="1155"/>
      <c r="VOE3" s="1155"/>
      <c r="VOF3" s="1155"/>
      <c r="VOG3" s="1155"/>
      <c r="VOH3" s="1155"/>
      <c r="VOI3" s="1155"/>
      <c r="VOJ3" s="1155"/>
      <c r="VOK3" s="1155"/>
      <c r="VOL3" s="1155"/>
      <c r="VOM3" s="1155"/>
      <c r="VON3" s="1155"/>
      <c r="VOO3" s="1155"/>
      <c r="VOP3" s="1155"/>
      <c r="VOQ3" s="1155"/>
      <c r="VOR3" s="1155"/>
      <c r="VOS3" s="1155"/>
      <c r="VOT3" s="1155"/>
      <c r="VOU3" s="1155"/>
      <c r="VOV3" s="1155"/>
      <c r="VOW3" s="1155"/>
      <c r="VOX3" s="1155"/>
      <c r="VOY3" s="1155"/>
      <c r="VOZ3" s="1155"/>
      <c r="VPA3" s="1155"/>
      <c r="VPB3" s="1155"/>
      <c r="VPC3" s="1155"/>
      <c r="VPD3" s="1155"/>
      <c r="VPE3" s="1155"/>
      <c r="VPF3" s="1155"/>
      <c r="VPG3" s="1155"/>
      <c r="VPH3" s="1155"/>
      <c r="VPI3" s="1155"/>
      <c r="VPJ3" s="1155"/>
      <c r="VPK3" s="1155"/>
      <c r="VPL3" s="1155"/>
      <c r="VPM3" s="1155"/>
      <c r="VPN3" s="1155"/>
      <c r="VPO3" s="1155"/>
      <c r="VPP3" s="1155"/>
      <c r="VPQ3" s="1155"/>
      <c r="VPR3" s="1155"/>
      <c r="VPS3" s="1155"/>
      <c r="VPT3" s="1155"/>
      <c r="VPU3" s="1155"/>
      <c r="VPV3" s="1155"/>
      <c r="VPW3" s="1155"/>
      <c r="VPX3" s="1155"/>
      <c r="VPY3" s="1155"/>
      <c r="VPZ3" s="1155"/>
      <c r="VQA3" s="1155"/>
      <c r="VQB3" s="1155"/>
      <c r="VQC3" s="1155"/>
      <c r="VQD3" s="1155"/>
      <c r="VQE3" s="1155"/>
      <c r="VQF3" s="1155"/>
      <c r="VQG3" s="1155"/>
      <c r="VQH3" s="1155"/>
      <c r="VQI3" s="1155"/>
      <c r="VQJ3" s="1155"/>
      <c r="VQK3" s="1155"/>
      <c r="VQL3" s="1155"/>
      <c r="VQM3" s="1155"/>
      <c r="VQN3" s="1155"/>
      <c r="VQO3" s="1155"/>
      <c r="VQP3" s="1155"/>
      <c r="VQQ3" s="1155"/>
      <c r="VQR3" s="1155"/>
      <c r="VQS3" s="1155"/>
      <c r="VQT3" s="1155"/>
      <c r="VQU3" s="1155"/>
      <c r="VQV3" s="1155"/>
      <c r="VQW3" s="1155"/>
      <c r="VQX3" s="1155"/>
      <c r="VQY3" s="1155"/>
      <c r="VQZ3" s="1155"/>
      <c r="VRA3" s="1155"/>
      <c r="VRB3" s="1155"/>
      <c r="VRC3" s="1155"/>
      <c r="VRD3" s="1155"/>
      <c r="VRE3" s="1155"/>
      <c r="VRF3" s="1155"/>
      <c r="VRG3" s="1155"/>
      <c r="VRH3" s="1155"/>
      <c r="VRI3" s="1155"/>
      <c r="VRJ3" s="1155"/>
      <c r="VRK3" s="1155"/>
      <c r="VRL3" s="1155"/>
      <c r="VRM3" s="1155"/>
      <c r="VRN3" s="1155"/>
      <c r="VRO3" s="1155"/>
      <c r="VRP3" s="1155"/>
      <c r="VRQ3" s="1155"/>
      <c r="VRR3" s="1155"/>
      <c r="VRS3" s="1155"/>
      <c r="VRT3" s="1155"/>
      <c r="VRU3" s="1155"/>
      <c r="VRV3" s="1155"/>
      <c r="VRW3" s="1155"/>
      <c r="VRX3" s="1155"/>
      <c r="VRY3" s="1155"/>
      <c r="VRZ3" s="1155"/>
      <c r="VSA3" s="1155"/>
      <c r="VSB3" s="1155"/>
      <c r="VSC3" s="1155"/>
      <c r="VSD3" s="1155"/>
      <c r="VSE3" s="1155"/>
      <c r="VSF3" s="1155"/>
      <c r="VSG3" s="1155"/>
      <c r="VSH3" s="1155"/>
      <c r="VSI3" s="1155"/>
      <c r="VSJ3" s="1155"/>
      <c r="VSK3" s="1155"/>
      <c r="VSL3" s="1155"/>
      <c r="VSM3" s="1155"/>
      <c r="VSN3" s="1155"/>
      <c r="VSO3" s="1155"/>
      <c r="VSP3" s="1155"/>
      <c r="VSQ3" s="1155"/>
      <c r="VSR3" s="1155"/>
      <c r="VSS3" s="1155"/>
      <c r="VST3" s="1155"/>
      <c r="VSU3" s="1155"/>
      <c r="VSV3" s="1155"/>
      <c r="VSW3" s="1155"/>
      <c r="VSX3" s="1155"/>
      <c r="VSY3" s="1155"/>
      <c r="VSZ3" s="1155"/>
      <c r="VTA3" s="1155"/>
      <c r="VTB3" s="1155"/>
      <c r="VTC3" s="1155"/>
      <c r="VTD3" s="1155"/>
      <c r="VTE3" s="1155"/>
      <c r="VTF3" s="1155"/>
      <c r="VTG3" s="1155"/>
      <c r="VTH3" s="1155"/>
      <c r="VTI3" s="1155"/>
      <c r="VTJ3" s="1155"/>
      <c r="VTK3" s="1155"/>
      <c r="VTL3" s="1155"/>
      <c r="VTM3" s="1155"/>
      <c r="VTN3" s="1155"/>
      <c r="VTO3" s="1155"/>
      <c r="VTP3" s="1155"/>
      <c r="VTQ3" s="1155"/>
      <c r="VTR3" s="1155"/>
      <c r="VTS3" s="1155"/>
      <c r="VTT3" s="1155"/>
      <c r="VTU3" s="1155"/>
      <c r="VTV3" s="1155"/>
      <c r="VTW3" s="1155"/>
      <c r="VTX3" s="1155"/>
      <c r="VTY3" s="1155"/>
      <c r="VTZ3" s="1155"/>
      <c r="VUA3" s="1155"/>
      <c r="VUB3" s="1155"/>
      <c r="VUC3" s="1155"/>
      <c r="VUD3" s="1155"/>
      <c r="VUE3" s="1155"/>
      <c r="VUF3" s="1155"/>
      <c r="VUG3" s="1155"/>
      <c r="VUH3" s="1155"/>
      <c r="VUI3" s="1155"/>
      <c r="VUJ3" s="1155"/>
      <c r="VUK3" s="1155"/>
      <c r="VUL3" s="1155"/>
      <c r="VUM3" s="1155"/>
      <c r="VUN3" s="1155"/>
      <c r="VUO3" s="1155"/>
      <c r="VUP3" s="1155"/>
      <c r="VUQ3" s="1155"/>
      <c r="VUR3" s="1155"/>
      <c r="VUS3" s="1155"/>
      <c r="VUT3" s="1155"/>
      <c r="VUU3" s="1155"/>
      <c r="VUV3" s="1155"/>
      <c r="VUW3" s="1155"/>
      <c r="VUX3" s="1155"/>
      <c r="VUY3" s="1155"/>
      <c r="VUZ3" s="1155"/>
      <c r="VVA3" s="1155"/>
      <c r="VVB3" s="1155"/>
      <c r="VVC3" s="1155"/>
      <c r="VVD3" s="1155"/>
      <c r="VVE3" s="1155"/>
      <c r="VVF3" s="1155"/>
      <c r="VVG3" s="1155"/>
      <c r="VVH3" s="1155"/>
      <c r="VVI3" s="1155"/>
      <c r="VVJ3" s="1155"/>
      <c r="VVK3" s="1155"/>
      <c r="VVL3" s="1155"/>
      <c r="VVM3" s="1155"/>
      <c r="VVN3" s="1155"/>
      <c r="VVO3" s="1155"/>
      <c r="VVP3" s="1155"/>
      <c r="VVQ3" s="1155"/>
      <c r="VVR3" s="1155"/>
      <c r="VVS3" s="1155"/>
      <c r="VVT3" s="1155"/>
      <c r="VVU3" s="1155"/>
      <c r="VVV3" s="1155"/>
      <c r="VVW3" s="1155"/>
      <c r="VVX3" s="1155"/>
      <c r="VVY3" s="1155"/>
      <c r="VVZ3" s="1155"/>
      <c r="VWA3" s="1155"/>
      <c r="VWB3" s="1155"/>
      <c r="VWC3" s="1155"/>
      <c r="VWD3" s="1155"/>
      <c r="VWE3" s="1155"/>
      <c r="VWF3" s="1155"/>
      <c r="VWG3" s="1155"/>
      <c r="VWH3" s="1155"/>
      <c r="VWI3" s="1155"/>
      <c r="VWJ3" s="1155"/>
      <c r="VWK3" s="1155"/>
      <c r="VWL3" s="1155"/>
      <c r="VWM3" s="1155"/>
      <c r="VWN3" s="1155"/>
      <c r="VWO3" s="1155"/>
      <c r="VWP3" s="1155"/>
      <c r="VWQ3" s="1155"/>
      <c r="VWR3" s="1155"/>
      <c r="VWS3" s="1155"/>
      <c r="VWT3" s="1155"/>
      <c r="VWU3" s="1155"/>
      <c r="VWV3" s="1155"/>
      <c r="VWW3" s="1155"/>
      <c r="VWX3" s="1155"/>
      <c r="VWY3" s="1155"/>
      <c r="VWZ3" s="1155"/>
      <c r="VXA3" s="1155"/>
      <c r="VXB3" s="1155"/>
      <c r="VXC3" s="1155"/>
      <c r="VXD3" s="1155"/>
      <c r="VXE3" s="1155"/>
      <c r="VXF3" s="1155"/>
      <c r="VXG3" s="1155"/>
      <c r="VXH3" s="1155"/>
      <c r="VXI3" s="1155"/>
      <c r="VXJ3" s="1155"/>
      <c r="VXK3" s="1155"/>
      <c r="VXL3" s="1155"/>
      <c r="VXM3" s="1155"/>
      <c r="VXN3" s="1155"/>
      <c r="VXO3" s="1155"/>
      <c r="VXP3" s="1155"/>
      <c r="VXQ3" s="1155"/>
      <c r="VXR3" s="1155"/>
      <c r="VXS3" s="1155"/>
      <c r="VXT3" s="1155"/>
      <c r="VXU3" s="1155"/>
      <c r="VXV3" s="1155"/>
      <c r="VXW3" s="1155"/>
      <c r="VXX3" s="1155"/>
      <c r="VXY3" s="1155"/>
      <c r="VXZ3" s="1155"/>
      <c r="VYA3" s="1155"/>
      <c r="VYB3" s="1155"/>
      <c r="VYC3" s="1155"/>
      <c r="VYD3" s="1155"/>
      <c r="VYE3" s="1155"/>
      <c r="VYF3" s="1155"/>
      <c r="VYG3" s="1155"/>
      <c r="VYH3" s="1155"/>
      <c r="VYI3" s="1155"/>
      <c r="VYJ3" s="1155"/>
      <c r="VYK3" s="1155"/>
      <c r="VYL3" s="1155"/>
      <c r="VYM3" s="1155"/>
      <c r="VYN3" s="1155"/>
      <c r="VYO3" s="1155"/>
      <c r="VYP3" s="1155"/>
      <c r="VYQ3" s="1155"/>
      <c r="VYR3" s="1155"/>
      <c r="VYS3" s="1155"/>
      <c r="VYT3" s="1155"/>
      <c r="VYU3" s="1155"/>
      <c r="VYV3" s="1155"/>
      <c r="VYW3" s="1155"/>
      <c r="VYX3" s="1155"/>
      <c r="VYY3" s="1155"/>
      <c r="VYZ3" s="1155"/>
      <c r="VZA3" s="1155"/>
      <c r="VZB3" s="1155"/>
      <c r="VZC3" s="1155"/>
      <c r="VZD3" s="1155"/>
      <c r="VZE3" s="1155"/>
      <c r="VZF3" s="1155"/>
      <c r="VZG3" s="1155"/>
      <c r="VZH3" s="1155"/>
      <c r="VZI3" s="1155"/>
      <c r="VZJ3" s="1155"/>
      <c r="VZK3" s="1155"/>
      <c r="VZL3" s="1155"/>
      <c r="VZM3" s="1155"/>
      <c r="VZN3" s="1155"/>
      <c r="VZO3" s="1155"/>
      <c r="VZP3" s="1155"/>
      <c r="VZQ3" s="1155"/>
      <c r="VZR3" s="1155"/>
      <c r="VZS3" s="1155"/>
      <c r="VZT3" s="1155"/>
      <c r="VZU3" s="1155"/>
      <c r="VZV3" s="1155"/>
      <c r="VZW3" s="1155"/>
      <c r="VZX3" s="1155"/>
      <c r="VZY3" s="1155"/>
      <c r="VZZ3" s="1155"/>
      <c r="WAA3" s="1155"/>
      <c r="WAB3" s="1155"/>
      <c r="WAC3" s="1155"/>
      <c r="WAD3" s="1155"/>
      <c r="WAE3" s="1155"/>
      <c r="WAF3" s="1155"/>
      <c r="WAG3" s="1155"/>
      <c r="WAH3" s="1155"/>
      <c r="WAI3" s="1155"/>
      <c r="WAJ3" s="1155"/>
      <c r="WAK3" s="1155"/>
      <c r="WAL3" s="1155"/>
      <c r="WAM3" s="1155"/>
      <c r="WAN3" s="1155"/>
      <c r="WAO3" s="1155"/>
      <c r="WAP3" s="1155"/>
      <c r="WAQ3" s="1155"/>
      <c r="WAR3" s="1155"/>
      <c r="WAS3" s="1155"/>
      <c r="WAT3" s="1155"/>
      <c r="WAU3" s="1155"/>
      <c r="WAV3" s="1155"/>
      <c r="WAW3" s="1155"/>
      <c r="WAX3" s="1155"/>
      <c r="WAY3" s="1155"/>
      <c r="WAZ3" s="1155"/>
      <c r="WBA3" s="1155"/>
      <c r="WBB3" s="1155"/>
      <c r="WBC3" s="1155"/>
      <c r="WBD3" s="1155"/>
      <c r="WBE3" s="1155"/>
      <c r="WBF3" s="1155"/>
      <c r="WBG3" s="1155"/>
      <c r="WBH3" s="1155"/>
      <c r="WBI3" s="1155"/>
      <c r="WBJ3" s="1155"/>
      <c r="WBK3" s="1155"/>
      <c r="WBL3" s="1155"/>
      <c r="WBM3" s="1155"/>
      <c r="WBN3" s="1155"/>
      <c r="WBO3" s="1155"/>
      <c r="WBP3" s="1155"/>
      <c r="WBQ3" s="1155"/>
      <c r="WBR3" s="1155"/>
      <c r="WBS3" s="1155"/>
      <c r="WBT3" s="1155"/>
      <c r="WBU3" s="1155"/>
      <c r="WBV3" s="1155"/>
      <c r="WBW3" s="1155"/>
      <c r="WBX3" s="1155"/>
      <c r="WBY3" s="1155"/>
      <c r="WBZ3" s="1155"/>
      <c r="WCA3" s="1155"/>
      <c r="WCB3" s="1155"/>
      <c r="WCC3" s="1155"/>
      <c r="WCD3" s="1155"/>
      <c r="WCE3" s="1155"/>
      <c r="WCF3" s="1155"/>
      <c r="WCG3" s="1155"/>
      <c r="WCH3" s="1155"/>
      <c r="WCI3" s="1155"/>
      <c r="WCJ3" s="1155"/>
      <c r="WCK3" s="1155"/>
      <c r="WCL3" s="1155"/>
      <c r="WCM3" s="1155"/>
      <c r="WCN3" s="1155"/>
      <c r="WCO3" s="1155"/>
      <c r="WCP3" s="1155"/>
      <c r="WCQ3" s="1155"/>
      <c r="WCR3" s="1155"/>
      <c r="WCS3" s="1155"/>
      <c r="WCT3" s="1155"/>
      <c r="WCU3" s="1155"/>
      <c r="WCV3" s="1155"/>
      <c r="WCW3" s="1155"/>
      <c r="WCX3" s="1155"/>
      <c r="WCY3" s="1155"/>
      <c r="WCZ3" s="1155"/>
      <c r="WDA3" s="1155"/>
      <c r="WDB3" s="1155"/>
      <c r="WDC3" s="1155"/>
      <c r="WDD3" s="1155"/>
      <c r="WDE3" s="1155"/>
      <c r="WDF3" s="1155"/>
      <c r="WDG3" s="1155"/>
      <c r="WDH3" s="1155"/>
      <c r="WDI3" s="1155"/>
      <c r="WDJ3" s="1155"/>
      <c r="WDK3" s="1155"/>
      <c r="WDL3" s="1155"/>
      <c r="WDM3" s="1155"/>
      <c r="WDN3" s="1155"/>
      <c r="WDO3" s="1155"/>
      <c r="WDP3" s="1155"/>
      <c r="WDQ3" s="1155"/>
      <c r="WDR3" s="1155"/>
      <c r="WDS3" s="1155"/>
      <c r="WDT3" s="1155"/>
      <c r="WDU3" s="1155"/>
      <c r="WDV3" s="1155"/>
      <c r="WDW3" s="1155"/>
      <c r="WDX3" s="1155"/>
      <c r="WDY3" s="1155"/>
      <c r="WDZ3" s="1155"/>
      <c r="WEA3" s="1155"/>
      <c r="WEB3" s="1155"/>
      <c r="WEC3" s="1155"/>
      <c r="WED3" s="1155"/>
      <c r="WEE3" s="1155"/>
      <c r="WEF3" s="1155"/>
      <c r="WEG3" s="1155"/>
      <c r="WEH3" s="1155"/>
      <c r="WEI3" s="1155"/>
      <c r="WEJ3" s="1155"/>
      <c r="WEK3" s="1155"/>
      <c r="WEL3" s="1155"/>
      <c r="WEM3" s="1155"/>
      <c r="WEN3" s="1155"/>
      <c r="WEO3" s="1155"/>
      <c r="WEP3" s="1155"/>
      <c r="WEQ3" s="1155"/>
      <c r="WER3" s="1155"/>
      <c r="WES3" s="1155"/>
      <c r="WET3" s="1155"/>
      <c r="WEU3" s="1155"/>
      <c r="WEV3" s="1155"/>
      <c r="WEW3" s="1155"/>
      <c r="WEX3" s="1155"/>
      <c r="WEY3" s="1155"/>
      <c r="WEZ3" s="1155"/>
      <c r="WFA3" s="1155"/>
      <c r="WFB3" s="1155"/>
      <c r="WFC3" s="1155"/>
      <c r="WFD3" s="1155"/>
      <c r="WFE3" s="1155"/>
      <c r="WFF3" s="1155"/>
      <c r="WFG3" s="1155"/>
      <c r="WFH3" s="1155"/>
      <c r="WFI3" s="1155"/>
      <c r="WFJ3" s="1155"/>
      <c r="WFK3" s="1155"/>
      <c r="WFL3" s="1155"/>
      <c r="WFM3" s="1155"/>
      <c r="WFN3" s="1155"/>
      <c r="WFO3" s="1155"/>
      <c r="WFP3" s="1155"/>
      <c r="WFQ3" s="1155"/>
      <c r="WFR3" s="1155"/>
      <c r="WFS3" s="1155"/>
      <c r="WFT3" s="1155"/>
      <c r="WFU3" s="1155"/>
      <c r="WFV3" s="1155"/>
      <c r="WFW3" s="1155"/>
      <c r="WFX3" s="1155"/>
      <c r="WFY3" s="1155"/>
      <c r="WFZ3" s="1155"/>
      <c r="WGA3" s="1155"/>
      <c r="WGB3" s="1155"/>
      <c r="WGC3" s="1155"/>
      <c r="WGD3" s="1155"/>
      <c r="WGE3" s="1155"/>
      <c r="WGF3" s="1155"/>
      <c r="WGG3" s="1155"/>
      <c r="WGH3" s="1155"/>
      <c r="WGI3" s="1155"/>
      <c r="WGJ3" s="1155"/>
      <c r="WGK3" s="1155"/>
      <c r="WGL3" s="1155"/>
      <c r="WGM3" s="1155"/>
      <c r="WGN3" s="1155"/>
      <c r="WGO3" s="1155"/>
      <c r="WGP3" s="1155"/>
      <c r="WGQ3" s="1155"/>
      <c r="WGR3" s="1155"/>
      <c r="WGS3" s="1155"/>
      <c r="WGT3" s="1155"/>
      <c r="WGU3" s="1155"/>
      <c r="WGV3" s="1155"/>
      <c r="WGW3" s="1155"/>
      <c r="WGX3" s="1155"/>
      <c r="WGY3" s="1155"/>
      <c r="WGZ3" s="1155"/>
      <c r="WHA3" s="1155"/>
      <c r="WHB3" s="1155"/>
      <c r="WHC3" s="1155"/>
      <c r="WHD3" s="1155"/>
      <c r="WHE3" s="1155"/>
      <c r="WHF3" s="1155"/>
      <c r="WHG3" s="1155"/>
      <c r="WHH3" s="1155"/>
      <c r="WHI3" s="1155"/>
      <c r="WHJ3" s="1155"/>
      <c r="WHK3" s="1155"/>
      <c r="WHL3" s="1155"/>
      <c r="WHM3" s="1155"/>
      <c r="WHN3" s="1155"/>
      <c r="WHO3" s="1155"/>
      <c r="WHP3" s="1155"/>
      <c r="WHQ3" s="1155"/>
      <c r="WHR3" s="1155"/>
      <c r="WHS3" s="1155"/>
      <c r="WHT3" s="1155"/>
      <c r="WHU3" s="1155"/>
      <c r="WHV3" s="1155"/>
      <c r="WHW3" s="1155"/>
      <c r="WHX3" s="1155"/>
      <c r="WHY3" s="1155"/>
      <c r="WHZ3" s="1155"/>
      <c r="WIA3" s="1155"/>
      <c r="WIB3" s="1155"/>
      <c r="WIC3" s="1155"/>
      <c r="WID3" s="1155"/>
      <c r="WIE3" s="1155"/>
      <c r="WIF3" s="1155"/>
      <c r="WIG3" s="1155"/>
      <c r="WIH3" s="1155"/>
      <c r="WII3" s="1155"/>
      <c r="WIJ3" s="1155"/>
      <c r="WIK3" s="1155"/>
      <c r="WIL3" s="1155"/>
      <c r="WIM3" s="1155"/>
      <c r="WIN3" s="1155"/>
      <c r="WIO3" s="1155"/>
      <c r="WIP3" s="1155"/>
      <c r="WIQ3" s="1155"/>
      <c r="WIR3" s="1155"/>
      <c r="WIS3" s="1155"/>
      <c r="WIT3" s="1155"/>
      <c r="WIU3" s="1155"/>
      <c r="WIV3" s="1155"/>
      <c r="WIW3" s="1155"/>
      <c r="WIX3" s="1155"/>
      <c r="WIY3" s="1155"/>
      <c r="WIZ3" s="1155"/>
      <c r="WJA3" s="1155"/>
      <c r="WJB3" s="1155"/>
      <c r="WJC3" s="1155"/>
      <c r="WJD3" s="1155"/>
      <c r="WJE3" s="1155"/>
      <c r="WJF3" s="1155"/>
      <c r="WJG3" s="1155"/>
      <c r="WJH3" s="1155"/>
      <c r="WJI3" s="1155"/>
      <c r="WJJ3" s="1155"/>
      <c r="WJK3" s="1155"/>
      <c r="WJL3" s="1155"/>
      <c r="WJM3" s="1155"/>
      <c r="WJN3" s="1155"/>
      <c r="WJO3" s="1155"/>
      <c r="WJP3" s="1155"/>
      <c r="WJQ3" s="1155"/>
      <c r="WJR3" s="1155"/>
      <c r="WJS3" s="1155"/>
      <c r="WJT3" s="1155"/>
      <c r="WJU3" s="1155"/>
      <c r="WJV3" s="1155"/>
      <c r="WJW3" s="1155"/>
      <c r="WJX3" s="1155"/>
      <c r="WJY3" s="1155"/>
      <c r="WJZ3" s="1155"/>
      <c r="WKA3" s="1155"/>
      <c r="WKB3" s="1155"/>
      <c r="WKC3" s="1155"/>
      <c r="WKD3" s="1155"/>
      <c r="WKE3" s="1155"/>
      <c r="WKF3" s="1155"/>
      <c r="WKG3" s="1155"/>
      <c r="WKH3" s="1155"/>
      <c r="WKI3" s="1155"/>
      <c r="WKJ3" s="1155"/>
      <c r="WKK3" s="1155"/>
      <c r="WKL3" s="1155"/>
      <c r="WKM3" s="1155"/>
      <c r="WKN3" s="1155"/>
      <c r="WKO3" s="1155"/>
      <c r="WKP3" s="1155"/>
      <c r="WKQ3" s="1155"/>
      <c r="WKR3" s="1155"/>
      <c r="WKS3" s="1155"/>
      <c r="WKT3" s="1155"/>
      <c r="WKU3" s="1155"/>
      <c r="WKV3" s="1155"/>
      <c r="WKW3" s="1155"/>
      <c r="WKX3" s="1155"/>
      <c r="WKY3" s="1155"/>
      <c r="WKZ3" s="1155"/>
      <c r="WLA3" s="1155"/>
      <c r="WLB3" s="1155"/>
      <c r="WLC3" s="1155"/>
      <c r="WLD3" s="1155"/>
      <c r="WLE3" s="1155"/>
      <c r="WLF3" s="1155"/>
      <c r="WLG3" s="1155"/>
      <c r="WLH3" s="1155"/>
      <c r="WLI3" s="1155"/>
      <c r="WLJ3" s="1155"/>
      <c r="WLK3" s="1155"/>
      <c r="WLL3" s="1155"/>
      <c r="WLM3" s="1155"/>
      <c r="WLN3" s="1155"/>
      <c r="WLO3" s="1155"/>
      <c r="WLP3" s="1155"/>
      <c r="WLQ3" s="1155"/>
      <c r="WLR3" s="1155"/>
      <c r="WLS3" s="1155"/>
      <c r="WLT3" s="1155"/>
      <c r="WLU3" s="1155"/>
      <c r="WLV3" s="1155"/>
      <c r="WLW3" s="1155"/>
      <c r="WLX3" s="1155"/>
      <c r="WLY3" s="1155"/>
      <c r="WLZ3" s="1155"/>
      <c r="WMA3" s="1155"/>
      <c r="WMB3" s="1155"/>
      <c r="WMC3" s="1155"/>
      <c r="WMD3" s="1155"/>
      <c r="WME3" s="1155"/>
      <c r="WMF3" s="1155"/>
      <c r="WMG3" s="1155"/>
      <c r="WMH3" s="1155"/>
      <c r="WMI3" s="1155"/>
      <c r="WMJ3" s="1155"/>
      <c r="WMK3" s="1155"/>
      <c r="WML3" s="1155"/>
      <c r="WMM3" s="1155"/>
      <c r="WMN3" s="1155"/>
      <c r="WMO3" s="1155"/>
      <c r="WMP3" s="1155"/>
      <c r="WMQ3" s="1155"/>
      <c r="WMR3" s="1155"/>
      <c r="WMS3" s="1155"/>
      <c r="WMT3" s="1155"/>
      <c r="WMU3" s="1155"/>
      <c r="WMV3" s="1155"/>
      <c r="WMW3" s="1155"/>
      <c r="WMX3" s="1155"/>
      <c r="WMY3" s="1155"/>
      <c r="WMZ3" s="1155"/>
      <c r="WNA3" s="1155"/>
      <c r="WNB3" s="1155"/>
      <c r="WNC3" s="1155"/>
      <c r="WND3" s="1155"/>
      <c r="WNE3" s="1155"/>
      <c r="WNF3" s="1155"/>
      <c r="WNG3" s="1155"/>
      <c r="WNH3" s="1155"/>
      <c r="WNI3" s="1155"/>
      <c r="WNJ3" s="1155"/>
      <c r="WNK3" s="1155"/>
      <c r="WNL3" s="1155"/>
      <c r="WNM3" s="1155"/>
      <c r="WNN3" s="1155"/>
      <c r="WNO3" s="1155"/>
      <c r="WNP3" s="1155"/>
      <c r="WNQ3" s="1155"/>
      <c r="WNR3" s="1155"/>
      <c r="WNS3" s="1155"/>
      <c r="WNT3" s="1155"/>
      <c r="WNU3" s="1155"/>
      <c r="WNV3" s="1155"/>
      <c r="WNW3" s="1155"/>
      <c r="WNX3" s="1155"/>
      <c r="WNY3" s="1155"/>
      <c r="WNZ3" s="1155"/>
      <c r="WOA3" s="1155"/>
      <c r="WOB3" s="1155"/>
      <c r="WOC3" s="1155"/>
      <c r="WOD3" s="1155"/>
      <c r="WOE3" s="1155"/>
      <c r="WOF3" s="1155"/>
      <c r="WOG3" s="1155"/>
      <c r="WOH3" s="1155"/>
      <c r="WOI3" s="1155"/>
      <c r="WOJ3" s="1155"/>
      <c r="WOK3" s="1155"/>
      <c r="WOL3" s="1155"/>
      <c r="WOM3" s="1155"/>
      <c r="WON3" s="1155"/>
      <c r="WOO3" s="1155"/>
      <c r="WOP3" s="1155"/>
      <c r="WOQ3" s="1155"/>
      <c r="WOR3" s="1155"/>
      <c r="WOS3" s="1155"/>
      <c r="WOT3" s="1155"/>
      <c r="WOU3" s="1155"/>
      <c r="WOV3" s="1155"/>
      <c r="WOW3" s="1155"/>
      <c r="WOX3" s="1155"/>
      <c r="WOY3" s="1155"/>
      <c r="WOZ3" s="1155"/>
      <c r="WPA3" s="1155"/>
      <c r="WPB3" s="1155"/>
      <c r="WPC3" s="1155"/>
      <c r="WPD3" s="1155"/>
      <c r="WPE3" s="1155"/>
      <c r="WPF3" s="1155"/>
      <c r="WPG3" s="1155"/>
      <c r="WPH3" s="1155"/>
      <c r="WPI3" s="1155"/>
      <c r="WPJ3" s="1155"/>
      <c r="WPK3" s="1155"/>
      <c r="WPL3" s="1155"/>
      <c r="WPM3" s="1155"/>
      <c r="WPN3" s="1155"/>
      <c r="WPO3" s="1155"/>
      <c r="WPP3" s="1155"/>
      <c r="WPQ3" s="1155"/>
      <c r="WPR3" s="1155"/>
      <c r="WPS3" s="1155"/>
      <c r="WPT3" s="1155"/>
      <c r="WPU3" s="1155"/>
      <c r="WPV3" s="1155"/>
      <c r="WPW3" s="1155"/>
      <c r="WPX3" s="1155"/>
      <c r="WPY3" s="1155"/>
      <c r="WPZ3" s="1155"/>
      <c r="WQA3" s="1155"/>
      <c r="WQB3" s="1155"/>
      <c r="WQC3" s="1155"/>
      <c r="WQD3" s="1155"/>
      <c r="WQE3" s="1155"/>
      <c r="WQF3" s="1155"/>
      <c r="WQG3" s="1155"/>
      <c r="WQH3" s="1155"/>
      <c r="WQI3" s="1155"/>
      <c r="WQJ3" s="1155"/>
      <c r="WQK3" s="1155"/>
      <c r="WQL3" s="1155"/>
      <c r="WQM3" s="1155"/>
      <c r="WQN3" s="1155"/>
      <c r="WQO3" s="1155"/>
      <c r="WQP3" s="1155"/>
      <c r="WQQ3" s="1155"/>
      <c r="WQR3" s="1155"/>
      <c r="WQS3" s="1155"/>
      <c r="WQT3" s="1155"/>
      <c r="WQU3" s="1155"/>
      <c r="WQV3" s="1155"/>
      <c r="WQW3" s="1155"/>
      <c r="WQX3" s="1155"/>
      <c r="WQY3" s="1155"/>
      <c r="WQZ3" s="1155"/>
      <c r="WRA3" s="1155"/>
      <c r="WRB3" s="1155"/>
      <c r="WRC3" s="1155"/>
      <c r="WRD3" s="1155"/>
      <c r="WRE3" s="1155"/>
      <c r="WRF3" s="1155"/>
      <c r="WRG3" s="1155"/>
      <c r="WRH3" s="1155"/>
      <c r="WRI3" s="1155"/>
      <c r="WRJ3" s="1155"/>
      <c r="WRK3" s="1155"/>
      <c r="WRL3" s="1155"/>
      <c r="WRM3" s="1155"/>
      <c r="WRN3" s="1155"/>
      <c r="WRO3" s="1155"/>
      <c r="WRP3" s="1155"/>
      <c r="WRQ3" s="1155"/>
      <c r="WRR3" s="1155"/>
      <c r="WRS3" s="1155"/>
      <c r="WRT3" s="1155"/>
      <c r="WRU3" s="1155"/>
      <c r="WRV3" s="1155"/>
      <c r="WRW3" s="1155"/>
      <c r="WRX3" s="1155"/>
      <c r="WRY3" s="1155"/>
      <c r="WRZ3" s="1155"/>
      <c r="WSA3" s="1155"/>
      <c r="WSB3" s="1155"/>
      <c r="WSC3" s="1155"/>
      <c r="WSD3" s="1155"/>
      <c r="WSE3" s="1155"/>
      <c r="WSF3" s="1155"/>
      <c r="WSG3" s="1155"/>
      <c r="WSH3" s="1155"/>
      <c r="WSI3" s="1155"/>
      <c r="WSJ3" s="1155"/>
      <c r="WSK3" s="1155"/>
      <c r="WSL3" s="1155"/>
      <c r="WSM3" s="1155"/>
      <c r="WSN3" s="1155"/>
      <c r="WSO3" s="1155"/>
      <c r="WSP3" s="1155"/>
      <c r="WSQ3" s="1155"/>
      <c r="WSR3" s="1155"/>
      <c r="WSS3" s="1155"/>
      <c r="WST3" s="1155"/>
      <c r="WSU3" s="1155"/>
      <c r="WSV3" s="1155"/>
      <c r="WSW3" s="1155"/>
      <c r="WSX3" s="1155"/>
      <c r="WSY3" s="1155"/>
      <c r="WSZ3" s="1155"/>
      <c r="WTA3" s="1155"/>
      <c r="WTB3" s="1155"/>
      <c r="WTC3" s="1155"/>
      <c r="WTD3" s="1155"/>
      <c r="WTE3" s="1155"/>
      <c r="WTF3" s="1155"/>
      <c r="WTG3" s="1155"/>
      <c r="WTH3" s="1155"/>
      <c r="WTI3" s="1155"/>
      <c r="WTJ3" s="1155"/>
      <c r="WTK3" s="1155"/>
      <c r="WTL3" s="1155"/>
      <c r="WTM3" s="1155"/>
      <c r="WTN3" s="1155"/>
      <c r="WTO3" s="1155"/>
      <c r="WTP3" s="1155"/>
      <c r="WTQ3" s="1155"/>
      <c r="WTR3" s="1155"/>
      <c r="WTS3" s="1155"/>
      <c r="WTT3" s="1155"/>
      <c r="WTU3" s="1155"/>
      <c r="WTV3" s="1155"/>
      <c r="WTW3" s="1155"/>
      <c r="WTX3" s="1155"/>
      <c r="WTY3" s="1155"/>
      <c r="WTZ3" s="1155"/>
      <c r="WUA3" s="1155"/>
      <c r="WUB3" s="1155"/>
      <c r="WUC3" s="1155"/>
      <c r="WUD3" s="1155"/>
      <c r="WUE3" s="1155"/>
      <c r="WUF3" s="1155"/>
      <c r="WUG3" s="1155"/>
      <c r="WUH3" s="1155"/>
      <c r="WUI3" s="1155"/>
      <c r="WUJ3" s="1155"/>
      <c r="WUK3" s="1155"/>
      <c r="WUL3" s="1155"/>
      <c r="WUM3" s="1155"/>
      <c r="WUN3" s="1155"/>
      <c r="WUO3" s="1155"/>
      <c r="WUP3" s="1155"/>
      <c r="WUQ3" s="1155"/>
      <c r="WUR3" s="1155"/>
      <c r="WUS3" s="1155"/>
      <c r="WUT3" s="1155"/>
      <c r="WUU3" s="1155"/>
      <c r="WUV3" s="1155"/>
      <c r="WUW3" s="1155"/>
      <c r="WUX3" s="1155"/>
      <c r="WUY3" s="1155"/>
      <c r="WUZ3" s="1155"/>
      <c r="WVA3" s="1155"/>
      <c r="WVB3" s="1155"/>
      <c r="WVC3" s="1155"/>
      <c r="WVD3" s="1155"/>
      <c r="WVE3" s="1155"/>
      <c r="WVF3" s="1155"/>
      <c r="WVG3" s="1155"/>
      <c r="WVH3" s="1155"/>
      <c r="WVI3" s="1155"/>
      <c r="WVJ3" s="1155"/>
      <c r="WVK3" s="1155"/>
      <c r="WVL3" s="1155"/>
      <c r="WVM3" s="1155"/>
      <c r="WVN3" s="1155"/>
      <c r="WVO3" s="1155"/>
      <c r="WVP3" s="1155"/>
      <c r="WVQ3" s="1155"/>
      <c r="WVR3" s="1155"/>
      <c r="WVS3" s="1155"/>
      <c r="WVT3" s="1155"/>
      <c r="WVU3" s="1155"/>
      <c r="WVV3" s="1155"/>
      <c r="WVW3" s="1155"/>
      <c r="WVX3" s="1155"/>
      <c r="WVY3" s="1155"/>
      <c r="WVZ3" s="1155"/>
      <c r="WWA3" s="1155"/>
      <c r="WWB3" s="1155"/>
      <c r="WWC3" s="1155"/>
      <c r="WWD3" s="1155"/>
      <c r="WWE3" s="1155"/>
      <c r="WWF3" s="1155"/>
      <c r="WWG3" s="1155"/>
      <c r="WWH3" s="1155"/>
      <c r="WWI3" s="1155"/>
      <c r="WWJ3" s="1155"/>
      <c r="WWK3" s="1155"/>
      <c r="WWL3" s="1155"/>
      <c r="WWM3" s="1155"/>
      <c r="WWN3" s="1155"/>
      <c r="WWO3" s="1155"/>
      <c r="WWP3" s="1155"/>
      <c r="WWQ3" s="1155"/>
      <c r="WWR3" s="1155"/>
      <c r="WWS3" s="1155"/>
      <c r="WWT3" s="1155"/>
      <c r="WWU3" s="1155"/>
      <c r="WWV3" s="1155"/>
      <c r="WWW3" s="1155"/>
      <c r="WWX3" s="1155"/>
      <c r="WWY3" s="1155"/>
      <c r="WWZ3" s="1155"/>
      <c r="WXA3" s="1155"/>
      <c r="WXB3" s="1155"/>
      <c r="WXC3" s="1155"/>
      <c r="WXD3" s="1155"/>
      <c r="WXE3" s="1155"/>
      <c r="WXF3" s="1155"/>
      <c r="WXG3" s="1155"/>
      <c r="WXH3" s="1155"/>
      <c r="WXI3" s="1155"/>
      <c r="WXJ3" s="1155"/>
      <c r="WXK3" s="1155"/>
      <c r="WXL3" s="1155"/>
      <c r="WXM3" s="1155"/>
      <c r="WXN3" s="1155"/>
      <c r="WXO3" s="1155"/>
      <c r="WXP3" s="1155"/>
      <c r="WXQ3" s="1155"/>
      <c r="WXR3" s="1155"/>
      <c r="WXS3" s="1155"/>
      <c r="WXT3" s="1155"/>
      <c r="WXU3" s="1155"/>
      <c r="WXV3" s="1155"/>
      <c r="WXW3" s="1155"/>
      <c r="WXX3" s="1155"/>
      <c r="WXY3" s="1155"/>
      <c r="WXZ3" s="1155"/>
      <c r="WYA3" s="1155"/>
      <c r="WYB3" s="1155"/>
      <c r="WYC3" s="1155"/>
      <c r="WYD3" s="1155"/>
      <c r="WYE3" s="1155"/>
      <c r="WYF3" s="1155"/>
      <c r="WYG3" s="1155"/>
      <c r="WYH3" s="1155"/>
      <c r="WYI3" s="1155"/>
      <c r="WYJ3" s="1155"/>
      <c r="WYK3" s="1155"/>
      <c r="WYL3" s="1155"/>
      <c r="WYM3" s="1155"/>
      <c r="WYN3" s="1155"/>
      <c r="WYO3" s="1155"/>
      <c r="WYP3" s="1155"/>
      <c r="WYQ3" s="1155"/>
      <c r="WYR3" s="1155"/>
      <c r="WYS3" s="1155"/>
      <c r="WYT3" s="1155"/>
      <c r="WYU3" s="1155"/>
      <c r="WYV3" s="1155"/>
      <c r="WYW3" s="1155"/>
      <c r="WYX3" s="1155"/>
      <c r="WYY3" s="1155"/>
      <c r="WYZ3" s="1155"/>
      <c r="WZA3" s="1155"/>
      <c r="WZB3" s="1155"/>
      <c r="WZC3" s="1155"/>
      <c r="WZD3" s="1155"/>
      <c r="WZE3" s="1155"/>
      <c r="WZF3" s="1155"/>
      <c r="WZG3" s="1155"/>
      <c r="WZH3" s="1155"/>
      <c r="WZI3" s="1155"/>
      <c r="WZJ3" s="1155"/>
      <c r="WZK3" s="1155"/>
      <c r="WZL3" s="1155"/>
      <c r="WZM3" s="1155"/>
      <c r="WZN3" s="1155"/>
      <c r="WZO3" s="1155"/>
      <c r="WZP3" s="1155"/>
      <c r="WZQ3" s="1155"/>
      <c r="WZR3" s="1155"/>
      <c r="WZS3" s="1155"/>
      <c r="WZT3" s="1155"/>
      <c r="WZU3" s="1155"/>
      <c r="WZV3" s="1155"/>
      <c r="WZW3" s="1155"/>
      <c r="WZX3" s="1155"/>
      <c r="WZY3" s="1155"/>
      <c r="WZZ3" s="1155"/>
      <c r="XAA3" s="1155"/>
      <c r="XAB3" s="1155"/>
      <c r="XAC3" s="1155"/>
      <c r="XAD3" s="1155"/>
      <c r="XAE3" s="1155"/>
      <c r="XAF3" s="1155"/>
      <c r="XAG3" s="1155"/>
      <c r="XAH3" s="1155"/>
      <c r="XAI3" s="1155"/>
      <c r="XAJ3" s="1155"/>
      <c r="XAK3" s="1155"/>
      <c r="XAL3" s="1155"/>
      <c r="XAM3" s="1155"/>
      <c r="XAN3" s="1155"/>
      <c r="XAO3" s="1155"/>
      <c r="XAP3" s="1155"/>
      <c r="XAQ3" s="1155"/>
      <c r="XAR3" s="1155"/>
      <c r="XAS3" s="1155"/>
      <c r="XAT3" s="1155"/>
      <c r="XAU3" s="1155"/>
      <c r="XAV3" s="1155"/>
      <c r="XAW3" s="1155"/>
      <c r="XAX3" s="1155"/>
      <c r="XAY3" s="1155"/>
      <c r="XAZ3" s="1155"/>
      <c r="XBA3" s="1155"/>
      <c r="XBB3" s="1155"/>
      <c r="XBC3" s="1155"/>
      <c r="XBD3" s="1155"/>
      <c r="XBE3" s="1155"/>
      <c r="XBF3" s="1155"/>
      <c r="XBG3" s="1155"/>
      <c r="XBH3" s="1155"/>
      <c r="XBI3" s="1155"/>
      <c r="XBJ3" s="1155"/>
      <c r="XBK3" s="1155"/>
      <c r="XBL3" s="1155"/>
      <c r="XBM3" s="1155"/>
      <c r="XBN3" s="1155"/>
      <c r="XBO3" s="1155"/>
      <c r="XBP3" s="1155"/>
      <c r="XBQ3" s="1155"/>
      <c r="XBR3" s="1155"/>
      <c r="XBS3" s="1155"/>
      <c r="XBT3" s="1155"/>
      <c r="XBU3" s="1155"/>
      <c r="XBV3" s="1155"/>
      <c r="XBW3" s="1155"/>
      <c r="XBX3" s="1155"/>
      <c r="XBY3" s="1155"/>
      <c r="XBZ3" s="1155"/>
      <c r="XCA3" s="1155"/>
      <c r="XCB3" s="1155"/>
      <c r="XCC3" s="1155"/>
      <c r="XCD3" s="1155"/>
      <c r="XCE3" s="1155"/>
      <c r="XCF3" s="1155"/>
      <c r="XCG3" s="1155"/>
      <c r="XCH3" s="1155"/>
      <c r="XCI3" s="1155"/>
      <c r="XCJ3" s="1155"/>
      <c r="XCK3" s="1155"/>
      <c r="XCL3" s="1155"/>
      <c r="XCM3" s="1155"/>
      <c r="XCN3" s="1155"/>
      <c r="XCO3" s="1155"/>
      <c r="XCP3" s="1155"/>
      <c r="XCQ3" s="1155"/>
      <c r="XCR3" s="1155"/>
      <c r="XCS3" s="1155"/>
      <c r="XCT3" s="1155"/>
      <c r="XCU3" s="1155"/>
      <c r="XCV3" s="1155"/>
      <c r="XCW3" s="1155"/>
      <c r="XCX3" s="1155"/>
      <c r="XCY3" s="1155"/>
      <c r="XCZ3" s="1155"/>
      <c r="XDA3" s="1155"/>
      <c r="XDB3" s="1155"/>
      <c r="XDC3" s="1155"/>
      <c r="XDD3" s="1155"/>
      <c r="XDE3" s="1155"/>
      <c r="XDF3" s="1155"/>
      <c r="XDG3" s="1155"/>
      <c r="XDH3" s="1155"/>
      <c r="XDI3" s="1155"/>
      <c r="XDJ3" s="1155"/>
      <c r="XDK3" s="1155"/>
      <c r="XDL3" s="1155"/>
      <c r="XDM3" s="1155"/>
      <c r="XDN3" s="1155"/>
      <c r="XDO3" s="1155"/>
      <c r="XDP3" s="1155"/>
      <c r="XDQ3" s="1155"/>
      <c r="XDR3" s="1155"/>
      <c r="XDS3" s="1155"/>
      <c r="XDT3" s="1155"/>
      <c r="XDU3" s="1155"/>
      <c r="XDV3" s="1155"/>
      <c r="XDW3" s="1155"/>
      <c r="XDX3" s="1155"/>
      <c r="XDY3" s="1155"/>
      <c r="XDZ3" s="1155"/>
      <c r="XEA3" s="1155"/>
      <c r="XEB3" s="1155"/>
      <c r="XEC3" s="1155"/>
      <c r="XED3" s="1155"/>
      <c r="XEE3" s="1155"/>
      <c r="XEF3" s="1155"/>
      <c r="XEG3" s="1155"/>
      <c r="XEH3" s="1155"/>
      <c r="XEI3" s="1155"/>
      <c r="XEJ3" s="1155"/>
      <c r="XEK3" s="1155"/>
      <c r="XEL3" s="1155"/>
      <c r="XEM3" s="1155"/>
      <c r="XEN3" s="1155"/>
      <c r="XEO3" s="1155"/>
      <c r="XEP3" s="1155"/>
      <c r="XEQ3" s="1155"/>
      <c r="XER3" s="1155"/>
      <c r="XES3" s="1155"/>
      <c r="XET3" s="1155"/>
      <c r="XEU3" s="1155"/>
      <c r="XEV3" s="1155"/>
      <c r="XEW3" s="1155"/>
      <c r="XEX3" s="1155"/>
      <c r="XEY3" s="1155"/>
      <c r="XEZ3" s="1155"/>
      <c r="XFA3" s="1155"/>
      <c r="XFB3" s="1155"/>
      <c r="XFC3" s="1155"/>
      <c r="XFD3" s="1155"/>
    </row>
    <row r="4" spans="1:16384" ht="37.5" x14ac:dyDescent="0.25">
      <c r="A4" s="113">
        <f>Checklist!A30</f>
        <v>1.1180000000000001</v>
      </c>
      <c r="B4" s="198" t="str">
        <f>Checklist!B30</f>
        <v>Has the transit agency submitted and received documentation from the SSO confirming its review and approval of the SSP currently in effect?</v>
      </c>
      <c r="C4" s="113">
        <f>Checklist!D30</f>
        <v>0</v>
      </c>
      <c r="D4" s="198" t="str">
        <f>Checklist!E30</f>
        <v xml:space="preserve"> </v>
      </c>
      <c r="E4" s="1155"/>
      <c r="F4" s="1155"/>
      <c r="G4" s="1155"/>
      <c r="H4" s="1155"/>
      <c r="I4" s="1155"/>
      <c r="J4" s="1155"/>
      <c r="K4" s="1155"/>
      <c r="L4" s="1155"/>
      <c r="M4" s="1155"/>
      <c r="N4" s="1155"/>
      <c r="O4" s="1155"/>
      <c r="P4" s="1155"/>
      <c r="Q4" s="1155"/>
      <c r="R4" s="1155"/>
      <c r="S4" s="1155"/>
      <c r="T4" s="1155"/>
      <c r="U4" s="1155"/>
      <c r="V4" s="1155"/>
      <c r="W4" s="1155"/>
      <c r="X4" s="1155"/>
      <c r="Y4" s="1155"/>
      <c r="Z4" s="1155"/>
      <c r="AA4" s="1155"/>
      <c r="AB4" s="1155"/>
      <c r="AC4" s="1155"/>
      <c r="AD4" s="1155"/>
      <c r="AE4" s="1155"/>
      <c r="AF4" s="1155"/>
      <c r="AG4" s="1155"/>
      <c r="AH4" s="1155"/>
      <c r="AI4" s="1155"/>
      <c r="AJ4" s="1155"/>
      <c r="AK4" s="1155"/>
      <c r="AL4" s="1155"/>
      <c r="AM4" s="1155"/>
      <c r="AN4" s="1155"/>
      <c r="AO4" s="1155"/>
      <c r="AP4" s="1155"/>
      <c r="AQ4" s="1155"/>
      <c r="AR4" s="1155"/>
      <c r="AS4" s="1155"/>
      <c r="AT4" s="1155"/>
      <c r="AU4" s="1155"/>
      <c r="AV4" s="1155"/>
      <c r="AW4" s="1155"/>
      <c r="AX4" s="1155"/>
      <c r="AY4" s="1155"/>
      <c r="AZ4" s="1155"/>
      <c r="BA4" s="1155"/>
      <c r="BB4" s="1155"/>
      <c r="BC4" s="1155"/>
      <c r="BD4" s="1155"/>
      <c r="BE4" s="1155"/>
      <c r="BF4" s="1155"/>
      <c r="BG4" s="1155"/>
      <c r="BH4" s="1155"/>
      <c r="BI4" s="1155"/>
      <c r="BJ4" s="1155"/>
      <c r="BK4" s="1155"/>
      <c r="BL4" s="1155"/>
      <c r="BM4" s="1155"/>
      <c r="BN4" s="1155"/>
      <c r="BO4" s="1155"/>
      <c r="BP4" s="1155"/>
      <c r="BQ4" s="1155"/>
      <c r="BR4" s="1155"/>
      <c r="BS4" s="1155"/>
      <c r="BT4" s="1155"/>
      <c r="BU4" s="1155"/>
      <c r="BV4" s="1155"/>
      <c r="BW4" s="1155"/>
      <c r="BX4" s="1155"/>
      <c r="BY4" s="1155"/>
      <c r="BZ4" s="1155"/>
      <c r="CA4" s="1155"/>
      <c r="CB4" s="1155"/>
      <c r="CC4" s="1155"/>
      <c r="CD4" s="1155"/>
      <c r="CE4" s="1155"/>
      <c r="CF4" s="1155"/>
      <c r="CG4" s="1155"/>
      <c r="CH4" s="1155"/>
      <c r="CI4" s="1155"/>
      <c r="CJ4" s="1155"/>
      <c r="CK4" s="1155"/>
      <c r="CL4" s="1155"/>
      <c r="CM4" s="1155"/>
      <c r="CN4" s="1155"/>
      <c r="CO4" s="1155"/>
      <c r="CP4" s="1155"/>
      <c r="CQ4" s="1155"/>
      <c r="CR4" s="1155"/>
      <c r="CS4" s="1155"/>
      <c r="CT4" s="1155"/>
      <c r="CU4" s="1155"/>
      <c r="CV4" s="1155"/>
      <c r="CW4" s="1155"/>
      <c r="CX4" s="1155"/>
      <c r="CY4" s="1155"/>
      <c r="CZ4" s="1155"/>
      <c r="DA4" s="1155"/>
      <c r="DB4" s="1155"/>
      <c r="DC4" s="1155"/>
      <c r="DD4" s="1155"/>
      <c r="DE4" s="1155"/>
      <c r="DF4" s="1155"/>
      <c r="DG4" s="1155"/>
      <c r="DH4" s="1155"/>
      <c r="DI4" s="1155"/>
      <c r="DJ4" s="1155"/>
      <c r="DK4" s="1155"/>
      <c r="DL4" s="1155"/>
      <c r="DM4" s="1155"/>
      <c r="DN4" s="1155"/>
      <c r="DO4" s="1155"/>
      <c r="DP4" s="1155"/>
      <c r="DQ4" s="1155"/>
      <c r="DR4" s="1155"/>
      <c r="DS4" s="1155"/>
      <c r="DT4" s="1155"/>
      <c r="DU4" s="1155"/>
      <c r="DV4" s="1155"/>
      <c r="DW4" s="1155"/>
      <c r="DX4" s="1155"/>
      <c r="DY4" s="1155"/>
      <c r="DZ4" s="1155"/>
      <c r="EA4" s="1155"/>
      <c r="EB4" s="1155"/>
      <c r="EC4" s="1155"/>
      <c r="ED4" s="1155"/>
      <c r="EE4" s="1155"/>
      <c r="EF4" s="1155"/>
      <c r="EG4" s="1155"/>
      <c r="EH4" s="1155"/>
      <c r="EI4" s="1155"/>
      <c r="EJ4" s="1155"/>
      <c r="EK4" s="1155"/>
      <c r="EL4" s="1155"/>
      <c r="EM4" s="1155"/>
      <c r="EN4" s="1155"/>
      <c r="EO4" s="1155"/>
      <c r="EP4" s="1155"/>
      <c r="EQ4" s="1155"/>
      <c r="ER4" s="1155"/>
      <c r="ES4" s="1155"/>
      <c r="ET4" s="1155"/>
      <c r="EU4" s="1155"/>
      <c r="EV4" s="1155"/>
      <c r="EW4" s="1155"/>
      <c r="EX4" s="1155"/>
      <c r="EY4" s="1155"/>
      <c r="EZ4" s="1155"/>
      <c r="FA4" s="1155"/>
      <c r="FB4" s="1155"/>
      <c r="FC4" s="1155"/>
      <c r="FD4" s="1155"/>
      <c r="FE4" s="1155"/>
      <c r="FF4" s="1155"/>
      <c r="FG4" s="1155"/>
      <c r="FH4" s="1155"/>
      <c r="FI4" s="1155"/>
      <c r="FJ4" s="1155"/>
      <c r="FK4" s="1155"/>
      <c r="FL4" s="1155"/>
      <c r="FM4" s="1155"/>
      <c r="FN4" s="1155"/>
      <c r="FO4" s="1155"/>
      <c r="FP4" s="1155"/>
      <c r="FQ4" s="1155"/>
      <c r="FR4" s="1155"/>
      <c r="FS4" s="1155"/>
      <c r="FT4" s="1155"/>
      <c r="FU4" s="1155"/>
      <c r="FV4" s="1155"/>
      <c r="FW4" s="1155"/>
      <c r="FX4" s="1155"/>
      <c r="FY4" s="1155"/>
      <c r="FZ4" s="1155"/>
      <c r="GA4" s="1155"/>
      <c r="GB4" s="1155"/>
      <c r="GC4" s="1155"/>
      <c r="GD4" s="1155"/>
      <c r="GE4" s="1155"/>
      <c r="GF4" s="1155"/>
      <c r="GG4" s="1155"/>
      <c r="GH4" s="1155"/>
      <c r="GI4" s="1155"/>
      <c r="GJ4" s="1155"/>
      <c r="GK4" s="1155"/>
      <c r="GL4" s="1155"/>
      <c r="GM4" s="1155"/>
      <c r="GN4" s="1155"/>
      <c r="GO4" s="1155"/>
      <c r="GP4" s="1155"/>
      <c r="GQ4" s="1155"/>
      <c r="GR4" s="1155"/>
      <c r="GS4" s="1155"/>
      <c r="GT4" s="1155"/>
      <c r="GU4" s="1155"/>
      <c r="GV4" s="1155"/>
      <c r="GW4" s="1155"/>
      <c r="GX4" s="1155"/>
      <c r="GY4" s="1155"/>
      <c r="GZ4" s="1155"/>
      <c r="HA4" s="1155"/>
      <c r="HB4" s="1155"/>
      <c r="HC4" s="1155"/>
      <c r="HD4" s="1155"/>
      <c r="HE4" s="1155"/>
      <c r="HF4" s="1155"/>
      <c r="HG4" s="1155"/>
      <c r="HH4" s="1155"/>
      <c r="HI4" s="1155"/>
      <c r="HJ4" s="1155"/>
      <c r="HK4" s="1155"/>
      <c r="HL4" s="1155"/>
      <c r="HM4" s="1155"/>
      <c r="HN4" s="1155"/>
      <c r="HO4" s="1155"/>
      <c r="HP4" s="1155"/>
      <c r="HQ4" s="1155"/>
      <c r="HR4" s="1155"/>
      <c r="HS4" s="1155"/>
      <c r="HT4" s="1155"/>
      <c r="HU4" s="1155"/>
      <c r="HV4" s="1155"/>
      <c r="HW4" s="1155"/>
      <c r="HX4" s="1155"/>
      <c r="HY4" s="1155"/>
      <c r="HZ4" s="1155"/>
      <c r="IA4" s="1155"/>
      <c r="IB4" s="1155"/>
      <c r="IC4" s="1155"/>
      <c r="ID4" s="1155"/>
      <c r="IE4" s="1155"/>
      <c r="IF4" s="1155"/>
      <c r="IG4" s="1155"/>
      <c r="IH4" s="1155"/>
      <c r="II4" s="1155"/>
      <c r="IJ4" s="1155"/>
      <c r="IK4" s="1155"/>
      <c r="IL4" s="1155"/>
      <c r="IM4" s="1155"/>
      <c r="IN4" s="1155"/>
      <c r="IO4" s="1155"/>
      <c r="IP4" s="1155"/>
      <c r="IQ4" s="1155"/>
      <c r="IR4" s="1155"/>
      <c r="IS4" s="1155"/>
      <c r="IT4" s="1155"/>
      <c r="IU4" s="1155"/>
      <c r="IV4" s="1155"/>
      <c r="IW4" s="1155"/>
      <c r="IX4" s="1155"/>
      <c r="IY4" s="1155"/>
      <c r="IZ4" s="1155"/>
      <c r="JA4" s="1155"/>
      <c r="JB4" s="1155"/>
      <c r="JC4" s="1155"/>
      <c r="JD4" s="1155"/>
      <c r="JE4" s="1155"/>
      <c r="JF4" s="1155"/>
      <c r="JG4" s="1155"/>
      <c r="JH4" s="1155"/>
      <c r="JI4" s="1155"/>
      <c r="JJ4" s="1155"/>
      <c r="JK4" s="1155"/>
      <c r="JL4" s="1155"/>
      <c r="JM4" s="1155"/>
      <c r="JN4" s="1155"/>
      <c r="JO4" s="1155"/>
      <c r="JP4" s="1155"/>
      <c r="JQ4" s="1155"/>
      <c r="JR4" s="1155"/>
      <c r="JS4" s="1155"/>
      <c r="JT4" s="1155"/>
      <c r="JU4" s="1155"/>
      <c r="JV4" s="1155"/>
      <c r="JW4" s="1155"/>
      <c r="JX4" s="1155"/>
      <c r="JY4" s="1155"/>
      <c r="JZ4" s="1155"/>
      <c r="KA4" s="1155"/>
      <c r="KB4" s="1155"/>
      <c r="KC4" s="1155"/>
      <c r="KD4" s="1155"/>
      <c r="KE4" s="1155"/>
      <c r="KF4" s="1155"/>
      <c r="KG4" s="1155"/>
      <c r="KH4" s="1155"/>
      <c r="KI4" s="1155"/>
      <c r="KJ4" s="1155"/>
      <c r="KK4" s="1155"/>
      <c r="KL4" s="1155"/>
      <c r="KM4" s="1155"/>
      <c r="KN4" s="1155"/>
      <c r="KO4" s="1155"/>
      <c r="KP4" s="1155"/>
      <c r="KQ4" s="1155"/>
      <c r="KR4" s="1155"/>
      <c r="KS4" s="1155"/>
      <c r="KT4" s="1155"/>
      <c r="KU4" s="1155"/>
      <c r="KV4" s="1155"/>
      <c r="KW4" s="1155"/>
      <c r="KX4" s="1155"/>
      <c r="KY4" s="1155"/>
      <c r="KZ4" s="1155"/>
      <c r="LA4" s="1155"/>
      <c r="LB4" s="1155"/>
      <c r="LC4" s="1155"/>
      <c r="LD4" s="1155"/>
      <c r="LE4" s="1155"/>
      <c r="LF4" s="1155"/>
      <c r="LG4" s="1155"/>
      <c r="LH4" s="1155"/>
      <c r="LI4" s="1155"/>
      <c r="LJ4" s="1155"/>
      <c r="LK4" s="1155"/>
      <c r="LL4" s="1155"/>
      <c r="LM4" s="1155"/>
      <c r="LN4" s="1155"/>
      <c r="LO4" s="1155"/>
      <c r="LP4" s="1155"/>
      <c r="LQ4" s="1155"/>
      <c r="LR4" s="1155"/>
      <c r="LS4" s="1155"/>
      <c r="LT4" s="1155"/>
      <c r="LU4" s="1155"/>
      <c r="LV4" s="1155"/>
      <c r="LW4" s="1155"/>
      <c r="LX4" s="1155"/>
      <c r="LY4" s="1155"/>
      <c r="LZ4" s="1155"/>
      <c r="MA4" s="1155"/>
      <c r="MB4" s="1155"/>
      <c r="MC4" s="1155"/>
      <c r="MD4" s="1155"/>
      <c r="ME4" s="1155"/>
      <c r="MF4" s="1155"/>
      <c r="MG4" s="1155"/>
      <c r="MH4" s="1155"/>
      <c r="MI4" s="1155"/>
      <c r="MJ4" s="1155"/>
      <c r="MK4" s="1155"/>
      <c r="ML4" s="1155"/>
      <c r="MM4" s="1155"/>
      <c r="MN4" s="1155"/>
      <c r="MO4" s="1155"/>
      <c r="MP4" s="1155"/>
      <c r="MQ4" s="1155"/>
      <c r="MR4" s="1155"/>
      <c r="MS4" s="1155"/>
      <c r="MT4" s="1155"/>
      <c r="MU4" s="1155"/>
      <c r="MV4" s="1155"/>
      <c r="MW4" s="1155"/>
      <c r="MX4" s="1155"/>
      <c r="MY4" s="1155"/>
      <c r="MZ4" s="1155"/>
      <c r="NA4" s="1155"/>
      <c r="NB4" s="1155"/>
      <c r="NC4" s="1155"/>
      <c r="ND4" s="1155"/>
      <c r="NE4" s="1155"/>
      <c r="NF4" s="1155"/>
      <c r="NG4" s="1155"/>
      <c r="NH4" s="1155"/>
      <c r="NI4" s="1155"/>
      <c r="NJ4" s="1155"/>
      <c r="NK4" s="1155"/>
      <c r="NL4" s="1155"/>
      <c r="NM4" s="1155"/>
      <c r="NN4" s="1155"/>
      <c r="NO4" s="1155"/>
      <c r="NP4" s="1155"/>
      <c r="NQ4" s="1155"/>
      <c r="NR4" s="1155"/>
      <c r="NS4" s="1155"/>
      <c r="NT4" s="1155"/>
      <c r="NU4" s="1155"/>
      <c r="NV4" s="1155"/>
      <c r="NW4" s="1155"/>
      <c r="NX4" s="1155"/>
      <c r="NY4" s="1155"/>
      <c r="NZ4" s="1155"/>
      <c r="OA4" s="1155"/>
      <c r="OB4" s="1155"/>
      <c r="OC4" s="1155"/>
      <c r="OD4" s="1155"/>
      <c r="OE4" s="1155"/>
      <c r="OF4" s="1155"/>
      <c r="OG4" s="1155"/>
      <c r="OH4" s="1155"/>
      <c r="OI4" s="1155"/>
      <c r="OJ4" s="1155"/>
      <c r="OK4" s="1155"/>
      <c r="OL4" s="1155"/>
      <c r="OM4" s="1155"/>
      <c r="ON4" s="1155"/>
      <c r="OO4" s="1155"/>
      <c r="OP4" s="1155"/>
      <c r="OQ4" s="1155"/>
      <c r="OR4" s="1155"/>
      <c r="OS4" s="1155"/>
      <c r="OT4" s="1155"/>
      <c r="OU4" s="1155"/>
      <c r="OV4" s="1155"/>
      <c r="OW4" s="1155"/>
      <c r="OX4" s="1155"/>
      <c r="OY4" s="1155"/>
      <c r="OZ4" s="1155"/>
      <c r="PA4" s="1155"/>
      <c r="PB4" s="1155"/>
      <c r="PC4" s="1155"/>
      <c r="PD4" s="1155"/>
      <c r="PE4" s="1155"/>
      <c r="PF4" s="1155"/>
      <c r="PG4" s="1155"/>
      <c r="PH4" s="1155"/>
      <c r="PI4" s="1155"/>
      <c r="PJ4" s="1155"/>
      <c r="PK4" s="1155"/>
      <c r="PL4" s="1155"/>
      <c r="PM4" s="1155"/>
      <c r="PN4" s="1155"/>
      <c r="PO4" s="1155"/>
      <c r="PP4" s="1155"/>
      <c r="PQ4" s="1155"/>
      <c r="PR4" s="1155"/>
      <c r="PS4" s="1155"/>
      <c r="PT4" s="1155"/>
      <c r="PU4" s="1155"/>
      <c r="PV4" s="1155"/>
      <c r="PW4" s="1155"/>
      <c r="PX4" s="1155"/>
      <c r="PY4" s="1155"/>
      <c r="PZ4" s="1155"/>
      <c r="QA4" s="1155"/>
      <c r="QB4" s="1155"/>
      <c r="QC4" s="1155"/>
      <c r="QD4" s="1155"/>
      <c r="QE4" s="1155"/>
      <c r="QF4" s="1155"/>
      <c r="QG4" s="1155"/>
      <c r="QH4" s="1155"/>
      <c r="QI4" s="1155"/>
      <c r="QJ4" s="1155"/>
      <c r="QK4" s="1155"/>
      <c r="QL4" s="1155"/>
      <c r="QM4" s="1155"/>
      <c r="QN4" s="1155"/>
      <c r="QO4" s="1155"/>
      <c r="QP4" s="1155"/>
      <c r="QQ4" s="1155"/>
      <c r="QR4" s="1155"/>
      <c r="QS4" s="1155"/>
      <c r="QT4" s="1155"/>
      <c r="QU4" s="1155"/>
      <c r="QV4" s="1155"/>
      <c r="QW4" s="1155"/>
      <c r="QX4" s="1155"/>
      <c r="QY4" s="1155"/>
      <c r="QZ4" s="1155"/>
      <c r="RA4" s="1155"/>
      <c r="RB4" s="1155"/>
      <c r="RC4" s="1155"/>
      <c r="RD4" s="1155"/>
      <c r="RE4" s="1155"/>
      <c r="RF4" s="1155"/>
      <c r="RG4" s="1155"/>
      <c r="RH4" s="1155"/>
      <c r="RI4" s="1155"/>
      <c r="RJ4" s="1155"/>
      <c r="RK4" s="1155"/>
      <c r="RL4" s="1155"/>
      <c r="RM4" s="1155"/>
      <c r="RN4" s="1155"/>
      <c r="RO4" s="1155"/>
      <c r="RP4" s="1155"/>
      <c r="RQ4" s="1155"/>
      <c r="RR4" s="1155"/>
      <c r="RS4" s="1155"/>
      <c r="RT4" s="1155"/>
      <c r="RU4" s="1155"/>
      <c r="RV4" s="1155"/>
      <c r="RW4" s="1155"/>
      <c r="RX4" s="1155"/>
      <c r="RY4" s="1155"/>
      <c r="RZ4" s="1155"/>
      <c r="SA4" s="1155"/>
      <c r="SB4" s="1155"/>
      <c r="SC4" s="1155"/>
      <c r="SD4" s="1155"/>
      <c r="SE4" s="1155"/>
      <c r="SF4" s="1155"/>
      <c r="SG4" s="1155"/>
      <c r="SH4" s="1155"/>
      <c r="SI4" s="1155"/>
      <c r="SJ4" s="1155"/>
      <c r="SK4" s="1155"/>
      <c r="SL4" s="1155"/>
      <c r="SM4" s="1155"/>
      <c r="SN4" s="1155"/>
      <c r="SO4" s="1155"/>
      <c r="SP4" s="1155"/>
      <c r="SQ4" s="1155"/>
      <c r="SR4" s="1155"/>
      <c r="SS4" s="1155"/>
      <c r="ST4" s="1155"/>
      <c r="SU4" s="1155"/>
      <c r="SV4" s="1155"/>
      <c r="SW4" s="1155"/>
      <c r="SX4" s="1155"/>
      <c r="SY4" s="1155"/>
      <c r="SZ4" s="1155"/>
      <c r="TA4" s="1155"/>
      <c r="TB4" s="1155"/>
      <c r="TC4" s="1155"/>
      <c r="TD4" s="1155"/>
      <c r="TE4" s="1155"/>
      <c r="TF4" s="1155"/>
      <c r="TG4" s="1155"/>
      <c r="TH4" s="1155"/>
      <c r="TI4" s="1155"/>
      <c r="TJ4" s="1155"/>
      <c r="TK4" s="1155"/>
      <c r="TL4" s="1155"/>
      <c r="TM4" s="1155"/>
      <c r="TN4" s="1155"/>
      <c r="TO4" s="1155"/>
      <c r="TP4" s="1155"/>
      <c r="TQ4" s="1155"/>
      <c r="TR4" s="1155"/>
      <c r="TS4" s="1155"/>
      <c r="TT4" s="1155"/>
      <c r="TU4" s="1155"/>
      <c r="TV4" s="1155"/>
      <c r="TW4" s="1155"/>
      <c r="TX4" s="1155"/>
      <c r="TY4" s="1155"/>
      <c r="TZ4" s="1155"/>
      <c r="UA4" s="1155"/>
      <c r="UB4" s="1155"/>
      <c r="UC4" s="1155"/>
      <c r="UD4" s="1155"/>
      <c r="UE4" s="1155"/>
      <c r="UF4" s="1155"/>
      <c r="UG4" s="1155"/>
      <c r="UH4" s="1155"/>
      <c r="UI4" s="1155"/>
      <c r="UJ4" s="1155"/>
      <c r="UK4" s="1155"/>
      <c r="UL4" s="1155"/>
      <c r="UM4" s="1155"/>
      <c r="UN4" s="1155"/>
      <c r="UO4" s="1155"/>
      <c r="UP4" s="1155"/>
      <c r="UQ4" s="1155"/>
      <c r="UR4" s="1155"/>
      <c r="US4" s="1155"/>
      <c r="UT4" s="1155"/>
      <c r="UU4" s="1155"/>
      <c r="UV4" s="1155"/>
      <c r="UW4" s="1155"/>
      <c r="UX4" s="1155"/>
      <c r="UY4" s="1155"/>
      <c r="UZ4" s="1155"/>
      <c r="VA4" s="1155"/>
      <c r="VB4" s="1155"/>
      <c r="VC4" s="1155"/>
      <c r="VD4" s="1155"/>
      <c r="VE4" s="1155"/>
      <c r="VF4" s="1155"/>
      <c r="VG4" s="1155"/>
      <c r="VH4" s="1155"/>
      <c r="VI4" s="1155"/>
      <c r="VJ4" s="1155"/>
      <c r="VK4" s="1155"/>
      <c r="VL4" s="1155"/>
      <c r="VM4" s="1155"/>
      <c r="VN4" s="1155"/>
      <c r="VO4" s="1155"/>
      <c r="VP4" s="1155"/>
      <c r="VQ4" s="1155"/>
      <c r="VR4" s="1155"/>
      <c r="VS4" s="1155"/>
      <c r="VT4" s="1155"/>
      <c r="VU4" s="1155"/>
      <c r="VV4" s="1155"/>
      <c r="VW4" s="1155"/>
      <c r="VX4" s="1155"/>
      <c r="VY4" s="1155"/>
      <c r="VZ4" s="1155"/>
      <c r="WA4" s="1155"/>
      <c r="WB4" s="1155"/>
      <c r="WC4" s="1155"/>
      <c r="WD4" s="1155"/>
      <c r="WE4" s="1155"/>
      <c r="WF4" s="1155"/>
      <c r="WG4" s="1155"/>
      <c r="WH4" s="1155"/>
      <c r="WI4" s="1155"/>
      <c r="WJ4" s="1155"/>
      <c r="WK4" s="1155"/>
      <c r="WL4" s="1155"/>
      <c r="WM4" s="1155"/>
      <c r="WN4" s="1155"/>
      <c r="WO4" s="1155"/>
      <c r="WP4" s="1155"/>
      <c r="WQ4" s="1155"/>
      <c r="WR4" s="1155"/>
      <c r="WS4" s="1155"/>
      <c r="WT4" s="1155"/>
      <c r="WU4" s="1155"/>
      <c r="WV4" s="1155"/>
      <c r="WW4" s="1155"/>
      <c r="WX4" s="1155"/>
      <c r="WY4" s="1155"/>
      <c r="WZ4" s="1155"/>
      <c r="XA4" s="1155"/>
      <c r="XB4" s="1155"/>
      <c r="XC4" s="1155"/>
      <c r="XD4" s="1155"/>
      <c r="XE4" s="1155"/>
      <c r="XF4" s="1155"/>
      <c r="XG4" s="1155"/>
      <c r="XH4" s="1155"/>
      <c r="XI4" s="1155"/>
      <c r="XJ4" s="1155"/>
      <c r="XK4" s="1155"/>
      <c r="XL4" s="1155"/>
      <c r="XM4" s="1155"/>
      <c r="XN4" s="1155"/>
      <c r="XO4" s="1155"/>
      <c r="XP4" s="1155"/>
      <c r="XQ4" s="1155"/>
      <c r="XR4" s="1155"/>
      <c r="XS4" s="1155"/>
      <c r="XT4" s="1155"/>
      <c r="XU4" s="1155"/>
      <c r="XV4" s="1155"/>
      <c r="XW4" s="1155"/>
      <c r="XX4" s="1155"/>
      <c r="XY4" s="1155"/>
      <c r="XZ4" s="1155"/>
      <c r="YA4" s="1155"/>
      <c r="YB4" s="1155"/>
      <c r="YC4" s="1155"/>
      <c r="YD4" s="1155"/>
      <c r="YE4" s="1155"/>
      <c r="YF4" s="1155"/>
      <c r="YG4" s="1155"/>
      <c r="YH4" s="1155"/>
      <c r="YI4" s="1155"/>
      <c r="YJ4" s="1155"/>
      <c r="YK4" s="1155"/>
      <c r="YL4" s="1155"/>
      <c r="YM4" s="1155"/>
      <c r="YN4" s="1155"/>
      <c r="YO4" s="1155"/>
      <c r="YP4" s="1155"/>
      <c r="YQ4" s="1155"/>
      <c r="YR4" s="1155"/>
      <c r="YS4" s="1155"/>
      <c r="YT4" s="1155"/>
      <c r="YU4" s="1155"/>
      <c r="YV4" s="1155"/>
      <c r="YW4" s="1155"/>
      <c r="YX4" s="1155"/>
      <c r="YY4" s="1155"/>
      <c r="YZ4" s="1155"/>
      <c r="ZA4" s="1155"/>
      <c r="ZB4" s="1155"/>
      <c r="ZC4" s="1155"/>
      <c r="ZD4" s="1155"/>
      <c r="ZE4" s="1155"/>
      <c r="ZF4" s="1155"/>
      <c r="ZG4" s="1155"/>
      <c r="ZH4" s="1155"/>
      <c r="ZI4" s="1155"/>
      <c r="ZJ4" s="1155"/>
      <c r="ZK4" s="1155"/>
      <c r="ZL4" s="1155"/>
      <c r="ZM4" s="1155"/>
      <c r="ZN4" s="1155"/>
      <c r="ZO4" s="1155"/>
      <c r="ZP4" s="1155"/>
      <c r="ZQ4" s="1155"/>
      <c r="ZR4" s="1155"/>
      <c r="ZS4" s="1155"/>
      <c r="ZT4" s="1155"/>
      <c r="ZU4" s="1155"/>
      <c r="ZV4" s="1155"/>
      <c r="ZW4" s="1155"/>
      <c r="ZX4" s="1155"/>
      <c r="ZY4" s="1155"/>
      <c r="ZZ4" s="1155"/>
      <c r="AAA4" s="1155"/>
      <c r="AAB4" s="1155"/>
      <c r="AAC4" s="1155"/>
      <c r="AAD4" s="1155"/>
      <c r="AAE4" s="1155"/>
      <c r="AAF4" s="1155"/>
      <c r="AAG4" s="1155"/>
      <c r="AAH4" s="1155"/>
      <c r="AAI4" s="1155"/>
      <c r="AAJ4" s="1155"/>
      <c r="AAK4" s="1155"/>
      <c r="AAL4" s="1155"/>
      <c r="AAM4" s="1155"/>
      <c r="AAN4" s="1155"/>
      <c r="AAO4" s="1155"/>
      <c r="AAP4" s="1155"/>
      <c r="AAQ4" s="1155"/>
      <c r="AAR4" s="1155"/>
      <c r="AAS4" s="1155"/>
      <c r="AAT4" s="1155"/>
      <c r="AAU4" s="1155"/>
      <c r="AAV4" s="1155"/>
      <c r="AAW4" s="1155"/>
      <c r="AAX4" s="1155"/>
      <c r="AAY4" s="1155"/>
      <c r="AAZ4" s="1155"/>
      <c r="ABA4" s="1155"/>
      <c r="ABB4" s="1155"/>
      <c r="ABC4" s="1155"/>
      <c r="ABD4" s="1155"/>
      <c r="ABE4" s="1155"/>
      <c r="ABF4" s="1155"/>
      <c r="ABG4" s="1155"/>
      <c r="ABH4" s="1155"/>
      <c r="ABI4" s="1155"/>
      <c r="ABJ4" s="1155"/>
      <c r="ABK4" s="1155"/>
      <c r="ABL4" s="1155"/>
      <c r="ABM4" s="1155"/>
      <c r="ABN4" s="1155"/>
      <c r="ABO4" s="1155"/>
      <c r="ABP4" s="1155"/>
      <c r="ABQ4" s="1155"/>
      <c r="ABR4" s="1155"/>
      <c r="ABS4" s="1155"/>
      <c r="ABT4" s="1155"/>
      <c r="ABU4" s="1155"/>
      <c r="ABV4" s="1155"/>
      <c r="ABW4" s="1155"/>
      <c r="ABX4" s="1155"/>
      <c r="ABY4" s="1155"/>
      <c r="ABZ4" s="1155"/>
      <c r="ACA4" s="1155"/>
      <c r="ACB4" s="1155"/>
      <c r="ACC4" s="1155"/>
      <c r="ACD4" s="1155"/>
      <c r="ACE4" s="1155"/>
      <c r="ACF4" s="1155"/>
      <c r="ACG4" s="1155"/>
      <c r="ACH4" s="1155"/>
      <c r="ACI4" s="1155"/>
      <c r="ACJ4" s="1155"/>
      <c r="ACK4" s="1155"/>
      <c r="ACL4" s="1155"/>
      <c r="ACM4" s="1155"/>
      <c r="ACN4" s="1155"/>
      <c r="ACO4" s="1155"/>
      <c r="ACP4" s="1155"/>
      <c r="ACQ4" s="1155"/>
      <c r="ACR4" s="1155"/>
      <c r="ACS4" s="1155"/>
      <c r="ACT4" s="1155"/>
      <c r="ACU4" s="1155"/>
      <c r="ACV4" s="1155"/>
      <c r="ACW4" s="1155"/>
      <c r="ACX4" s="1155"/>
      <c r="ACY4" s="1155"/>
      <c r="ACZ4" s="1155"/>
      <c r="ADA4" s="1155"/>
      <c r="ADB4" s="1155"/>
      <c r="ADC4" s="1155"/>
      <c r="ADD4" s="1155"/>
      <c r="ADE4" s="1155"/>
      <c r="ADF4" s="1155"/>
      <c r="ADG4" s="1155"/>
      <c r="ADH4" s="1155"/>
      <c r="ADI4" s="1155"/>
      <c r="ADJ4" s="1155"/>
      <c r="ADK4" s="1155"/>
      <c r="ADL4" s="1155"/>
      <c r="ADM4" s="1155"/>
      <c r="ADN4" s="1155"/>
      <c r="ADO4" s="1155"/>
      <c r="ADP4" s="1155"/>
      <c r="ADQ4" s="1155"/>
      <c r="ADR4" s="1155"/>
      <c r="ADS4" s="1155"/>
      <c r="ADT4" s="1155"/>
      <c r="ADU4" s="1155"/>
      <c r="ADV4" s="1155"/>
      <c r="ADW4" s="1155"/>
      <c r="ADX4" s="1155"/>
      <c r="ADY4" s="1155"/>
      <c r="ADZ4" s="1155"/>
      <c r="AEA4" s="1155"/>
      <c r="AEB4" s="1155"/>
      <c r="AEC4" s="1155"/>
      <c r="AED4" s="1155"/>
      <c r="AEE4" s="1155"/>
      <c r="AEF4" s="1155"/>
      <c r="AEG4" s="1155"/>
      <c r="AEH4" s="1155"/>
      <c r="AEI4" s="1155"/>
      <c r="AEJ4" s="1155"/>
      <c r="AEK4" s="1155"/>
      <c r="AEL4" s="1155"/>
      <c r="AEM4" s="1155"/>
      <c r="AEN4" s="1155"/>
      <c r="AEO4" s="1155"/>
      <c r="AEP4" s="1155"/>
      <c r="AEQ4" s="1155"/>
      <c r="AER4" s="1155"/>
      <c r="AES4" s="1155"/>
      <c r="AET4" s="1155"/>
      <c r="AEU4" s="1155"/>
      <c r="AEV4" s="1155"/>
      <c r="AEW4" s="1155"/>
      <c r="AEX4" s="1155"/>
      <c r="AEY4" s="1155"/>
      <c r="AEZ4" s="1155"/>
      <c r="AFA4" s="1155"/>
      <c r="AFB4" s="1155"/>
      <c r="AFC4" s="1155"/>
      <c r="AFD4" s="1155"/>
      <c r="AFE4" s="1155"/>
      <c r="AFF4" s="1155"/>
      <c r="AFG4" s="1155"/>
      <c r="AFH4" s="1155"/>
      <c r="AFI4" s="1155"/>
      <c r="AFJ4" s="1155"/>
      <c r="AFK4" s="1155"/>
      <c r="AFL4" s="1155"/>
      <c r="AFM4" s="1155"/>
      <c r="AFN4" s="1155"/>
      <c r="AFO4" s="1155"/>
      <c r="AFP4" s="1155"/>
      <c r="AFQ4" s="1155"/>
      <c r="AFR4" s="1155"/>
      <c r="AFS4" s="1155"/>
      <c r="AFT4" s="1155"/>
      <c r="AFU4" s="1155"/>
      <c r="AFV4" s="1155"/>
      <c r="AFW4" s="1155"/>
      <c r="AFX4" s="1155"/>
      <c r="AFY4" s="1155"/>
      <c r="AFZ4" s="1155"/>
      <c r="AGA4" s="1155"/>
      <c r="AGB4" s="1155"/>
      <c r="AGC4" s="1155"/>
      <c r="AGD4" s="1155"/>
      <c r="AGE4" s="1155"/>
      <c r="AGF4" s="1155"/>
      <c r="AGG4" s="1155"/>
      <c r="AGH4" s="1155"/>
      <c r="AGI4" s="1155"/>
      <c r="AGJ4" s="1155"/>
      <c r="AGK4" s="1155"/>
      <c r="AGL4" s="1155"/>
      <c r="AGM4" s="1155"/>
      <c r="AGN4" s="1155"/>
      <c r="AGO4" s="1155"/>
      <c r="AGP4" s="1155"/>
      <c r="AGQ4" s="1155"/>
      <c r="AGR4" s="1155"/>
      <c r="AGS4" s="1155"/>
      <c r="AGT4" s="1155"/>
      <c r="AGU4" s="1155"/>
      <c r="AGV4" s="1155"/>
      <c r="AGW4" s="1155"/>
      <c r="AGX4" s="1155"/>
      <c r="AGY4" s="1155"/>
      <c r="AGZ4" s="1155"/>
      <c r="AHA4" s="1155"/>
      <c r="AHB4" s="1155"/>
      <c r="AHC4" s="1155"/>
      <c r="AHD4" s="1155"/>
      <c r="AHE4" s="1155"/>
      <c r="AHF4" s="1155"/>
      <c r="AHG4" s="1155"/>
      <c r="AHH4" s="1155"/>
      <c r="AHI4" s="1155"/>
      <c r="AHJ4" s="1155"/>
      <c r="AHK4" s="1155"/>
      <c r="AHL4" s="1155"/>
      <c r="AHM4" s="1155"/>
      <c r="AHN4" s="1155"/>
      <c r="AHO4" s="1155"/>
      <c r="AHP4" s="1155"/>
      <c r="AHQ4" s="1155"/>
      <c r="AHR4" s="1155"/>
      <c r="AHS4" s="1155"/>
      <c r="AHT4" s="1155"/>
      <c r="AHU4" s="1155"/>
      <c r="AHV4" s="1155"/>
      <c r="AHW4" s="1155"/>
      <c r="AHX4" s="1155"/>
      <c r="AHY4" s="1155"/>
      <c r="AHZ4" s="1155"/>
      <c r="AIA4" s="1155"/>
      <c r="AIB4" s="1155"/>
      <c r="AIC4" s="1155"/>
      <c r="AID4" s="1155"/>
      <c r="AIE4" s="1155"/>
      <c r="AIF4" s="1155"/>
      <c r="AIG4" s="1155"/>
      <c r="AIH4" s="1155"/>
      <c r="AII4" s="1155"/>
      <c r="AIJ4" s="1155"/>
      <c r="AIK4" s="1155"/>
      <c r="AIL4" s="1155"/>
      <c r="AIM4" s="1155"/>
      <c r="AIN4" s="1155"/>
      <c r="AIO4" s="1155"/>
      <c r="AIP4" s="1155"/>
      <c r="AIQ4" s="1155"/>
      <c r="AIR4" s="1155"/>
      <c r="AIS4" s="1155"/>
      <c r="AIT4" s="1155"/>
      <c r="AIU4" s="1155"/>
      <c r="AIV4" s="1155"/>
      <c r="AIW4" s="1155"/>
      <c r="AIX4" s="1155"/>
      <c r="AIY4" s="1155"/>
      <c r="AIZ4" s="1155"/>
      <c r="AJA4" s="1155"/>
      <c r="AJB4" s="1155"/>
      <c r="AJC4" s="1155"/>
      <c r="AJD4" s="1155"/>
      <c r="AJE4" s="1155"/>
      <c r="AJF4" s="1155"/>
      <c r="AJG4" s="1155"/>
      <c r="AJH4" s="1155"/>
      <c r="AJI4" s="1155"/>
      <c r="AJJ4" s="1155"/>
      <c r="AJK4" s="1155"/>
      <c r="AJL4" s="1155"/>
      <c r="AJM4" s="1155"/>
      <c r="AJN4" s="1155"/>
      <c r="AJO4" s="1155"/>
      <c r="AJP4" s="1155"/>
      <c r="AJQ4" s="1155"/>
      <c r="AJR4" s="1155"/>
      <c r="AJS4" s="1155"/>
      <c r="AJT4" s="1155"/>
      <c r="AJU4" s="1155"/>
      <c r="AJV4" s="1155"/>
      <c r="AJW4" s="1155"/>
      <c r="AJX4" s="1155"/>
      <c r="AJY4" s="1155"/>
      <c r="AJZ4" s="1155"/>
      <c r="AKA4" s="1155"/>
      <c r="AKB4" s="1155"/>
      <c r="AKC4" s="1155"/>
      <c r="AKD4" s="1155"/>
      <c r="AKE4" s="1155"/>
      <c r="AKF4" s="1155"/>
      <c r="AKG4" s="1155"/>
      <c r="AKH4" s="1155"/>
      <c r="AKI4" s="1155"/>
      <c r="AKJ4" s="1155"/>
      <c r="AKK4" s="1155"/>
      <c r="AKL4" s="1155"/>
      <c r="AKM4" s="1155"/>
      <c r="AKN4" s="1155"/>
      <c r="AKO4" s="1155"/>
      <c r="AKP4" s="1155"/>
      <c r="AKQ4" s="1155"/>
      <c r="AKR4" s="1155"/>
      <c r="AKS4" s="1155"/>
      <c r="AKT4" s="1155"/>
      <c r="AKU4" s="1155"/>
      <c r="AKV4" s="1155"/>
      <c r="AKW4" s="1155"/>
      <c r="AKX4" s="1155"/>
      <c r="AKY4" s="1155"/>
      <c r="AKZ4" s="1155"/>
      <c r="ALA4" s="1155"/>
      <c r="ALB4" s="1155"/>
      <c r="ALC4" s="1155"/>
      <c r="ALD4" s="1155"/>
      <c r="ALE4" s="1155"/>
      <c r="ALF4" s="1155"/>
      <c r="ALG4" s="1155"/>
      <c r="ALH4" s="1155"/>
      <c r="ALI4" s="1155"/>
      <c r="ALJ4" s="1155"/>
      <c r="ALK4" s="1155"/>
      <c r="ALL4" s="1155"/>
      <c r="ALM4" s="1155"/>
      <c r="ALN4" s="1155"/>
      <c r="ALO4" s="1155"/>
      <c r="ALP4" s="1155"/>
      <c r="ALQ4" s="1155"/>
      <c r="ALR4" s="1155"/>
      <c r="ALS4" s="1155"/>
      <c r="ALT4" s="1155"/>
      <c r="ALU4" s="1155"/>
      <c r="ALV4" s="1155"/>
      <c r="ALW4" s="1155"/>
      <c r="ALX4" s="1155"/>
      <c r="ALY4" s="1155"/>
      <c r="ALZ4" s="1155"/>
      <c r="AMA4" s="1155"/>
      <c r="AMB4" s="1155"/>
      <c r="AMC4" s="1155"/>
      <c r="AMD4" s="1155"/>
      <c r="AME4" s="1155"/>
      <c r="AMF4" s="1155"/>
      <c r="AMG4" s="1155"/>
      <c r="AMH4" s="1155"/>
      <c r="AMI4" s="1155"/>
      <c r="AMJ4" s="1155"/>
      <c r="AMK4" s="1155"/>
      <c r="AML4" s="1155"/>
      <c r="AMM4" s="1155"/>
      <c r="AMN4" s="1155"/>
      <c r="AMO4" s="1155"/>
      <c r="AMP4" s="1155"/>
      <c r="AMQ4" s="1155"/>
      <c r="AMR4" s="1155"/>
      <c r="AMS4" s="1155"/>
      <c r="AMT4" s="1155"/>
      <c r="AMU4" s="1155"/>
      <c r="AMV4" s="1155"/>
      <c r="AMW4" s="1155"/>
      <c r="AMX4" s="1155"/>
      <c r="AMY4" s="1155"/>
      <c r="AMZ4" s="1155"/>
      <c r="ANA4" s="1155"/>
      <c r="ANB4" s="1155"/>
      <c r="ANC4" s="1155"/>
      <c r="AND4" s="1155"/>
      <c r="ANE4" s="1155"/>
      <c r="ANF4" s="1155"/>
      <c r="ANG4" s="1155"/>
      <c r="ANH4" s="1155"/>
      <c r="ANI4" s="1155"/>
      <c r="ANJ4" s="1155"/>
      <c r="ANK4" s="1155"/>
      <c r="ANL4" s="1155"/>
      <c r="ANM4" s="1155"/>
      <c r="ANN4" s="1155"/>
      <c r="ANO4" s="1155"/>
      <c r="ANP4" s="1155"/>
      <c r="ANQ4" s="1155"/>
      <c r="ANR4" s="1155"/>
      <c r="ANS4" s="1155"/>
      <c r="ANT4" s="1155"/>
      <c r="ANU4" s="1155"/>
      <c r="ANV4" s="1155"/>
      <c r="ANW4" s="1155"/>
      <c r="ANX4" s="1155"/>
      <c r="ANY4" s="1155"/>
      <c r="ANZ4" s="1155"/>
      <c r="AOA4" s="1155"/>
      <c r="AOB4" s="1155"/>
      <c r="AOC4" s="1155"/>
      <c r="AOD4" s="1155"/>
      <c r="AOE4" s="1155"/>
      <c r="AOF4" s="1155"/>
      <c r="AOG4" s="1155"/>
      <c r="AOH4" s="1155"/>
      <c r="AOI4" s="1155"/>
      <c r="AOJ4" s="1155"/>
      <c r="AOK4" s="1155"/>
      <c r="AOL4" s="1155"/>
      <c r="AOM4" s="1155"/>
      <c r="AON4" s="1155"/>
      <c r="AOO4" s="1155"/>
      <c r="AOP4" s="1155"/>
      <c r="AOQ4" s="1155"/>
      <c r="AOR4" s="1155"/>
      <c r="AOS4" s="1155"/>
      <c r="AOT4" s="1155"/>
      <c r="AOU4" s="1155"/>
      <c r="AOV4" s="1155"/>
      <c r="AOW4" s="1155"/>
      <c r="AOX4" s="1155"/>
      <c r="AOY4" s="1155"/>
      <c r="AOZ4" s="1155"/>
      <c r="APA4" s="1155"/>
      <c r="APB4" s="1155"/>
      <c r="APC4" s="1155"/>
      <c r="APD4" s="1155"/>
      <c r="APE4" s="1155"/>
      <c r="APF4" s="1155"/>
      <c r="APG4" s="1155"/>
      <c r="APH4" s="1155"/>
      <c r="API4" s="1155"/>
      <c r="APJ4" s="1155"/>
      <c r="APK4" s="1155"/>
      <c r="APL4" s="1155"/>
      <c r="APM4" s="1155"/>
      <c r="APN4" s="1155"/>
      <c r="APO4" s="1155"/>
      <c r="APP4" s="1155"/>
      <c r="APQ4" s="1155"/>
      <c r="APR4" s="1155"/>
      <c r="APS4" s="1155"/>
      <c r="APT4" s="1155"/>
      <c r="APU4" s="1155"/>
      <c r="APV4" s="1155"/>
      <c r="APW4" s="1155"/>
      <c r="APX4" s="1155"/>
      <c r="APY4" s="1155"/>
      <c r="APZ4" s="1155"/>
      <c r="AQA4" s="1155"/>
      <c r="AQB4" s="1155"/>
      <c r="AQC4" s="1155"/>
      <c r="AQD4" s="1155"/>
      <c r="AQE4" s="1155"/>
      <c r="AQF4" s="1155"/>
      <c r="AQG4" s="1155"/>
      <c r="AQH4" s="1155"/>
      <c r="AQI4" s="1155"/>
      <c r="AQJ4" s="1155"/>
      <c r="AQK4" s="1155"/>
      <c r="AQL4" s="1155"/>
      <c r="AQM4" s="1155"/>
      <c r="AQN4" s="1155"/>
      <c r="AQO4" s="1155"/>
      <c r="AQP4" s="1155"/>
      <c r="AQQ4" s="1155"/>
      <c r="AQR4" s="1155"/>
      <c r="AQS4" s="1155"/>
      <c r="AQT4" s="1155"/>
      <c r="AQU4" s="1155"/>
      <c r="AQV4" s="1155"/>
      <c r="AQW4" s="1155"/>
      <c r="AQX4" s="1155"/>
      <c r="AQY4" s="1155"/>
      <c r="AQZ4" s="1155"/>
      <c r="ARA4" s="1155"/>
      <c r="ARB4" s="1155"/>
      <c r="ARC4" s="1155"/>
      <c r="ARD4" s="1155"/>
      <c r="ARE4" s="1155"/>
      <c r="ARF4" s="1155"/>
      <c r="ARG4" s="1155"/>
      <c r="ARH4" s="1155"/>
      <c r="ARI4" s="1155"/>
      <c r="ARJ4" s="1155"/>
      <c r="ARK4" s="1155"/>
      <c r="ARL4" s="1155"/>
      <c r="ARM4" s="1155"/>
      <c r="ARN4" s="1155"/>
      <c r="ARO4" s="1155"/>
      <c r="ARP4" s="1155"/>
      <c r="ARQ4" s="1155"/>
      <c r="ARR4" s="1155"/>
      <c r="ARS4" s="1155"/>
      <c r="ART4" s="1155"/>
      <c r="ARU4" s="1155"/>
      <c r="ARV4" s="1155"/>
      <c r="ARW4" s="1155"/>
      <c r="ARX4" s="1155"/>
      <c r="ARY4" s="1155"/>
      <c r="ARZ4" s="1155"/>
      <c r="ASA4" s="1155"/>
      <c r="ASB4" s="1155"/>
      <c r="ASC4" s="1155"/>
      <c r="ASD4" s="1155"/>
      <c r="ASE4" s="1155"/>
      <c r="ASF4" s="1155"/>
      <c r="ASG4" s="1155"/>
      <c r="ASH4" s="1155"/>
      <c r="ASI4" s="1155"/>
      <c r="ASJ4" s="1155"/>
      <c r="ASK4" s="1155"/>
      <c r="ASL4" s="1155"/>
      <c r="ASM4" s="1155"/>
      <c r="ASN4" s="1155"/>
      <c r="ASO4" s="1155"/>
      <c r="ASP4" s="1155"/>
      <c r="ASQ4" s="1155"/>
      <c r="ASR4" s="1155"/>
      <c r="ASS4" s="1155"/>
      <c r="AST4" s="1155"/>
      <c r="ASU4" s="1155"/>
      <c r="ASV4" s="1155"/>
      <c r="ASW4" s="1155"/>
      <c r="ASX4" s="1155"/>
      <c r="ASY4" s="1155"/>
      <c r="ASZ4" s="1155"/>
      <c r="ATA4" s="1155"/>
      <c r="ATB4" s="1155"/>
      <c r="ATC4" s="1155"/>
      <c r="ATD4" s="1155"/>
      <c r="ATE4" s="1155"/>
      <c r="ATF4" s="1155"/>
      <c r="ATG4" s="1155"/>
      <c r="ATH4" s="1155"/>
      <c r="ATI4" s="1155"/>
      <c r="ATJ4" s="1155"/>
      <c r="ATK4" s="1155"/>
      <c r="ATL4" s="1155"/>
      <c r="ATM4" s="1155"/>
      <c r="ATN4" s="1155"/>
      <c r="ATO4" s="1155"/>
      <c r="ATP4" s="1155"/>
      <c r="ATQ4" s="1155"/>
      <c r="ATR4" s="1155"/>
      <c r="ATS4" s="1155"/>
      <c r="ATT4" s="1155"/>
      <c r="ATU4" s="1155"/>
      <c r="ATV4" s="1155"/>
      <c r="ATW4" s="1155"/>
      <c r="ATX4" s="1155"/>
      <c r="ATY4" s="1155"/>
      <c r="ATZ4" s="1155"/>
      <c r="AUA4" s="1155"/>
      <c r="AUB4" s="1155"/>
      <c r="AUC4" s="1155"/>
      <c r="AUD4" s="1155"/>
      <c r="AUE4" s="1155"/>
      <c r="AUF4" s="1155"/>
      <c r="AUG4" s="1155"/>
      <c r="AUH4" s="1155"/>
      <c r="AUI4" s="1155"/>
      <c r="AUJ4" s="1155"/>
      <c r="AUK4" s="1155"/>
      <c r="AUL4" s="1155"/>
      <c r="AUM4" s="1155"/>
      <c r="AUN4" s="1155"/>
      <c r="AUO4" s="1155"/>
      <c r="AUP4" s="1155"/>
      <c r="AUQ4" s="1155"/>
      <c r="AUR4" s="1155"/>
      <c r="AUS4" s="1155"/>
      <c r="AUT4" s="1155"/>
      <c r="AUU4" s="1155"/>
      <c r="AUV4" s="1155"/>
      <c r="AUW4" s="1155"/>
      <c r="AUX4" s="1155"/>
      <c r="AUY4" s="1155"/>
      <c r="AUZ4" s="1155"/>
      <c r="AVA4" s="1155"/>
      <c r="AVB4" s="1155"/>
      <c r="AVC4" s="1155"/>
      <c r="AVD4" s="1155"/>
      <c r="AVE4" s="1155"/>
      <c r="AVF4" s="1155"/>
      <c r="AVG4" s="1155"/>
      <c r="AVH4" s="1155"/>
      <c r="AVI4" s="1155"/>
      <c r="AVJ4" s="1155"/>
      <c r="AVK4" s="1155"/>
      <c r="AVL4" s="1155"/>
      <c r="AVM4" s="1155"/>
      <c r="AVN4" s="1155"/>
      <c r="AVO4" s="1155"/>
      <c r="AVP4" s="1155"/>
      <c r="AVQ4" s="1155"/>
      <c r="AVR4" s="1155"/>
      <c r="AVS4" s="1155"/>
      <c r="AVT4" s="1155"/>
      <c r="AVU4" s="1155"/>
      <c r="AVV4" s="1155"/>
      <c r="AVW4" s="1155"/>
      <c r="AVX4" s="1155"/>
      <c r="AVY4" s="1155"/>
      <c r="AVZ4" s="1155"/>
      <c r="AWA4" s="1155"/>
      <c r="AWB4" s="1155"/>
      <c r="AWC4" s="1155"/>
      <c r="AWD4" s="1155"/>
      <c r="AWE4" s="1155"/>
      <c r="AWF4" s="1155"/>
      <c r="AWG4" s="1155"/>
      <c r="AWH4" s="1155"/>
      <c r="AWI4" s="1155"/>
      <c r="AWJ4" s="1155"/>
      <c r="AWK4" s="1155"/>
      <c r="AWL4" s="1155"/>
      <c r="AWM4" s="1155"/>
      <c r="AWN4" s="1155"/>
      <c r="AWO4" s="1155"/>
      <c r="AWP4" s="1155"/>
      <c r="AWQ4" s="1155"/>
      <c r="AWR4" s="1155"/>
      <c r="AWS4" s="1155"/>
      <c r="AWT4" s="1155"/>
      <c r="AWU4" s="1155"/>
      <c r="AWV4" s="1155"/>
      <c r="AWW4" s="1155"/>
      <c r="AWX4" s="1155"/>
      <c r="AWY4" s="1155"/>
      <c r="AWZ4" s="1155"/>
      <c r="AXA4" s="1155"/>
      <c r="AXB4" s="1155"/>
      <c r="AXC4" s="1155"/>
      <c r="AXD4" s="1155"/>
      <c r="AXE4" s="1155"/>
      <c r="AXF4" s="1155"/>
      <c r="AXG4" s="1155"/>
      <c r="AXH4" s="1155"/>
      <c r="AXI4" s="1155"/>
      <c r="AXJ4" s="1155"/>
      <c r="AXK4" s="1155"/>
      <c r="AXL4" s="1155"/>
      <c r="AXM4" s="1155"/>
      <c r="AXN4" s="1155"/>
      <c r="AXO4" s="1155"/>
      <c r="AXP4" s="1155"/>
      <c r="AXQ4" s="1155"/>
      <c r="AXR4" s="1155"/>
      <c r="AXS4" s="1155"/>
      <c r="AXT4" s="1155"/>
      <c r="AXU4" s="1155"/>
      <c r="AXV4" s="1155"/>
      <c r="AXW4" s="1155"/>
      <c r="AXX4" s="1155"/>
      <c r="AXY4" s="1155"/>
      <c r="AXZ4" s="1155"/>
      <c r="AYA4" s="1155"/>
      <c r="AYB4" s="1155"/>
      <c r="AYC4" s="1155"/>
      <c r="AYD4" s="1155"/>
      <c r="AYE4" s="1155"/>
      <c r="AYF4" s="1155"/>
      <c r="AYG4" s="1155"/>
      <c r="AYH4" s="1155"/>
      <c r="AYI4" s="1155"/>
      <c r="AYJ4" s="1155"/>
      <c r="AYK4" s="1155"/>
      <c r="AYL4" s="1155"/>
      <c r="AYM4" s="1155"/>
      <c r="AYN4" s="1155"/>
      <c r="AYO4" s="1155"/>
      <c r="AYP4" s="1155"/>
      <c r="AYQ4" s="1155"/>
      <c r="AYR4" s="1155"/>
      <c r="AYS4" s="1155"/>
      <c r="AYT4" s="1155"/>
      <c r="AYU4" s="1155"/>
      <c r="AYV4" s="1155"/>
      <c r="AYW4" s="1155"/>
      <c r="AYX4" s="1155"/>
      <c r="AYY4" s="1155"/>
      <c r="AYZ4" s="1155"/>
      <c r="AZA4" s="1155"/>
      <c r="AZB4" s="1155"/>
      <c r="AZC4" s="1155"/>
      <c r="AZD4" s="1155"/>
      <c r="AZE4" s="1155"/>
      <c r="AZF4" s="1155"/>
      <c r="AZG4" s="1155"/>
      <c r="AZH4" s="1155"/>
      <c r="AZI4" s="1155"/>
      <c r="AZJ4" s="1155"/>
      <c r="AZK4" s="1155"/>
      <c r="AZL4" s="1155"/>
      <c r="AZM4" s="1155"/>
      <c r="AZN4" s="1155"/>
      <c r="AZO4" s="1155"/>
      <c r="AZP4" s="1155"/>
      <c r="AZQ4" s="1155"/>
      <c r="AZR4" s="1155"/>
      <c r="AZS4" s="1155"/>
      <c r="AZT4" s="1155"/>
      <c r="AZU4" s="1155"/>
      <c r="AZV4" s="1155"/>
      <c r="AZW4" s="1155"/>
      <c r="AZX4" s="1155"/>
      <c r="AZY4" s="1155"/>
      <c r="AZZ4" s="1155"/>
      <c r="BAA4" s="1155"/>
      <c r="BAB4" s="1155"/>
      <c r="BAC4" s="1155"/>
      <c r="BAD4" s="1155"/>
      <c r="BAE4" s="1155"/>
      <c r="BAF4" s="1155"/>
      <c r="BAG4" s="1155"/>
      <c r="BAH4" s="1155"/>
      <c r="BAI4" s="1155"/>
      <c r="BAJ4" s="1155"/>
      <c r="BAK4" s="1155"/>
      <c r="BAL4" s="1155"/>
      <c r="BAM4" s="1155"/>
      <c r="BAN4" s="1155"/>
      <c r="BAO4" s="1155"/>
      <c r="BAP4" s="1155"/>
      <c r="BAQ4" s="1155"/>
      <c r="BAR4" s="1155"/>
      <c r="BAS4" s="1155"/>
      <c r="BAT4" s="1155"/>
      <c r="BAU4" s="1155"/>
      <c r="BAV4" s="1155"/>
      <c r="BAW4" s="1155"/>
      <c r="BAX4" s="1155"/>
      <c r="BAY4" s="1155"/>
      <c r="BAZ4" s="1155"/>
      <c r="BBA4" s="1155"/>
      <c r="BBB4" s="1155"/>
      <c r="BBC4" s="1155"/>
      <c r="BBD4" s="1155"/>
      <c r="BBE4" s="1155"/>
      <c r="BBF4" s="1155"/>
      <c r="BBG4" s="1155"/>
      <c r="BBH4" s="1155"/>
      <c r="BBI4" s="1155"/>
      <c r="BBJ4" s="1155"/>
      <c r="BBK4" s="1155"/>
      <c r="BBL4" s="1155"/>
      <c r="BBM4" s="1155"/>
      <c r="BBN4" s="1155"/>
      <c r="BBO4" s="1155"/>
      <c r="BBP4" s="1155"/>
      <c r="BBQ4" s="1155"/>
      <c r="BBR4" s="1155"/>
      <c r="BBS4" s="1155"/>
      <c r="BBT4" s="1155"/>
      <c r="BBU4" s="1155"/>
      <c r="BBV4" s="1155"/>
      <c r="BBW4" s="1155"/>
      <c r="BBX4" s="1155"/>
      <c r="BBY4" s="1155"/>
      <c r="BBZ4" s="1155"/>
      <c r="BCA4" s="1155"/>
      <c r="BCB4" s="1155"/>
      <c r="BCC4" s="1155"/>
      <c r="BCD4" s="1155"/>
      <c r="BCE4" s="1155"/>
      <c r="BCF4" s="1155"/>
      <c r="BCG4" s="1155"/>
      <c r="BCH4" s="1155"/>
      <c r="BCI4" s="1155"/>
      <c r="BCJ4" s="1155"/>
      <c r="BCK4" s="1155"/>
      <c r="BCL4" s="1155"/>
      <c r="BCM4" s="1155"/>
      <c r="BCN4" s="1155"/>
      <c r="BCO4" s="1155"/>
      <c r="BCP4" s="1155"/>
      <c r="BCQ4" s="1155"/>
      <c r="BCR4" s="1155"/>
      <c r="BCS4" s="1155"/>
      <c r="BCT4" s="1155"/>
      <c r="BCU4" s="1155"/>
      <c r="BCV4" s="1155"/>
      <c r="BCW4" s="1155"/>
      <c r="BCX4" s="1155"/>
      <c r="BCY4" s="1155"/>
      <c r="BCZ4" s="1155"/>
      <c r="BDA4" s="1155"/>
      <c r="BDB4" s="1155"/>
      <c r="BDC4" s="1155"/>
      <c r="BDD4" s="1155"/>
      <c r="BDE4" s="1155"/>
      <c r="BDF4" s="1155"/>
      <c r="BDG4" s="1155"/>
      <c r="BDH4" s="1155"/>
      <c r="BDI4" s="1155"/>
      <c r="BDJ4" s="1155"/>
      <c r="BDK4" s="1155"/>
      <c r="BDL4" s="1155"/>
      <c r="BDM4" s="1155"/>
      <c r="BDN4" s="1155"/>
      <c r="BDO4" s="1155"/>
      <c r="BDP4" s="1155"/>
      <c r="BDQ4" s="1155"/>
      <c r="BDR4" s="1155"/>
      <c r="BDS4" s="1155"/>
      <c r="BDT4" s="1155"/>
      <c r="BDU4" s="1155"/>
      <c r="BDV4" s="1155"/>
      <c r="BDW4" s="1155"/>
      <c r="BDX4" s="1155"/>
      <c r="BDY4" s="1155"/>
      <c r="BDZ4" s="1155"/>
      <c r="BEA4" s="1155"/>
      <c r="BEB4" s="1155"/>
      <c r="BEC4" s="1155"/>
      <c r="BED4" s="1155"/>
      <c r="BEE4" s="1155"/>
      <c r="BEF4" s="1155"/>
      <c r="BEG4" s="1155"/>
      <c r="BEH4" s="1155"/>
      <c r="BEI4" s="1155"/>
      <c r="BEJ4" s="1155"/>
      <c r="BEK4" s="1155"/>
      <c r="BEL4" s="1155"/>
      <c r="BEM4" s="1155"/>
      <c r="BEN4" s="1155"/>
      <c r="BEO4" s="1155"/>
      <c r="BEP4" s="1155"/>
      <c r="BEQ4" s="1155"/>
      <c r="BER4" s="1155"/>
      <c r="BES4" s="1155"/>
      <c r="BET4" s="1155"/>
      <c r="BEU4" s="1155"/>
      <c r="BEV4" s="1155"/>
      <c r="BEW4" s="1155"/>
      <c r="BEX4" s="1155"/>
      <c r="BEY4" s="1155"/>
      <c r="BEZ4" s="1155"/>
      <c r="BFA4" s="1155"/>
      <c r="BFB4" s="1155"/>
      <c r="BFC4" s="1155"/>
      <c r="BFD4" s="1155"/>
      <c r="BFE4" s="1155"/>
      <c r="BFF4" s="1155"/>
      <c r="BFG4" s="1155"/>
      <c r="BFH4" s="1155"/>
      <c r="BFI4" s="1155"/>
      <c r="BFJ4" s="1155"/>
      <c r="BFK4" s="1155"/>
      <c r="BFL4" s="1155"/>
      <c r="BFM4" s="1155"/>
      <c r="BFN4" s="1155"/>
      <c r="BFO4" s="1155"/>
      <c r="BFP4" s="1155"/>
      <c r="BFQ4" s="1155"/>
      <c r="BFR4" s="1155"/>
      <c r="BFS4" s="1155"/>
      <c r="BFT4" s="1155"/>
      <c r="BFU4" s="1155"/>
      <c r="BFV4" s="1155"/>
      <c r="BFW4" s="1155"/>
      <c r="BFX4" s="1155"/>
      <c r="BFY4" s="1155"/>
      <c r="BFZ4" s="1155"/>
      <c r="BGA4" s="1155"/>
      <c r="BGB4" s="1155"/>
      <c r="BGC4" s="1155"/>
      <c r="BGD4" s="1155"/>
      <c r="BGE4" s="1155"/>
      <c r="BGF4" s="1155"/>
      <c r="BGG4" s="1155"/>
      <c r="BGH4" s="1155"/>
      <c r="BGI4" s="1155"/>
      <c r="BGJ4" s="1155"/>
      <c r="BGK4" s="1155"/>
      <c r="BGL4" s="1155"/>
      <c r="BGM4" s="1155"/>
      <c r="BGN4" s="1155"/>
      <c r="BGO4" s="1155"/>
      <c r="BGP4" s="1155"/>
      <c r="BGQ4" s="1155"/>
      <c r="BGR4" s="1155"/>
      <c r="BGS4" s="1155"/>
      <c r="BGT4" s="1155"/>
      <c r="BGU4" s="1155"/>
      <c r="BGV4" s="1155"/>
      <c r="BGW4" s="1155"/>
      <c r="BGX4" s="1155"/>
      <c r="BGY4" s="1155"/>
      <c r="BGZ4" s="1155"/>
      <c r="BHA4" s="1155"/>
      <c r="BHB4" s="1155"/>
      <c r="BHC4" s="1155"/>
      <c r="BHD4" s="1155"/>
      <c r="BHE4" s="1155"/>
      <c r="BHF4" s="1155"/>
      <c r="BHG4" s="1155"/>
      <c r="BHH4" s="1155"/>
      <c r="BHI4" s="1155"/>
      <c r="BHJ4" s="1155"/>
      <c r="BHK4" s="1155"/>
      <c r="BHL4" s="1155"/>
      <c r="BHM4" s="1155"/>
      <c r="BHN4" s="1155"/>
      <c r="BHO4" s="1155"/>
      <c r="BHP4" s="1155"/>
      <c r="BHQ4" s="1155"/>
      <c r="BHR4" s="1155"/>
      <c r="BHS4" s="1155"/>
      <c r="BHT4" s="1155"/>
      <c r="BHU4" s="1155"/>
      <c r="BHV4" s="1155"/>
      <c r="BHW4" s="1155"/>
      <c r="BHX4" s="1155"/>
      <c r="BHY4" s="1155"/>
      <c r="BHZ4" s="1155"/>
      <c r="BIA4" s="1155"/>
      <c r="BIB4" s="1155"/>
      <c r="BIC4" s="1155"/>
      <c r="BID4" s="1155"/>
      <c r="BIE4" s="1155"/>
      <c r="BIF4" s="1155"/>
      <c r="BIG4" s="1155"/>
      <c r="BIH4" s="1155"/>
      <c r="BII4" s="1155"/>
      <c r="BIJ4" s="1155"/>
      <c r="BIK4" s="1155"/>
      <c r="BIL4" s="1155"/>
      <c r="BIM4" s="1155"/>
      <c r="BIN4" s="1155"/>
      <c r="BIO4" s="1155"/>
      <c r="BIP4" s="1155"/>
      <c r="BIQ4" s="1155"/>
      <c r="BIR4" s="1155"/>
      <c r="BIS4" s="1155"/>
      <c r="BIT4" s="1155"/>
      <c r="BIU4" s="1155"/>
      <c r="BIV4" s="1155"/>
      <c r="BIW4" s="1155"/>
      <c r="BIX4" s="1155"/>
      <c r="BIY4" s="1155"/>
      <c r="BIZ4" s="1155"/>
      <c r="BJA4" s="1155"/>
      <c r="BJB4" s="1155"/>
      <c r="BJC4" s="1155"/>
      <c r="BJD4" s="1155"/>
      <c r="BJE4" s="1155"/>
      <c r="BJF4" s="1155"/>
      <c r="BJG4" s="1155"/>
      <c r="BJH4" s="1155"/>
      <c r="BJI4" s="1155"/>
      <c r="BJJ4" s="1155"/>
      <c r="BJK4" s="1155"/>
      <c r="BJL4" s="1155"/>
      <c r="BJM4" s="1155"/>
      <c r="BJN4" s="1155"/>
      <c r="BJO4" s="1155"/>
      <c r="BJP4" s="1155"/>
      <c r="BJQ4" s="1155"/>
      <c r="BJR4" s="1155"/>
      <c r="BJS4" s="1155"/>
      <c r="BJT4" s="1155"/>
      <c r="BJU4" s="1155"/>
      <c r="BJV4" s="1155"/>
      <c r="BJW4" s="1155"/>
      <c r="BJX4" s="1155"/>
      <c r="BJY4" s="1155"/>
      <c r="BJZ4" s="1155"/>
      <c r="BKA4" s="1155"/>
      <c r="BKB4" s="1155"/>
      <c r="BKC4" s="1155"/>
      <c r="BKD4" s="1155"/>
      <c r="BKE4" s="1155"/>
      <c r="BKF4" s="1155"/>
      <c r="BKG4" s="1155"/>
      <c r="BKH4" s="1155"/>
      <c r="BKI4" s="1155"/>
      <c r="BKJ4" s="1155"/>
      <c r="BKK4" s="1155"/>
      <c r="BKL4" s="1155"/>
      <c r="BKM4" s="1155"/>
      <c r="BKN4" s="1155"/>
      <c r="BKO4" s="1155"/>
      <c r="BKP4" s="1155"/>
      <c r="BKQ4" s="1155"/>
      <c r="BKR4" s="1155"/>
      <c r="BKS4" s="1155"/>
      <c r="BKT4" s="1155"/>
      <c r="BKU4" s="1155"/>
      <c r="BKV4" s="1155"/>
      <c r="BKW4" s="1155"/>
      <c r="BKX4" s="1155"/>
      <c r="BKY4" s="1155"/>
      <c r="BKZ4" s="1155"/>
      <c r="BLA4" s="1155"/>
      <c r="BLB4" s="1155"/>
      <c r="BLC4" s="1155"/>
      <c r="BLD4" s="1155"/>
      <c r="BLE4" s="1155"/>
      <c r="BLF4" s="1155"/>
      <c r="BLG4" s="1155"/>
      <c r="BLH4" s="1155"/>
      <c r="BLI4" s="1155"/>
      <c r="BLJ4" s="1155"/>
      <c r="BLK4" s="1155"/>
      <c r="BLL4" s="1155"/>
      <c r="BLM4" s="1155"/>
      <c r="BLN4" s="1155"/>
      <c r="BLO4" s="1155"/>
      <c r="BLP4" s="1155"/>
      <c r="BLQ4" s="1155"/>
      <c r="BLR4" s="1155"/>
      <c r="BLS4" s="1155"/>
      <c r="BLT4" s="1155"/>
      <c r="BLU4" s="1155"/>
      <c r="BLV4" s="1155"/>
      <c r="BLW4" s="1155"/>
      <c r="BLX4" s="1155"/>
      <c r="BLY4" s="1155"/>
      <c r="BLZ4" s="1155"/>
      <c r="BMA4" s="1155"/>
      <c r="BMB4" s="1155"/>
      <c r="BMC4" s="1155"/>
      <c r="BMD4" s="1155"/>
      <c r="BME4" s="1155"/>
      <c r="BMF4" s="1155"/>
      <c r="BMG4" s="1155"/>
      <c r="BMH4" s="1155"/>
      <c r="BMI4" s="1155"/>
      <c r="BMJ4" s="1155"/>
      <c r="BMK4" s="1155"/>
      <c r="BML4" s="1155"/>
      <c r="BMM4" s="1155"/>
      <c r="BMN4" s="1155"/>
      <c r="BMO4" s="1155"/>
      <c r="BMP4" s="1155"/>
      <c r="BMQ4" s="1155"/>
      <c r="BMR4" s="1155"/>
      <c r="BMS4" s="1155"/>
      <c r="BMT4" s="1155"/>
      <c r="BMU4" s="1155"/>
      <c r="BMV4" s="1155"/>
      <c r="BMW4" s="1155"/>
      <c r="BMX4" s="1155"/>
      <c r="BMY4" s="1155"/>
      <c r="BMZ4" s="1155"/>
      <c r="BNA4" s="1155"/>
      <c r="BNB4" s="1155"/>
      <c r="BNC4" s="1155"/>
      <c r="BND4" s="1155"/>
      <c r="BNE4" s="1155"/>
      <c r="BNF4" s="1155"/>
      <c r="BNG4" s="1155"/>
      <c r="BNH4" s="1155"/>
      <c r="BNI4" s="1155"/>
      <c r="BNJ4" s="1155"/>
      <c r="BNK4" s="1155"/>
      <c r="BNL4" s="1155"/>
      <c r="BNM4" s="1155"/>
      <c r="BNN4" s="1155"/>
      <c r="BNO4" s="1155"/>
      <c r="BNP4" s="1155"/>
      <c r="BNQ4" s="1155"/>
      <c r="BNR4" s="1155"/>
      <c r="BNS4" s="1155"/>
      <c r="BNT4" s="1155"/>
      <c r="BNU4" s="1155"/>
      <c r="BNV4" s="1155"/>
      <c r="BNW4" s="1155"/>
      <c r="BNX4" s="1155"/>
      <c r="BNY4" s="1155"/>
      <c r="BNZ4" s="1155"/>
      <c r="BOA4" s="1155"/>
      <c r="BOB4" s="1155"/>
      <c r="BOC4" s="1155"/>
      <c r="BOD4" s="1155"/>
      <c r="BOE4" s="1155"/>
      <c r="BOF4" s="1155"/>
      <c r="BOG4" s="1155"/>
      <c r="BOH4" s="1155"/>
      <c r="BOI4" s="1155"/>
      <c r="BOJ4" s="1155"/>
      <c r="BOK4" s="1155"/>
      <c r="BOL4" s="1155"/>
      <c r="BOM4" s="1155"/>
      <c r="BON4" s="1155"/>
      <c r="BOO4" s="1155"/>
      <c r="BOP4" s="1155"/>
      <c r="BOQ4" s="1155"/>
      <c r="BOR4" s="1155"/>
      <c r="BOS4" s="1155"/>
      <c r="BOT4" s="1155"/>
      <c r="BOU4" s="1155"/>
      <c r="BOV4" s="1155"/>
      <c r="BOW4" s="1155"/>
      <c r="BOX4" s="1155"/>
      <c r="BOY4" s="1155"/>
      <c r="BOZ4" s="1155"/>
      <c r="BPA4" s="1155"/>
      <c r="BPB4" s="1155"/>
      <c r="BPC4" s="1155"/>
      <c r="BPD4" s="1155"/>
      <c r="BPE4" s="1155"/>
      <c r="BPF4" s="1155"/>
      <c r="BPG4" s="1155"/>
      <c r="BPH4" s="1155"/>
      <c r="BPI4" s="1155"/>
      <c r="BPJ4" s="1155"/>
      <c r="BPK4" s="1155"/>
      <c r="BPL4" s="1155"/>
      <c r="BPM4" s="1155"/>
      <c r="BPN4" s="1155"/>
      <c r="BPO4" s="1155"/>
      <c r="BPP4" s="1155"/>
      <c r="BPQ4" s="1155"/>
      <c r="BPR4" s="1155"/>
      <c r="BPS4" s="1155"/>
      <c r="BPT4" s="1155"/>
      <c r="BPU4" s="1155"/>
      <c r="BPV4" s="1155"/>
      <c r="BPW4" s="1155"/>
      <c r="BPX4" s="1155"/>
      <c r="BPY4" s="1155"/>
      <c r="BPZ4" s="1155"/>
      <c r="BQA4" s="1155"/>
      <c r="BQB4" s="1155"/>
      <c r="BQC4" s="1155"/>
      <c r="BQD4" s="1155"/>
      <c r="BQE4" s="1155"/>
      <c r="BQF4" s="1155"/>
      <c r="BQG4" s="1155"/>
      <c r="BQH4" s="1155"/>
      <c r="BQI4" s="1155"/>
      <c r="BQJ4" s="1155"/>
      <c r="BQK4" s="1155"/>
      <c r="BQL4" s="1155"/>
      <c r="BQM4" s="1155"/>
      <c r="BQN4" s="1155"/>
      <c r="BQO4" s="1155"/>
      <c r="BQP4" s="1155"/>
      <c r="BQQ4" s="1155"/>
      <c r="BQR4" s="1155"/>
      <c r="BQS4" s="1155"/>
      <c r="BQT4" s="1155"/>
      <c r="BQU4" s="1155"/>
      <c r="BQV4" s="1155"/>
      <c r="BQW4" s="1155"/>
      <c r="BQX4" s="1155"/>
      <c r="BQY4" s="1155"/>
      <c r="BQZ4" s="1155"/>
      <c r="BRA4" s="1155"/>
      <c r="BRB4" s="1155"/>
      <c r="BRC4" s="1155"/>
      <c r="BRD4" s="1155"/>
      <c r="BRE4" s="1155"/>
      <c r="BRF4" s="1155"/>
      <c r="BRG4" s="1155"/>
      <c r="BRH4" s="1155"/>
      <c r="BRI4" s="1155"/>
      <c r="BRJ4" s="1155"/>
      <c r="BRK4" s="1155"/>
      <c r="BRL4" s="1155"/>
      <c r="BRM4" s="1155"/>
      <c r="BRN4" s="1155"/>
      <c r="BRO4" s="1155"/>
      <c r="BRP4" s="1155"/>
      <c r="BRQ4" s="1155"/>
      <c r="BRR4" s="1155"/>
      <c r="BRS4" s="1155"/>
      <c r="BRT4" s="1155"/>
      <c r="BRU4" s="1155"/>
      <c r="BRV4" s="1155"/>
      <c r="BRW4" s="1155"/>
      <c r="BRX4" s="1155"/>
      <c r="BRY4" s="1155"/>
      <c r="BRZ4" s="1155"/>
      <c r="BSA4" s="1155"/>
      <c r="BSB4" s="1155"/>
      <c r="BSC4" s="1155"/>
      <c r="BSD4" s="1155"/>
      <c r="BSE4" s="1155"/>
      <c r="BSF4" s="1155"/>
      <c r="BSG4" s="1155"/>
      <c r="BSH4" s="1155"/>
      <c r="BSI4" s="1155"/>
      <c r="BSJ4" s="1155"/>
      <c r="BSK4" s="1155"/>
      <c r="BSL4" s="1155"/>
      <c r="BSM4" s="1155"/>
      <c r="BSN4" s="1155"/>
      <c r="BSO4" s="1155"/>
      <c r="BSP4" s="1155"/>
      <c r="BSQ4" s="1155"/>
      <c r="BSR4" s="1155"/>
      <c r="BSS4" s="1155"/>
      <c r="BST4" s="1155"/>
      <c r="BSU4" s="1155"/>
      <c r="BSV4" s="1155"/>
      <c r="BSW4" s="1155"/>
      <c r="BSX4" s="1155"/>
      <c r="BSY4" s="1155"/>
      <c r="BSZ4" s="1155"/>
      <c r="BTA4" s="1155"/>
      <c r="BTB4" s="1155"/>
      <c r="BTC4" s="1155"/>
      <c r="BTD4" s="1155"/>
      <c r="BTE4" s="1155"/>
      <c r="BTF4" s="1155"/>
      <c r="BTG4" s="1155"/>
      <c r="BTH4" s="1155"/>
      <c r="BTI4" s="1155"/>
      <c r="BTJ4" s="1155"/>
      <c r="BTK4" s="1155"/>
      <c r="BTL4" s="1155"/>
      <c r="BTM4" s="1155"/>
      <c r="BTN4" s="1155"/>
      <c r="BTO4" s="1155"/>
      <c r="BTP4" s="1155"/>
      <c r="BTQ4" s="1155"/>
      <c r="BTR4" s="1155"/>
      <c r="BTS4" s="1155"/>
      <c r="BTT4" s="1155"/>
      <c r="BTU4" s="1155"/>
      <c r="BTV4" s="1155"/>
      <c r="BTW4" s="1155"/>
      <c r="BTX4" s="1155"/>
      <c r="BTY4" s="1155"/>
      <c r="BTZ4" s="1155"/>
      <c r="BUA4" s="1155"/>
      <c r="BUB4" s="1155"/>
      <c r="BUC4" s="1155"/>
      <c r="BUD4" s="1155"/>
      <c r="BUE4" s="1155"/>
      <c r="BUF4" s="1155"/>
      <c r="BUG4" s="1155"/>
      <c r="BUH4" s="1155"/>
      <c r="BUI4" s="1155"/>
      <c r="BUJ4" s="1155"/>
      <c r="BUK4" s="1155"/>
      <c r="BUL4" s="1155"/>
      <c r="BUM4" s="1155"/>
      <c r="BUN4" s="1155"/>
      <c r="BUO4" s="1155"/>
      <c r="BUP4" s="1155"/>
      <c r="BUQ4" s="1155"/>
      <c r="BUR4" s="1155"/>
      <c r="BUS4" s="1155"/>
      <c r="BUT4" s="1155"/>
      <c r="BUU4" s="1155"/>
      <c r="BUV4" s="1155"/>
      <c r="BUW4" s="1155"/>
      <c r="BUX4" s="1155"/>
      <c r="BUY4" s="1155"/>
      <c r="BUZ4" s="1155"/>
      <c r="BVA4" s="1155"/>
      <c r="BVB4" s="1155"/>
      <c r="BVC4" s="1155"/>
      <c r="BVD4" s="1155"/>
      <c r="BVE4" s="1155"/>
      <c r="BVF4" s="1155"/>
      <c r="BVG4" s="1155"/>
      <c r="BVH4" s="1155"/>
      <c r="BVI4" s="1155"/>
      <c r="BVJ4" s="1155"/>
      <c r="BVK4" s="1155"/>
      <c r="BVL4" s="1155"/>
      <c r="BVM4" s="1155"/>
      <c r="BVN4" s="1155"/>
      <c r="BVO4" s="1155"/>
      <c r="BVP4" s="1155"/>
      <c r="BVQ4" s="1155"/>
      <c r="BVR4" s="1155"/>
      <c r="BVS4" s="1155"/>
      <c r="BVT4" s="1155"/>
      <c r="BVU4" s="1155"/>
      <c r="BVV4" s="1155"/>
      <c r="BVW4" s="1155"/>
      <c r="BVX4" s="1155"/>
      <c r="BVY4" s="1155"/>
      <c r="BVZ4" s="1155"/>
      <c r="BWA4" s="1155"/>
      <c r="BWB4" s="1155"/>
      <c r="BWC4" s="1155"/>
      <c r="BWD4" s="1155"/>
      <c r="BWE4" s="1155"/>
      <c r="BWF4" s="1155"/>
      <c r="BWG4" s="1155"/>
      <c r="BWH4" s="1155"/>
      <c r="BWI4" s="1155"/>
      <c r="BWJ4" s="1155"/>
      <c r="BWK4" s="1155"/>
      <c r="BWL4" s="1155"/>
      <c r="BWM4" s="1155"/>
      <c r="BWN4" s="1155"/>
      <c r="BWO4" s="1155"/>
      <c r="BWP4" s="1155"/>
      <c r="BWQ4" s="1155"/>
      <c r="BWR4" s="1155"/>
      <c r="BWS4" s="1155"/>
      <c r="BWT4" s="1155"/>
      <c r="BWU4" s="1155"/>
      <c r="BWV4" s="1155"/>
      <c r="BWW4" s="1155"/>
      <c r="BWX4" s="1155"/>
      <c r="BWY4" s="1155"/>
      <c r="BWZ4" s="1155"/>
      <c r="BXA4" s="1155"/>
      <c r="BXB4" s="1155"/>
      <c r="BXC4" s="1155"/>
      <c r="BXD4" s="1155"/>
      <c r="BXE4" s="1155"/>
      <c r="BXF4" s="1155"/>
      <c r="BXG4" s="1155"/>
      <c r="BXH4" s="1155"/>
      <c r="BXI4" s="1155"/>
      <c r="BXJ4" s="1155"/>
      <c r="BXK4" s="1155"/>
      <c r="BXL4" s="1155"/>
      <c r="BXM4" s="1155"/>
      <c r="BXN4" s="1155"/>
      <c r="BXO4" s="1155"/>
      <c r="BXP4" s="1155"/>
      <c r="BXQ4" s="1155"/>
      <c r="BXR4" s="1155"/>
      <c r="BXS4" s="1155"/>
      <c r="BXT4" s="1155"/>
      <c r="BXU4" s="1155"/>
      <c r="BXV4" s="1155"/>
      <c r="BXW4" s="1155"/>
      <c r="BXX4" s="1155"/>
      <c r="BXY4" s="1155"/>
      <c r="BXZ4" s="1155"/>
      <c r="BYA4" s="1155"/>
      <c r="BYB4" s="1155"/>
      <c r="BYC4" s="1155"/>
      <c r="BYD4" s="1155"/>
      <c r="BYE4" s="1155"/>
      <c r="BYF4" s="1155"/>
      <c r="BYG4" s="1155"/>
      <c r="BYH4" s="1155"/>
      <c r="BYI4" s="1155"/>
      <c r="BYJ4" s="1155"/>
      <c r="BYK4" s="1155"/>
      <c r="BYL4" s="1155"/>
      <c r="BYM4" s="1155"/>
      <c r="BYN4" s="1155"/>
      <c r="BYO4" s="1155"/>
      <c r="BYP4" s="1155"/>
      <c r="BYQ4" s="1155"/>
      <c r="BYR4" s="1155"/>
      <c r="BYS4" s="1155"/>
      <c r="BYT4" s="1155"/>
      <c r="BYU4" s="1155"/>
      <c r="BYV4" s="1155"/>
      <c r="BYW4" s="1155"/>
      <c r="BYX4" s="1155"/>
      <c r="BYY4" s="1155"/>
      <c r="BYZ4" s="1155"/>
      <c r="BZA4" s="1155"/>
      <c r="BZB4" s="1155"/>
      <c r="BZC4" s="1155"/>
      <c r="BZD4" s="1155"/>
      <c r="BZE4" s="1155"/>
      <c r="BZF4" s="1155"/>
      <c r="BZG4" s="1155"/>
      <c r="BZH4" s="1155"/>
      <c r="BZI4" s="1155"/>
      <c r="BZJ4" s="1155"/>
      <c r="BZK4" s="1155"/>
      <c r="BZL4" s="1155"/>
      <c r="BZM4" s="1155"/>
      <c r="BZN4" s="1155"/>
      <c r="BZO4" s="1155"/>
      <c r="BZP4" s="1155"/>
      <c r="BZQ4" s="1155"/>
      <c r="BZR4" s="1155"/>
      <c r="BZS4" s="1155"/>
      <c r="BZT4" s="1155"/>
      <c r="BZU4" s="1155"/>
      <c r="BZV4" s="1155"/>
      <c r="BZW4" s="1155"/>
      <c r="BZX4" s="1155"/>
      <c r="BZY4" s="1155"/>
      <c r="BZZ4" s="1155"/>
      <c r="CAA4" s="1155"/>
      <c r="CAB4" s="1155"/>
      <c r="CAC4" s="1155"/>
      <c r="CAD4" s="1155"/>
      <c r="CAE4" s="1155"/>
      <c r="CAF4" s="1155"/>
      <c r="CAG4" s="1155"/>
      <c r="CAH4" s="1155"/>
      <c r="CAI4" s="1155"/>
      <c r="CAJ4" s="1155"/>
      <c r="CAK4" s="1155"/>
      <c r="CAL4" s="1155"/>
      <c r="CAM4" s="1155"/>
      <c r="CAN4" s="1155"/>
      <c r="CAO4" s="1155"/>
      <c r="CAP4" s="1155"/>
      <c r="CAQ4" s="1155"/>
      <c r="CAR4" s="1155"/>
      <c r="CAS4" s="1155"/>
      <c r="CAT4" s="1155"/>
      <c r="CAU4" s="1155"/>
      <c r="CAV4" s="1155"/>
      <c r="CAW4" s="1155"/>
      <c r="CAX4" s="1155"/>
      <c r="CAY4" s="1155"/>
      <c r="CAZ4" s="1155"/>
      <c r="CBA4" s="1155"/>
      <c r="CBB4" s="1155"/>
      <c r="CBC4" s="1155"/>
      <c r="CBD4" s="1155"/>
      <c r="CBE4" s="1155"/>
      <c r="CBF4" s="1155"/>
      <c r="CBG4" s="1155"/>
      <c r="CBH4" s="1155"/>
      <c r="CBI4" s="1155"/>
      <c r="CBJ4" s="1155"/>
      <c r="CBK4" s="1155"/>
      <c r="CBL4" s="1155"/>
      <c r="CBM4" s="1155"/>
      <c r="CBN4" s="1155"/>
      <c r="CBO4" s="1155"/>
      <c r="CBP4" s="1155"/>
      <c r="CBQ4" s="1155"/>
      <c r="CBR4" s="1155"/>
      <c r="CBS4" s="1155"/>
      <c r="CBT4" s="1155"/>
      <c r="CBU4" s="1155"/>
      <c r="CBV4" s="1155"/>
      <c r="CBW4" s="1155"/>
      <c r="CBX4" s="1155"/>
      <c r="CBY4" s="1155"/>
      <c r="CBZ4" s="1155"/>
      <c r="CCA4" s="1155"/>
      <c r="CCB4" s="1155"/>
      <c r="CCC4" s="1155"/>
      <c r="CCD4" s="1155"/>
      <c r="CCE4" s="1155"/>
      <c r="CCF4" s="1155"/>
      <c r="CCG4" s="1155"/>
      <c r="CCH4" s="1155"/>
      <c r="CCI4" s="1155"/>
      <c r="CCJ4" s="1155"/>
      <c r="CCK4" s="1155"/>
      <c r="CCL4" s="1155"/>
      <c r="CCM4" s="1155"/>
      <c r="CCN4" s="1155"/>
      <c r="CCO4" s="1155"/>
      <c r="CCP4" s="1155"/>
      <c r="CCQ4" s="1155"/>
      <c r="CCR4" s="1155"/>
      <c r="CCS4" s="1155"/>
      <c r="CCT4" s="1155"/>
      <c r="CCU4" s="1155"/>
      <c r="CCV4" s="1155"/>
      <c r="CCW4" s="1155"/>
      <c r="CCX4" s="1155"/>
      <c r="CCY4" s="1155"/>
      <c r="CCZ4" s="1155"/>
      <c r="CDA4" s="1155"/>
      <c r="CDB4" s="1155"/>
      <c r="CDC4" s="1155"/>
      <c r="CDD4" s="1155"/>
      <c r="CDE4" s="1155"/>
      <c r="CDF4" s="1155"/>
      <c r="CDG4" s="1155"/>
      <c r="CDH4" s="1155"/>
      <c r="CDI4" s="1155"/>
      <c r="CDJ4" s="1155"/>
      <c r="CDK4" s="1155"/>
      <c r="CDL4" s="1155"/>
      <c r="CDM4" s="1155"/>
      <c r="CDN4" s="1155"/>
      <c r="CDO4" s="1155"/>
      <c r="CDP4" s="1155"/>
      <c r="CDQ4" s="1155"/>
      <c r="CDR4" s="1155"/>
      <c r="CDS4" s="1155"/>
      <c r="CDT4" s="1155"/>
      <c r="CDU4" s="1155"/>
      <c r="CDV4" s="1155"/>
      <c r="CDW4" s="1155"/>
      <c r="CDX4" s="1155"/>
      <c r="CDY4" s="1155"/>
      <c r="CDZ4" s="1155"/>
      <c r="CEA4" s="1155"/>
      <c r="CEB4" s="1155"/>
      <c r="CEC4" s="1155"/>
      <c r="CED4" s="1155"/>
      <c r="CEE4" s="1155"/>
      <c r="CEF4" s="1155"/>
      <c r="CEG4" s="1155"/>
      <c r="CEH4" s="1155"/>
      <c r="CEI4" s="1155"/>
      <c r="CEJ4" s="1155"/>
      <c r="CEK4" s="1155"/>
      <c r="CEL4" s="1155"/>
      <c r="CEM4" s="1155"/>
      <c r="CEN4" s="1155"/>
      <c r="CEO4" s="1155"/>
      <c r="CEP4" s="1155"/>
      <c r="CEQ4" s="1155"/>
      <c r="CER4" s="1155"/>
      <c r="CES4" s="1155"/>
      <c r="CET4" s="1155"/>
      <c r="CEU4" s="1155"/>
      <c r="CEV4" s="1155"/>
      <c r="CEW4" s="1155"/>
      <c r="CEX4" s="1155"/>
      <c r="CEY4" s="1155"/>
      <c r="CEZ4" s="1155"/>
      <c r="CFA4" s="1155"/>
      <c r="CFB4" s="1155"/>
      <c r="CFC4" s="1155"/>
      <c r="CFD4" s="1155"/>
      <c r="CFE4" s="1155"/>
      <c r="CFF4" s="1155"/>
      <c r="CFG4" s="1155"/>
      <c r="CFH4" s="1155"/>
      <c r="CFI4" s="1155"/>
      <c r="CFJ4" s="1155"/>
      <c r="CFK4" s="1155"/>
      <c r="CFL4" s="1155"/>
      <c r="CFM4" s="1155"/>
      <c r="CFN4" s="1155"/>
      <c r="CFO4" s="1155"/>
      <c r="CFP4" s="1155"/>
      <c r="CFQ4" s="1155"/>
      <c r="CFR4" s="1155"/>
      <c r="CFS4" s="1155"/>
      <c r="CFT4" s="1155"/>
      <c r="CFU4" s="1155"/>
      <c r="CFV4" s="1155"/>
      <c r="CFW4" s="1155"/>
      <c r="CFX4" s="1155"/>
      <c r="CFY4" s="1155"/>
      <c r="CFZ4" s="1155"/>
      <c r="CGA4" s="1155"/>
      <c r="CGB4" s="1155"/>
      <c r="CGC4" s="1155"/>
      <c r="CGD4" s="1155"/>
      <c r="CGE4" s="1155"/>
      <c r="CGF4" s="1155"/>
      <c r="CGG4" s="1155"/>
      <c r="CGH4" s="1155"/>
      <c r="CGI4" s="1155"/>
      <c r="CGJ4" s="1155"/>
      <c r="CGK4" s="1155"/>
      <c r="CGL4" s="1155"/>
      <c r="CGM4" s="1155"/>
      <c r="CGN4" s="1155"/>
      <c r="CGO4" s="1155"/>
      <c r="CGP4" s="1155"/>
      <c r="CGQ4" s="1155"/>
      <c r="CGR4" s="1155"/>
      <c r="CGS4" s="1155"/>
      <c r="CGT4" s="1155"/>
      <c r="CGU4" s="1155"/>
      <c r="CGV4" s="1155"/>
      <c r="CGW4" s="1155"/>
      <c r="CGX4" s="1155"/>
      <c r="CGY4" s="1155"/>
      <c r="CGZ4" s="1155"/>
      <c r="CHA4" s="1155"/>
      <c r="CHB4" s="1155"/>
      <c r="CHC4" s="1155"/>
      <c r="CHD4" s="1155"/>
      <c r="CHE4" s="1155"/>
      <c r="CHF4" s="1155"/>
      <c r="CHG4" s="1155"/>
      <c r="CHH4" s="1155"/>
      <c r="CHI4" s="1155"/>
      <c r="CHJ4" s="1155"/>
      <c r="CHK4" s="1155"/>
      <c r="CHL4" s="1155"/>
      <c r="CHM4" s="1155"/>
      <c r="CHN4" s="1155"/>
      <c r="CHO4" s="1155"/>
      <c r="CHP4" s="1155"/>
      <c r="CHQ4" s="1155"/>
      <c r="CHR4" s="1155"/>
      <c r="CHS4" s="1155"/>
      <c r="CHT4" s="1155"/>
      <c r="CHU4" s="1155"/>
      <c r="CHV4" s="1155"/>
      <c r="CHW4" s="1155"/>
      <c r="CHX4" s="1155"/>
      <c r="CHY4" s="1155"/>
      <c r="CHZ4" s="1155"/>
      <c r="CIA4" s="1155"/>
      <c r="CIB4" s="1155"/>
      <c r="CIC4" s="1155"/>
      <c r="CID4" s="1155"/>
      <c r="CIE4" s="1155"/>
      <c r="CIF4" s="1155"/>
      <c r="CIG4" s="1155"/>
      <c r="CIH4" s="1155"/>
      <c r="CII4" s="1155"/>
      <c r="CIJ4" s="1155"/>
      <c r="CIK4" s="1155"/>
      <c r="CIL4" s="1155"/>
      <c r="CIM4" s="1155"/>
      <c r="CIN4" s="1155"/>
      <c r="CIO4" s="1155"/>
      <c r="CIP4" s="1155"/>
      <c r="CIQ4" s="1155"/>
      <c r="CIR4" s="1155"/>
      <c r="CIS4" s="1155"/>
      <c r="CIT4" s="1155"/>
      <c r="CIU4" s="1155"/>
      <c r="CIV4" s="1155"/>
      <c r="CIW4" s="1155"/>
      <c r="CIX4" s="1155"/>
      <c r="CIY4" s="1155"/>
      <c r="CIZ4" s="1155"/>
      <c r="CJA4" s="1155"/>
      <c r="CJB4" s="1155"/>
      <c r="CJC4" s="1155"/>
      <c r="CJD4" s="1155"/>
      <c r="CJE4" s="1155"/>
      <c r="CJF4" s="1155"/>
      <c r="CJG4" s="1155"/>
      <c r="CJH4" s="1155"/>
      <c r="CJI4" s="1155"/>
      <c r="CJJ4" s="1155"/>
      <c r="CJK4" s="1155"/>
      <c r="CJL4" s="1155"/>
      <c r="CJM4" s="1155"/>
      <c r="CJN4" s="1155"/>
      <c r="CJO4" s="1155"/>
      <c r="CJP4" s="1155"/>
      <c r="CJQ4" s="1155"/>
      <c r="CJR4" s="1155"/>
      <c r="CJS4" s="1155"/>
      <c r="CJT4" s="1155"/>
      <c r="CJU4" s="1155"/>
      <c r="CJV4" s="1155"/>
      <c r="CJW4" s="1155"/>
      <c r="CJX4" s="1155"/>
      <c r="CJY4" s="1155"/>
      <c r="CJZ4" s="1155"/>
      <c r="CKA4" s="1155"/>
      <c r="CKB4" s="1155"/>
      <c r="CKC4" s="1155"/>
      <c r="CKD4" s="1155"/>
      <c r="CKE4" s="1155"/>
      <c r="CKF4" s="1155"/>
      <c r="CKG4" s="1155"/>
      <c r="CKH4" s="1155"/>
      <c r="CKI4" s="1155"/>
      <c r="CKJ4" s="1155"/>
      <c r="CKK4" s="1155"/>
      <c r="CKL4" s="1155"/>
      <c r="CKM4" s="1155"/>
      <c r="CKN4" s="1155"/>
      <c r="CKO4" s="1155"/>
      <c r="CKP4" s="1155"/>
      <c r="CKQ4" s="1155"/>
      <c r="CKR4" s="1155"/>
      <c r="CKS4" s="1155"/>
      <c r="CKT4" s="1155"/>
      <c r="CKU4" s="1155"/>
      <c r="CKV4" s="1155"/>
      <c r="CKW4" s="1155"/>
      <c r="CKX4" s="1155"/>
      <c r="CKY4" s="1155"/>
      <c r="CKZ4" s="1155"/>
      <c r="CLA4" s="1155"/>
      <c r="CLB4" s="1155"/>
      <c r="CLC4" s="1155"/>
      <c r="CLD4" s="1155"/>
      <c r="CLE4" s="1155"/>
      <c r="CLF4" s="1155"/>
      <c r="CLG4" s="1155"/>
      <c r="CLH4" s="1155"/>
      <c r="CLI4" s="1155"/>
      <c r="CLJ4" s="1155"/>
      <c r="CLK4" s="1155"/>
      <c r="CLL4" s="1155"/>
      <c r="CLM4" s="1155"/>
      <c r="CLN4" s="1155"/>
      <c r="CLO4" s="1155"/>
      <c r="CLP4" s="1155"/>
      <c r="CLQ4" s="1155"/>
      <c r="CLR4" s="1155"/>
      <c r="CLS4" s="1155"/>
      <c r="CLT4" s="1155"/>
      <c r="CLU4" s="1155"/>
      <c r="CLV4" s="1155"/>
      <c r="CLW4" s="1155"/>
      <c r="CLX4" s="1155"/>
      <c r="CLY4" s="1155"/>
      <c r="CLZ4" s="1155"/>
      <c r="CMA4" s="1155"/>
      <c r="CMB4" s="1155"/>
      <c r="CMC4" s="1155"/>
      <c r="CMD4" s="1155"/>
      <c r="CME4" s="1155"/>
      <c r="CMF4" s="1155"/>
      <c r="CMG4" s="1155"/>
      <c r="CMH4" s="1155"/>
      <c r="CMI4" s="1155"/>
      <c r="CMJ4" s="1155"/>
      <c r="CMK4" s="1155"/>
      <c r="CML4" s="1155"/>
      <c r="CMM4" s="1155"/>
      <c r="CMN4" s="1155"/>
      <c r="CMO4" s="1155"/>
      <c r="CMP4" s="1155"/>
      <c r="CMQ4" s="1155"/>
      <c r="CMR4" s="1155"/>
      <c r="CMS4" s="1155"/>
      <c r="CMT4" s="1155"/>
      <c r="CMU4" s="1155"/>
      <c r="CMV4" s="1155"/>
      <c r="CMW4" s="1155"/>
      <c r="CMX4" s="1155"/>
      <c r="CMY4" s="1155"/>
      <c r="CMZ4" s="1155"/>
      <c r="CNA4" s="1155"/>
      <c r="CNB4" s="1155"/>
      <c r="CNC4" s="1155"/>
      <c r="CND4" s="1155"/>
      <c r="CNE4" s="1155"/>
      <c r="CNF4" s="1155"/>
      <c r="CNG4" s="1155"/>
      <c r="CNH4" s="1155"/>
      <c r="CNI4" s="1155"/>
      <c r="CNJ4" s="1155"/>
      <c r="CNK4" s="1155"/>
      <c r="CNL4" s="1155"/>
      <c r="CNM4" s="1155"/>
      <c r="CNN4" s="1155"/>
      <c r="CNO4" s="1155"/>
      <c r="CNP4" s="1155"/>
      <c r="CNQ4" s="1155"/>
      <c r="CNR4" s="1155"/>
      <c r="CNS4" s="1155"/>
      <c r="CNT4" s="1155"/>
      <c r="CNU4" s="1155"/>
      <c r="CNV4" s="1155"/>
      <c r="CNW4" s="1155"/>
      <c r="CNX4" s="1155"/>
      <c r="CNY4" s="1155"/>
      <c r="CNZ4" s="1155"/>
      <c r="COA4" s="1155"/>
      <c r="COB4" s="1155"/>
      <c r="COC4" s="1155"/>
      <c r="COD4" s="1155"/>
      <c r="COE4" s="1155"/>
      <c r="COF4" s="1155"/>
      <c r="COG4" s="1155"/>
      <c r="COH4" s="1155"/>
      <c r="COI4" s="1155"/>
      <c r="COJ4" s="1155"/>
      <c r="COK4" s="1155"/>
      <c r="COL4" s="1155"/>
      <c r="COM4" s="1155"/>
      <c r="CON4" s="1155"/>
      <c r="COO4" s="1155"/>
      <c r="COP4" s="1155"/>
      <c r="COQ4" s="1155"/>
      <c r="COR4" s="1155"/>
      <c r="COS4" s="1155"/>
      <c r="COT4" s="1155"/>
      <c r="COU4" s="1155"/>
      <c r="COV4" s="1155"/>
      <c r="COW4" s="1155"/>
      <c r="COX4" s="1155"/>
      <c r="COY4" s="1155"/>
      <c r="COZ4" s="1155"/>
      <c r="CPA4" s="1155"/>
      <c r="CPB4" s="1155"/>
      <c r="CPC4" s="1155"/>
      <c r="CPD4" s="1155"/>
      <c r="CPE4" s="1155"/>
      <c r="CPF4" s="1155"/>
      <c r="CPG4" s="1155"/>
      <c r="CPH4" s="1155"/>
      <c r="CPI4" s="1155"/>
      <c r="CPJ4" s="1155"/>
      <c r="CPK4" s="1155"/>
      <c r="CPL4" s="1155"/>
      <c r="CPM4" s="1155"/>
      <c r="CPN4" s="1155"/>
      <c r="CPO4" s="1155"/>
      <c r="CPP4" s="1155"/>
      <c r="CPQ4" s="1155"/>
      <c r="CPR4" s="1155"/>
      <c r="CPS4" s="1155"/>
      <c r="CPT4" s="1155"/>
      <c r="CPU4" s="1155"/>
      <c r="CPV4" s="1155"/>
      <c r="CPW4" s="1155"/>
      <c r="CPX4" s="1155"/>
      <c r="CPY4" s="1155"/>
      <c r="CPZ4" s="1155"/>
      <c r="CQA4" s="1155"/>
      <c r="CQB4" s="1155"/>
      <c r="CQC4" s="1155"/>
      <c r="CQD4" s="1155"/>
      <c r="CQE4" s="1155"/>
      <c r="CQF4" s="1155"/>
      <c r="CQG4" s="1155"/>
      <c r="CQH4" s="1155"/>
      <c r="CQI4" s="1155"/>
      <c r="CQJ4" s="1155"/>
      <c r="CQK4" s="1155"/>
      <c r="CQL4" s="1155"/>
      <c r="CQM4" s="1155"/>
      <c r="CQN4" s="1155"/>
      <c r="CQO4" s="1155"/>
      <c r="CQP4" s="1155"/>
      <c r="CQQ4" s="1155"/>
      <c r="CQR4" s="1155"/>
      <c r="CQS4" s="1155"/>
      <c r="CQT4" s="1155"/>
      <c r="CQU4" s="1155"/>
      <c r="CQV4" s="1155"/>
      <c r="CQW4" s="1155"/>
      <c r="CQX4" s="1155"/>
      <c r="CQY4" s="1155"/>
      <c r="CQZ4" s="1155"/>
      <c r="CRA4" s="1155"/>
      <c r="CRB4" s="1155"/>
      <c r="CRC4" s="1155"/>
      <c r="CRD4" s="1155"/>
      <c r="CRE4" s="1155"/>
      <c r="CRF4" s="1155"/>
      <c r="CRG4" s="1155"/>
      <c r="CRH4" s="1155"/>
      <c r="CRI4" s="1155"/>
      <c r="CRJ4" s="1155"/>
      <c r="CRK4" s="1155"/>
      <c r="CRL4" s="1155"/>
      <c r="CRM4" s="1155"/>
      <c r="CRN4" s="1155"/>
      <c r="CRO4" s="1155"/>
      <c r="CRP4" s="1155"/>
      <c r="CRQ4" s="1155"/>
      <c r="CRR4" s="1155"/>
      <c r="CRS4" s="1155"/>
      <c r="CRT4" s="1155"/>
      <c r="CRU4" s="1155"/>
      <c r="CRV4" s="1155"/>
      <c r="CRW4" s="1155"/>
      <c r="CRX4" s="1155"/>
      <c r="CRY4" s="1155"/>
      <c r="CRZ4" s="1155"/>
      <c r="CSA4" s="1155"/>
      <c r="CSB4" s="1155"/>
      <c r="CSC4" s="1155"/>
      <c r="CSD4" s="1155"/>
      <c r="CSE4" s="1155"/>
      <c r="CSF4" s="1155"/>
      <c r="CSG4" s="1155"/>
      <c r="CSH4" s="1155"/>
      <c r="CSI4" s="1155"/>
      <c r="CSJ4" s="1155"/>
      <c r="CSK4" s="1155"/>
      <c r="CSL4" s="1155"/>
      <c r="CSM4" s="1155"/>
      <c r="CSN4" s="1155"/>
      <c r="CSO4" s="1155"/>
      <c r="CSP4" s="1155"/>
      <c r="CSQ4" s="1155"/>
      <c r="CSR4" s="1155"/>
      <c r="CSS4" s="1155"/>
      <c r="CST4" s="1155"/>
      <c r="CSU4" s="1155"/>
      <c r="CSV4" s="1155"/>
      <c r="CSW4" s="1155"/>
      <c r="CSX4" s="1155"/>
      <c r="CSY4" s="1155"/>
      <c r="CSZ4" s="1155"/>
      <c r="CTA4" s="1155"/>
      <c r="CTB4" s="1155"/>
      <c r="CTC4" s="1155"/>
      <c r="CTD4" s="1155"/>
      <c r="CTE4" s="1155"/>
      <c r="CTF4" s="1155"/>
      <c r="CTG4" s="1155"/>
      <c r="CTH4" s="1155"/>
      <c r="CTI4" s="1155"/>
      <c r="CTJ4" s="1155"/>
      <c r="CTK4" s="1155"/>
      <c r="CTL4" s="1155"/>
      <c r="CTM4" s="1155"/>
      <c r="CTN4" s="1155"/>
      <c r="CTO4" s="1155"/>
      <c r="CTP4" s="1155"/>
      <c r="CTQ4" s="1155"/>
      <c r="CTR4" s="1155"/>
      <c r="CTS4" s="1155"/>
      <c r="CTT4" s="1155"/>
      <c r="CTU4" s="1155"/>
      <c r="CTV4" s="1155"/>
      <c r="CTW4" s="1155"/>
      <c r="CTX4" s="1155"/>
      <c r="CTY4" s="1155"/>
      <c r="CTZ4" s="1155"/>
      <c r="CUA4" s="1155"/>
      <c r="CUB4" s="1155"/>
      <c r="CUC4" s="1155"/>
      <c r="CUD4" s="1155"/>
      <c r="CUE4" s="1155"/>
      <c r="CUF4" s="1155"/>
      <c r="CUG4" s="1155"/>
      <c r="CUH4" s="1155"/>
      <c r="CUI4" s="1155"/>
      <c r="CUJ4" s="1155"/>
      <c r="CUK4" s="1155"/>
      <c r="CUL4" s="1155"/>
      <c r="CUM4" s="1155"/>
      <c r="CUN4" s="1155"/>
      <c r="CUO4" s="1155"/>
      <c r="CUP4" s="1155"/>
      <c r="CUQ4" s="1155"/>
      <c r="CUR4" s="1155"/>
      <c r="CUS4" s="1155"/>
      <c r="CUT4" s="1155"/>
      <c r="CUU4" s="1155"/>
      <c r="CUV4" s="1155"/>
      <c r="CUW4" s="1155"/>
      <c r="CUX4" s="1155"/>
      <c r="CUY4" s="1155"/>
      <c r="CUZ4" s="1155"/>
      <c r="CVA4" s="1155"/>
      <c r="CVB4" s="1155"/>
      <c r="CVC4" s="1155"/>
      <c r="CVD4" s="1155"/>
      <c r="CVE4" s="1155"/>
      <c r="CVF4" s="1155"/>
      <c r="CVG4" s="1155"/>
      <c r="CVH4" s="1155"/>
      <c r="CVI4" s="1155"/>
      <c r="CVJ4" s="1155"/>
      <c r="CVK4" s="1155"/>
      <c r="CVL4" s="1155"/>
      <c r="CVM4" s="1155"/>
      <c r="CVN4" s="1155"/>
      <c r="CVO4" s="1155"/>
      <c r="CVP4" s="1155"/>
      <c r="CVQ4" s="1155"/>
      <c r="CVR4" s="1155"/>
      <c r="CVS4" s="1155"/>
      <c r="CVT4" s="1155"/>
      <c r="CVU4" s="1155"/>
      <c r="CVV4" s="1155"/>
      <c r="CVW4" s="1155"/>
      <c r="CVX4" s="1155"/>
      <c r="CVY4" s="1155"/>
      <c r="CVZ4" s="1155"/>
      <c r="CWA4" s="1155"/>
      <c r="CWB4" s="1155"/>
      <c r="CWC4" s="1155"/>
      <c r="CWD4" s="1155"/>
      <c r="CWE4" s="1155"/>
      <c r="CWF4" s="1155"/>
      <c r="CWG4" s="1155"/>
      <c r="CWH4" s="1155"/>
      <c r="CWI4" s="1155"/>
      <c r="CWJ4" s="1155"/>
      <c r="CWK4" s="1155"/>
      <c r="CWL4" s="1155"/>
      <c r="CWM4" s="1155"/>
      <c r="CWN4" s="1155"/>
      <c r="CWO4" s="1155"/>
      <c r="CWP4" s="1155"/>
      <c r="CWQ4" s="1155"/>
      <c r="CWR4" s="1155"/>
      <c r="CWS4" s="1155"/>
      <c r="CWT4" s="1155"/>
      <c r="CWU4" s="1155"/>
      <c r="CWV4" s="1155"/>
      <c r="CWW4" s="1155"/>
      <c r="CWX4" s="1155"/>
      <c r="CWY4" s="1155"/>
      <c r="CWZ4" s="1155"/>
      <c r="CXA4" s="1155"/>
      <c r="CXB4" s="1155"/>
      <c r="CXC4" s="1155"/>
      <c r="CXD4" s="1155"/>
      <c r="CXE4" s="1155"/>
      <c r="CXF4" s="1155"/>
      <c r="CXG4" s="1155"/>
      <c r="CXH4" s="1155"/>
      <c r="CXI4" s="1155"/>
      <c r="CXJ4" s="1155"/>
      <c r="CXK4" s="1155"/>
      <c r="CXL4" s="1155"/>
      <c r="CXM4" s="1155"/>
      <c r="CXN4" s="1155"/>
      <c r="CXO4" s="1155"/>
      <c r="CXP4" s="1155"/>
      <c r="CXQ4" s="1155"/>
      <c r="CXR4" s="1155"/>
      <c r="CXS4" s="1155"/>
      <c r="CXT4" s="1155"/>
      <c r="CXU4" s="1155"/>
      <c r="CXV4" s="1155"/>
      <c r="CXW4" s="1155"/>
      <c r="CXX4" s="1155"/>
      <c r="CXY4" s="1155"/>
      <c r="CXZ4" s="1155"/>
      <c r="CYA4" s="1155"/>
      <c r="CYB4" s="1155"/>
      <c r="CYC4" s="1155"/>
      <c r="CYD4" s="1155"/>
      <c r="CYE4" s="1155"/>
      <c r="CYF4" s="1155"/>
      <c r="CYG4" s="1155"/>
      <c r="CYH4" s="1155"/>
      <c r="CYI4" s="1155"/>
      <c r="CYJ4" s="1155"/>
      <c r="CYK4" s="1155"/>
      <c r="CYL4" s="1155"/>
      <c r="CYM4" s="1155"/>
      <c r="CYN4" s="1155"/>
      <c r="CYO4" s="1155"/>
      <c r="CYP4" s="1155"/>
      <c r="CYQ4" s="1155"/>
      <c r="CYR4" s="1155"/>
      <c r="CYS4" s="1155"/>
      <c r="CYT4" s="1155"/>
      <c r="CYU4" s="1155"/>
      <c r="CYV4" s="1155"/>
      <c r="CYW4" s="1155"/>
      <c r="CYX4" s="1155"/>
      <c r="CYY4" s="1155"/>
      <c r="CYZ4" s="1155"/>
      <c r="CZA4" s="1155"/>
      <c r="CZB4" s="1155"/>
      <c r="CZC4" s="1155"/>
      <c r="CZD4" s="1155"/>
      <c r="CZE4" s="1155"/>
      <c r="CZF4" s="1155"/>
      <c r="CZG4" s="1155"/>
      <c r="CZH4" s="1155"/>
      <c r="CZI4" s="1155"/>
      <c r="CZJ4" s="1155"/>
      <c r="CZK4" s="1155"/>
      <c r="CZL4" s="1155"/>
      <c r="CZM4" s="1155"/>
      <c r="CZN4" s="1155"/>
      <c r="CZO4" s="1155"/>
      <c r="CZP4" s="1155"/>
      <c r="CZQ4" s="1155"/>
      <c r="CZR4" s="1155"/>
      <c r="CZS4" s="1155"/>
      <c r="CZT4" s="1155"/>
      <c r="CZU4" s="1155"/>
      <c r="CZV4" s="1155"/>
      <c r="CZW4" s="1155"/>
      <c r="CZX4" s="1155"/>
      <c r="CZY4" s="1155"/>
      <c r="CZZ4" s="1155"/>
      <c r="DAA4" s="1155"/>
      <c r="DAB4" s="1155"/>
      <c r="DAC4" s="1155"/>
      <c r="DAD4" s="1155"/>
      <c r="DAE4" s="1155"/>
      <c r="DAF4" s="1155"/>
      <c r="DAG4" s="1155"/>
      <c r="DAH4" s="1155"/>
      <c r="DAI4" s="1155"/>
      <c r="DAJ4" s="1155"/>
      <c r="DAK4" s="1155"/>
      <c r="DAL4" s="1155"/>
      <c r="DAM4" s="1155"/>
      <c r="DAN4" s="1155"/>
      <c r="DAO4" s="1155"/>
      <c r="DAP4" s="1155"/>
      <c r="DAQ4" s="1155"/>
      <c r="DAR4" s="1155"/>
      <c r="DAS4" s="1155"/>
      <c r="DAT4" s="1155"/>
      <c r="DAU4" s="1155"/>
      <c r="DAV4" s="1155"/>
      <c r="DAW4" s="1155"/>
      <c r="DAX4" s="1155"/>
      <c r="DAY4" s="1155"/>
      <c r="DAZ4" s="1155"/>
      <c r="DBA4" s="1155"/>
      <c r="DBB4" s="1155"/>
      <c r="DBC4" s="1155"/>
      <c r="DBD4" s="1155"/>
      <c r="DBE4" s="1155"/>
      <c r="DBF4" s="1155"/>
      <c r="DBG4" s="1155"/>
      <c r="DBH4" s="1155"/>
      <c r="DBI4" s="1155"/>
      <c r="DBJ4" s="1155"/>
      <c r="DBK4" s="1155"/>
      <c r="DBL4" s="1155"/>
      <c r="DBM4" s="1155"/>
      <c r="DBN4" s="1155"/>
      <c r="DBO4" s="1155"/>
      <c r="DBP4" s="1155"/>
      <c r="DBQ4" s="1155"/>
      <c r="DBR4" s="1155"/>
      <c r="DBS4" s="1155"/>
      <c r="DBT4" s="1155"/>
      <c r="DBU4" s="1155"/>
      <c r="DBV4" s="1155"/>
      <c r="DBW4" s="1155"/>
      <c r="DBX4" s="1155"/>
      <c r="DBY4" s="1155"/>
      <c r="DBZ4" s="1155"/>
      <c r="DCA4" s="1155"/>
      <c r="DCB4" s="1155"/>
      <c r="DCC4" s="1155"/>
      <c r="DCD4" s="1155"/>
      <c r="DCE4" s="1155"/>
      <c r="DCF4" s="1155"/>
      <c r="DCG4" s="1155"/>
      <c r="DCH4" s="1155"/>
      <c r="DCI4" s="1155"/>
      <c r="DCJ4" s="1155"/>
      <c r="DCK4" s="1155"/>
      <c r="DCL4" s="1155"/>
      <c r="DCM4" s="1155"/>
      <c r="DCN4" s="1155"/>
      <c r="DCO4" s="1155"/>
      <c r="DCP4" s="1155"/>
      <c r="DCQ4" s="1155"/>
      <c r="DCR4" s="1155"/>
      <c r="DCS4" s="1155"/>
      <c r="DCT4" s="1155"/>
      <c r="DCU4" s="1155"/>
      <c r="DCV4" s="1155"/>
      <c r="DCW4" s="1155"/>
      <c r="DCX4" s="1155"/>
      <c r="DCY4" s="1155"/>
      <c r="DCZ4" s="1155"/>
      <c r="DDA4" s="1155"/>
      <c r="DDB4" s="1155"/>
      <c r="DDC4" s="1155"/>
      <c r="DDD4" s="1155"/>
      <c r="DDE4" s="1155"/>
      <c r="DDF4" s="1155"/>
      <c r="DDG4" s="1155"/>
      <c r="DDH4" s="1155"/>
      <c r="DDI4" s="1155"/>
      <c r="DDJ4" s="1155"/>
      <c r="DDK4" s="1155"/>
      <c r="DDL4" s="1155"/>
      <c r="DDM4" s="1155"/>
      <c r="DDN4" s="1155"/>
      <c r="DDO4" s="1155"/>
      <c r="DDP4" s="1155"/>
      <c r="DDQ4" s="1155"/>
      <c r="DDR4" s="1155"/>
      <c r="DDS4" s="1155"/>
      <c r="DDT4" s="1155"/>
      <c r="DDU4" s="1155"/>
      <c r="DDV4" s="1155"/>
      <c r="DDW4" s="1155"/>
      <c r="DDX4" s="1155"/>
      <c r="DDY4" s="1155"/>
      <c r="DDZ4" s="1155"/>
      <c r="DEA4" s="1155"/>
      <c r="DEB4" s="1155"/>
      <c r="DEC4" s="1155"/>
      <c r="DED4" s="1155"/>
      <c r="DEE4" s="1155"/>
      <c r="DEF4" s="1155"/>
      <c r="DEG4" s="1155"/>
      <c r="DEH4" s="1155"/>
      <c r="DEI4" s="1155"/>
      <c r="DEJ4" s="1155"/>
      <c r="DEK4" s="1155"/>
      <c r="DEL4" s="1155"/>
      <c r="DEM4" s="1155"/>
      <c r="DEN4" s="1155"/>
      <c r="DEO4" s="1155"/>
      <c r="DEP4" s="1155"/>
      <c r="DEQ4" s="1155"/>
      <c r="DER4" s="1155"/>
      <c r="DES4" s="1155"/>
      <c r="DET4" s="1155"/>
      <c r="DEU4" s="1155"/>
      <c r="DEV4" s="1155"/>
      <c r="DEW4" s="1155"/>
      <c r="DEX4" s="1155"/>
      <c r="DEY4" s="1155"/>
      <c r="DEZ4" s="1155"/>
      <c r="DFA4" s="1155"/>
      <c r="DFB4" s="1155"/>
      <c r="DFC4" s="1155"/>
      <c r="DFD4" s="1155"/>
      <c r="DFE4" s="1155"/>
      <c r="DFF4" s="1155"/>
      <c r="DFG4" s="1155"/>
      <c r="DFH4" s="1155"/>
      <c r="DFI4" s="1155"/>
      <c r="DFJ4" s="1155"/>
      <c r="DFK4" s="1155"/>
      <c r="DFL4" s="1155"/>
      <c r="DFM4" s="1155"/>
      <c r="DFN4" s="1155"/>
      <c r="DFO4" s="1155"/>
      <c r="DFP4" s="1155"/>
      <c r="DFQ4" s="1155"/>
      <c r="DFR4" s="1155"/>
      <c r="DFS4" s="1155"/>
      <c r="DFT4" s="1155"/>
      <c r="DFU4" s="1155"/>
      <c r="DFV4" s="1155"/>
      <c r="DFW4" s="1155"/>
      <c r="DFX4" s="1155"/>
      <c r="DFY4" s="1155"/>
      <c r="DFZ4" s="1155"/>
      <c r="DGA4" s="1155"/>
      <c r="DGB4" s="1155"/>
      <c r="DGC4" s="1155"/>
      <c r="DGD4" s="1155"/>
      <c r="DGE4" s="1155"/>
      <c r="DGF4" s="1155"/>
      <c r="DGG4" s="1155"/>
      <c r="DGH4" s="1155"/>
      <c r="DGI4" s="1155"/>
      <c r="DGJ4" s="1155"/>
      <c r="DGK4" s="1155"/>
      <c r="DGL4" s="1155"/>
      <c r="DGM4" s="1155"/>
      <c r="DGN4" s="1155"/>
      <c r="DGO4" s="1155"/>
      <c r="DGP4" s="1155"/>
      <c r="DGQ4" s="1155"/>
      <c r="DGR4" s="1155"/>
      <c r="DGS4" s="1155"/>
      <c r="DGT4" s="1155"/>
      <c r="DGU4" s="1155"/>
      <c r="DGV4" s="1155"/>
      <c r="DGW4" s="1155"/>
      <c r="DGX4" s="1155"/>
      <c r="DGY4" s="1155"/>
      <c r="DGZ4" s="1155"/>
      <c r="DHA4" s="1155"/>
      <c r="DHB4" s="1155"/>
      <c r="DHC4" s="1155"/>
      <c r="DHD4" s="1155"/>
      <c r="DHE4" s="1155"/>
      <c r="DHF4" s="1155"/>
      <c r="DHG4" s="1155"/>
      <c r="DHH4" s="1155"/>
      <c r="DHI4" s="1155"/>
      <c r="DHJ4" s="1155"/>
      <c r="DHK4" s="1155"/>
      <c r="DHL4" s="1155"/>
      <c r="DHM4" s="1155"/>
      <c r="DHN4" s="1155"/>
      <c r="DHO4" s="1155"/>
      <c r="DHP4" s="1155"/>
      <c r="DHQ4" s="1155"/>
      <c r="DHR4" s="1155"/>
      <c r="DHS4" s="1155"/>
      <c r="DHT4" s="1155"/>
      <c r="DHU4" s="1155"/>
      <c r="DHV4" s="1155"/>
      <c r="DHW4" s="1155"/>
      <c r="DHX4" s="1155"/>
      <c r="DHY4" s="1155"/>
      <c r="DHZ4" s="1155"/>
      <c r="DIA4" s="1155"/>
      <c r="DIB4" s="1155"/>
      <c r="DIC4" s="1155"/>
      <c r="DID4" s="1155"/>
      <c r="DIE4" s="1155"/>
      <c r="DIF4" s="1155"/>
      <c r="DIG4" s="1155"/>
      <c r="DIH4" s="1155"/>
      <c r="DII4" s="1155"/>
      <c r="DIJ4" s="1155"/>
      <c r="DIK4" s="1155"/>
      <c r="DIL4" s="1155"/>
      <c r="DIM4" s="1155"/>
      <c r="DIN4" s="1155"/>
      <c r="DIO4" s="1155"/>
      <c r="DIP4" s="1155"/>
      <c r="DIQ4" s="1155"/>
      <c r="DIR4" s="1155"/>
      <c r="DIS4" s="1155"/>
      <c r="DIT4" s="1155"/>
      <c r="DIU4" s="1155"/>
      <c r="DIV4" s="1155"/>
      <c r="DIW4" s="1155"/>
      <c r="DIX4" s="1155"/>
      <c r="DIY4" s="1155"/>
      <c r="DIZ4" s="1155"/>
      <c r="DJA4" s="1155"/>
      <c r="DJB4" s="1155"/>
      <c r="DJC4" s="1155"/>
      <c r="DJD4" s="1155"/>
      <c r="DJE4" s="1155"/>
      <c r="DJF4" s="1155"/>
      <c r="DJG4" s="1155"/>
      <c r="DJH4" s="1155"/>
      <c r="DJI4" s="1155"/>
      <c r="DJJ4" s="1155"/>
      <c r="DJK4" s="1155"/>
      <c r="DJL4" s="1155"/>
      <c r="DJM4" s="1155"/>
      <c r="DJN4" s="1155"/>
      <c r="DJO4" s="1155"/>
      <c r="DJP4" s="1155"/>
      <c r="DJQ4" s="1155"/>
      <c r="DJR4" s="1155"/>
      <c r="DJS4" s="1155"/>
      <c r="DJT4" s="1155"/>
      <c r="DJU4" s="1155"/>
      <c r="DJV4" s="1155"/>
      <c r="DJW4" s="1155"/>
      <c r="DJX4" s="1155"/>
      <c r="DJY4" s="1155"/>
      <c r="DJZ4" s="1155"/>
      <c r="DKA4" s="1155"/>
      <c r="DKB4" s="1155"/>
      <c r="DKC4" s="1155"/>
      <c r="DKD4" s="1155"/>
      <c r="DKE4" s="1155"/>
      <c r="DKF4" s="1155"/>
      <c r="DKG4" s="1155"/>
      <c r="DKH4" s="1155"/>
      <c r="DKI4" s="1155"/>
      <c r="DKJ4" s="1155"/>
      <c r="DKK4" s="1155"/>
      <c r="DKL4" s="1155"/>
      <c r="DKM4" s="1155"/>
      <c r="DKN4" s="1155"/>
      <c r="DKO4" s="1155"/>
      <c r="DKP4" s="1155"/>
      <c r="DKQ4" s="1155"/>
      <c r="DKR4" s="1155"/>
      <c r="DKS4" s="1155"/>
      <c r="DKT4" s="1155"/>
      <c r="DKU4" s="1155"/>
      <c r="DKV4" s="1155"/>
      <c r="DKW4" s="1155"/>
      <c r="DKX4" s="1155"/>
      <c r="DKY4" s="1155"/>
      <c r="DKZ4" s="1155"/>
      <c r="DLA4" s="1155"/>
      <c r="DLB4" s="1155"/>
      <c r="DLC4" s="1155"/>
      <c r="DLD4" s="1155"/>
      <c r="DLE4" s="1155"/>
      <c r="DLF4" s="1155"/>
      <c r="DLG4" s="1155"/>
      <c r="DLH4" s="1155"/>
      <c r="DLI4" s="1155"/>
      <c r="DLJ4" s="1155"/>
      <c r="DLK4" s="1155"/>
      <c r="DLL4" s="1155"/>
      <c r="DLM4" s="1155"/>
      <c r="DLN4" s="1155"/>
      <c r="DLO4" s="1155"/>
      <c r="DLP4" s="1155"/>
      <c r="DLQ4" s="1155"/>
      <c r="DLR4" s="1155"/>
      <c r="DLS4" s="1155"/>
      <c r="DLT4" s="1155"/>
      <c r="DLU4" s="1155"/>
      <c r="DLV4" s="1155"/>
      <c r="DLW4" s="1155"/>
      <c r="DLX4" s="1155"/>
      <c r="DLY4" s="1155"/>
      <c r="DLZ4" s="1155"/>
      <c r="DMA4" s="1155"/>
      <c r="DMB4" s="1155"/>
      <c r="DMC4" s="1155"/>
      <c r="DMD4" s="1155"/>
      <c r="DME4" s="1155"/>
      <c r="DMF4" s="1155"/>
      <c r="DMG4" s="1155"/>
      <c r="DMH4" s="1155"/>
      <c r="DMI4" s="1155"/>
      <c r="DMJ4" s="1155"/>
      <c r="DMK4" s="1155"/>
      <c r="DML4" s="1155"/>
      <c r="DMM4" s="1155"/>
      <c r="DMN4" s="1155"/>
      <c r="DMO4" s="1155"/>
      <c r="DMP4" s="1155"/>
      <c r="DMQ4" s="1155"/>
      <c r="DMR4" s="1155"/>
      <c r="DMS4" s="1155"/>
      <c r="DMT4" s="1155"/>
      <c r="DMU4" s="1155"/>
      <c r="DMV4" s="1155"/>
      <c r="DMW4" s="1155"/>
      <c r="DMX4" s="1155"/>
      <c r="DMY4" s="1155"/>
      <c r="DMZ4" s="1155"/>
      <c r="DNA4" s="1155"/>
      <c r="DNB4" s="1155"/>
      <c r="DNC4" s="1155"/>
      <c r="DND4" s="1155"/>
      <c r="DNE4" s="1155"/>
      <c r="DNF4" s="1155"/>
      <c r="DNG4" s="1155"/>
      <c r="DNH4" s="1155"/>
      <c r="DNI4" s="1155"/>
      <c r="DNJ4" s="1155"/>
      <c r="DNK4" s="1155"/>
      <c r="DNL4" s="1155"/>
      <c r="DNM4" s="1155"/>
      <c r="DNN4" s="1155"/>
      <c r="DNO4" s="1155"/>
      <c r="DNP4" s="1155"/>
      <c r="DNQ4" s="1155"/>
      <c r="DNR4" s="1155"/>
      <c r="DNS4" s="1155"/>
      <c r="DNT4" s="1155"/>
      <c r="DNU4" s="1155"/>
      <c r="DNV4" s="1155"/>
      <c r="DNW4" s="1155"/>
      <c r="DNX4" s="1155"/>
      <c r="DNY4" s="1155"/>
      <c r="DNZ4" s="1155"/>
      <c r="DOA4" s="1155"/>
      <c r="DOB4" s="1155"/>
      <c r="DOC4" s="1155"/>
      <c r="DOD4" s="1155"/>
      <c r="DOE4" s="1155"/>
      <c r="DOF4" s="1155"/>
      <c r="DOG4" s="1155"/>
      <c r="DOH4" s="1155"/>
      <c r="DOI4" s="1155"/>
      <c r="DOJ4" s="1155"/>
      <c r="DOK4" s="1155"/>
      <c r="DOL4" s="1155"/>
      <c r="DOM4" s="1155"/>
      <c r="DON4" s="1155"/>
      <c r="DOO4" s="1155"/>
      <c r="DOP4" s="1155"/>
      <c r="DOQ4" s="1155"/>
      <c r="DOR4" s="1155"/>
      <c r="DOS4" s="1155"/>
      <c r="DOT4" s="1155"/>
      <c r="DOU4" s="1155"/>
      <c r="DOV4" s="1155"/>
      <c r="DOW4" s="1155"/>
      <c r="DOX4" s="1155"/>
      <c r="DOY4" s="1155"/>
      <c r="DOZ4" s="1155"/>
      <c r="DPA4" s="1155"/>
      <c r="DPB4" s="1155"/>
      <c r="DPC4" s="1155"/>
      <c r="DPD4" s="1155"/>
      <c r="DPE4" s="1155"/>
      <c r="DPF4" s="1155"/>
      <c r="DPG4" s="1155"/>
      <c r="DPH4" s="1155"/>
      <c r="DPI4" s="1155"/>
      <c r="DPJ4" s="1155"/>
      <c r="DPK4" s="1155"/>
      <c r="DPL4" s="1155"/>
      <c r="DPM4" s="1155"/>
      <c r="DPN4" s="1155"/>
      <c r="DPO4" s="1155"/>
      <c r="DPP4" s="1155"/>
      <c r="DPQ4" s="1155"/>
      <c r="DPR4" s="1155"/>
      <c r="DPS4" s="1155"/>
      <c r="DPT4" s="1155"/>
      <c r="DPU4" s="1155"/>
      <c r="DPV4" s="1155"/>
      <c r="DPW4" s="1155"/>
      <c r="DPX4" s="1155"/>
      <c r="DPY4" s="1155"/>
      <c r="DPZ4" s="1155"/>
      <c r="DQA4" s="1155"/>
      <c r="DQB4" s="1155"/>
      <c r="DQC4" s="1155"/>
      <c r="DQD4" s="1155"/>
      <c r="DQE4" s="1155"/>
      <c r="DQF4" s="1155"/>
      <c r="DQG4" s="1155"/>
      <c r="DQH4" s="1155"/>
      <c r="DQI4" s="1155"/>
      <c r="DQJ4" s="1155"/>
      <c r="DQK4" s="1155"/>
      <c r="DQL4" s="1155"/>
      <c r="DQM4" s="1155"/>
      <c r="DQN4" s="1155"/>
      <c r="DQO4" s="1155"/>
      <c r="DQP4" s="1155"/>
      <c r="DQQ4" s="1155"/>
      <c r="DQR4" s="1155"/>
      <c r="DQS4" s="1155"/>
      <c r="DQT4" s="1155"/>
      <c r="DQU4" s="1155"/>
      <c r="DQV4" s="1155"/>
      <c r="DQW4" s="1155"/>
      <c r="DQX4" s="1155"/>
      <c r="DQY4" s="1155"/>
      <c r="DQZ4" s="1155"/>
      <c r="DRA4" s="1155"/>
      <c r="DRB4" s="1155"/>
      <c r="DRC4" s="1155"/>
      <c r="DRD4" s="1155"/>
      <c r="DRE4" s="1155"/>
      <c r="DRF4" s="1155"/>
      <c r="DRG4" s="1155"/>
      <c r="DRH4" s="1155"/>
      <c r="DRI4" s="1155"/>
      <c r="DRJ4" s="1155"/>
      <c r="DRK4" s="1155"/>
      <c r="DRL4" s="1155"/>
      <c r="DRM4" s="1155"/>
      <c r="DRN4" s="1155"/>
      <c r="DRO4" s="1155"/>
      <c r="DRP4" s="1155"/>
      <c r="DRQ4" s="1155"/>
      <c r="DRR4" s="1155"/>
      <c r="DRS4" s="1155"/>
      <c r="DRT4" s="1155"/>
      <c r="DRU4" s="1155"/>
      <c r="DRV4" s="1155"/>
      <c r="DRW4" s="1155"/>
      <c r="DRX4" s="1155"/>
      <c r="DRY4" s="1155"/>
      <c r="DRZ4" s="1155"/>
      <c r="DSA4" s="1155"/>
      <c r="DSB4" s="1155"/>
      <c r="DSC4" s="1155"/>
      <c r="DSD4" s="1155"/>
      <c r="DSE4" s="1155"/>
      <c r="DSF4" s="1155"/>
      <c r="DSG4" s="1155"/>
      <c r="DSH4" s="1155"/>
      <c r="DSI4" s="1155"/>
      <c r="DSJ4" s="1155"/>
      <c r="DSK4" s="1155"/>
      <c r="DSL4" s="1155"/>
      <c r="DSM4" s="1155"/>
      <c r="DSN4" s="1155"/>
      <c r="DSO4" s="1155"/>
      <c r="DSP4" s="1155"/>
      <c r="DSQ4" s="1155"/>
      <c r="DSR4" s="1155"/>
      <c r="DSS4" s="1155"/>
      <c r="DST4" s="1155"/>
      <c r="DSU4" s="1155"/>
      <c r="DSV4" s="1155"/>
      <c r="DSW4" s="1155"/>
      <c r="DSX4" s="1155"/>
      <c r="DSY4" s="1155"/>
      <c r="DSZ4" s="1155"/>
      <c r="DTA4" s="1155"/>
      <c r="DTB4" s="1155"/>
      <c r="DTC4" s="1155"/>
      <c r="DTD4" s="1155"/>
      <c r="DTE4" s="1155"/>
      <c r="DTF4" s="1155"/>
      <c r="DTG4" s="1155"/>
      <c r="DTH4" s="1155"/>
      <c r="DTI4" s="1155"/>
      <c r="DTJ4" s="1155"/>
      <c r="DTK4" s="1155"/>
      <c r="DTL4" s="1155"/>
      <c r="DTM4" s="1155"/>
      <c r="DTN4" s="1155"/>
      <c r="DTO4" s="1155"/>
      <c r="DTP4" s="1155"/>
      <c r="DTQ4" s="1155"/>
      <c r="DTR4" s="1155"/>
      <c r="DTS4" s="1155"/>
      <c r="DTT4" s="1155"/>
      <c r="DTU4" s="1155"/>
      <c r="DTV4" s="1155"/>
      <c r="DTW4" s="1155"/>
      <c r="DTX4" s="1155"/>
      <c r="DTY4" s="1155"/>
      <c r="DTZ4" s="1155"/>
      <c r="DUA4" s="1155"/>
      <c r="DUB4" s="1155"/>
      <c r="DUC4" s="1155"/>
      <c r="DUD4" s="1155"/>
      <c r="DUE4" s="1155"/>
      <c r="DUF4" s="1155"/>
      <c r="DUG4" s="1155"/>
      <c r="DUH4" s="1155"/>
      <c r="DUI4" s="1155"/>
      <c r="DUJ4" s="1155"/>
      <c r="DUK4" s="1155"/>
      <c r="DUL4" s="1155"/>
      <c r="DUM4" s="1155"/>
      <c r="DUN4" s="1155"/>
      <c r="DUO4" s="1155"/>
      <c r="DUP4" s="1155"/>
      <c r="DUQ4" s="1155"/>
      <c r="DUR4" s="1155"/>
      <c r="DUS4" s="1155"/>
      <c r="DUT4" s="1155"/>
      <c r="DUU4" s="1155"/>
      <c r="DUV4" s="1155"/>
      <c r="DUW4" s="1155"/>
      <c r="DUX4" s="1155"/>
      <c r="DUY4" s="1155"/>
      <c r="DUZ4" s="1155"/>
      <c r="DVA4" s="1155"/>
      <c r="DVB4" s="1155"/>
      <c r="DVC4" s="1155"/>
      <c r="DVD4" s="1155"/>
      <c r="DVE4" s="1155"/>
      <c r="DVF4" s="1155"/>
      <c r="DVG4" s="1155"/>
      <c r="DVH4" s="1155"/>
      <c r="DVI4" s="1155"/>
      <c r="DVJ4" s="1155"/>
      <c r="DVK4" s="1155"/>
      <c r="DVL4" s="1155"/>
      <c r="DVM4" s="1155"/>
      <c r="DVN4" s="1155"/>
      <c r="DVO4" s="1155"/>
      <c r="DVP4" s="1155"/>
      <c r="DVQ4" s="1155"/>
      <c r="DVR4" s="1155"/>
      <c r="DVS4" s="1155"/>
      <c r="DVT4" s="1155"/>
      <c r="DVU4" s="1155"/>
      <c r="DVV4" s="1155"/>
      <c r="DVW4" s="1155"/>
      <c r="DVX4" s="1155"/>
      <c r="DVY4" s="1155"/>
      <c r="DVZ4" s="1155"/>
      <c r="DWA4" s="1155"/>
      <c r="DWB4" s="1155"/>
      <c r="DWC4" s="1155"/>
      <c r="DWD4" s="1155"/>
      <c r="DWE4" s="1155"/>
      <c r="DWF4" s="1155"/>
      <c r="DWG4" s="1155"/>
      <c r="DWH4" s="1155"/>
      <c r="DWI4" s="1155"/>
      <c r="DWJ4" s="1155"/>
      <c r="DWK4" s="1155"/>
      <c r="DWL4" s="1155"/>
      <c r="DWM4" s="1155"/>
      <c r="DWN4" s="1155"/>
      <c r="DWO4" s="1155"/>
      <c r="DWP4" s="1155"/>
      <c r="DWQ4" s="1155"/>
      <c r="DWR4" s="1155"/>
      <c r="DWS4" s="1155"/>
      <c r="DWT4" s="1155"/>
      <c r="DWU4" s="1155"/>
      <c r="DWV4" s="1155"/>
      <c r="DWW4" s="1155"/>
      <c r="DWX4" s="1155"/>
      <c r="DWY4" s="1155"/>
      <c r="DWZ4" s="1155"/>
      <c r="DXA4" s="1155"/>
      <c r="DXB4" s="1155"/>
      <c r="DXC4" s="1155"/>
      <c r="DXD4" s="1155"/>
      <c r="DXE4" s="1155"/>
      <c r="DXF4" s="1155"/>
      <c r="DXG4" s="1155"/>
      <c r="DXH4" s="1155"/>
      <c r="DXI4" s="1155"/>
      <c r="DXJ4" s="1155"/>
      <c r="DXK4" s="1155"/>
      <c r="DXL4" s="1155"/>
      <c r="DXM4" s="1155"/>
      <c r="DXN4" s="1155"/>
      <c r="DXO4" s="1155"/>
      <c r="DXP4" s="1155"/>
      <c r="DXQ4" s="1155"/>
      <c r="DXR4" s="1155"/>
      <c r="DXS4" s="1155"/>
      <c r="DXT4" s="1155"/>
      <c r="DXU4" s="1155"/>
      <c r="DXV4" s="1155"/>
      <c r="DXW4" s="1155"/>
      <c r="DXX4" s="1155"/>
      <c r="DXY4" s="1155"/>
      <c r="DXZ4" s="1155"/>
      <c r="DYA4" s="1155"/>
      <c r="DYB4" s="1155"/>
      <c r="DYC4" s="1155"/>
      <c r="DYD4" s="1155"/>
      <c r="DYE4" s="1155"/>
      <c r="DYF4" s="1155"/>
      <c r="DYG4" s="1155"/>
      <c r="DYH4" s="1155"/>
      <c r="DYI4" s="1155"/>
      <c r="DYJ4" s="1155"/>
      <c r="DYK4" s="1155"/>
      <c r="DYL4" s="1155"/>
      <c r="DYM4" s="1155"/>
      <c r="DYN4" s="1155"/>
      <c r="DYO4" s="1155"/>
      <c r="DYP4" s="1155"/>
      <c r="DYQ4" s="1155"/>
      <c r="DYR4" s="1155"/>
      <c r="DYS4" s="1155"/>
      <c r="DYT4" s="1155"/>
      <c r="DYU4" s="1155"/>
      <c r="DYV4" s="1155"/>
      <c r="DYW4" s="1155"/>
      <c r="DYX4" s="1155"/>
      <c r="DYY4" s="1155"/>
      <c r="DYZ4" s="1155"/>
      <c r="DZA4" s="1155"/>
      <c r="DZB4" s="1155"/>
      <c r="DZC4" s="1155"/>
      <c r="DZD4" s="1155"/>
      <c r="DZE4" s="1155"/>
      <c r="DZF4" s="1155"/>
      <c r="DZG4" s="1155"/>
      <c r="DZH4" s="1155"/>
      <c r="DZI4" s="1155"/>
      <c r="DZJ4" s="1155"/>
      <c r="DZK4" s="1155"/>
      <c r="DZL4" s="1155"/>
      <c r="DZM4" s="1155"/>
      <c r="DZN4" s="1155"/>
      <c r="DZO4" s="1155"/>
      <c r="DZP4" s="1155"/>
      <c r="DZQ4" s="1155"/>
      <c r="DZR4" s="1155"/>
      <c r="DZS4" s="1155"/>
      <c r="DZT4" s="1155"/>
      <c r="DZU4" s="1155"/>
      <c r="DZV4" s="1155"/>
      <c r="DZW4" s="1155"/>
      <c r="DZX4" s="1155"/>
      <c r="DZY4" s="1155"/>
      <c r="DZZ4" s="1155"/>
      <c r="EAA4" s="1155"/>
      <c r="EAB4" s="1155"/>
      <c r="EAC4" s="1155"/>
      <c r="EAD4" s="1155"/>
      <c r="EAE4" s="1155"/>
      <c r="EAF4" s="1155"/>
      <c r="EAG4" s="1155"/>
      <c r="EAH4" s="1155"/>
      <c r="EAI4" s="1155"/>
      <c r="EAJ4" s="1155"/>
      <c r="EAK4" s="1155"/>
      <c r="EAL4" s="1155"/>
      <c r="EAM4" s="1155"/>
      <c r="EAN4" s="1155"/>
      <c r="EAO4" s="1155"/>
      <c r="EAP4" s="1155"/>
      <c r="EAQ4" s="1155"/>
      <c r="EAR4" s="1155"/>
      <c r="EAS4" s="1155"/>
      <c r="EAT4" s="1155"/>
      <c r="EAU4" s="1155"/>
      <c r="EAV4" s="1155"/>
      <c r="EAW4" s="1155"/>
      <c r="EAX4" s="1155"/>
      <c r="EAY4" s="1155"/>
      <c r="EAZ4" s="1155"/>
      <c r="EBA4" s="1155"/>
      <c r="EBB4" s="1155"/>
      <c r="EBC4" s="1155"/>
      <c r="EBD4" s="1155"/>
      <c r="EBE4" s="1155"/>
      <c r="EBF4" s="1155"/>
      <c r="EBG4" s="1155"/>
      <c r="EBH4" s="1155"/>
      <c r="EBI4" s="1155"/>
      <c r="EBJ4" s="1155"/>
      <c r="EBK4" s="1155"/>
      <c r="EBL4" s="1155"/>
      <c r="EBM4" s="1155"/>
      <c r="EBN4" s="1155"/>
      <c r="EBO4" s="1155"/>
      <c r="EBP4" s="1155"/>
      <c r="EBQ4" s="1155"/>
      <c r="EBR4" s="1155"/>
      <c r="EBS4" s="1155"/>
      <c r="EBT4" s="1155"/>
      <c r="EBU4" s="1155"/>
      <c r="EBV4" s="1155"/>
      <c r="EBW4" s="1155"/>
      <c r="EBX4" s="1155"/>
      <c r="EBY4" s="1155"/>
      <c r="EBZ4" s="1155"/>
      <c r="ECA4" s="1155"/>
      <c r="ECB4" s="1155"/>
      <c r="ECC4" s="1155"/>
      <c r="ECD4" s="1155"/>
      <c r="ECE4" s="1155"/>
      <c r="ECF4" s="1155"/>
      <c r="ECG4" s="1155"/>
      <c r="ECH4" s="1155"/>
      <c r="ECI4" s="1155"/>
      <c r="ECJ4" s="1155"/>
      <c r="ECK4" s="1155"/>
      <c r="ECL4" s="1155"/>
      <c r="ECM4" s="1155"/>
      <c r="ECN4" s="1155"/>
      <c r="ECO4" s="1155"/>
      <c r="ECP4" s="1155"/>
      <c r="ECQ4" s="1155"/>
      <c r="ECR4" s="1155"/>
      <c r="ECS4" s="1155"/>
      <c r="ECT4" s="1155"/>
      <c r="ECU4" s="1155"/>
      <c r="ECV4" s="1155"/>
      <c r="ECW4" s="1155"/>
      <c r="ECX4" s="1155"/>
      <c r="ECY4" s="1155"/>
      <c r="ECZ4" s="1155"/>
      <c r="EDA4" s="1155"/>
      <c r="EDB4" s="1155"/>
      <c r="EDC4" s="1155"/>
      <c r="EDD4" s="1155"/>
      <c r="EDE4" s="1155"/>
      <c r="EDF4" s="1155"/>
      <c r="EDG4" s="1155"/>
      <c r="EDH4" s="1155"/>
      <c r="EDI4" s="1155"/>
      <c r="EDJ4" s="1155"/>
      <c r="EDK4" s="1155"/>
      <c r="EDL4" s="1155"/>
      <c r="EDM4" s="1155"/>
      <c r="EDN4" s="1155"/>
      <c r="EDO4" s="1155"/>
      <c r="EDP4" s="1155"/>
      <c r="EDQ4" s="1155"/>
      <c r="EDR4" s="1155"/>
      <c r="EDS4" s="1155"/>
      <c r="EDT4" s="1155"/>
      <c r="EDU4" s="1155"/>
      <c r="EDV4" s="1155"/>
      <c r="EDW4" s="1155"/>
      <c r="EDX4" s="1155"/>
      <c r="EDY4" s="1155"/>
      <c r="EDZ4" s="1155"/>
      <c r="EEA4" s="1155"/>
      <c r="EEB4" s="1155"/>
      <c r="EEC4" s="1155"/>
      <c r="EED4" s="1155"/>
      <c r="EEE4" s="1155"/>
      <c r="EEF4" s="1155"/>
      <c r="EEG4" s="1155"/>
      <c r="EEH4" s="1155"/>
      <c r="EEI4" s="1155"/>
      <c r="EEJ4" s="1155"/>
      <c r="EEK4" s="1155"/>
      <c r="EEL4" s="1155"/>
      <c r="EEM4" s="1155"/>
      <c r="EEN4" s="1155"/>
      <c r="EEO4" s="1155"/>
      <c r="EEP4" s="1155"/>
      <c r="EEQ4" s="1155"/>
      <c r="EER4" s="1155"/>
      <c r="EES4" s="1155"/>
      <c r="EET4" s="1155"/>
      <c r="EEU4" s="1155"/>
      <c r="EEV4" s="1155"/>
      <c r="EEW4" s="1155"/>
      <c r="EEX4" s="1155"/>
      <c r="EEY4" s="1155"/>
      <c r="EEZ4" s="1155"/>
      <c r="EFA4" s="1155"/>
      <c r="EFB4" s="1155"/>
      <c r="EFC4" s="1155"/>
      <c r="EFD4" s="1155"/>
      <c r="EFE4" s="1155"/>
      <c r="EFF4" s="1155"/>
      <c r="EFG4" s="1155"/>
      <c r="EFH4" s="1155"/>
      <c r="EFI4" s="1155"/>
      <c r="EFJ4" s="1155"/>
      <c r="EFK4" s="1155"/>
      <c r="EFL4" s="1155"/>
      <c r="EFM4" s="1155"/>
      <c r="EFN4" s="1155"/>
      <c r="EFO4" s="1155"/>
      <c r="EFP4" s="1155"/>
      <c r="EFQ4" s="1155"/>
      <c r="EFR4" s="1155"/>
      <c r="EFS4" s="1155"/>
      <c r="EFT4" s="1155"/>
      <c r="EFU4" s="1155"/>
      <c r="EFV4" s="1155"/>
      <c r="EFW4" s="1155"/>
      <c r="EFX4" s="1155"/>
      <c r="EFY4" s="1155"/>
      <c r="EFZ4" s="1155"/>
      <c r="EGA4" s="1155"/>
      <c r="EGB4" s="1155"/>
      <c r="EGC4" s="1155"/>
      <c r="EGD4" s="1155"/>
      <c r="EGE4" s="1155"/>
      <c r="EGF4" s="1155"/>
      <c r="EGG4" s="1155"/>
      <c r="EGH4" s="1155"/>
      <c r="EGI4" s="1155"/>
      <c r="EGJ4" s="1155"/>
      <c r="EGK4" s="1155"/>
      <c r="EGL4" s="1155"/>
      <c r="EGM4" s="1155"/>
      <c r="EGN4" s="1155"/>
      <c r="EGO4" s="1155"/>
      <c r="EGP4" s="1155"/>
      <c r="EGQ4" s="1155"/>
      <c r="EGR4" s="1155"/>
      <c r="EGS4" s="1155"/>
      <c r="EGT4" s="1155"/>
      <c r="EGU4" s="1155"/>
      <c r="EGV4" s="1155"/>
      <c r="EGW4" s="1155"/>
      <c r="EGX4" s="1155"/>
      <c r="EGY4" s="1155"/>
      <c r="EGZ4" s="1155"/>
      <c r="EHA4" s="1155"/>
      <c r="EHB4" s="1155"/>
      <c r="EHC4" s="1155"/>
      <c r="EHD4" s="1155"/>
      <c r="EHE4" s="1155"/>
      <c r="EHF4" s="1155"/>
      <c r="EHG4" s="1155"/>
      <c r="EHH4" s="1155"/>
      <c r="EHI4" s="1155"/>
      <c r="EHJ4" s="1155"/>
      <c r="EHK4" s="1155"/>
      <c r="EHL4" s="1155"/>
      <c r="EHM4" s="1155"/>
      <c r="EHN4" s="1155"/>
      <c r="EHO4" s="1155"/>
      <c r="EHP4" s="1155"/>
      <c r="EHQ4" s="1155"/>
      <c r="EHR4" s="1155"/>
      <c r="EHS4" s="1155"/>
      <c r="EHT4" s="1155"/>
      <c r="EHU4" s="1155"/>
      <c r="EHV4" s="1155"/>
      <c r="EHW4" s="1155"/>
      <c r="EHX4" s="1155"/>
      <c r="EHY4" s="1155"/>
      <c r="EHZ4" s="1155"/>
      <c r="EIA4" s="1155"/>
      <c r="EIB4" s="1155"/>
      <c r="EIC4" s="1155"/>
      <c r="EID4" s="1155"/>
      <c r="EIE4" s="1155"/>
      <c r="EIF4" s="1155"/>
      <c r="EIG4" s="1155"/>
      <c r="EIH4" s="1155"/>
      <c r="EII4" s="1155"/>
      <c r="EIJ4" s="1155"/>
      <c r="EIK4" s="1155"/>
      <c r="EIL4" s="1155"/>
      <c r="EIM4" s="1155"/>
      <c r="EIN4" s="1155"/>
      <c r="EIO4" s="1155"/>
      <c r="EIP4" s="1155"/>
      <c r="EIQ4" s="1155"/>
      <c r="EIR4" s="1155"/>
      <c r="EIS4" s="1155"/>
      <c r="EIT4" s="1155"/>
      <c r="EIU4" s="1155"/>
      <c r="EIV4" s="1155"/>
      <c r="EIW4" s="1155"/>
      <c r="EIX4" s="1155"/>
      <c r="EIY4" s="1155"/>
      <c r="EIZ4" s="1155"/>
      <c r="EJA4" s="1155"/>
      <c r="EJB4" s="1155"/>
      <c r="EJC4" s="1155"/>
      <c r="EJD4" s="1155"/>
      <c r="EJE4" s="1155"/>
      <c r="EJF4" s="1155"/>
      <c r="EJG4" s="1155"/>
      <c r="EJH4" s="1155"/>
      <c r="EJI4" s="1155"/>
      <c r="EJJ4" s="1155"/>
      <c r="EJK4" s="1155"/>
      <c r="EJL4" s="1155"/>
      <c r="EJM4" s="1155"/>
      <c r="EJN4" s="1155"/>
      <c r="EJO4" s="1155"/>
      <c r="EJP4" s="1155"/>
      <c r="EJQ4" s="1155"/>
      <c r="EJR4" s="1155"/>
      <c r="EJS4" s="1155"/>
      <c r="EJT4" s="1155"/>
      <c r="EJU4" s="1155"/>
      <c r="EJV4" s="1155"/>
      <c r="EJW4" s="1155"/>
      <c r="EJX4" s="1155"/>
      <c r="EJY4" s="1155"/>
      <c r="EJZ4" s="1155"/>
      <c r="EKA4" s="1155"/>
      <c r="EKB4" s="1155"/>
      <c r="EKC4" s="1155"/>
      <c r="EKD4" s="1155"/>
      <c r="EKE4" s="1155"/>
      <c r="EKF4" s="1155"/>
      <c r="EKG4" s="1155"/>
      <c r="EKH4" s="1155"/>
      <c r="EKI4" s="1155"/>
      <c r="EKJ4" s="1155"/>
      <c r="EKK4" s="1155"/>
      <c r="EKL4" s="1155"/>
      <c r="EKM4" s="1155"/>
      <c r="EKN4" s="1155"/>
      <c r="EKO4" s="1155"/>
      <c r="EKP4" s="1155"/>
      <c r="EKQ4" s="1155"/>
      <c r="EKR4" s="1155"/>
      <c r="EKS4" s="1155"/>
      <c r="EKT4" s="1155"/>
      <c r="EKU4" s="1155"/>
      <c r="EKV4" s="1155"/>
      <c r="EKW4" s="1155"/>
      <c r="EKX4" s="1155"/>
      <c r="EKY4" s="1155"/>
      <c r="EKZ4" s="1155"/>
      <c r="ELA4" s="1155"/>
      <c r="ELB4" s="1155"/>
      <c r="ELC4" s="1155"/>
      <c r="ELD4" s="1155"/>
      <c r="ELE4" s="1155"/>
      <c r="ELF4" s="1155"/>
      <c r="ELG4" s="1155"/>
      <c r="ELH4" s="1155"/>
      <c r="ELI4" s="1155"/>
      <c r="ELJ4" s="1155"/>
      <c r="ELK4" s="1155"/>
      <c r="ELL4" s="1155"/>
      <c r="ELM4" s="1155"/>
      <c r="ELN4" s="1155"/>
      <c r="ELO4" s="1155"/>
      <c r="ELP4" s="1155"/>
      <c r="ELQ4" s="1155"/>
      <c r="ELR4" s="1155"/>
      <c r="ELS4" s="1155"/>
      <c r="ELT4" s="1155"/>
      <c r="ELU4" s="1155"/>
      <c r="ELV4" s="1155"/>
      <c r="ELW4" s="1155"/>
      <c r="ELX4" s="1155"/>
      <c r="ELY4" s="1155"/>
      <c r="ELZ4" s="1155"/>
      <c r="EMA4" s="1155"/>
      <c r="EMB4" s="1155"/>
      <c r="EMC4" s="1155"/>
      <c r="EMD4" s="1155"/>
      <c r="EME4" s="1155"/>
      <c r="EMF4" s="1155"/>
      <c r="EMG4" s="1155"/>
      <c r="EMH4" s="1155"/>
      <c r="EMI4" s="1155"/>
      <c r="EMJ4" s="1155"/>
      <c r="EMK4" s="1155"/>
      <c r="EML4" s="1155"/>
      <c r="EMM4" s="1155"/>
      <c r="EMN4" s="1155"/>
      <c r="EMO4" s="1155"/>
      <c r="EMP4" s="1155"/>
      <c r="EMQ4" s="1155"/>
      <c r="EMR4" s="1155"/>
      <c r="EMS4" s="1155"/>
      <c r="EMT4" s="1155"/>
      <c r="EMU4" s="1155"/>
      <c r="EMV4" s="1155"/>
      <c r="EMW4" s="1155"/>
      <c r="EMX4" s="1155"/>
      <c r="EMY4" s="1155"/>
      <c r="EMZ4" s="1155"/>
      <c r="ENA4" s="1155"/>
      <c r="ENB4" s="1155"/>
      <c r="ENC4" s="1155"/>
      <c r="END4" s="1155"/>
      <c r="ENE4" s="1155"/>
      <c r="ENF4" s="1155"/>
      <c r="ENG4" s="1155"/>
      <c r="ENH4" s="1155"/>
      <c r="ENI4" s="1155"/>
      <c r="ENJ4" s="1155"/>
      <c r="ENK4" s="1155"/>
      <c r="ENL4" s="1155"/>
      <c r="ENM4" s="1155"/>
      <c r="ENN4" s="1155"/>
      <c r="ENO4" s="1155"/>
      <c r="ENP4" s="1155"/>
      <c r="ENQ4" s="1155"/>
      <c r="ENR4" s="1155"/>
      <c r="ENS4" s="1155"/>
      <c r="ENT4" s="1155"/>
      <c r="ENU4" s="1155"/>
      <c r="ENV4" s="1155"/>
      <c r="ENW4" s="1155"/>
      <c r="ENX4" s="1155"/>
      <c r="ENY4" s="1155"/>
      <c r="ENZ4" s="1155"/>
      <c r="EOA4" s="1155"/>
      <c r="EOB4" s="1155"/>
      <c r="EOC4" s="1155"/>
      <c r="EOD4" s="1155"/>
      <c r="EOE4" s="1155"/>
      <c r="EOF4" s="1155"/>
      <c r="EOG4" s="1155"/>
      <c r="EOH4" s="1155"/>
      <c r="EOI4" s="1155"/>
      <c r="EOJ4" s="1155"/>
      <c r="EOK4" s="1155"/>
      <c r="EOL4" s="1155"/>
      <c r="EOM4" s="1155"/>
      <c r="EON4" s="1155"/>
      <c r="EOO4" s="1155"/>
      <c r="EOP4" s="1155"/>
      <c r="EOQ4" s="1155"/>
      <c r="EOR4" s="1155"/>
      <c r="EOS4" s="1155"/>
      <c r="EOT4" s="1155"/>
      <c r="EOU4" s="1155"/>
      <c r="EOV4" s="1155"/>
      <c r="EOW4" s="1155"/>
      <c r="EOX4" s="1155"/>
      <c r="EOY4" s="1155"/>
      <c r="EOZ4" s="1155"/>
      <c r="EPA4" s="1155"/>
      <c r="EPB4" s="1155"/>
      <c r="EPC4" s="1155"/>
      <c r="EPD4" s="1155"/>
      <c r="EPE4" s="1155"/>
      <c r="EPF4" s="1155"/>
      <c r="EPG4" s="1155"/>
      <c r="EPH4" s="1155"/>
      <c r="EPI4" s="1155"/>
      <c r="EPJ4" s="1155"/>
      <c r="EPK4" s="1155"/>
      <c r="EPL4" s="1155"/>
      <c r="EPM4" s="1155"/>
      <c r="EPN4" s="1155"/>
      <c r="EPO4" s="1155"/>
      <c r="EPP4" s="1155"/>
      <c r="EPQ4" s="1155"/>
      <c r="EPR4" s="1155"/>
      <c r="EPS4" s="1155"/>
      <c r="EPT4" s="1155"/>
      <c r="EPU4" s="1155"/>
      <c r="EPV4" s="1155"/>
      <c r="EPW4" s="1155"/>
      <c r="EPX4" s="1155"/>
      <c r="EPY4" s="1155"/>
      <c r="EPZ4" s="1155"/>
      <c r="EQA4" s="1155"/>
      <c r="EQB4" s="1155"/>
      <c r="EQC4" s="1155"/>
      <c r="EQD4" s="1155"/>
      <c r="EQE4" s="1155"/>
      <c r="EQF4" s="1155"/>
      <c r="EQG4" s="1155"/>
      <c r="EQH4" s="1155"/>
      <c r="EQI4" s="1155"/>
      <c r="EQJ4" s="1155"/>
      <c r="EQK4" s="1155"/>
      <c r="EQL4" s="1155"/>
      <c r="EQM4" s="1155"/>
      <c r="EQN4" s="1155"/>
      <c r="EQO4" s="1155"/>
      <c r="EQP4" s="1155"/>
      <c r="EQQ4" s="1155"/>
      <c r="EQR4" s="1155"/>
      <c r="EQS4" s="1155"/>
      <c r="EQT4" s="1155"/>
      <c r="EQU4" s="1155"/>
      <c r="EQV4" s="1155"/>
      <c r="EQW4" s="1155"/>
      <c r="EQX4" s="1155"/>
      <c r="EQY4" s="1155"/>
      <c r="EQZ4" s="1155"/>
      <c r="ERA4" s="1155"/>
      <c r="ERB4" s="1155"/>
      <c r="ERC4" s="1155"/>
      <c r="ERD4" s="1155"/>
      <c r="ERE4" s="1155"/>
      <c r="ERF4" s="1155"/>
      <c r="ERG4" s="1155"/>
      <c r="ERH4" s="1155"/>
      <c r="ERI4" s="1155"/>
      <c r="ERJ4" s="1155"/>
      <c r="ERK4" s="1155"/>
      <c r="ERL4" s="1155"/>
      <c r="ERM4" s="1155"/>
      <c r="ERN4" s="1155"/>
      <c r="ERO4" s="1155"/>
      <c r="ERP4" s="1155"/>
      <c r="ERQ4" s="1155"/>
      <c r="ERR4" s="1155"/>
      <c r="ERS4" s="1155"/>
      <c r="ERT4" s="1155"/>
      <c r="ERU4" s="1155"/>
      <c r="ERV4" s="1155"/>
      <c r="ERW4" s="1155"/>
      <c r="ERX4" s="1155"/>
      <c r="ERY4" s="1155"/>
      <c r="ERZ4" s="1155"/>
      <c r="ESA4" s="1155"/>
      <c r="ESB4" s="1155"/>
      <c r="ESC4" s="1155"/>
      <c r="ESD4" s="1155"/>
      <c r="ESE4" s="1155"/>
      <c r="ESF4" s="1155"/>
      <c r="ESG4" s="1155"/>
      <c r="ESH4" s="1155"/>
      <c r="ESI4" s="1155"/>
      <c r="ESJ4" s="1155"/>
      <c r="ESK4" s="1155"/>
      <c r="ESL4" s="1155"/>
      <c r="ESM4" s="1155"/>
      <c r="ESN4" s="1155"/>
      <c r="ESO4" s="1155"/>
      <c r="ESP4" s="1155"/>
      <c r="ESQ4" s="1155"/>
      <c r="ESR4" s="1155"/>
      <c r="ESS4" s="1155"/>
      <c r="EST4" s="1155"/>
      <c r="ESU4" s="1155"/>
      <c r="ESV4" s="1155"/>
      <c r="ESW4" s="1155"/>
      <c r="ESX4" s="1155"/>
      <c r="ESY4" s="1155"/>
      <c r="ESZ4" s="1155"/>
      <c r="ETA4" s="1155"/>
      <c r="ETB4" s="1155"/>
      <c r="ETC4" s="1155"/>
      <c r="ETD4" s="1155"/>
      <c r="ETE4" s="1155"/>
      <c r="ETF4" s="1155"/>
      <c r="ETG4" s="1155"/>
      <c r="ETH4" s="1155"/>
      <c r="ETI4" s="1155"/>
      <c r="ETJ4" s="1155"/>
      <c r="ETK4" s="1155"/>
      <c r="ETL4" s="1155"/>
      <c r="ETM4" s="1155"/>
      <c r="ETN4" s="1155"/>
      <c r="ETO4" s="1155"/>
      <c r="ETP4" s="1155"/>
      <c r="ETQ4" s="1155"/>
      <c r="ETR4" s="1155"/>
      <c r="ETS4" s="1155"/>
      <c r="ETT4" s="1155"/>
      <c r="ETU4" s="1155"/>
      <c r="ETV4" s="1155"/>
      <c r="ETW4" s="1155"/>
      <c r="ETX4" s="1155"/>
      <c r="ETY4" s="1155"/>
      <c r="ETZ4" s="1155"/>
      <c r="EUA4" s="1155"/>
      <c r="EUB4" s="1155"/>
      <c r="EUC4" s="1155"/>
      <c r="EUD4" s="1155"/>
      <c r="EUE4" s="1155"/>
      <c r="EUF4" s="1155"/>
      <c r="EUG4" s="1155"/>
      <c r="EUH4" s="1155"/>
      <c r="EUI4" s="1155"/>
      <c r="EUJ4" s="1155"/>
      <c r="EUK4" s="1155"/>
      <c r="EUL4" s="1155"/>
      <c r="EUM4" s="1155"/>
      <c r="EUN4" s="1155"/>
      <c r="EUO4" s="1155"/>
      <c r="EUP4" s="1155"/>
      <c r="EUQ4" s="1155"/>
      <c r="EUR4" s="1155"/>
      <c r="EUS4" s="1155"/>
      <c r="EUT4" s="1155"/>
      <c r="EUU4" s="1155"/>
      <c r="EUV4" s="1155"/>
      <c r="EUW4" s="1155"/>
      <c r="EUX4" s="1155"/>
      <c r="EUY4" s="1155"/>
      <c r="EUZ4" s="1155"/>
      <c r="EVA4" s="1155"/>
      <c r="EVB4" s="1155"/>
      <c r="EVC4" s="1155"/>
      <c r="EVD4" s="1155"/>
      <c r="EVE4" s="1155"/>
      <c r="EVF4" s="1155"/>
      <c r="EVG4" s="1155"/>
      <c r="EVH4" s="1155"/>
      <c r="EVI4" s="1155"/>
      <c r="EVJ4" s="1155"/>
      <c r="EVK4" s="1155"/>
      <c r="EVL4" s="1155"/>
      <c r="EVM4" s="1155"/>
      <c r="EVN4" s="1155"/>
      <c r="EVO4" s="1155"/>
      <c r="EVP4" s="1155"/>
      <c r="EVQ4" s="1155"/>
      <c r="EVR4" s="1155"/>
      <c r="EVS4" s="1155"/>
      <c r="EVT4" s="1155"/>
      <c r="EVU4" s="1155"/>
      <c r="EVV4" s="1155"/>
      <c r="EVW4" s="1155"/>
      <c r="EVX4" s="1155"/>
      <c r="EVY4" s="1155"/>
      <c r="EVZ4" s="1155"/>
      <c r="EWA4" s="1155"/>
      <c r="EWB4" s="1155"/>
      <c r="EWC4" s="1155"/>
      <c r="EWD4" s="1155"/>
      <c r="EWE4" s="1155"/>
      <c r="EWF4" s="1155"/>
      <c r="EWG4" s="1155"/>
      <c r="EWH4" s="1155"/>
      <c r="EWI4" s="1155"/>
      <c r="EWJ4" s="1155"/>
      <c r="EWK4" s="1155"/>
      <c r="EWL4" s="1155"/>
      <c r="EWM4" s="1155"/>
      <c r="EWN4" s="1155"/>
      <c r="EWO4" s="1155"/>
      <c r="EWP4" s="1155"/>
      <c r="EWQ4" s="1155"/>
      <c r="EWR4" s="1155"/>
      <c r="EWS4" s="1155"/>
      <c r="EWT4" s="1155"/>
      <c r="EWU4" s="1155"/>
      <c r="EWV4" s="1155"/>
      <c r="EWW4" s="1155"/>
      <c r="EWX4" s="1155"/>
      <c r="EWY4" s="1155"/>
      <c r="EWZ4" s="1155"/>
      <c r="EXA4" s="1155"/>
      <c r="EXB4" s="1155"/>
      <c r="EXC4" s="1155"/>
      <c r="EXD4" s="1155"/>
      <c r="EXE4" s="1155"/>
      <c r="EXF4" s="1155"/>
      <c r="EXG4" s="1155"/>
      <c r="EXH4" s="1155"/>
      <c r="EXI4" s="1155"/>
      <c r="EXJ4" s="1155"/>
      <c r="EXK4" s="1155"/>
      <c r="EXL4" s="1155"/>
      <c r="EXM4" s="1155"/>
      <c r="EXN4" s="1155"/>
      <c r="EXO4" s="1155"/>
      <c r="EXP4" s="1155"/>
      <c r="EXQ4" s="1155"/>
      <c r="EXR4" s="1155"/>
      <c r="EXS4" s="1155"/>
      <c r="EXT4" s="1155"/>
      <c r="EXU4" s="1155"/>
      <c r="EXV4" s="1155"/>
      <c r="EXW4" s="1155"/>
      <c r="EXX4" s="1155"/>
      <c r="EXY4" s="1155"/>
      <c r="EXZ4" s="1155"/>
      <c r="EYA4" s="1155"/>
      <c r="EYB4" s="1155"/>
      <c r="EYC4" s="1155"/>
      <c r="EYD4" s="1155"/>
      <c r="EYE4" s="1155"/>
      <c r="EYF4" s="1155"/>
      <c r="EYG4" s="1155"/>
      <c r="EYH4" s="1155"/>
      <c r="EYI4" s="1155"/>
      <c r="EYJ4" s="1155"/>
      <c r="EYK4" s="1155"/>
      <c r="EYL4" s="1155"/>
      <c r="EYM4" s="1155"/>
      <c r="EYN4" s="1155"/>
      <c r="EYO4" s="1155"/>
      <c r="EYP4" s="1155"/>
      <c r="EYQ4" s="1155"/>
      <c r="EYR4" s="1155"/>
      <c r="EYS4" s="1155"/>
      <c r="EYT4" s="1155"/>
      <c r="EYU4" s="1155"/>
      <c r="EYV4" s="1155"/>
      <c r="EYW4" s="1155"/>
      <c r="EYX4" s="1155"/>
      <c r="EYY4" s="1155"/>
      <c r="EYZ4" s="1155"/>
      <c r="EZA4" s="1155"/>
      <c r="EZB4" s="1155"/>
      <c r="EZC4" s="1155"/>
      <c r="EZD4" s="1155"/>
      <c r="EZE4" s="1155"/>
      <c r="EZF4" s="1155"/>
      <c r="EZG4" s="1155"/>
      <c r="EZH4" s="1155"/>
      <c r="EZI4" s="1155"/>
      <c r="EZJ4" s="1155"/>
      <c r="EZK4" s="1155"/>
      <c r="EZL4" s="1155"/>
      <c r="EZM4" s="1155"/>
      <c r="EZN4" s="1155"/>
      <c r="EZO4" s="1155"/>
      <c r="EZP4" s="1155"/>
      <c r="EZQ4" s="1155"/>
      <c r="EZR4" s="1155"/>
      <c r="EZS4" s="1155"/>
      <c r="EZT4" s="1155"/>
      <c r="EZU4" s="1155"/>
      <c r="EZV4" s="1155"/>
      <c r="EZW4" s="1155"/>
      <c r="EZX4" s="1155"/>
      <c r="EZY4" s="1155"/>
      <c r="EZZ4" s="1155"/>
      <c r="FAA4" s="1155"/>
      <c r="FAB4" s="1155"/>
      <c r="FAC4" s="1155"/>
      <c r="FAD4" s="1155"/>
      <c r="FAE4" s="1155"/>
      <c r="FAF4" s="1155"/>
      <c r="FAG4" s="1155"/>
      <c r="FAH4" s="1155"/>
      <c r="FAI4" s="1155"/>
      <c r="FAJ4" s="1155"/>
      <c r="FAK4" s="1155"/>
      <c r="FAL4" s="1155"/>
      <c r="FAM4" s="1155"/>
      <c r="FAN4" s="1155"/>
      <c r="FAO4" s="1155"/>
      <c r="FAP4" s="1155"/>
      <c r="FAQ4" s="1155"/>
      <c r="FAR4" s="1155"/>
      <c r="FAS4" s="1155"/>
      <c r="FAT4" s="1155"/>
      <c r="FAU4" s="1155"/>
      <c r="FAV4" s="1155"/>
      <c r="FAW4" s="1155"/>
      <c r="FAX4" s="1155"/>
      <c r="FAY4" s="1155"/>
      <c r="FAZ4" s="1155"/>
      <c r="FBA4" s="1155"/>
      <c r="FBB4" s="1155"/>
      <c r="FBC4" s="1155"/>
      <c r="FBD4" s="1155"/>
      <c r="FBE4" s="1155"/>
      <c r="FBF4" s="1155"/>
      <c r="FBG4" s="1155"/>
      <c r="FBH4" s="1155"/>
      <c r="FBI4" s="1155"/>
      <c r="FBJ4" s="1155"/>
      <c r="FBK4" s="1155"/>
      <c r="FBL4" s="1155"/>
      <c r="FBM4" s="1155"/>
      <c r="FBN4" s="1155"/>
      <c r="FBO4" s="1155"/>
      <c r="FBP4" s="1155"/>
      <c r="FBQ4" s="1155"/>
      <c r="FBR4" s="1155"/>
      <c r="FBS4" s="1155"/>
      <c r="FBT4" s="1155"/>
      <c r="FBU4" s="1155"/>
      <c r="FBV4" s="1155"/>
      <c r="FBW4" s="1155"/>
      <c r="FBX4" s="1155"/>
      <c r="FBY4" s="1155"/>
      <c r="FBZ4" s="1155"/>
      <c r="FCA4" s="1155"/>
      <c r="FCB4" s="1155"/>
      <c r="FCC4" s="1155"/>
      <c r="FCD4" s="1155"/>
      <c r="FCE4" s="1155"/>
      <c r="FCF4" s="1155"/>
      <c r="FCG4" s="1155"/>
      <c r="FCH4" s="1155"/>
      <c r="FCI4" s="1155"/>
      <c r="FCJ4" s="1155"/>
      <c r="FCK4" s="1155"/>
      <c r="FCL4" s="1155"/>
      <c r="FCM4" s="1155"/>
      <c r="FCN4" s="1155"/>
      <c r="FCO4" s="1155"/>
      <c r="FCP4" s="1155"/>
      <c r="FCQ4" s="1155"/>
      <c r="FCR4" s="1155"/>
      <c r="FCS4" s="1155"/>
      <c r="FCT4" s="1155"/>
      <c r="FCU4" s="1155"/>
      <c r="FCV4" s="1155"/>
      <c r="FCW4" s="1155"/>
      <c r="FCX4" s="1155"/>
      <c r="FCY4" s="1155"/>
      <c r="FCZ4" s="1155"/>
      <c r="FDA4" s="1155"/>
      <c r="FDB4" s="1155"/>
      <c r="FDC4" s="1155"/>
      <c r="FDD4" s="1155"/>
      <c r="FDE4" s="1155"/>
      <c r="FDF4" s="1155"/>
      <c r="FDG4" s="1155"/>
      <c r="FDH4" s="1155"/>
      <c r="FDI4" s="1155"/>
      <c r="FDJ4" s="1155"/>
      <c r="FDK4" s="1155"/>
      <c r="FDL4" s="1155"/>
      <c r="FDM4" s="1155"/>
      <c r="FDN4" s="1155"/>
      <c r="FDO4" s="1155"/>
      <c r="FDP4" s="1155"/>
      <c r="FDQ4" s="1155"/>
      <c r="FDR4" s="1155"/>
      <c r="FDS4" s="1155"/>
      <c r="FDT4" s="1155"/>
      <c r="FDU4" s="1155"/>
      <c r="FDV4" s="1155"/>
      <c r="FDW4" s="1155"/>
      <c r="FDX4" s="1155"/>
      <c r="FDY4" s="1155"/>
      <c r="FDZ4" s="1155"/>
      <c r="FEA4" s="1155"/>
      <c r="FEB4" s="1155"/>
      <c r="FEC4" s="1155"/>
      <c r="FED4" s="1155"/>
      <c r="FEE4" s="1155"/>
      <c r="FEF4" s="1155"/>
      <c r="FEG4" s="1155"/>
      <c r="FEH4" s="1155"/>
      <c r="FEI4" s="1155"/>
      <c r="FEJ4" s="1155"/>
      <c r="FEK4" s="1155"/>
      <c r="FEL4" s="1155"/>
      <c r="FEM4" s="1155"/>
      <c r="FEN4" s="1155"/>
      <c r="FEO4" s="1155"/>
      <c r="FEP4" s="1155"/>
      <c r="FEQ4" s="1155"/>
      <c r="FER4" s="1155"/>
      <c r="FES4" s="1155"/>
      <c r="FET4" s="1155"/>
      <c r="FEU4" s="1155"/>
      <c r="FEV4" s="1155"/>
      <c r="FEW4" s="1155"/>
      <c r="FEX4" s="1155"/>
      <c r="FEY4" s="1155"/>
      <c r="FEZ4" s="1155"/>
      <c r="FFA4" s="1155"/>
      <c r="FFB4" s="1155"/>
      <c r="FFC4" s="1155"/>
      <c r="FFD4" s="1155"/>
      <c r="FFE4" s="1155"/>
      <c r="FFF4" s="1155"/>
      <c r="FFG4" s="1155"/>
      <c r="FFH4" s="1155"/>
      <c r="FFI4" s="1155"/>
      <c r="FFJ4" s="1155"/>
      <c r="FFK4" s="1155"/>
      <c r="FFL4" s="1155"/>
      <c r="FFM4" s="1155"/>
      <c r="FFN4" s="1155"/>
      <c r="FFO4" s="1155"/>
      <c r="FFP4" s="1155"/>
      <c r="FFQ4" s="1155"/>
      <c r="FFR4" s="1155"/>
      <c r="FFS4" s="1155"/>
      <c r="FFT4" s="1155"/>
      <c r="FFU4" s="1155"/>
      <c r="FFV4" s="1155"/>
      <c r="FFW4" s="1155"/>
      <c r="FFX4" s="1155"/>
      <c r="FFY4" s="1155"/>
      <c r="FFZ4" s="1155"/>
      <c r="FGA4" s="1155"/>
      <c r="FGB4" s="1155"/>
      <c r="FGC4" s="1155"/>
      <c r="FGD4" s="1155"/>
      <c r="FGE4" s="1155"/>
      <c r="FGF4" s="1155"/>
      <c r="FGG4" s="1155"/>
      <c r="FGH4" s="1155"/>
      <c r="FGI4" s="1155"/>
      <c r="FGJ4" s="1155"/>
      <c r="FGK4" s="1155"/>
      <c r="FGL4" s="1155"/>
      <c r="FGM4" s="1155"/>
      <c r="FGN4" s="1155"/>
      <c r="FGO4" s="1155"/>
      <c r="FGP4" s="1155"/>
      <c r="FGQ4" s="1155"/>
      <c r="FGR4" s="1155"/>
      <c r="FGS4" s="1155"/>
      <c r="FGT4" s="1155"/>
      <c r="FGU4" s="1155"/>
      <c r="FGV4" s="1155"/>
      <c r="FGW4" s="1155"/>
      <c r="FGX4" s="1155"/>
      <c r="FGY4" s="1155"/>
      <c r="FGZ4" s="1155"/>
      <c r="FHA4" s="1155"/>
      <c r="FHB4" s="1155"/>
      <c r="FHC4" s="1155"/>
      <c r="FHD4" s="1155"/>
      <c r="FHE4" s="1155"/>
      <c r="FHF4" s="1155"/>
      <c r="FHG4" s="1155"/>
      <c r="FHH4" s="1155"/>
      <c r="FHI4" s="1155"/>
      <c r="FHJ4" s="1155"/>
      <c r="FHK4" s="1155"/>
      <c r="FHL4" s="1155"/>
      <c r="FHM4" s="1155"/>
      <c r="FHN4" s="1155"/>
      <c r="FHO4" s="1155"/>
      <c r="FHP4" s="1155"/>
      <c r="FHQ4" s="1155"/>
      <c r="FHR4" s="1155"/>
      <c r="FHS4" s="1155"/>
      <c r="FHT4" s="1155"/>
      <c r="FHU4" s="1155"/>
      <c r="FHV4" s="1155"/>
      <c r="FHW4" s="1155"/>
      <c r="FHX4" s="1155"/>
      <c r="FHY4" s="1155"/>
      <c r="FHZ4" s="1155"/>
      <c r="FIA4" s="1155"/>
      <c r="FIB4" s="1155"/>
      <c r="FIC4" s="1155"/>
      <c r="FID4" s="1155"/>
      <c r="FIE4" s="1155"/>
      <c r="FIF4" s="1155"/>
      <c r="FIG4" s="1155"/>
      <c r="FIH4" s="1155"/>
      <c r="FII4" s="1155"/>
      <c r="FIJ4" s="1155"/>
      <c r="FIK4" s="1155"/>
      <c r="FIL4" s="1155"/>
      <c r="FIM4" s="1155"/>
      <c r="FIN4" s="1155"/>
      <c r="FIO4" s="1155"/>
      <c r="FIP4" s="1155"/>
      <c r="FIQ4" s="1155"/>
      <c r="FIR4" s="1155"/>
      <c r="FIS4" s="1155"/>
      <c r="FIT4" s="1155"/>
      <c r="FIU4" s="1155"/>
      <c r="FIV4" s="1155"/>
      <c r="FIW4" s="1155"/>
      <c r="FIX4" s="1155"/>
      <c r="FIY4" s="1155"/>
      <c r="FIZ4" s="1155"/>
      <c r="FJA4" s="1155"/>
      <c r="FJB4" s="1155"/>
      <c r="FJC4" s="1155"/>
      <c r="FJD4" s="1155"/>
      <c r="FJE4" s="1155"/>
      <c r="FJF4" s="1155"/>
      <c r="FJG4" s="1155"/>
      <c r="FJH4" s="1155"/>
      <c r="FJI4" s="1155"/>
      <c r="FJJ4" s="1155"/>
      <c r="FJK4" s="1155"/>
      <c r="FJL4" s="1155"/>
      <c r="FJM4" s="1155"/>
      <c r="FJN4" s="1155"/>
      <c r="FJO4" s="1155"/>
      <c r="FJP4" s="1155"/>
      <c r="FJQ4" s="1155"/>
      <c r="FJR4" s="1155"/>
      <c r="FJS4" s="1155"/>
      <c r="FJT4" s="1155"/>
      <c r="FJU4" s="1155"/>
      <c r="FJV4" s="1155"/>
      <c r="FJW4" s="1155"/>
      <c r="FJX4" s="1155"/>
      <c r="FJY4" s="1155"/>
      <c r="FJZ4" s="1155"/>
      <c r="FKA4" s="1155"/>
      <c r="FKB4" s="1155"/>
      <c r="FKC4" s="1155"/>
      <c r="FKD4" s="1155"/>
      <c r="FKE4" s="1155"/>
      <c r="FKF4" s="1155"/>
      <c r="FKG4" s="1155"/>
      <c r="FKH4" s="1155"/>
      <c r="FKI4" s="1155"/>
      <c r="FKJ4" s="1155"/>
      <c r="FKK4" s="1155"/>
      <c r="FKL4" s="1155"/>
      <c r="FKM4" s="1155"/>
      <c r="FKN4" s="1155"/>
      <c r="FKO4" s="1155"/>
      <c r="FKP4" s="1155"/>
      <c r="FKQ4" s="1155"/>
      <c r="FKR4" s="1155"/>
      <c r="FKS4" s="1155"/>
      <c r="FKT4" s="1155"/>
      <c r="FKU4" s="1155"/>
      <c r="FKV4" s="1155"/>
      <c r="FKW4" s="1155"/>
      <c r="FKX4" s="1155"/>
      <c r="FKY4" s="1155"/>
      <c r="FKZ4" s="1155"/>
      <c r="FLA4" s="1155"/>
      <c r="FLB4" s="1155"/>
      <c r="FLC4" s="1155"/>
      <c r="FLD4" s="1155"/>
      <c r="FLE4" s="1155"/>
      <c r="FLF4" s="1155"/>
      <c r="FLG4" s="1155"/>
      <c r="FLH4" s="1155"/>
      <c r="FLI4" s="1155"/>
      <c r="FLJ4" s="1155"/>
      <c r="FLK4" s="1155"/>
      <c r="FLL4" s="1155"/>
      <c r="FLM4" s="1155"/>
      <c r="FLN4" s="1155"/>
      <c r="FLO4" s="1155"/>
      <c r="FLP4" s="1155"/>
      <c r="FLQ4" s="1155"/>
      <c r="FLR4" s="1155"/>
      <c r="FLS4" s="1155"/>
      <c r="FLT4" s="1155"/>
      <c r="FLU4" s="1155"/>
      <c r="FLV4" s="1155"/>
      <c r="FLW4" s="1155"/>
      <c r="FLX4" s="1155"/>
      <c r="FLY4" s="1155"/>
      <c r="FLZ4" s="1155"/>
      <c r="FMA4" s="1155"/>
      <c r="FMB4" s="1155"/>
      <c r="FMC4" s="1155"/>
      <c r="FMD4" s="1155"/>
      <c r="FME4" s="1155"/>
      <c r="FMF4" s="1155"/>
      <c r="FMG4" s="1155"/>
      <c r="FMH4" s="1155"/>
      <c r="FMI4" s="1155"/>
      <c r="FMJ4" s="1155"/>
      <c r="FMK4" s="1155"/>
      <c r="FML4" s="1155"/>
      <c r="FMM4" s="1155"/>
      <c r="FMN4" s="1155"/>
      <c r="FMO4" s="1155"/>
      <c r="FMP4" s="1155"/>
      <c r="FMQ4" s="1155"/>
      <c r="FMR4" s="1155"/>
      <c r="FMS4" s="1155"/>
      <c r="FMT4" s="1155"/>
      <c r="FMU4" s="1155"/>
      <c r="FMV4" s="1155"/>
      <c r="FMW4" s="1155"/>
      <c r="FMX4" s="1155"/>
      <c r="FMY4" s="1155"/>
      <c r="FMZ4" s="1155"/>
      <c r="FNA4" s="1155"/>
      <c r="FNB4" s="1155"/>
      <c r="FNC4" s="1155"/>
      <c r="FND4" s="1155"/>
      <c r="FNE4" s="1155"/>
      <c r="FNF4" s="1155"/>
      <c r="FNG4" s="1155"/>
      <c r="FNH4" s="1155"/>
      <c r="FNI4" s="1155"/>
      <c r="FNJ4" s="1155"/>
      <c r="FNK4" s="1155"/>
      <c r="FNL4" s="1155"/>
      <c r="FNM4" s="1155"/>
      <c r="FNN4" s="1155"/>
      <c r="FNO4" s="1155"/>
      <c r="FNP4" s="1155"/>
      <c r="FNQ4" s="1155"/>
      <c r="FNR4" s="1155"/>
      <c r="FNS4" s="1155"/>
      <c r="FNT4" s="1155"/>
      <c r="FNU4" s="1155"/>
      <c r="FNV4" s="1155"/>
      <c r="FNW4" s="1155"/>
      <c r="FNX4" s="1155"/>
      <c r="FNY4" s="1155"/>
      <c r="FNZ4" s="1155"/>
      <c r="FOA4" s="1155"/>
      <c r="FOB4" s="1155"/>
      <c r="FOC4" s="1155"/>
      <c r="FOD4" s="1155"/>
      <c r="FOE4" s="1155"/>
      <c r="FOF4" s="1155"/>
      <c r="FOG4" s="1155"/>
      <c r="FOH4" s="1155"/>
      <c r="FOI4" s="1155"/>
      <c r="FOJ4" s="1155"/>
      <c r="FOK4" s="1155"/>
      <c r="FOL4" s="1155"/>
      <c r="FOM4" s="1155"/>
      <c r="FON4" s="1155"/>
      <c r="FOO4" s="1155"/>
      <c r="FOP4" s="1155"/>
      <c r="FOQ4" s="1155"/>
      <c r="FOR4" s="1155"/>
      <c r="FOS4" s="1155"/>
      <c r="FOT4" s="1155"/>
      <c r="FOU4" s="1155"/>
      <c r="FOV4" s="1155"/>
      <c r="FOW4" s="1155"/>
      <c r="FOX4" s="1155"/>
      <c r="FOY4" s="1155"/>
      <c r="FOZ4" s="1155"/>
      <c r="FPA4" s="1155"/>
      <c r="FPB4" s="1155"/>
      <c r="FPC4" s="1155"/>
      <c r="FPD4" s="1155"/>
      <c r="FPE4" s="1155"/>
      <c r="FPF4" s="1155"/>
      <c r="FPG4" s="1155"/>
      <c r="FPH4" s="1155"/>
      <c r="FPI4" s="1155"/>
      <c r="FPJ4" s="1155"/>
      <c r="FPK4" s="1155"/>
      <c r="FPL4" s="1155"/>
      <c r="FPM4" s="1155"/>
      <c r="FPN4" s="1155"/>
      <c r="FPO4" s="1155"/>
      <c r="FPP4" s="1155"/>
      <c r="FPQ4" s="1155"/>
      <c r="FPR4" s="1155"/>
      <c r="FPS4" s="1155"/>
      <c r="FPT4" s="1155"/>
      <c r="FPU4" s="1155"/>
      <c r="FPV4" s="1155"/>
      <c r="FPW4" s="1155"/>
      <c r="FPX4" s="1155"/>
      <c r="FPY4" s="1155"/>
      <c r="FPZ4" s="1155"/>
      <c r="FQA4" s="1155"/>
      <c r="FQB4" s="1155"/>
      <c r="FQC4" s="1155"/>
      <c r="FQD4" s="1155"/>
      <c r="FQE4" s="1155"/>
      <c r="FQF4" s="1155"/>
      <c r="FQG4" s="1155"/>
      <c r="FQH4" s="1155"/>
      <c r="FQI4" s="1155"/>
      <c r="FQJ4" s="1155"/>
      <c r="FQK4" s="1155"/>
      <c r="FQL4" s="1155"/>
      <c r="FQM4" s="1155"/>
      <c r="FQN4" s="1155"/>
      <c r="FQO4" s="1155"/>
      <c r="FQP4" s="1155"/>
      <c r="FQQ4" s="1155"/>
      <c r="FQR4" s="1155"/>
      <c r="FQS4" s="1155"/>
      <c r="FQT4" s="1155"/>
      <c r="FQU4" s="1155"/>
      <c r="FQV4" s="1155"/>
      <c r="FQW4" s="1155"/>
      <c r="FQX4" s="1155"/>
      <c r="FQY4" s="1155"/>
      <c r="FQZ4" s="1155"/>
      <c r="FRA4" s="1155"/>
      <c r="FRB4" s="1155"/>
      <c r="FRC4" s="1155"/>
      <c r="FRD4" s="1155"/>
      <c r="FRE4" s="1155"/>
      <c r="FRF4" s="1155"/>
      <c r="FRG4" s="1155"/>
      <c r="FRH4" s="1155"/>
      <c r="FRI4" s="1155"/>
      <c r="FRJ4" s="1155"/>
      <c r="FRK4" s="1155"/>
      <c r="FRL4" s="1155"/>
      <c r="FRM4" s="1155"/>
      <c r="FRN4" s="1155"/>
      <c r="FRO4" s="1155"/>
      <c r="FRP4" s="1155"/>
      <c r="FRQ4" s="1155"/>
      <c r="FRR4" s="1155"/>
      <c r="FRS4" s="1155"/>
      <c r="FRT4" s="1155"/>
      <c r="FRU4" s="1155"/>
      <c r="FRV4" s="1155"/>
      <c r="FRW4" s="1155"/>
      <c r="FRX4" s="1155"/>
      <c r="FRY4" s="1155"/>
      <c r="FRZ4" s="1155"/>
      <c r="FSA4" s="1155"/>
      <c r="FSB4" s="1155"/>
      <c r="FSC4" s="1155"/>
      <c r="FSD4" s="1155"/>
      <c r="FSE4" s="1155"/>
      <c r="FSF4" s="1155"/>
      <c r="FSG4" s="1155"/>
      <c r="FSH4" s="1155"/>
      <c r="FSI4" s="1155"/>
      <c r="FSJ4" s="1155"/>
      <c r="FSK4" s="1155"/>
      <c r="FSL4" s="1155"/>
      <c r="FSM4" s="1155"/>
      <c r="FSN4" s="1155"/>
      <c r="FSO4" s="1155"/>
      <c r="FSP4" s="1155"/>
      <c r="FSQ4" s="1155"/>
      <c r="FSR4" s="1155"/>
      <c r="FSS4" s="1155"/>
      <c r="FST4" s="1155"/>
      <c r="FSU4" s="1155"/>
      <c r="FSV4" s="1155"/>
      <c r="FSW4" s="1155"/>
      <c r="FSX4" s="1155"/>
      <c r="FSY4" s="1155"/>
      <c r="FSZ4" s="1155"/>
      <c r="FTA4" s="1155"/>
      <c r="FTB4" s="1155"/>
      <c r="FTC4" s="1155"/>
      <c r="FTD4" s="1155"/>
      <c r="FTE4" s="1155"/>
      <c r="FTF4" s="1155"/>
      <c r="FTG4" s="1155"/>
      <c r="FTH4" s="1155"/>
      <c r="FTI4" s="1155"/>
      <c r="FTJ4" s="1155"/>
      <c r="FTK4" s="1155"/>
      <c r="FTL4" s="1155"/>
      <c r="FTM4" s="1155"/>
      <c r="FTN4" s="1155"/>
      <c r="FTO4" s="1155"/>
      <c r="FTP4" s="1155"/>
      <c r="FTQ4" s="1155"/>
      <c r="FTR4" s="1155"/>
      <c r="FTS4" s="1155"/>
      <c r="FTT4" s="1155"/>
      <c r="FTU4" s="1155"/>
      <c r="FTV4" s="1155"/>
      <c r="FTW4" s="1155"/>
      <c r="FTX4" s="1155"/>
      <c r="FTY4" s="1155"/>
      <c r="FTZ4" s="1155"/>
      <c r="FUA4" s="1155"/>
      <c r="FUB4" s="1155"/>
      <c r="FUC4" s="1155"/>
      <c r="FUD4" s="1155"/>
      <c r="FUE4" s="1155"/>
      <c r="FUF4" s="1155"/>
      <c r="FUG4" s="1155"/>
      <c r="FUH4" s="1155"/>
      <c r="FUI4" s="1155"/>
      <c r="FUJ4" s="1155"/>
      <c r="FUK4" s="1155"/>
      <c r="FUL4" s="1155"/>
      <c r="FUM4" s="1155"/>
      <c r="FUN4" s="1155"/>
      <c r="FUO4" s="1155"/>
      <c r="FUP4" s="1155"/>
      <c r="FUQ4" s="1155"/>
      <c r="FUR4" s="1155"/>
      <c r="FUS4" s="1155"/>
      <c r="FUT4" s="1155"/>
      <c r="FUU4" s="1155"/>
      <c r="FUV4" s="1155"/>
      <c r="FUW4" s="1155"/>
      <c r="FUX4" s="1155"/>
      <c r="FUY4" s="1155"/>
      <c r="FUZ4" s="1155"/>
      <c r="FVA4" s="1155"/>
      <c r="FVB4" s="1155"/>
      <c r="FVC4" s="1155"/>
      <c r="FVD4" s="1155"/>
      <c r="FVE4" s="1155"/>
      <c r="FVF4" s="1155"/>
      <c r="FVG4" s="1155"/>
      <c r="FVH4" s="1155"/>
      <c r="FVI4" s="1155"/>
      <c r="FVJ4" s="1155"/>
      <c r="FVK4" s="1155"/>
      <c r="FVL4" s="1155"/>
      <c r="FVM4" s="1155"/>
      <c r="FVN4" s="1155"/>
      <c r="FVO4" s="1155"/>
      <c r="FVP4" s="1155"/>
      <c r="FVQ4" s="1155"/>
      <c r="FVR4" s="1155"/>
      <c r="FVS4" s="1155"/>
      <c r="FVT4" s="1155"/>
      <c r="FVU4" s="1155"/>
      <c r="FVV4" s="1155"/>
      <c r="FVW4" s="1155"/>
      <c r="FVX4" s="1155"/>
      <c r="FVY4" s="1155"/>
      <c r="FVZ4" s="1155"/>
      <c r="FWA4" s="1155"/>
      <c r="FWB4" s="1155"/>
      <c r="FWC4" s="1155"/>
      <c r="FWD4" s="1155"/>
      <c r="FWE4" s="1155"/>
      <c r="FWF4" s="1155"/>
      <c r="FWG4" s="1155"/>
      <c r="FWH4" s="1155"/>
      <c r="FWI4" s="1155"/>
      <c r="FWJ4" s="1155"/>
      <c r="FWK4" s="1155"/>
      <c r="FWL4" s="1155"/>
      <c r="FWM4" s="1155"/>
      <c r="FWN4" s="1155"/>
      <c r="FWO4" s="1155"/>
      <c r="FWP4" s="1155"/>
      <c r="FWQ4" s="1155"/>
      <c r="FWR4" s="1155"/>
      <c r="FWS4" s="1155"/>
      <c r="FWT4" s="1155"/>
      <c r="FWU4" s="1155"/>
      <c r="FWV4" s="1155"/>
      <c r="FWW4" s="1155"/>
      <c r="FWX4" s="1155"/>
      <c r="FWY4" s="1155"/>
      <c r="FWZ4" s="1155"/>
      <c r="FXA4" s="1155"/>
      <c r="FXB4" s="1155"/>
      <c r="FXC4" s="1155"/>
      <c r="FXD4" s="1155"/>
      <c r="FXE4" s="1155"/>
      <c r="FXF4" s="1155"/>
      <c r="FXG4" s="1155"/>
      <c r="FXH4" s="1155"/>
      <c r="FXI4" s="1155"/>
      <c r="FXJ4" s="1155"/>
      <c r="FXK4" s="1155"/>
      <c r="FXL4" s="1155"/>
      <c r="FXM4" s="1155"/>
      <c r="FXN4" s="1155"/>
      <c r="FXO4" s="1155"/>
      <c r="FXP4" s="1155"/>
      <c r="FXQ4" s="1155"/>
      <c r="FXR4" s="1155"/>
      <c r="FXS4" s="1155"/>
      <c r="FXT4" s="1155"/>
      <c r="FXU4" s="1155"/>
      <c r="FXV4" s="1155"/>
      <c r="FXW4" s="1155"/>
      <c r="FXX4" s="1155"/>
      <c r="FXY4" s="1155"/>
      <c r="FXZ4" s="1155"/>
      <c r="FYA4" s="1155"/>
      <c r="FYB4" s="1155"/>
      <c r="FYC4" s="1155"/>
      <c r="FYD4" s="1155"/>
      <c r="FYE4" s="1155"/>
      <c r="FYF4" s="1155"/>
      <c r="FYG4" s="1155"/>
      <c r="FYH4" s="1155"/>
      <c r="FYI4" s="1155"/>
      <c r="FYJ4" s="1155"/>
      <c r="FYK4" s="1155"/>
      <c r="FYL4" s="1155"/>
      <c r="FYM4" s="1155"/>
      <c r="FYN4" s="1155"/>
      <c r="FYO4" s="1155"/>
      <c r="FYP4" s="1155"/>
      <c r="FYQ4" s="1155"/>
      <c r="FYR4" s="1155"/>
      <c r="FYS4" s="1155"/>
      <c r="FYT4" s="1155"/>
      <c r="FYU4" s="1155"/>
      <c r="FYV4" s="1155"/>
      <c r="FYW4" s="1155"/>
      <c r="FYX4" s="1155"/>
      <c r="FYY4" s="1155"/>
      <c r="FYZ4" s="1155"/>
      <c r="FZA4" s="1155"/>
      <c r="FZB4" s="1155"/>
      <c r="FZC4" s="1155"/>
      <c r="FZD4" s="1155"/>
      <c r="FZE4" s="1155"/>
      <c r="FZF4" s="1155"/>
      <c r="FZG4" s="1155"/>
      <c r="FZH4" s="1155"/>
      <c r="FZI4" s="1155"/>
      <c r="FZJ4" s="1155"/>
      <c r="FZK4" s="1155"/>
      <c r="FZL4" s="1155"/>
      <c r="FZM4" s="1155"/>
      <c r="FZN4" s="1155"/>
      <c r="FZO4" s="1155"/>
      <c r="FZP4" s="1155"/>
      <c r="FZQ4" s="1155"/>
      <c r="FZR4" s="1155"/>
      <c r="FZS4" s="1155"/>
      <c r="FZT4" s="1155"/>
      <c r="FZU4" s="1155"/>
      <c r="FZV4" s="1155"/>
      <c r="FZW4" s="1155"/>
      <c r="FZX4" s="1155"/>
      <c r="FZY4" s="1155"/>
      <c r="FZZ4" s="1155"/>
      <c r="GAA4" s="1155"/>
      <c r="GAB4" s="1155"/>
      <c r="GAC4" s="1155"/>
      <c r="GAD4" s="1155"/>
      <c r="GAE4" s="1155"/>
      <c r="GAF4" s="1155"/>
      <c r="GAG4" s="1155"/>
      <c r="GAH4" s="1155"/>
      <c r="GAI4" s="1155"/>
      <c r="GAJ4" s="1155"/>
      <c r="GAK4" s="1155"/>
      <c r="GAL4" s="1155"/>
      <c r="GAM4" s="1155"/>
      <c r="GAN4" s="1155"/>
      <c r="GAO4" s="1155"/>
      <c r="GAP4" s="1155"/>
      <c r="GAQ4" s="1155"/>
      <c r="GAR4" s="1155"/>
      <c r="GAS4" s="1155"/>
      <c r="GAT4" s="1155"/>
      <c r="GAU4" s="1155"/>
      <c r="GAV4" s="1155"/>
      <c r="GAW4" s="1155"/>
      <c r="GAX4" s="1155"/>
      <c r="GAY4" s="1155"/>
      <c r="GAZ4" s="1155"/>
      <c r="GBA4" s="1155"/>
      <c r="GBB4" s="1155"/>
      <c r="GBC4" s="1155"/>
      <c r="GBD4" s="1155"/>
      <c r="GBE4" s="1155"/>
      <c r="GBF4" s="1155"/>
      <c r="GBG4" s="1155"/>
      <c r="GBH4" s="1155"/>
      <c r="GBI4" s="1155"/>
      <c r="GBJ4" s="1155"/>
      <c r="GBK4" s="1155"/>
      <c r="GBL4" s="1155"/>
      <c r="GBM4" s="1155"/>
      <c r="GBN4" s="1155"/>
      <c r="GBO4" s="1155"/>
      <c r="GBP4" s="1155"/>
      <c r="GBQ4" s="1155"/>
      <c r="GBR4" s="1155"/>
      <c r="GBS4" s="1155"/>
      <c r="GBT4" s="1155"/>
      <c r="GBU4" s="1155"/>
      <c r="GBV4" s="1155"/>
      <c r="GBW4" s="1155"/>
      <c r="GBX4" s="1155"/>
      <c r="GBY4" s="1155"/>
      <c r="GBZ4" s="1155"/>
      <c r="GCA4" s="1155"/>
      <c r="GCB4" s="1155"/>
      <c r="GCC4" s="1155"/>
      <c r="GCD4" s="1155"/>
      <c r="GCE4" s="1155"/>
      <c r="GCF4" s="1155"/>
      <c r="GCG4" s="1155"/>
      <c r="GCH4" s="1155"/>
      <c r="GCI4" s="1155"/>
      <c r="GCJ4" s="1155"/>
      <c r="GCK4" s="1155"/>
      <c r="GCL4" s="1155"/>
      <c r="GCM4" s="1155"/>
      <c r="GCN4" s="1155"/>
      <c r="GCO4" s="1155"/>
      <c r="GCP4" s="1155"/>
      <c r="GCQ4" s="1155"/>
      <c r="GCR4" s="1155"/>
      <c r="GCS4" s="1155"/>
      <c r="GCT4" s="1155"/>
      <c r="GCU4" s="1155"/>
      <c r="GCV4" s="1155"/>
      <c r="GCW4" s="1155"/>
      <c r="GCX4" s="1155"/>
      <c r="GCY4" s="1155"/>
      <c r="GCZ4" s="1155"/>
      <c r="GDA4" s="1155"/>
      <c r="GDB4" s="1155"/>
      <c r="GDC4" s="1155"/>
      <c r="GDD4" s="1155"/>
      <c r="GDE4" s="1155"/>
      <c r="GDF4" s="1155"/>
      <c r="GDG4" s="1155"/>
      <c r="GDH4" s="1155"/>
      <c r="GDI4" s="1155"/>
      <c r="GDJ4" s="1155"/>
      <c r="GDK4" s="1155"/>
      <c r="GDL4" s="1155"/>
      <c r="GDM4" s="1155"/>
      <c r="GDN4" s="1155"/>
      <c r="GDO4" s="1155"/>
      <c r="GDP4" s="1155"/>
      <c r="GDQ4" s="1155"/>
      <c r="GDR4" s="1155"/>
      <c r="GDS4" s="1155"/>
      <c r="GDT4" s="1155"/>
      <c r="GDU4" s="1155"/>
      <c r="GDV4" s="1155"/>
      <c r="GDW4" s="1155"/>
      <c r="GDX4" s="1155"/>
      <c r="GDY4" s="1155"/>
      <c r="GDZ4" s="1155"/>
      <c r="GEA4" s="1155"/>
      <c r="GEB4" s="1155"/>
      <c r="GEC4" s="1155"/>
      <c r="GED4" s="1155"/>
      <c r="GEE4" s="1155"/>
      <c r="GEF4" s="1155"/>
      <c r="GEG4" s="1155"/>
      <c r="GEH4" s="1155"/>
      <c r="GEI4" s="1155"/>
      <c r="GEJ4" s="1155"/>
      <c r="GEK4" s="1155"/>
      <c r="GEL4" s="1155"/>
      <c r="GEM4" s="1155"/>
      <c r="GEN4" s="1155"/>
      <c r="GEO4" s="1155"/>
      <c r="GEP4" s="1155"/>
      <c r="GEQ4" s="1155"/>
      <c r="GER4" s="1155"/>
      <c r="GES4" s="1155"/>
      <c r="GET4" s="1155"/>
      <c r="GEU4" s="1155"/>
      <c r="GEV4" s="1155"/>
      <c r="GEW4" s="1155"/>
      <c r="GEX4" s="1155"/>
      <c r="GEY4" s="1155"/>
      <c r="GEZ4" s="1155"/>
      <c r="GFA4" s="1155"/>
      <c r="GFB4" s="1155"/>
      <c r="GFC4" s="1155"/>
      <c r="GFD4" s="1155"/>
      <c r="GFE4" s="1155"/>
      <c r="GFF4" s="1155"/>
      <c r="GFG4" s="1155"/>
      <c r="GFH4" s="1155"/>
      <c r="GFI4" s="1155"/>
      <c r="GFJ4" s="1155"/>
      <c r="GFK4" s="1155"/>
      <c r="GFL4" s="1155"/>
      <c r="GFM4" s="1155"/>
      <c r="GFN4" s="1155"/>
      <c r="GFO4" s="1155"/>
      <c r="GFP4" s="1155"/>
      <c r="GFQ4" s="1155"/>
      <c r="GFR4" s="1155"/>
      <c r="GFS4" s="1155"/>
      <c r="GFT4" s="1155"/>
      <c r="GFU4" s="1155"/>
      <c r="GFV4" s="1155"/>
      <c r="GFW4" s="1155"/>
      <c r="GFX4" s="1155"/>
      <c r="GFY4" s="1155"/>
      <c r="GFZ4" s="1155"/>
      <c r="GGA4" s="1155"/>
      <c r="GGB4" s="1155"/>
      <c r="GGC4" s="1155"/>
      <c r="GGD4" s="1155"/>
      <c r="GGE4" s="1155"/>
      <c r="GGF4" s="1155"/>
      <c r="GGG4" s="1155"/>
      <c r="GGH4" s="1155"/>
      <c r="GGI4" s="1155"/>
      <c r="GGJ4" s="1155"/>
      <c r="GGK4" s="1155"/>
      <c r="GGL4" s="1155"/>
      <c r="GGM4" s="1155"/>
      <c r="GGN4" s="1155"/>
      <c r="GGO4" s="1155"/>
      <c r="GGP4" s="1155"/>
      <c r="GGQ4" s="1155"/>
      <c r="GGR4" s="1155"/>
      <c r="GGS4" s="1155"/>
      <c r="GGT4" s="1155"/>
      <c r="GGU4" s="1155"/>
      <c r="GGV4" s="1155"/>
      <c r="GGW4" s="1155"/>
      <c r="GGX4" s="1155"/>
      <c r="GGY4" s="1155"/>
      <c r="GGZ4" s="1155"/>
      <c r="GHA4" s="1155"/>
      <c r="GHB4" s="1155"/>
      <c r="GHC4" s="1155"/>
      <c r="GHD4" s="1155"/>
      <c r="GHE4" s="1155"/>
      <c r="GHF4" s="1155"/>
      <c r="GHG4" s="1155"/>
      <c r="GHH4" s="1155"/>
      <c r="GHI4" s="1155"/>
      <c r="GHJ4" s="1155"/>
      <c r="GHK4" s="1155"/>
      <c r="GHL4" s="1155"/>
      <c r="GHM4" s="1155"/>
      <c r="GHN4" s="1155"/>
      <c r="GHO4" s="1155"/>
      <c r="GHP4" s="1155"/>
      <c r="GHQ4" s="1155"/>
      <c r="GHR4" s="1155"/>
      <c r="GHS4" s="1155"/>
      <c r="GHT4" s="1155"/>
      <c r="GHU4" s="1155"/>
      <c r="GHV4" s="1155"/>
      <c r="GHW4" s="1155"/>
      <c r="GHX4" s="1155"/>
      <c r="GHY4" s="1155"/>
      <c r="GHZ4" s="1155"/>
      <c r="GIA4" s="1155"/>
      <c r="GIB4" s="1155"/>
      <c r="GIC4" s="1155"/>
      <c r="GID4" s="1155"/>
      <c r="GIE4" s="1155"/>
      <c r="GIF4" s="1155"/>
      <c r="GIG4" s="1155"/>
      <c r="GIH4" s="1155"/>
      <c r="GII4" s="1155"/>
      <c r="GIJ4" s="1155"/>
      <c r="GIK4" s="1155"/>
      <c r="GIL4" s="1155"/>
      <c r="GIM4" s="1155"/>
      <c r="GIN4" s="1155"/>
      <c r="GIO4" s="1155"/>
      <c r="GIP4" s="1155"/>
      <c r="GIQ4" s="1155"/>
      <c r="GIR4" s="1155"/>
      <c r="GIS4" s="1155"/>
      <c r="GIT4" s="1155"/>
      <c r="GIU4" s="1155"/>
      <c r="GIV4" s="1155"/>
      <c r="GIW4" s="1155"/>
      <c r="GIX4" s="1155"/>
      <c r="GIY4" s="1155"/>
      <c r="GIZ4" s="1155"/>
      <c r="GJA4" s="1155"/>
      <c r="GJB4" s="1155"/>
      <c r="GJC4" s="1155"/>
      <c r="GJD4" s="1155"/>
      <c r="GJE4" s="1155"/>
      <c r="GJF4" s="1155"/>
      <c r="GJG4" s="1155"/>
      <c r="GJH4" s="1155"/>
      <c r="GJI4" s="1155"/>
      <c r="GJJ4" s="1155"/>
      <c r="GJK4" s="1155"/>
      <c r="GJL4" s="1155"/>
      <c r="GJM4" s="1155"/>
      <c r="GJN4" s="1155"/>
      <c r="GJO4" s="1155"/>
      <c r="GJP4" s="1155"/>
      <c r="GJQ4" s="1155"/>
      <c r="GJR4" s="1155"/>
      <c r="GJS4" s="1155"/>
      <c r="GJT4" s="1155"/>
      <c r="GJU4" s="1155"/>
      <c r="GJV4" s="1155"/>
      <c r="GJW4" s="1155"/>
      <c r="GJX4" s="1155"/>
      <c r="GJY4" s="1155"/>
      <c r="GJZ4" s="1155"/>
      <c r="GKA4" s="1155"/>
      <c r="GKB4" s="1155"/>
      <c r="GKC4" s="1155"/>
      <c r="GKD4" s="1155"/>
      <c r="GKE4" s="1155"/>
      <c r="GKF4" s="1155"/>
      <c r="GKG4" s="1155"/>
      <c r="GKH4" s="1155"/>
      <c r="GKI4" s="1155"/>
      <c r="GKJ4" s="1155"/>
      <c r="GKK4" s="1155"/>
      <c r="GKL4" s="1155"/>
      <c r="GKM4" s="1155"/>
      <c r="GKN4" s="1155"/>
      <c r="GKO4" s="1155"/>
      <c r="GKP4" s="1155"/>
      <c r="GKQ4" s="1155"/>
      <c r="GKR4" s="1155"/>
      <c r="GKS4" s="1155"/>
      <c r="GKT4" s="1155"/>
      <c r="GKU4" s="1155"/>
      <c r="GKV4" s="1155"/>
      <c r="GKW4" s="1155"/>
      <c r="GKX4" s="1155"/>
      <c r="GKY4" s="1155"/>
      <c r="GKZ4" s="1155"/>
      <c r="GLA4" s="1155"/>
      <c r="GLB4" s="1155"/>
      <c r="GLC4" s="1155"/>
      <c r="GLD4" s="1155"/>
      <c r="GLE4" s="1155"/>
      <c r="GLF4" s="1155"/>
      <c r="GLG4" s="1155"/>
      <c r="GLH4" s="1155"/>
      <c r="GLI4" s="1155"/>
      <c r="GLJ4" s="1155"/>
      <c r="GLK4" s="1155"/>
      <c r="GLL4" s="1155"/>
      <c r="GLM4" s="1155"/>
      <c r="GLN4" s="1155"/>
      <c r="GLO4" s="1155"/>
      <c r="GLP4" s="1155"/>
      <c r="GLQ4" s="1155"/>
      <c r="GLR4" s="1155"/>
      <c r="GLS4" s="1155"/>
      <c r="GLT4" s="1155"/>
      <c r="GLU4" s="1155"/>
      <c r="GLV4" s="1155"/>
      <c r="GLW4" s="1155"/>
      <c r="GLX4" s="1155"/>
      <c r="GLY4" s="1155"/>
      <c r="GLZ4" s="1155"/>
      <c r="GMA4" s="1155"/>
      <c r="GMB4" s="1155"/>
      <c r="GMC4" s="1155"/>
      <c r="GMD4" s="1155"/>
      <c r="GME4" s="1155"/>
      <c r="GMF4" s="1155"/>
      <c r="GMG4" s="1155"/>
      <c r="GMH4" s="1155"/>
      <c r="GMI4" s="1155"/>
      <c r="GMJ4" s="1155"/>
      <c r="GMK4" s="1155"/>
      <c r="GML4" s="1155"/>
      <c r="GMM4" s="1155"/>
      <c r="GMN4" s="1155"/>
      <c r="GMO4" s="1155"/>
      <c r="GMP4" s="1155"/>
      <c r="GMQ4" s="1155"/>
      <c r="GMR4" s="1155"/>
      <c r="GMS4" s="1155"/>
      <c r="GMT4" s="1155"/>
      <c r="GMU4" s="1155"/>
      <c r="GMV4" s="1155"/>
      <c r="GMW4" s="1155"/>
      <c r="GMX4" s="1155"/>
      <c r="GMY4" s="1155"/>
      <c r="GMZ4" s="1155"/>
      <c r="GNA4" s="1155"/>
      <c r="GNB4" s="1155"/>
      <c r="GNC4" s="1155"/>
      <c r="GND4" s="1155"/>
      <c r="GNE4" s="1155"/>
      <c r="GNF4" s="1155"/>
      <c r="GNG4" s="1155"/>
      <c r="GNH4" s="1155"/>
      <c r="GNI4" s="1155"/>
      <c r="GNJ4" s="1155"/>
      <c r="GNK4" s="1155"/>
      <c r="GNL4" s="1155"/>
      <c r="GNM4" s="1155"/>
      <c r="GNN4" s="1155"/>
      <c r="GNO4" s="1155"/>
      <c r="GNP4" s="1155"/>
      <c r="GNQ4" s="1155"/>
      <c r="GNR4" s="1155"/>
      <c r="GNS4" s="1155"/>
      <c r="GNT4" s="1155"/>
      <c r="GNU4" s="1155"/>
      <c r="GNV4" s="1155"/>
      <c r="GNW4" s="1155"/>
      <c r="GNX4" s="1155"/>
      <c r="GNY4" s="1155"/>
      <c r="GNZ4" s="1155"/>
      <c r="GOA4" s="1155"/>
      <c r="GOB4" s="1155"/>
      <c r="GOC4" s="1155"/>
      <c r="GOD4" s="1155"/>
      <c r="GOE4" s="1155"/>
      <c r="GOF4" s="1155"/>
      <c r="GOG4" s="1155"/>
      <c r="GOH4" s="1155"/>
      <c r="GOI4" s="1155"/>
      <c r="GOJ4" s="1155"/>
      <c r="GOK4" s="1155"/>
      <c r="GOL4" s="1155"/>
      <c r="GOM4" s="1155"/>
      <c r="GON4" s="1155"/>
      <c r="GOO4" s="1155"/>
      <c r="GOP4" s="1155"/>
      <c r="GOQ4" s="1155"/>
      <c r="GOR4" s="1155"/>
      <c r="GOS4" s="1155"/>
      <c r="GOT4" s="1155"/>
      <c r="GOU4" s="1155"/>
      <c r="GOV4" s="1155"/>
      <c r="GOW4" s="1155"/>
      <c r="GOX4" s="1155"/>
      <c r="GOY4" s="1155"/>
      <c r="GOZ4" s="1155"/>
      <c r="GPA4" s="1155"/>
      <c r="GPB4" s="1155"/>
      <c r="GPC4" s="1155"/>
      <c r="GPD4" s="1155"/>
      <c r="GPE4" s="1155"/>
      <c r="GPF4" s="1155"/>
      <c r="GPG4" s="1155"/>
      <c r="GPH4" s="1155"/>
      <c r="GPI4" s="1155"/>
      <c r="GPJ4" s="1155"/>
      <c r="GPK4" s="1155"/>
      <c r="GPL4" s="1155"/>
      <c r="GPM4" s="1155"/>
      <c r="GPN4" s="1155"/>
      <c r="GPO4" s="1155"/>
      <c r="GPP4" s="1155"/>
      <c r="GPQ4" s="1155"/>
      <c r="GPR4" s="1155"/>
      <c r="GPS4" s="1155"/>
      <c r="GPT4" s="1155"/>
      <c r="GPU4" s="1155"/>
      <c r="GPV4" s="1155"/>
      <c r="GPW4" s="1155"/>
      <c r="GPX4" s="1155"/>
      <c r="GPY4" s="1155"/>
      <c r="GPZ4" s="1155"/>
      <c r="GQA4" s="1155"/>
      <c r="GQB4" s="1155"/>
      <c r="GQC4" s="1155"/>
      <c r="GQD4" s="1155"/>
      <c r="GQE4" s="1155"/>
      <c r="GQF4" s="1155"/>
      <c r="GQG4" s="1155"/>
      <c r="GQH4" s="1155"/>
      <c r="GQI4" s="1155"/>
      <c r="GQJ4" s="1155"/>
      <c r="GQK4" s="1155"/>
      <c r="GQL4" s="1155"/>
      <c r="GQM4" s="1155"/>
      <c r="GQN4" s="1155"/>
      <c r="GQO4" s="1155"/>
      <c r="GQP4" s="1155"/>
      <c r="GQQ4" s="1155"/>
      <c r="GQR4" s="1155"/>
      <c r="GQS4" s="1155"/>
      <c r="GQT4" s="1155"/>
      <c r="GQU4" s="1155"/>
      <c r="GQV4" s="1155"/>
      <c r="GQW4" s="1155"/>
      <c r="GQX4" s="1155"/>
      <c r="GQY4" s="1155"/>
      <c r="GQZ4" s="1155"/>
      <c r="GRA4" s="1155"/>
      <c r="GRB4" s="1155"/>
      <c r="GRC4" s="1155"/>
      <c r="GRD4" s="1155"/>
      <c r="GRE4" s="1155"/>
      <c r="GRF4" s="1155"/>
      <c r="GRG4" s="1155"/>
      <c r="GRH4" s="1155"/>
      <c r="GRI4" s="1155"/>
      <c r="GRJ4" s="1155"/>
      <c r="GRK4" s="1155"/>
      <c r="GRL4" s="1155"/>
      <c r="GRM4" s="1155"/>
      <c r="GRN4" s="1155"/>
      <c r="GRO4" s="1155"/>
      <c r="GRP4" s="1155"/>
      <c r="GRQ4" s="1155"/>
      <c r="GRR4" s="1155"/>
      <c r="GRS4" s="1155"/>
      <c r="GRT4" s="1155"/>
      <c r="GRU4" s="1155"/>
      <c r="GRV4" s="1155"/>
      <c r="GRW4" s="1155"/>
      <c r="GRX4" s="1155"/>
      <c r="GRY4" s="1155"/>
      <c r="GRZ4" s="1155"/>
      <c r="GSA4" s="1155"/>
      <c r="GSB4" s="1155"/>
      <c r="GSC4" s="1155"/>
      <c r="GSD4" s="1155"/>
      <c r="GSE4" s="1155"/>
      <c r="GSF4" s="1155"/>
      <c r="GSG4" s="1155"/>
      <c r="GSH4" s="1155"/>
      <c r="GSI4" s="1155"/>
      <c r="GSJ4" s="1155"/>
      <c r="GSK4" s="1155"/>
      <c r="GSL4" s="1155"/>
      <c r="GSM4" s="1155"/>
      <c r="GSN4" s="1155"/>
      <c r="GSO4" s="1155"/>
      <c r="GSP4" s="1155"/>
      <c r="GSQ4" s="1155"/>
      <c r="GSR4" s="1155"/>
      <c r="GSS4" s="1155"/>
      <c r="GST4" s="1155"/>
      <c r="GSU4" s="1155"/>
      <c r="GSV4" s="1155"/>
      <c r="GSW4" s="1155"/>
      <c r="GSX4" s="1155"/>
      <c r="GSY4" s="1155"/>
      <c r="GSZ4" s="1155"/>
      <c r="GTA4" s="1155"/>
      <c r="GTB4" s="1155"/>
      <c r="GTC4" s="1155"/>
      <c r="GTD4" s="1155"/>
      <c r="GTE4" s="1155"/>
      <c r="GTF4" s="1155"/>
      <c r="GTG4" s="1155"/>
      <c r="GTH4" s="1155"/>
      <c r="GTI4" s="1155"/>
      <c r="GTJ4" s="1155"/>
      <c r="GTK4" s="1155"/>
      <c r="GTL4" s="1155"/>
      <c r="GTM4" s="1155"/>
      <c r="GTN4" s="1155"/>
      <c r="GTO4" s="1155"/>
      <c r="GTP4" s="1155"/>
      <c r="GTQ4" s="1155"/>
      <c r="GTR4" s="1155"/>
      <c r="GTS4" s="1155"/>
      <c r="GTT4" s="1155"/>
      <c r="GTU4" s="1155"/>
      <c r="GTV4" s="1155"/>
      <c r="GTW4" s="1155"/>
      <c r="GTX4" s="1155"/>
      <c r="GTY4" s="1155"/>
      <c r="GTZ4" s="1155"/>
      <c r="GUA4" s="1155"/>
      <c r="GUB4" s="1155"/>
      <c r="GUC4" s="1155"/>
      <c r="GUD4" s="1155"/>
      <c r="GUE4" s="1155"/>
      <c r="GUF4" s="1155"/>
      <c r="GUG4" s="1155"/>
      <c r="GUH4" s="1155"/>
      <c r="GUI4" s="1155"/>
      <c r="GUJ4" s="1155"/>
      <c r="GUK4" s="1155"/>
      <c r="GUL4" s="1155"/>
      <c r="GUM4" s="1155"/>
      <c r="GUN4" s="1155"/>
      <c r="GUO4" s="1155"/>
      <c r="GUP4" s="1155"/>
      <c r="GUQ4" s="1155"/>
      <c r="GUR4" s="1155"/>
      <c r="GUS4" s="1155"/>
      <c r="GUT4" s="1155"/>
      <c r="GUU4" s="1155"/>
      <c r="GUV4" s="1155"/>
      <c r="GUW4" s="1155"/>
      <c r="GUX4" s="1155"/>
      <c r="GUY4" s="1155"/>
      <c r="GUZ4" s="1155"/>
      <c r="GVA4" s="1155"/>
      <c r="GVB4" s="1155"/>
      <c r="GVC4" s="1155"/>
      <c r="GVD4" s="1155"/>
      <c r="GVE4" s="1155"/>
      <c r="GVF4" s="1155"/>
      <c r="GVG4" s="1155"/>
      <c r="GVH4" s="1155"/>
      <c r="GVI4" s="1155"/>
      <c r="GVJ4" s="1155"/>
      <c r="GVK4" s="1155"/>
      <c r="GVL4" s="1155"/>
      <c r="GVM4" s="1155"/>
      <c r="GVN4" s="1155"/>
      <c r="GVO4" s="1155"/>
      <c r="GVP4" s="1155"/>
      <c r="GVQ4" s="1155"/>
      <c r="GVR4" s="1155"/>
      <c r="GVS4" s="1155"/>
      <c r="GVT4" s="1155"/>
      <c r="GVU4" s="1155"/>
      <c r="GVV4" s="1155"/>
      <c r="GVW4" s="1155"/>
      <c r="GVX4" s="1155"/>
      <c r="GVY4" s="1155"/>
      <c r="GVZ4" s="1155"/>
      <c r="GWA4" s="1155"/>
      <c r="GWB4" s="1155"/>
      <c r="GWC4" s="1155"/>
      <c r="GWD4" s="1155"/>
      <c r="GWE4" s="1155"/>
      <c r="GWF4" s="1155"/>
      <c r="GWG4" s="1155"/>
      <c r="GWH4" s="1155"/>
      <c r="GWI4" s="1155"/>
      <c r="GWJ4" s="1155"/>
      <c r="GWK4" s="1155"/>
      <c r="GWL4" s="1155"/>
      <c r="GWM4" s="1155"/>
      <c r="GWN4" s="1155"/>
      <c r="GWO4" s="1155"/>
      <c r="GWP4" s="1155"/>
      <c r="GWQ4" s="1155"/>
      <c r="GWR4" s="1155"/>
      <c r="GWS4" s="1155"/>
      <c r="GWT4" s="1155"/>
      <c r="GWU4" s="1155"/>
      <c r="GWV4" s="1155"/>
      <c r="GWW4" s="1155"/>
      <c r="GWX4" s="1155"/>
      <c r="GWY4" s="1155"/>
      <c r="GWZ4" s="1155"/>
      <c r="GXA4" s="1155"/>
      <c r="GXB4" s="1155"/>
      <c r="GXC4" s="1155"/>
      <c r="GXD4" s="1155"/>
      <c r="GXE4" s="1155"/>
      <c r="GXF4" s="1155"/>
      <c r="GXG4" s="1155"/>
      <c r="GXH4" s="1155"/>
      <c r="GXI4" s="1155"/>
      <c r="GXJ4" s="1155"/>
      <c r="GXK4" s="1155"/>
      <c r="GXL4" s="1155"/>
      <c r="GXM4" s="1155"/>
      <c r="GXN4" s="1155"/>
      <c r="GXO4" s="1155"/>
      <c r="GXP4" s="1155"/>
      <c r="GXQ4" s="1155"/>
      <c r="GXR4" s="1155"/>
      <c r="GXS4" s="1155"/>
      <c r="GXT4" s="1155"/>
      <c r="GXU4" s="1155"/>
      <c r="GXV4" s="1155"/>
      <c r="GXW4" s="1155"/>
      <c r="GXX4" s="1155"/>
      <c r="GXY4" s="1155"/>
      <c r="GXZ4" s="1155"/>
      <c r="GYA4" s="1155"/>
      <c r="GYB4" s="1155"/>
      <c r="GYC4" s="1155"/>
      <c r="GYD4" s="1155"/>
      <c r="GYE4" s="1155"/>
      <c r="GYF4" s="1155"/>
      <c r="GYG4" s="1155"/>
      <c r="GYH4" s="1155"/>
      <c r="GYI4" s="1155"/>
      <c r="GYJ4" s="1155"/>
      <c r="GYK4" s="1155"/>
      <c r="GYL4" s="1155"/>
      <c r="GYM4" s="1155"/>
      <c r="GYN4" s="1155"/>
      <c r="GYO4" s="1155"/>
      <c r="GYP4" s="1155"/>
      <c r="GYQ4" s="1155"/>
      <c r="GYR4" s="1155"/>
      <c r="GYS4" s="1155"/>
      <c r="GYT4" s="1155"/>
      <c r="GYU4" s="1155"/>
      <c r="GYV4" s="1155"/>
      <c r="GYW4" s="1155"/>
      <c r="GYX4" s="1155"/>
      <c r="GYY4" s="1155"/>
      <c r="GYZ4" s="1155"/>
      <c r="GZA4" s="1155"/>
      <c r="GZB4" s="1155"/>
      <c r="GZC4" s="1155"/>
      <c r="GZD4" s="1155"/>
      <c r="GZE4" s="1155"/>
      <c r="GZF4" s="1155"/>
      <c r="GZG4" s="1155"/>
      <c r="GZH4" s="1155"/>
      <c r="GZI4" s="1155"/>
      <c r="GZJ4" s="1155"/>
      <c r="GZK4" s="1155"/>
      <c r="GZL4" s="1155"/>
      <c r="GZM4" s="1155"/>
      <c r="GZN4" s="1155"/>
      <c r="GZO4" s="1155"/>
      <c r="GZP4" s="1155"/>
      <c r="GZQ4" s="1155"/>
      <c r="GZR4" s="1155"/>
      <c r="GZS4" s="1155"/>
      <c r="GZT4" s="1155"/>
      <c r="GZU4" s="1155"/>
      <c r="GZV4" s="1155"/>
      <c r="GZW4" s="1155"/>
      <c r="GZX4" s="1155"/>
      <c r="GZY4" s="1155"/>
      <c r="GZZ4" s="1155"/>
      <c r="HAA4" s="1155"/>
      <c r="HAB4" s="1155"/>
      <c r="HAC4" s="1155"/>
      <c r="HAD4" s="1155"/>
      <c r="HAE4" s="1155"/>
      <c r="HAF4" s="1155"/>
      <c r="HAG4" s="1155"/>
      <c r="HAH4" s="1155"/>
      <c r="HAI4" s="1155"/>
      <c r="HAJ4" s="1155"/>
      <c r="HAK4" s="1155"/>
      <c r="HAL4" s="1155"/>
      <c r="HAM4" s="1155"/>
      <c r="HAN4" s="1155"/>
      <c r="HAO4" s="1155"/>
      <c r="HAP4" s="1155"/>
      <c r="HAQ4" s="1155"/>
      <c r="HAR4" s="1155"/>
      <c r="HAS4" s="1155"/>
      <c r="HAT4" s="1155"/>
      <c r="HAU4" s="1155"/>
      <c r="HAV4" s="1155"/>
      <c r="HAW4" s="1155"/>
      <c r="HAX4" s="1155"/>
      <c r="HAY4" s="1155"/>
      <c r="HAZ4" s="1155"/>
      <c r="HBA4" s="1155"/>
      <c r="HBB4" s="1155"/>
      <c r="HBC4" s="1155"/>
      <c r="HBD4" s="1155"/>
      <c r="HBE4" s="1155"/>
      <c r="HBF4" s="1155"/>
      <c r="HBG4" s="1155"/>
      <c r="HBH4" s="1155"/>
      <c r="HBI4" s="1155"/>
      <c r="HBJ4" s="1155"/>
      <c r="HBK4" s="1155"/>
      <c r="HBL4" s="1155"/>
      <c r="HBM4" s="1155"/>
      <c r="HBN4" s="1155"/>
      <c r="HBO4" s="1155"/>
      <c r="HBP4" s="1155"/>
      <c r="HBQ4" s="1155"/>
      <c r="HBR4" s="1155"/>
      <c r="HBS4" s="1155"/>
      <c r="HBT4" s="1155"/>
      <c r="HBU4" s="1155"/>
      <c r="HBV4" s="1155"/>
      <c r="HBW4" s="1155"/>
      <c r="HBX4" s="1155"/>
      <c r="HBY4" s="1155"/>
      <c r="HBZ4" s="1155"/>
      <c r="HCA4" s="1155"/>
      <c r="HCB4" s="1155"/>
      <c r="HCC4" s="1155"/>
      <c r="HCD4" s="1155"/>
      <c r="HCE4" s="1155"/>
      <c r="HCF4" s="1155"/>
      <c r="HCG4" s="1155"/>
      <c r="HCH4" s="1155"/>
      <c r="HCI4" s="1155"/>
      <c r="HCJ4" s="1155"/>
      <c r="HCK4" s="1155"/>
      <c r="HCL4" s="1155"/>
      <c r="HCM4" s="1155"/>
      <c r="HCN4" s="1155"/>
      <c r="HCO4" s="1155"/>
      <c r="HCP4" s="1155"/>
      <c r="HCQ4" s="1155"/>
      <c r="HCR4" s="1155"/>
      <c r="HCS4" s="1155"/>
      <c r="HCT4" s="1155"/>
      <c r="HCU4" s="1155"/>
      <c r="HCV4" s="1155"/>
      <c r="HCW4" s="1155"/>
      <c r="HCX4" s="1155"/>
      <c r="HCY4" s="1155"/>
      <c r="HCZ4" s="1155"/>
      <c r="HDA4" s="1155"/>
      <c r="HDB4" s="1155"/>
      <c r="HDC4" s="1155"/>
      <c r="HDD4" s="1155"/>
      <c r="HDE4" s="1155"/>
      <c r="HDF4" s="1155"/>
      <c r="HDG4" s="1155"/>
      <c r="HDH4" s="1155"/>
      <c r="HDI4" s="1155"/>
      <c r="HDJ4" s="1155"/>
      <c r="HDK4" s="1155"/>
      <c r="HDL4" s="1155"/>
      <c r="HDM4" s="1155"/>
      <c r="HDN4" s="1155"/>
      <c r="HDO4" s="1155"/>
      <c r="HDP4" s="1155"/>
      <c r="HDQ4" s="1155"/>
      <c r="HDR4" s="1155"/>
      <c r="HDS4" s="1155"/>
      <c r="HDT4" s="1155"/>
      <c r="HDU4" s="1155"/>
      <c r="HDV4" s="1155"/>
      <c r="HDW4" s="1155"/>
      <c r="HDX4" s="1155"/>
      <c r="HDY4" s="1155"/>
      <c r="HDZ4" s="1155"/>
      <c r="HEA4" s="1155"/>
      <c r="HEB4" s="1155"/>
      <c r="HEC4" s="1155"/>
      <c r="HED4" s="1155"/>
      <c r="HEE4" s="1155"/>
      <c r="HEF4" s="1155"/>
      <c r="HEG4" s="1155"/>
      <c r="HEH4" s="1155"/>
      <c r="HEI4" s="1155"/>
      <c r="HEJ4" s="1155"/>
      <c r="HEK4" s="1155"/>
      <c r="HEL4" s="1155"/>
      <c r="HEM4" s="1155"/>
      <c r="HEN4" s="1155"/>
      <c r="HEO4" s="1155"/>
      <c r="HEP4" s="1155"/>
      <c r="HEQ4" s="1155"/>
      <c r="HER4" s="1155"/>
      <c r="HES4" s="1155"/>
      <c r="HET4" s="1155"/>
      <c r="HEU4" s="1155"/>
      <c r="HEV4" s="1155"/>
      <c r="HEW4" s="1155"/>
      <c r="HEX4" s="1155"/>
      <c r="HEY4" s="1155"/>
      <c r="HEZ4" s="1155"/>
      <c r="HFA4" s="1155"/>
      <c r="HFB4" s="1155"/>
      <c r="HFC4" s="1155"/>
      <c r="HFD4" s="1155"/>
      <c r="HFE4" s="1155"/>
      <c r="HFF4" s="1155"/>
      <c r="HFG4" s="1155"/>
      <c r="HFH4" s="1155"/>
      <c r="HFI4" s="1155"/>
      <c r="HFJ4" s="1155"/>
      <c r="HFK4" s="1155"/>
      <c r="HFL4" s="1155"/>
      <c r="HFM4" s="1155"/>
      <c r="HFN4" s="1155"/>
      <c r="HFO4" s="1155"/>
      <c r="HFP4" s="1155"/>
      <c r="HFQ4" s="1155"/>
      <c r="HFR4" s="1155"/>
      <c r="HFS4" s="1155"/>
      <c r="HFT4" s="1155"/>
      <c r="HFU4" s="1155"/>
      <c r="HFV4" s="1155"/>
      <c r="HFW4" s="1155"/>
      <c r="HFX4" s="1155"/>
      <c r="HFY4" s="1155"/>
      <c r="HFZ4" s="1155"/>
      <c r="HGA4" s="1155"/>
      <c r="HGB4" s="1155"/>
      <c r="HGC4" s="1155"/>
      <c r="HGD4" s="1155"/>
      <c r="HGE4" s="1155"/>
      <c r="HGF4" s="1155"/>
      <c r="HGG4" s="1155"/>
      <c r="HGH4" s="1155"/>
      <c r="HGI4" s="1155"/>
      <c r="HGJ4" s="1155"/>
      <c r="HGK4" s="1155"/>
      <c r="HGL4" s="1155"/>
      <c r="HGM4" s="1155"/>
      <c r="HGN4" s="1155"/>
      <c r="HGO4" s="1155"/>
      <c r="HGP4" s="1155"/>
      <c r="HGQ4" s="1155"/>
      <c r="HGR4" s="1155"/>
      <c r="HGS4" s="1155"/>
      <c r="HGT4" s="1155"/>
      <c r="HGU4" s="1155"/>
      <c r="HGV4" s="1155"/>
      <c r="HGW4" s="1155"/>
      <c r="HGX4" s="1155"/>
      <c r="HGY4" s="1155"/>
      <c r="HGZ4" s="1155"/>
      <c r="HHA4" s="1155"/>
      <c r="HHB4" s="1155"/>
      <c r="HHC4" s="1155"/>
      <c r="HHD4" s="1155"/>
      <c r="HHE4" s="1155"/>
      <c r="HHF4" s="1155"/>
      <c r="HHG4" s="1155"/>
      <c r="HHH4" s="1155"/>
      <c r="HHI4" s="1155"/>
      <c r="HHJ4" s="1155"/>
      <c r="HHK4" s="1155"/>
      <c r="HHL4" s="1155"/>
      <c r="HHM4" s="1155"/>
      <c r="HHN4" s="1155"/>
      <c r="HHO4" s="1155"/>
      <c r="HHP4" s="1155"/>
      <c r="HHQ4" s="1155"/>
      <c r="HHR4" s="1155"/>
      <c r="HHS4" s="1155"/>
      <c r="HHT4" s="1155"/>
      <c r="HHU4" s="1155"/>
      <c r="HHV4" s="1155"/>
      <c r="HHW4" s="1155"/>
      <c r="HHX4" s="1155"/>
      <c r="HHY4" s="1155"/>
      <c r="HHZ4" s="1155"/>
      <c r="HIA4" s="1155"/>
      <c r="HIB4" s="1155"/>
      <c r="HIC4" s="1155"/>
      <c r="HID4" s="1155"/>
      <c r="HIE4" s="1155"/>
      <c r="HIF4" s="1155"/>
      <c r="HIG4" s="1155"/>
      <c r="HIH4" s="1155"/>
      <c r="HII4" s="1155"/>
      <c r="HIJ4" s="1155"/>
      <c r="HIK4" s="1155"/>
      <c r="HIL4" s="1155"/>
      <c r="HIM4" s="1155"/>
      <c r="HIN4" s="1155"/>
      <c r="HIO4" s="1155"/>
      <c r="HIP4" s="1155"/>
      <c r="HIQ4" s="1155"/>
      <c r="HIR4" s="1155"/>
      <c r="HIS4" s="1155"/>
      <c r="HIT4" s="1155"/>
      <c r="HIU4" s="1155"/>
      <c r="HIV4" s="1155"/>
      <c r="HIW4" s="1155"/>
      <c r="HIX4" s="1155"/>
      <c r="HIY4" s="1155"/>
      <c r="HIZ4" s="1155"/>
      <c r="HJA4" s="1155"/>
      <c r="HJB4" s="1155"/>
      <c r="HJC4" s="1155"/>
      <c r="HJD4" s="1155"/>
      <c r="HJE4" s="1155"/>
      <c r="HJF4" s="1155"/>
      <c r="HJG4" s="1155"/>
      <c r="HJH4" s="1155"/>
      <c r="HJI4" s="1155"/>
      <c r="HJJ4" s="1155"/>
      <c r="HJK4" s="1155"/>
      <c r="HJL4" s="1155"/>
      <c r="HJM4" s="1155"/>
      <c r="HJN4" s="1155"/>
      <c r="HJO4" s="1155"/>
      <c r="HJP4" s="1155"/>
      <c r="HJQ4" s="1155"/>
      <c r="HJR4" s="1155"/>
      <c r="HJS4" s="1155"/>
      <c r="HJT4" s="1155"/>
      <c r="HJU4" s="1155"/>
      <c r="HJV4" s="1155"/>
      <c r="HJW4" s="1155"/>
      <c r="HJX4" s="1155"/>
      <c r="HJY4" s="1155"/>
      <c r="HJZ4" s="1155"/>
      <c r="HKA4" s="1155"/>
      <c r="HKB4" s="1155"/>
      <c r="HKC4" s="1155"/>
      <c r="HKD4" s="1155"/>
      <c r="HKE4" s="1155"/>
      <c r="HKF4" s="1155"/>
      <c r="HKG4" s="1155"/>
      <c r="HKH4" s="1155"/>
      <c r="HKI4" s="1155"/>
      <c r="HKJ4" s="1155"/>
      <c r="HKK4" s="1155"/>
      <c r="HKL4" s="1155"/>
      <c r="HKM4" s="1155"/>
      <c r="HKN4" s="1155"/>
      <c r="HKO4" s="1155"/>
      <c r="HKP4" s="1155"/>
      <c r="HKQ4" s="1155"/>
      <c r="HKR4" s="1155"/>
      <c r="HKS4" s="1155"/>
      <c r="HKT4" s="1155"/>
      <c r="HKU4" s="1155"/>
      <c r="HKV4" s="1155"/>
      <c r="HKW4" s="1155"/>
      <c r="HKX4" s="1155"/>
      <c r="HKY4" s="1155"/>
      <c r="HKZ4" s="1155"/>
      <c r="HLA4" s="1155"/>
      <c r="HLB4" s="1155"/>
      <c r="HLC4" s="1155"/>
      <c r="HLD4" s="1155"/>
      <c r="HLE4" s="1155"/>
      <c r="HLF4" s="1155"/>
      <c r="HLG4" s="1155"/>
      <c r="HLH4" s="1155"/>
      <c r="HLI4" s="1155"/>
      <c r="HLJ4" s="1155"/>
      <c r="HLK4" s="1155"/>
      <c r="HLL4" s="1155"/>
      <c r="HLM4" s="1155"/>
      <c r="HLN4" s="1155"/>
      <c r="HLO4" s="1155"/>
      <c r="HLP4" s="1155"/>
      <c r="HLQ4" s="1155"/>
      <c r="HLR4" s="1155"/>
      <c r="HLS4" s="1155"/>
      <c r="HLT4" s="1155"/>
      <c r="HLU4" s="1155"/>
      <c r="HLV4" s="1155"/>
      <c r="HLW4" s="1155"/>
      <c r="HLX4" s="1155"/>
      <c r="HLY4" s="1155"/>
      <c r="HLZ4" s="1155"/>
      <c r="HMA4" s="1155"/>
      <c r="HMB4" s="1155"/>
      <c r="HMC4" s="1155"/>
      <c r="HMD4" s="1155"/>
      <c r="HME4" s="1155"/>
      <c r="HMF4" s="1155"/>
      <c r="HMG4" s="1155"/>
      <c r="HMH4" s="1155"/>
      <c r="HMI4" s="1155"/>
      <c r="HMJ4" s="1155"/>
      <c r="HMK4" s="1155"/>
      <c r="HML4" s="1155"/>
      <c r="HMM4" s="1155"/>
      <c r="HMN4" s="1155"/>
      <c r="HMO4" s="1155"/>
      <c r="HMP4" s="1155"/>
      <c r="HMQ4" s="1155"/>
      <c r="HMR4" s="1155"/>
      <c r="HMS4" s="1155"/>
      <c r="HMT4" s="1155"/>
      <c r="HMU4" s="1155"/>
      <c r="HMV4" s="1155"/>
      <c r="HMW4" s="1155"/>
      <c r="HMX4" s="1155"/>
      <c r="HMY4" s="1155"/>
      <c r="HMZ4" s="1155"/>
      <c r="HNA4" s="1155"/>
      <c r="HNB4" s="1155"/>
      <c r="HNC4" s="1155"/>
      <c r="HND4" s="1155"/>
      <c r="HNE4" s="1155"/>
      <c r="HNF4" s="1155"/>
      <c r="HNG4" s="1155"/>
      <c r="HNH4" s="1155"/>
      <c r="HNI4" s="1155"/>
      <c r="HNJ4" s="1155"/>
      <c r="HNK4" s="1155"/>
      <c r="HNL4" s="1155"/>
      <c r="HNM4" s="1155"/>
      <c r="HNN4" s="1155"/>
      <c r="HNO4" s="1155"/>
      <c r="HNP4" s="1155"/>
      <c r="HNQ4" s="1155"/>
      <c r="HNR4" s="1155"/>
      <c r="HNS4" s="1155"/>
      <c r="HNT4" s="1155"/>
      <c r="HNU4" s="1155"/>
      <c r="HNV4" s="1155"/>
      <c r="HNW4" s="1155"/>
      <c r="HNX4" s="1155"/>
      <c r="HNY4" s="1155"/>
      <c r="HNZ4" s="1155"/>
      <c r="HOA4" s="1155"/>
      <c r="HOB4" s="1155"/>
      <c r="HOC4" s="1155"/>
      <c r="HOD4" s="1155"/>
      <c r="HOE4" s="1155"/>
      <c r="HOF4" s="1155"/>
      <c r="HOG4" s="1155"/>
      <c r="HOH4" s="1155"/>
      <c r="HOI4" s="1155"/>
      <c r="HOJ4" s="1155"/>
      <c r="HOK4" s="1155"/>
      <c r="HOL4" s="1155"/>
      <c r="HOM4" s="1155"/>
      <c r="HON4" s="1155"/>
      <c r="HOO4" s="1155"/>
      <c r="HOP4" s="1155"/>
      <c r="HOQ4" s="1155"/>
      <c r="HOR4" s="1155"/>
      <c r="HOS4" s="1155"/>
      <c r="HOT4" s="1155"/>
      <c r="HOU4" s="1155"/>
      <c r="HOV4" s="1155"/>
      <c r="HOW4" s="1155"/>
      <c r="HOX4" s="1155"/>
      <c r="HOY4" s="1155"/>
      <c r="HOZ4" s="1155"/>
      <c r="HPA4" s="1155"/>
      <c r="HPB4" s="1155"/>
      <c r="HPC4" s="1155"/>
      <c r="HPD4" s="1155"/>
      <c r="HPE4" s="1155"/>
      <c r="HPF4" s="1155"/>
      <c r="HPG4" s="1155"/>
      <c r="HPH4" s="1155"/>
      <c r="HPI4" s="1155"/>
      <c r="HPJ4" s="1155"/>
      <c r="HPK4" s="1155"/>
      <c r="HPL4" s="1155"/>
      <c r="HPM4" s="1155"/>
      <c r="HPN4" s="1155"/>
      <c r="HPO4" s="1155"/>
      <c r="HPP4" s="1155"/>
      <c r="HPQ4" s="1155"/>
      <c r="HPR4" s="1155"/>
      <c r="HPS4" s="1155"/>
      <c r="HPT4" s="1155"/>
      <c r="HPU4" s="1155"/>
      <c r="HPV4" s="1155"/>
      <c r="HPW4" s="1155"/>
      <c r="HPX4" s="1155"/>
      <c r="HPY4" s="1155"/>
      <c r="HPZ4" s="1155"/>
      <c r="HQA4" s="1155"/>
      <c r="HQB4" s="1155"/>
      <c r="HQC4" s="1155"/>
      <c r="HQD4" s="1155"/>
      <c r="HQE4" s="1155"/>
      <c r="HQF4" s="1155"/>
      <c r="HQG4" s="1155"/>
      <c r="HQH4" s="1155"/>
      <c r="HQI4" s="1155"/>
      <c r="HQJ4" s="1155"/>
      <c r="HQK4" s="1155"/>
      <c r="HQL4" s="1155"/>
      <c r="HQM4" s="1155"/>
      <c r="HQN4" s="1155"/>
      <c r="HQO4" s="1155"/>
      <c r="HQP4" s="1155"/>
      <c r="HQQ4" s="1155"/>
      <c r="HQR4" s="1155"/>
      <c r="HQS4" s="1155"/>
      <c r="HQT4" s="1155"/>
      <c r="HQU4" s="1155"/>
      <c r="HQV4" s="1155"/>
      <c r="HQW4" s="1155"/>
      <c r="HQX4" s="1155"/>
      <c r="HQY4" s="1155"/>
      <c r="HQZ4" s="1155"/>
      <c r="HRA4" s="1155"/>
      <c r="HRB4" s="1155"/>
      <c r="HRC4" s="1155"/>
      <c r="HRD4" s="1155"/>
      <c r="HRE4" s="1155"/>
      <c r="HRF4" s="1155"/>
      <c r="HRG4" s="1155"/>
      <c r="HRH4" s="1155"/>
      <c r="HRI4" s="1155"/>
      <c r="HRJ4" s="1155"/>
      <c r="HRK4" s="1155"/>
      <c r="HRL4" s="1155"/>
      <c r="HRM4" s="1155"/>
      <c r="HRN4" s="1155"/>
      <c r="HRO4" s="1155"/>
      <c r="HRP4" s="1155"/>
      <c r="HRQ4" s="1155"/>
      <c r="HRR4" s="1155"/>
      <c r="HRS4" s="1155"/>
      <c r="HRT4" s="1155"/>
      <c r="HRU4" s="1155"/>
      <c r="HRV4" s="1155"/>
      <c r="HRW4" s="1155"/>
      <c r="HRX4" s="1155"/>
      <c r="HRY4" s="1155"/>
      <c r="HRZ4" s="1155"/>
      <c r="HSA4" s="1155"/>
      <c r="HSB4" s="1155"/>
      <c r="HSC4" s="1155"/>
      <c r="HSD4" s="1155"/>
      <c r="HSE4" s="1155"/>
      <c r="HSF4" s="1155"/>
      <c r="HSG4" s="1155"/>
      <c r="HSH4" s="1155"/>
      <c r="HSI4" s="1155"/>
      <c r="HSJ4" s="1155"/>
      <c r="HSK4" s="1155"/>
      <c r="HSL4" s="1155"/>
      <c r="HSM4" s="1155"/>
      <c r="HSN4" s="1155"/>
      <c r="HSO4" s="1155"/>
      <c r="HSP4" s="1155"/>
      <c r="HSQ4" s="1155"/>
      <c r="HSR4" s="1155"/>
      <c r="HSS4" s="1155"/>
      <c r="HST4" s="1155"/>
      <c r="HSU4" s="1155"/>
      <c r="HSV4" s="1155"/>
      <c r="HSW4" s="1155"/>
      <c r="HSX4" s="1155"/>
      <c r="HSY4" s="1155"/>
      <c r="HSZ4" s="1155"/>
      <c r="HTA4" s="1155"/>
      <c r="HTB4" s="1155"/>
      <c r="HTC4" s="1155"/>
      <c r="HTD4" s="1155"/>
      <c r="HTE4" s="1155"/>
      <c r="HTF4" s="1155"/>
      <c r="HTG4" s="1155"/>
      <c r="HTH4" s="1155"/>
      <c r="HTI4" s="1155"/>
      <c r="HTJ4" s="1155"/>
      <c r="HTK4" s="1155"/>
      <c r="HTL4" s="1155"/>
      <c r="HTM4" s="1155"/>
      <c r="HTN4" s="1155"/>
      <c r="HTO4" s="1155"/>
      <c r="HTP4" s="1155"/>
      <c r="HTQ4" s="1155"/>
      <c r="HTR4" s="1155"/>
      <c r="HTS4" s="1155"/>
      <c r="HTT4" s="1155"/>
      <c r="HTU4" s="1155"/>
      <c r="HTV4" s="1155"/>
      <c r="HTW4" s="1155"/>
      <c r="HTX4" s="1155"/>
      <c r="HTY4" s="1155"/>
      <c r="HTZ4" s="1155"/>
      <c r="HUA4" s="1155"/>
      <c r="HUB4" s="1155"/>
      <c r="HUC4" s="1155"/>
      <c r="HUD4" s="1155"/>
      <c r="HUE4" s="1155"/>
      <c r="HUF4" s="1155"/>
      <c r="HUG4" s="1155"/>
      <c r="HUH4" s="1155"/>
      <c r="HUI4" s="1155"/>
      <c r="HUJ4" s="1155"/>
      <c r="HUK4" s="1155"/>
      <c r="HUL4" s="1155"/>
      <c r="HUM4" s="1155"/>
      <c r="HUN4" s="1155"/>
      <c r="HUO4" s="1155"/>
      <c r="HUP4" s="1155"/>
      <c r="HUQ4" s="1155"/>
      <c r="HUR4" s="1155"/>
      <c r="HUS4" s="1155"/>
      <c r="HUT4" s="1155"/>
      <c r="HUU4" s="1155"/>
      <c r="HUV4" s="1155"/>
      <c r="HUW4" s="1155"/>
      <c r="HUX4" s="1155"/>
      <c r="HUY4" s="1155"/>
      <c r="HUZ4" s="1155"/>
      <c r="HVA4" s="1155"/>
      <c r="HVB4" s="1155"/>
      <c r="HVC4" s="1155"/>
      <c r="HVD4" s="1155"/>
      <c r="HVE4" s="1155"/>
      <c r="HVF4" s="1155"/>
      <c r="HVG4" s="1155"/>
      <c r="HVH4" s="1155"/>
      <c r="HVI4" s="1155"/>
      <c r="HVJ4" s="1155"/>
      <c r="HVK4" s="1155"/>
      <c r="HVL4" s="1155"/>
      <c r="HVM4" s="1155"/>
      <c r="HVN4" s="1155"/>
      <c r="HVO4" s="1155"/>
      <c r="HVP4" s="1155"/>
      <c r="HVQ4" s="1155"/>
      <c r="HVR4" s="1155"/>
      <c r="HVS4" s="1155"/>
      <c r="HVT4" s="1155"/>
      <c r="HVU4" s="1155"/>
      <c r="HVV4" s="1155"/>
      <c r="HVW4" s="1155"/>
      <c r="HVX4" s="1155"/>
      <c r="HVY4" s="1155"/>
      <c r="HVZ4" s="1155"/>
      <c r="HWA4" s="1155"/>
      <c r="HWB4" s="1155"/>
      <c r="HWC4" s="1155"/>
      <c r="HWD4" s="1155"/>
      <c r="HWE4" s="1155"/>
      <c r="HWF4" s="1155"/>
      <c r="HWG4" s="1155"/>
      <c r="HWH4" s="1155"/>
      <c r="HWI4" s="1155"/>
      <c r="HWJ4" s="1155"/>
      <c r="HWK4" s="1155"/>
      <c r="HWL4" s="1155"/>
      <c r="HWM4" s="1155"/>
      <c r="HWN4" s="1155"/>
      <c r="HWO4" s="1155"/>
      <c r="HWP4" s="1155"/>
      <c r="HWQ4" s="1155"/>
      <c r="HWR4" s="1155"/>
      <c r="HWS4" s="1155"/>
      <c r="HWT4" s="1155"/>
      <c r="HWU4" s="1155"/>
      <c r="HWV4" s="1155"/>
      <c r="HWW4" s="1155"/>
      <c r="HWX4" s="1155"/>
      <c r="HWY4" s="1155"/>
      <c r="HWZ4" s="1155"/>
      <c r="HXA4" s="1155"/>
      <c r="HXB4" s="1155"/>
      <c r="HXC4" s="1155"/>
      <c r="HXD4" s="1155"/>
      <c r="HXE4" s="1155"/>
      <c r="HXF4" s="1155"/>
      <c r="HXG4" s="1155"/>
      <c r="HXH4" s="1155"/>
      <c r="HXI4" s="1155"/>
      <c r="HXJ4" s="1155"/>
      <c r="HXK4" s="1155"/>
      <c r="HXL4" s="1155"/>
      <c r="HXM4" s="1155"/>
      <c r="HXN4" s="1155"/>
      <c r="HXO4" s="1155"/>
      <c r="HXP4" s="1155"/>
      <c r="HXQ4" s="1155"/>
      <c r="HXR4" s="1155"/>
      <c r="HXS4" s="1155"/>
      <c r="HXT4" s="1155"/>
      <c r="HXU4" s="1155"/>
      <c r="HXV4" s="1155"/>
      <c r="HXW4" s="1155"/>
      <c r="HXX4" s="1155"/>
      <c r="HXY4" s="1155"/>
      <c r="HXZ4" s="1155"/>
      <c r="HYA4" s="1155"/>
      <c r="HYB4" s="1155"/>
      <c r="HYC4" s="1155"/>
      <c r="HYD4" s="1155"/>
      <c r="HYE4" s="1155"/>
      <c r="HYF4" s="1155"/>
      <c r="HYG4" s="1155"/>
      <c r="HYH4" s="1155"/>
      <c r="HYI4" s="1155"/>
      <c r="HYJ4" s="1155"/>
      <c r="HYK4" s="1155"/>
      <c r="HYL4" s="1155"/>
      <c r="HYM4" s="1155"/>
      <c r="HYN4" s="1155"/>
      <c r="HYO4" s="1155"/>
      <c r="HYP4" s="1155"/>
      <c r="HYQ4" s="1155"/>
      <c r="HYR4" s="1155"/>
      <c r="HYS4" s="1155"/>
      <c r="HYT4" s="1155"/>
      <c r="HYU4" s="1155"/>
      <c r="HYV4" s="1155"/>
      <c r="HYW4" s="1155"/>
      <c r="HYX4" s="1155"/>
      <c r="HYY4" s="1155"/>
      <c r="HYZ4" s="1155"/>
      <c r="HZA4" s="1155"/>
      <c r="HZB4" s="1155"/>
      <c r="HZC4" s="1155"/>
      <c r="HZD4" s="1155"/>
      <c r="HZE4" s="1155"/>
      <c r="HZF4" s="1155"/>
      <c r="HZG4" s="1155"/>
      <c r="HZH4" s="1155"/>
      <c r="HZI4" s="1155"/>
      <c r="HZJ4" s="1155"/>
      <c r="HZK4" s="1155"/>
      <c r="HZL4" s="1155"/>
      <c r="HZM4" s="1155"/>
      <c r="HZN4" s="1155"/>
      <c r="HZO4" s="1155"/>
      <c r="HZP4" s="1155"/>
      <c r="HZQ4" s="1155"/>
      <c r="HZR4" s="1155"/>
      <c r="HZS4" s="1155"/>
      <c r="HZT4" s="1155"/>
      <c r="HZU4" s="1155"/>
      <c r="HZV4" s="1155"/>
      <c r="HZW4" s="1155"/>
      <c r="HZX4" s="1155"/>
      <c r="HZY4" s="1155"/>
      <c r="HZZ4" s="1155"/>
      <c r="IAA4" s="1155"/>
      <c r="IAB4" s="1155"/>
      <c r="IAC4" s="1155"/>
      <c r="IAD4" s="1155"/>
      <c r="IAE4" s="1155"/>
      <c r="IAF4" s="1155"/>
      <c r="IAG4" s="1155"/>
      <c r="IAH4" s="1155"/>
      <c r="IAI4" s="1155"/>
      <c r="IAJ4" s="1155"/>
      <c r="IAK4" s="1155"/>
      <c r="IAL4" s="1155"/>
      <c r="IAM4" s="1155"/>
      <c r="IAN4" s="1155"/>
      <c r="IAO4" s="1155"/>
      <c r="IAP4" s="1155"/>
      <c r="IAQ4" s="1155"/>
      <c r="IAR4" s="1155"/>
      <c r="IAS4" s="1155"/>
      <c r="IAT4" s="1155"/>
      <c r="IAU4" s="1155"/>
      <c r="IAV4" s="1155"/>
      <c r="IAW4" s="1155"/>
      <c r="IAX4" s="1155"/>
      <c r="IAY4" s="1155"/>
      <c r="IAZ4" s="1155"/>
      <c r="IBA4" s="1155"/>
      <c r="IBB4" s="1155"/>
      <c r="IBC4" s="1155"/>
      <c r="IBD4" s="1155"/>
      <c r="IBE4" s="1155"/>
      <c r="IBF4" s="1155"/>
      <c r="IBG4" s="1155"/>
      <c r="IBH4" s="1155"/>
      <c r="IBI4" s="1155"/>
      <c r="IBJ4" s="1155"/>
      <c r="IBK4" s="1155"/>
      <c r="IBL4" s="1155"/>
      <c r="IBM4" s="1155"/>
      <c r="IBN4" s="1155"/>
      <c r="IBO4" s="1155"/>
      <c r="IBP4" s="1155"/>
      <c r="IBQ4" s="1155"/>
      <c r="IBR4" s="1155"/>
      <c r="IBS4" s="1155"/>
      <c r="IBT4" s="1155"/>
      <c r="IBU4" s="1155"/>
      <c r="IBV4" s="1155"/>
      <c r="IBW4" s="1155"/>
      <c r="IBX4" s="1155"/>
      <c r="IBY4" s="1155"/>
      <c r="IBZ4" s="1155"/>
      <c r="ICA4" s="1155"/>
      <c r="ICB4" s="1155"/>
      <c r="ICC4" s="1155"/>
      <c r="ICD4" s="1155"/>
      <c r="ICE4" s="1155"/>
      <c r="ICF4" s="1155"/>
      <c r="ICG4" s="1155"/>
      <c r="ICH4" s="1155"/>
      <c r="ICI4" s="1155"/>
      <c r="ICJ4" s="1155"/>
      <c r="ICK4" s="1155"/>
      <c r="ICL4" s="1155"/>
      <c r="ICM4" s="1155"/>
      <c r="ICN4" s="1155"/>
      <c r="ICO4" s="1155"/>
      <c r="ICP4" s="1155"/>
      <c r="ICQ4" s="1155"/>
      <c r="ICR4" s="1155"/>
      <c r="ICS4" s="1155"/>
      <c r="ICT4" s="1155"/>
      <c r="ICU4" s="1155"/>
      <c r="ICV4" s="1155"/>
      <c r="ICW4" s="1155"/>
      <c r="ICX4" s="1155"/>
      <c r="ICY4" s="1155"/>
      <c r="ICZ4" s="1155"/>
      <c r="IDA4" s="1155"/>
      <c r="IDB4" s="1155"/>
      <c r="IDC4" s="1155"/>
      <c r="IDD4" s="1155"/>
      <c r="IDE4" s="1155"/>
      <c r="IDF4" s="1155"/>
      <c r="IDG4" s="1155"/>
      <c r="IDH4" s="1155"/>
      <c r="IDI4" s="1155"/>
      <c r="IDJ4" s="1155"/>
      <c r="IDK4" s="1155"/>
      <c r="IDL4" s="1155"/>
      <c r="IDM4" s="1155"/>
      <c r="IDN4" s="1155"/>
      <c r="IDO4" s="1155"/>
      <c r="IDP4" s="1155"/>
      <c r="IDQ4" s="1155"/>
      <c r="IDR4" s="1155"/>
      <c r="IDS4" s="1155"/>
      <c r="IDT4" s="1155"/>
      <c r="IDU4" s="1155"/>
      <c r="IDV4" s="1155"/>
      <c r="IDW4" s="1155"/>
      <c r="IDX4" s="1155"/>
      <c r="IDY4" s="1155"/>
      <c r="IDZ4" s="1155"/>
      <c r="IEA4" s="1155"/>
      <c r="IEB4" s="1155"/>
      <c r="IEC4" s="1155"/>
      <c r="IED4" s="1155"/>
      <c r="IEE4" s="1155"/>
      <c r="IEF4" s="1155"/>
      <c r="IEG4" s="1155"/>
      <c r="IEH4" s="1155"/>
      <c r="IEI4" s="1155"/>
      <c r="IEJ4" s="1155"/>
      <c r="IEK4" s="1155"/>
      <c r="IEL4" s="1155"/>
      <c r="IEM4" s="1155"/>
      <c r="IEN4" s="1155"/>
      <c r="IEO4" s="1155"/>
      <c r="IEP4" s="1155"/>
      <c r="IEQ4" s="1155"/>
      <c r="IER4" s="1155"/>
      <c r="IES4" s="1155"/>
      <c r="IET4" s="1155"/>
      <c r="IEU4" s="1155"/>
      <c r="IEV4" s="1155"/>
      <c r="IEW4" s="1155"/>
      <c r="IEX4" s="1155"/>
      <c r="IEY4" s="1155"/>
      <c r="IEZ4" s="1155"/>
      <c r="IFA4" s="1155"/>
      <c r="IFB4" s="1155"/>
      <c r="IFC4" s="1155"/>
      <c r="IFD4" s="1155"/>
      <c r="IFE4" s="1155"/>
      <c r="IFF4" s="1155"/>
      <c r="IFG4" s="1155"/>
      <c r="IFH4" s="1155"/>
      <c r="IFI4" s="1155"/>
      <c r="IFJ4" s="1155"/>
      <c r="IFK4" s="1155"/>
      <c r="IFL4" s="1155"/>
      <c r="IFM4" s="1155"/>
      <c r="IFN4" s="1155"/>
      <c r="IFO4" s="1155"/>
      <c r="IFP4" s="1155"/>
      <c r="IFQ4" s="1155"/>
      <c r="IFR4" s="1155"/>
      <c r="IFS4" s="1155"/>
      <c r="IFT4" s="1155"/>
      <c r="IFU4" s="1155"/>
      <c r="IFV4" s="1155"/>
      <c r="IFW4" s="1155"/>
      <c r="IFX4" s="1155"/>
      <c r="IFY4" s="1155"/>
      <c r="IFZ4" s="1155"/>
      <c r="IGA4" s="1155"/>
      <c r="IGB4" s="1155"/>
      <c r="IGC4" s="1155"/>
      <c r="IGD4" s="1155"/>
      <c r="IGE4" s="1155"/>
      <c r="IGF4" s="1155"/>
      <c r="IGG4" s="1155"/>
      <c r="IGH4" s="1155"/>
      <c r="IGI4" s="1155"/>
      <c r="IGJ4" s="1155"/>
      <c r="IGK4" s="1155"/>
      <c r="IGL4" s="1155"/>
      <c r="IGM4" s="1155"/>
      <c r="IGN4" s="1155"/>
      <c r="IGO4" s="1155"/>
      <c r="IGP4" s="1155"/>
      <c r="IGQ4" s="1155"/>
      <c r="IGR4" s="1155"/>
      <c r="IGS4" s="1155"/>
      <c r="IGT4" s="1155"/>
      <c r="IGU4" s="1155"/>
      <c r="IGV4" s="1155"/>
      <c r="IGW4" s="1155"/>
      <c r="IGX4" s="1155"/>
      <c r="IGY4" s="1155"/>
      <c r="IGZ4" s="1155"/>
      <c r="IHA4" s="1155"/>
      <c r="IHB4" s="1155"/>
      <c r="IHC4" s="1155"/>
      <c r="IHD4" s="1155"/>
      <c r="IHE4" s="1155"/>
      <c r="IHF4" s="1155"/>
      <c r="IHG4" s="1155"/>
      <c r="IHH4" s="1155"/>
      <c r="IHI4" s="1155"/>
      <c r="IHJ4" s="1155"/>
      <c r="IHK4" s="1155"/>
      <c r="IHL4" s="1155"/>
      <c r="IHM4" s="1155"/>
      <c r="IHN4" s="1155"/>
      <c r="IHO4" s="1155"/>
      <c r="IHP4" s="1155"/>
      <c r="IHQ4" s="1155"/>
      <c r="IHR4" s="1155"/>
      <c r="IHS4" s="1155"/>
      <c r="IHT4" s="1155"/>
      <c r="IHU4" s="1155"/>
      <c r="IHV4" s="1155"/>
      <c r="IHW4" s="1155"/>
      <c r="IHX4" s="1155"/>
      <c r="IHY4" s="1155"/>
      <c r="IHZ4" s="1155"/>
      <c r="IIA4" s="1155"/>
      <c r="IIB4" s="1155"/>
      <c r="IIC4" s="1155"/>
      <c r="IID4" s="1155"/>
      <c r="IIE4" s="1155"/>
      <c r="IIF4" s="1155"/>
      <c r="IIG4" s="1155"/>
      <c r="IIH4" s="1155"/>
      <c r="III4" s="1155"/>
      <c r="IIJ4" s="1155"/>
      <c r="IIK4" s="1155"/>
      <c r="IIL4" s="1155"/>
      <c r="IIM4" s="1155"/>
      <c r="IIN4" s="1155"/>
      <c r="IIO4" s="1155"/>
      <c r="IIP4" s="1155"/>
      <c r="IIQ4" s="1155"/>
      <c r="IIR4" s="1155"/>
      <c r="IIS4" s="1155"/>
      <c r="IIT4" s="1155"/>
      <c r="IIU4" s="1155"/>
      <c r="IIV4" s="1155"/>
      <c r="IIW4" s="1155"/>
      <c r="IIX4" s="1155"/>
      <c r="IIY4" s="1155"/>
      <c r="IIZ4" s="1155"/>
      <c r="IJA4" s="1155"/>
      <c r="IJB4" s="1155"/>
      <c r="IJC4" s="1155"/>
      <c r="IJD4" s="1155"/>
      <c r="IJE4" s="1155"/>
      <c r="IJF4" s="1155"/>
      <c r="IJG4" s="1155"/>
      <c r="IJH4" s="1155"/>
      <c r="IJI4" s="1155"/>
      <c r="IJJ4" s="1155"/>
      <c r="IJK4" s="1155"/>
      <c r="IJL4" s="1155"/>
      <c r="IJM4" s="1155"/>
      <c r="IJN4" s="1155"/>
      <c r="IJO4" s="1155"/>
      <c r="IJP4" s="1155"/>
      <c r="IJQ4" s="1155"/>
      <c r="IJR4" s="1155"/>
      <c r="IJS4" s="1155"/>
      <c r="IJT4" s="1155"/>
      <c r="IJU4" s="1155"/>
      <c r="IJV4" s="1155"/>
      <c r="IJW4" s="1155"/>
      <c r="IJX4" s="1155"/>
      <c r="IJY4" s="1155"/>
      <c r="IJZ4" s="1155"/>
      <c r="IKA4" s="1155"/>
      <c r="IKB4" s="1155"/>
      <c r="IKC4" s="1155"/>
      <c r="IKD4" s="1155"/>
      <c r="IKE4" s="1155"/>
      <c r="IKF4" s="1155"/>
      <c r="IKG4" s="1155"/>
      <c r="IKH4" s="1155"/>
      <c r="IKI4" s="1155"/>
      <c r="IKJ4" s="1155"/>
      <c r="IKK4" s="1155"/>
      <c r="IKL4" s="1155"/>
      <c r="IKM4" s="1155"/>
      <c r="IKN4" s="1155"/>
      <c r="IKO4" s="1155"/>
      <c r="IKP4" s="1155"/>
      <c r="IKQ4" s="1155"/>
      <c r="IKR4" s="1155"/>
      <c r="IKS4" s="1155"/>
      <c r="IKT4" s="1155"/>
      <c r="IKU4" s="1155"/>
      <c r="IKV4" s="1155"/>
      <c r="IKW4" s="1155"/>
      <c r="IKX4" s="1155"/>
      <c r="IKY4" s="1155"/>
      <c r="IKZ4" s="1155"/>
      <c r="ILA4" s="1155"/>
      <c r="ILB4" s="1155"/>
      <c r="ILC4" s="1155"/>
      <c r="ILD4" s="1155"/>
      <c r="ILE4" s="1155"/>
      <c r="ILF4" s="1155"/>
      <c r="ILG4" s="1155"/>
      <c r="ILH4" s="1155"/>
      <c r="ILI4" s="1155"/>
      <c r="ILJ4" s="1155"/>
      <c r="ILK4" s="1155"/>
      <c r="ILL4" s="1155"/>
      <c r="ILM4" s="1155"/>
      <c r="ILN4" s="1155"/>
      <c r="ILO4" s="1155"/>
      <c r="ILP4" s="1155"/>
      <c r="ILQ4" s="1155"/>
      <c r="ILR4" s="1155"/>
      <c r="ILS4" s="1155"/>
      <c r="ILT4" s="1155"/>
      <c r="ILU4" s="1155"/>
      <c r="ILV4" s="1155"/>
      <c r="ILW4" s="1155"/>
      <c r="ILX4" s="1155"/>
      <c r="ILY4" s="1155"/>
      <c r="ILZ4" s="1155"/>
      <c r="IMA4" s="1155"/>
      <c r="IMB4" s="1155"/>
      <c r="IMC4" s="1155"/>
      <c r="IMD4" s="1155"/>
      <c r="IME4" s="1155"/>
      <c r="IMF4" s="1155"/>
      <c r="IMG4" s="1155"/>
      <c r="IMH4" s="1155"/>
      <c r="IMI4" s="1155"/>
      <c r="IMJ4" s="1155"/>
      <c r="IMK4" s="1155"/>
      <c r="IML4" s="1155"/>
      <c r="IMM4" s="1155"/>
      <c r="IMN4" s="1155"/>
      <c r="IMO4" s="1155"/>
      <c r="IMP4" s="1155"/>
      <c r="IMQ4" s="1155"/>
      <c r="IMR4" s="1155"/>
      <c r="IMS4" s="1155"/>
      <c r="IMT4" s="1155"/>
      <c r="IMU4" s="1155"/>
      <c r="IMV4" s="1155"/>
      <c r="IMW4" s="1155"/>
      <c r="IMX4" s="1155"/>
      <c r="IMY4" s="1155"/>
      <c r="IMZ4" s="1155"/>
      <c r="INA4" s="1155"/>
      <c r="INB4" s="1155"/>
      <c r="INC4" s="1155"/>
      <c r="IND4" s="1155"/>
      <c r="INE4" s="1155"/>
      <c r="INF4" s="1155"/>
      <c r="ING4" s="1155"/>
      <c r="INH4" s="1155"/>
      <c r="INI4" s="1155"/>
      <c r="INJ4" s="1155"/>
      <c r="INK4" s="1155"/>
      <c r="INL4" s="1155"/>
      <c r="INM4" s="1155"/>
      <c r="INN4" s="1155"/>
      <c r="INO4" s="1155"/>
      <c r="INP4" s="1155"/>
      <c r="INQ4" s="1155"/>
      <c r="INR4" s="1155"/>
      <c r="INS4" s="1155"/>
      <c r="INT4" s="1155"/>
      <c r="INU4" s="1155"/>
      <c r="INV4" s="1155"/>
      <c r="INW4" s="1155"/>
      <c r="INX4" s="1155"/>
      <c r="INY4" s="1155"/>
      <c r="INZ4" s="1155"/>
      <c r="IOA4" s="1155"/>
      <c r="IOB4" s="1155"/>
      <c r="IOC4" s="1155"/>
      <c r="IOD4" s="1155"/>
      <c r="IOE4" s="1155"/>
      <c r="IOF4" s="1155"/>
      <c r="IOG4" s="1155"/>
      <c r="IOH4" s="1155"/>
      <c r="IOI4" s="1155"/>
      <c r="IOJ4" s="1155"/>
      <c r="IOK4" s="1155"/>
      <c r="IOL4" s="1155"/>
      <c r="IOM4" s="1155"/>
      <c r="ION4" s="1155"/>
      <c r="IOO4" s="1155"/>
      <c r="IOP4" s="1155"/>
      <c r="IOQ4" s="1155"/>
      <c r="IOR4" s="1155"/>
      <c r="IOS4" s="1155"/>
      <c r="IOT4" s="1155"/>
      <c r="IOU4" s="1155"/>
      <c r="IOV4" s="1155"/>
      <c r="IOW4" s="1155"/>
      <c r="IOX4" s="1155"/>
      <c r="IOY4" s="1155"/>
      <c r="IOZ4" s="1155"/>
      <c r="IPA4" s="1155"/>
      <c r="IPB4" s="1155"/>
      <c r="IPC4" s="1155"/>
      <c r="IPD4" s="1155"/>
      <c r="IPE4" s="1155"/>
      <c r="IPF4" s="1155"/>
      <c r="IPG4" s="1155"/>
      <c r="IPH4" s="1155"/>
      <c r="IPI4" s="1155"/>
      <c r="IPJ4" s="1155"/>
      <c r="IPK4" s="1155"/>
      <c r="IPL4" s="1155"/>
      <c r="IPM4" s="1155"/>
      <c r="IPN4" s="1155"/>
      <c r="IPO4" s="1155"/>
      <c r="IPP4" s="1155"/>
      <c r="IPQ4" s="1155"/>
      <c r="IPR4" s="1155"/>
      <c r="IPS4" s="1155"/>
      <c r="IPT4" s="1155"/>
      <c r="IPU4" s="1155"/>
      <c r="IPV4" s="1155"/>
      <c r="IPW4" s="1155"/>
      <c r="IPX4" s="1155"/>
      <c r="IPY4" s="1155"/>
      <c r="IPZ4" s="1155"/>
      <c r="IQA4" s="1155"/>
      <c r="IQB4" s="1155"/>
      <c r="IQC4" s="1155"/>
      <c r="IQD4" s="1155"/>
      <c r="IQE4" s="1155"/>
      <c r="IQF4" s="1155"/>
      <c r="IQG4" s="1155"/>
      <c r="IQH4" s="1155"/>
      <c r="IQI4" s="1155"/>
      <c r="IQJ4" s="1155"/>
      <c r="IQK4" s="1155"/>
      <c r="IQL4" s="1155"/>
      <c r="IQM4" s="1155"/>
      <c r="IQN4" s="1155"/>
      <c r="IQO4" s="1155"/>
      <c r="IQP4" s="1155"/>
      <c r="IQQ4" s="1155"/>
      <c r="IQR4" s="1155"/>
      <c r="IQS4" s="1155"/>
      <c r="IQT4" s="1155"/>
      <c r="IQU4" s="1155"/>
      <c r="IQV4" s="1155"/>
      <c r="IQW4" s="1155"/>
      <c r="IQX4" s="1155"/>
      <c r="IQY4" s="1155"/>
      <c r="IQZ4" s="1155"/>
      <c r="IRA4" s="1155"/>
      <c r="IRB4" s="1155"/>
      <c r="IRC4" s="1155"/>
      <c r="IRD4" s="1155"/>
      <c r="IRE4" s="1155"/>
      <c r="IRF4" s="1155"/>
      <c r="IRG4" s="1155"/>
      <c r="IRH4" s="1155"/>
      <c r="IRI4" s="1155"/>
      <c r="IRJ4" s="1155"/>
      <c r="IRK4" s="1155"/>
      <c r="IRL4" s="1155"/>
      <c r="IRM4" s="1155"/>
      <c r="IRN4" s="1155"/>
      <c r="IRO4" s="1155"/>
      <c r="IRP4" s="1155"/>
      <c r="IRQ4" s="1155"/>
      <c r="IRR4" s="1155"/>
      <c r="IRS4" s="1155"/>
      <c r="IRT4" s="1155"/>
      <c r="IRU4" s="1155"/>
      <c r="IRV4" s="1155"/>
      <c r="IRW4" s="1155"/>
      <c r="IRX4" s="1155"/>
      <c r="IRY4" s="1155"/>
      <c r="IRZ4" s="1155"/>
      <c r="ISA4" s="1155"/>
      <c r="ISB4" s="1155"/>
      <c r="ISC4" s="1155"/>
      <c r="ISD4" s="1155"/>
      <c r="ISE4" s="1155"/>
      <c r="ISF4" s="1155"/>
      <c r="ISG4" s="1155"/>
      <c r="ISH4" s="1155"/>
      <c r="ISI4" s="1155"/>
      <c r="ISJ4" s="1155"/>
      <c r="ISK4" s="1155"/>
      <c r="ISL4" s="1155"/>
      <c r="ISM4" s="1155"/>
      <c r="ISN4" s="1155"/>
      <c r="ISO4" s="1155"/>
      <c r="ISP4" s="1155"/>
      <c r="ISQ4" s="1155"/>
      <c r="ISR4" s="1155"/>
      <c r="ISS4" s="1155"/>
      <c r="IST4" s="1155"/>
      <c r="ISU4" s="1155"/>
      <c r="ISV4" s="1155"/>
      <c r="ISW4" s="1155"/>
      <c r="ISX4" s="1155"/>
      <c r="ISY4" s="1155"/>
      <c r="ISZ4" s="1155"/>
      <c r="ITA4" s="1155"/>
      <c r="ITB4" s="1155"/>
      <c r="ITC4" s="1155"/>
      <c r="ITD4" s="1155"/>
      <c r="ITE4" s="1155"/>
      <c r="ITF4" s="1155"/>
      <c r="ITG4" s="1155"/>
      <c r="ITH4" s="1155"/>
      <c r="ITI4" s="1155"/>
      <c r="ITJ4" s="1155"/>
      <c r="ITK4" s="1155"/>
      <c r="ITL4" s="1155"/>
      <c r="ITM4" s="1155"/>
      <c r="ITN4" s="1155"/>
      <c r="ITO4" s="1155"/>
      <c r="ITP4" s="1155"/>
      <c r="ITQ4" s="1155"/>
      <c r="ITR4" s="1155"/>
      <c r="ITS4" s="1155"/>
      <c r="ITT4" s="1155"/>
      <c r="ITU4" s="1155"/>
      <c r="ITV4" s="1155"/>
      <c r="ITW4" s="1155"/>
      <c r="ITX4" s="1155"/>
      <c r="ITY4" s="1155"/>
      <c r="ITZ4" s="1155"/>
      <c r="IUA4" s="1155"/>
      <c r="IUB4" s="1155"/>
      <c r="IUC4" s="1155"/>
      <c r="IUD4" s="1155"/>
      <c r="IUE4" s="1155"/>
      <c r="IUF4" s="1155"/>
      <c r="IUG4" s="1155"/>
      <c r="IUH4" s="1155"/>
      <c r="IUI4" s="1155"/>
      <c r="IUJ4" s="1155"/>
      <c r="IUK4" s="1155"/>
      <c r="IUL4" s="1155"/>
      <c r="IUM4" s="1155"/>
      <c r="IUN4" s="1155"/>
      <c r="IUO4" s="1155"/>
      <c r="IUP4" s="1155"/>
      <c r="IUQ4" s="1155"/>
      <c r="IUR4" s="1155"/>
      <c r="IUS4" s="1155"/>
      <c r="IUT4" s="1155"/>
      <c r="IUU4" s="1155"/>
      <c r="IUV4" s="1155"/>
      <c r="IUW4" s="1155"/>
      <c r="IUX4" s="1155"/>
      <c r="IUY4" s="1155"/>
      <c r="IUZ4" s="1155"/>
      <c r="IVA4" s="1155"/>
      <c r="IVB4" s="1155"/>
      <c r="IVC4" s="1155"/>
      <c r="IVD4" s="1155"/>
      <c r="IVE4" s="1155"/>
      <c r="IVF4" s="1155"/>
      <c r="IVG4" s="1155"/>
      <c r="IVH4" s="1155"/>
      <c r="IVI4" s="1155"/>
      <c r="IVJ4" s="1155"/>
      <c r="IVK4" s="1155"/>
      <c r="IVL4" s="1155"/>
      <c r="IVM4" s="1155"/>
      <c r="IVN4" s="1155"/>
      <c r="IVO4" s="1155"/>
      <c r="IVP4" s="1155"/>
      <c r="IVQ4" s="1155"/>
      <c r="IVR4" s="1155"/>
      <c r="IVS4" s="1155"/>
      <c r="IVT4" s="1155"/>
      <c r="IVU4" s="1155"/>
      <c r="IVV4" s="1155"/>
      <c r="IVW4" s="1155"/>
      <c r="IVX4" s="1155"/>
      <c r="IVY4" s="1155"/>
      <c r="IVZ4" s="1155"/>
      <c r="IWA4" s="1155"/>
      <c r="IWB4" s="1155"/>
      <c r="IWC4" s="1155"/>
      <c r="IWD4" s="1155"/>
      <c r="IWE4" s="1155"/>
      <c r="IWF4" s="1155"/>
      <c r="IWG4" s="1155"/>
      <c r="IWH4" s="1155"/>
      <c r="IWI4" s="1155"/>
      <c r="IWJ4" s="1155"/>
      <c r="IWK4" s="1155"/>
      <c r="IWL4" s="1155"/>
      <c r="IWM4" s="1155"/>
      <c r="IWN4" s="1155"/>
      <c r="IWO4" s="1155"/>
      <c r="IWP4" s="1155"/>
      <c r="IWQ4" s="1155"/>
      <c r="IWR4" s="1155"/>
      <c r="IWS4" s="1155"/>
      <c r="IWT4" s="1155"/>
      <c r="IWU4" s="1155"/>
      <c r="IWV4" s="1155"/>
      <c r="IWW4" s="1155"/>
      <c r="IWX4" s="1155"/>
      <c r="IWY4" s="1155"/>
      <c r="IWZ4" s="1155"/>
      <c r="IXA4" s="1155"/>
      <c r="IXB4" s="1155"/>
      <c r="IXC4" s="1155"/>
      <c r="IXD4" s="1155"/>
      <c r="IXE4" s="1155"/>
      <c r="IXF4" s="1155"/>
      <c r="IXG4" s="1155"/>
      <c r="IXH4" s="1155"/>
      <c r="IXI4" s="1155"/>
      <c r="IXJ4" s="1155"/>
      <c r="IXK4" s="1155"/>
      <c r="IXL4" s="1155"/>
      <c r="IXM4" s="1155"/>
      <c r="IXN4" s="1155"/>
      <c r="IXO4" s="1155"/>
      <c r="IXP4" s="1155"/>
      <c r="IXQ4" s="1155"/>
      <c r="IXR4" s="1155"/>
      <c r="IXS4" s="1155"/>
      <c r="IXT4" s="1155"/>
      <c r="IXU4" s="1155"/>
      <c r="IXV4" s="1155"/>
      <c r="IXW4" s="1155"/>
      <c r="IXX4" s="1155"/>
      <c r="IXY4" s="1155"/>
      <c r="IXZ4" s="1155"/>
      <c r="IYA4" s="1155"/>
      <c r="IYB4" s="1155"/>
      <c r="IYC4" s="1155"/>
      <c r="IYD4" s="1155"/>
      <c r="IYE4" s="1155"/>
      <c r="IYF4" s="1155"/>
      <c r="IYG4" s="1155"/>
      <c r="IYH4" s="1155"/>
      <c r="IYI4" s="1155"/>
      <c r="IYJ4" s="1155"/>
      <c r="IYK4" s="1155"/>
      <c r="IYL4" s="1155"/>
      <c r="IYM4" s="1155"/>
      <c r="IYN4" s="1155"/>
      <c r="IYO4" s="1155"/>
      <c r="IYP4" s="1155"/>
      <c r="IYQ4" s="1155"/>
      <c r="IYR4" s="1155"/>
      <c r="IYS4" s="1155"/>
      <c r="IYT4" s="1155"/>
      <c r="IYU4" s="1155"/>
      <c r="IYV4" s="1155"/>
      <c r="IYW4" s="1155"/>
      <c r="IYX4" s="1155"/>
      <c r="IYY4" s="1155"/>
      <c r="IYZ4" s="1155"/>
      <c r="IZA4" s="1155"/>
      <c r="IZB4" s="1155"/>
      <c r="IZC4" s="1155"/>
      <c r="IZD4" s="1155"/>
      <c r="IZE4" s="1155"/>
      <c r="IZF4" s="1155"/>
      <c r="IZG4" s="1155"/>
      <c r="IZH4" s="1155"/>
      <c r="IZI4" s="1155"/>
      <c r="IZJ4" s="1155"/>
      <c r="IZK4" s="1155"/>
      <c r="IZL4" s="1155"/>
      <c r="IZM4" s="1155"/>
      <c r="IZN4" s="1155"/>
      <c r="IZO4" s="1155"/>
      <c r="IZP4" s="1155"/>
      <c r="IZQ4" s="1155"/>
      <c r="IZR4" s="1155"/>
      <c r="IZS4" s="1155"/>
      <c r="IZT4" s="1155"/>
      <c r="IZU4" s="1155"/>
      <c r="IZV4" s="1155"/>
      <c r="IZW4" s="1155"/>
      <c r="IZX4" s="1155"/>
      <c r="IZY4" s="1155"/>
      <c r="IZZ4" s="1155"/>
      <c r="JAA4" s="1155"/>
      <c r="JAB4" s="1155"/>
      <c r="JAC4" s="1155"/>
      <c r="JAD4" s="1155"/>
      <c r="JAE4" s="1155"/>
      <c r="JAF4" s="1155"/>
      <c r="JAG4" s="1155"/>
      <c r="JAH4" s="1155"/>
      <c r="JAI4" s="1155"/>
      <c r="JAJ4" s="1155"/>
      <c r="JAK4" s="1155"/>
      <c r="JAL4" s="1155"/>
      <c r="JAM4" s="1155"/>
      <c r="JAN4" s="1155"/>
      <c r="JAO4" s="1155"/>
      <c r="JAP4" s="1155"/>
      <c r="JAQ4" s="1155"/>
      <c r="JAR4" s="1155"/>
      <c r="JAS4" s="1155"/>
      <c r="JAT4" s="1155"/>
      <c r="JAU4" s="1155"/>
      <c r="JAV4" s="1155"/>
      <c r="JAW4" s="1155"/>
      <c r="JAX4" s="1155"/>
      <c r="JAY4" s="1155"/>
      <c r="JAZ4" s="1155"/>
      <c r="JBA4" s="1155"/>
      <c r="JBB4" s="1155"/>
      <c r="JBC4" s="1155"/>
      <c r="JBD4" s="1155"/>
      <c r="JBE4" s="1155"/>
      <c r="JBF4" s="1155"/>
      <c r="JBG4" s="1155"/>
      <c r="JBH4" s="1155"/>
      <c r="JBI4" s="1155"/>
      <c r="JBJ4" s="1155"/>
      <c r="JBK4" s="1155"/>
      <c r="JBL4" s="1155"/>
      <c r="JBM4" s="1155"/>
      <c r="JBN4" s="1155"/>
      <c r="JBO4" s="1155"/>
      <c r="JBP4" s="1155"/>
      <c r="JBQ4" s="1155"/>
      <c r="JBR4" s="1155"/>
      <c r="JBS4" s="1155"/>
      <c r="JBT4" s="1155"/>
      <c r="JBU4" s="1155"/>
      <c r="JBV4" s="1155"/>
      <c r="JBW4" s="1155"/>
      <c r="JBX4" s="1155"/>
      <c r="JBY4" s="1155"/>
      <c r="JBZ4" s="1155"/>
      <c r="JCA4" s="1155"/>
      <c r="JCB4" s="1155"/>
      <c r="JCC4" s="1155"/>
      <c r="JCD4" s="1155"/>
      <c r="JCE4" s="1155"/>
      <c r="JCF4" s="1155"/>
      <c r="JCG4" s="1155"/>
      <c r="JCH4" s="1155"/>
      <c r="JCI4" s="1155"/>
      <c r="JCJ4" s="1155"/>
      <c r="JCK4" s="1155"/>
      <c r="JCL4" s="1155"/>
      <c r="JCM4" s="1155"/>
      <c r="JCN4" s="1155"/>
      <c r="JCO4" s="1155"/>
      <c r="JCP4" s="1155"/>
      <c r="JCQ4" s="1155"/>
      <c r="JCR4" s="1155"/>
      <c r="JCS4" s="1155"/>
      <c r="JCT4" s="1155"/>
      <c r="JCU4" s="1155"/>
      <c r="JCV4" s="1155"/>
      <c r="JCW4" s="1155"/>
      <c r="JCX4" s="1155"/>
      <c r="JCY4" s="1155"/>
      <c r="JCZ4" s="1155"/>
      <c r="JDA4" s="1155"/>
      <c r="JDB4" s="1155"/>
      <c r="JDC4" s="1155"/>
      <c r="JDD4" s="1155"/>
      <c r="JDE4" s="1155"/>
      <c r="JDF4" s="1155"/>
      <c r="JDG4" s="1155"/>
      <c r="JDH4" s="1155"/>
      <c r="JDI4" s="1155"/>
      <c r="JDJ4" s="1155"/>
      <c r="JDK4" s="1155"/>
      <c r="JDL4" s="1155"/>
      <c r="JDM4" s="1155"/>
      <c r="JDN4" s="1155"/>
      <c r="JDO4" s="1155"/>
      <c r="JDP4" s="1155"/>
      <c r="JDQ4" s="1155"/>
      <c r="JDR4" s="1155"/>
      <c r="JDS4" s="1155"/>
      <c r="JDT4" s="1155"/>
      <c r="JDU4" s="1155"/>
      <c r="JDV4" s="1155"/>
      <c r="JDW4" s="1155"/>
      <c r="JDX4" s="1155"/>
      <c r="JDY4" s="1155"/>
      <c r="JDZ4" s="1155"/>
      <c r="JEA4" s="1155"/>
      <c r="JEB4" s="1155"/>
      <c r="JEC4" s="1155"/>
      <c r="JED4" s="1155"/>
      <c r="JEE4" s="1155"/>
      <c r="JEF4" s="1155"/>
      <c r="JEG4" s="1155"/>
      <c r="JEH4" s="1155"/>
      <c r="JEI4" s="1155"/>
      <c r="JEJ4" s="1155"/>
      <c r="JEK4" s="1155"/>
      <c r="JEL4" s="1155"/>
      <c r="JEM4" s="1155"/>
      <c r="JEN4" s="1155"/>
      <c r="JEO4" s="1155"/>
      <c r="JEP4" s="1155"/>
      <c r="JEQ4" s="1155"/>
      <c r="JER4" s="1155"/>
      <c r="JES4" s="1155"/>
      <c r="JET4" s="1155"/>
      <c r="JEU4" s="1155"/>
      <c r="JEV4" s="1155"/>
      <c r="JEW4" s="1155"/>
      <c r="JEX4" s="1155"/>
      <c r="JEY4" s="1155"/>
      <c r="JEZ4" s="1155"/>
      <c r="JFA4" s="1155"/>
      <c r="JFB4" s="1155"/>
      <c r="JFC4" s="1155"/>
      <c r="JFD4" s="1155"/>
      <c r="JFE4" s="1155"/>
      <c r="JFF4" s="1155"/>
      <c r="JFG4" s="1155"/>
      <c r="JFH4" s="1155"/>
      <c r="JFI4" s="1155"/>
      <c r="JFJ4" s="1155"/>
      <c r="JFK4" s="1155"/>
      <c r="JFL4" s="1155"/>
      <c r="JFM4" s="1155"/>
      <c r="JFN4" s="1155"/>
      <c r="JFO4" s="1155"/>
      <c r="JFP4" s="1155"/>
      <c r="JFQ4" s="1155"/>
      <c r="JFR4" s="1155"/>
      <c r="JFS4" s="1155"/>
      <c r="JFT4" s="1155"/>
      <c r="JFU4" s="1155"/>
      <c r="JFV4" s="1155"/>
      <c r="JFW4" s="1155"/>
      <c r="JFX4" s="1155"/>
      <c r="JFY4" s="1155"/>
      <c r="JFZ4" s="1155"/>
      <c r="JGA4" s="1155"/>
      <c r="JGB4" s="1155"/>
      <c r="JGC4" s="1155"/>
      <c r="JGD4" s="1155"/>
      <c r="JGE4" s="1155"/>
      <c r="JGF4" s="1155"/>
      <c r="JGG4" s="1155"/>
      <c r="JGH4" s="1155"/>
      <c r="JGI4" s="1155"/>
      <c r="JGJ4" s="1155"/>
      <c r="JGK4" s="1155"/>
      <c r="JGL4" s="1155"/>
      <c r="JGM4" s="1155"/>
      <c r="JGN4" s="1155"/>
      <c r="JGO4" s="1155"/>
      <c r="JGP4" s="1155"/>
      <c r="JGQ4" s="1155"/>
      <c r="JGR4" s="1155"/>
      <c r="JGS4" s="1155"/>
      <c r="JGT4" s="1155"/>
      <c r="JGU4" s="1155"/>
      <c r="JGV4" s="1155"/>
      <c r="JGW4" s="1155"/>
      <c r="JGX4" s="1155"/>
      <c r="JGY4" s="1155"/>
      <c r="JGZ4" s="1155"/>
      <c r="JHA4" s="1155"/>
      <c r="JHB4" s="1155"/>
      <c r="JHC4" s="1155"/>
      <c r="JHD4" s="1155"/>
      <c r="JHE4" s="1155"/>
      <c r="JHF4" s="1155"/>
      <c r="JHG4" s="1155"/>
      <c r="JHH4" s="1155"/>
      <c r="JHI4" s="1155"/>
      <c r="JHJ4" s="1155"/>
      <c r="JHK4" s="1155"/>
      <c r="JHL4" s="1155"/>
      <c r="JHM4" s="1155"/>
      <c r="JHN4" s="1155"/>
      <c r="JHO4" s="1155"/>
      <c r="JHP4" s="1155"/>
      <c r="JHQ4" s="1155"/>
      <c r="JHR4" s="1155"/>
      <c r="JHS4" s="1155"/>
      <c r="JHT4" s="1155"/>
      <c r="JHU4" s="1155"/>
      <c r="JHV4" s="1155"/>
      <c r="JHW4" s="1155"/>
      <c r="JHX4" s="1155"/>
      <c r="JHY4" s="1155"/>
      <c r="JHZ4" s="1155"/>
      <c r="JIA4" s="1155"/>
      <c r="JIB4" s="1155"/>
      <c r="JIC4" s="1155"/>
      <c r="JID4" s="1155"/>
      <c r="JIE4" s="1155"/>
      <c r="JIF4" s="1155"/>
      <c r="JIG4" s="1155"/>
      <c r="JIH4" s="1155"/>
      <c r="JII4" s="1155"/>
      <c r="JIJ4" s="1155"/>
      <c r="JIK4" s="1155"/>
      <c r="JIL4" s="1155"/>
      <c r="JIM4" s="1155"/>
      <c r="JIN4" s="1155"/>
      <c r="JIO4" s="1155"/>
      <c r="JIP4" s="1155"/>
      <c r="JIQ4" s="1155"/>
      <c r="JIR4" s="1155"/>
      <c r="JIS4" s="1155"/>
      <c r="JIT4" s="1155"/>
      <c r="JIU4" s="1155"/>
      <c r="JIV4" s="1155"/>
      <c r="JIW4" s="1155"/>
      <c r="JIX4" s="1155"/>
      <c r="JIY4" s="1155"/>
      <c r="JIZ4" s="1155"/>
      <c r="JJA4" s="1155"/>
      <c r="JJB4" s="1155"/>
      <c r="JJC4" s="1155"/>
      <c r="JJD4" s="1155"/>
      <c r="JJE4" s="1155"/>
      <c r="JJF4" s="1155"/>
      <c r="JJG4" s="1155"/>
      <c r="JJH4" s="1155"/>
      <c r="JJI4" s="1155"/>
      <c r="JJJ4" s="1155"/>
      <c r="JJK4" s="1155"/>
      <c r="JJL4" s="1155"/>
      <c r="JJM4" s="1155"/>
      <c r="JJN4" s="1155"/>
      <c r="JJO4" s="1155"/>
      <c r="JJP4" s="1155"/>
      <c r="JJQ4" s="1155"/>
      <c r="JJR4" s="1155"/>
      <c r="JJS4" s="1155"/>
      <c r="JJT4" s="1155"/>
      <c r="JJU4" s="1155"/>
      <c r="JJV4" s="1155"/>
      <c r="JJW4" s="1155"/>
      <c r="JJX4" s="1155"/>
      <c r="JJY4" s="1155"/>
      <c r="JJZ4" s="1155"/>
      <c r="JKA4" s="1155"/>
      <c r="JKB4" s="1155"/>
      <c r="JKC4" s="1155"/>
      <c r="JKD4" s="1155"/>
      <c r="JKE4" s="1155"/>
      <c r="JKF4" s="1155"/>
      <c r="JKG4" s="1155"/>
      <c r="JKH4" s="1155"/>
      <c r="JKI4" s="1155"/>
      <c r="JKJ4" s="1155"/>
      <c r="JKK4" s="1155"/>
      <c r="JKL4" s="1155"/>
      <c r="JKM4" s="1155"/>
      <c r="JKN4" s="1155"/>
      <c r="JKO4" s="1155"/>
      <c r="JKP4" s="1155"/>
      <c r="JKQ4" s="1155"/>
      <c r="JKR4" s="1155"/>
      <c r="JKS4" s="1155"/>
      <c r="JKT4" s="1155"/>
      <c r="JKU4" s="1155"/>
      <c r="JKV4" s="1155"/>
      <c r="JKW4" s="1155"/>
      <c r="JKX4" s="1155"/>
      <c r="JKY4" s="1155"/>
      <c r="JKZ4" s="1155"/>
      <c r="JLA4" s="1155"/>
      <c r="JLB4" s="1155"/>
      <c r="JLC4" s="1155"/>
      <c r="JLD4" s="1155"/>
      <c r="JLE4" s="1155"/>
      <c r="JLF4" s="1155"/>
      <c r="JLG4" s="1155"/>
      <c r="JLH4" s="1155"/>
      <c r="JLI4" s="1155"/>
      <c r="JLJ4" s="1155"/>
      <c r="JLK4" s="1155"/>
      <c r="JLL4" s="1155"/>
      <c r="JLM4" s="1155"/>
      <c r="JLN4" s="1155"/>
      <c r="JLO4" s="1155"/>
      <c r="JLP4" s="1155"/>
      <c r="JLQ4" s="1155"/>
      <c r="JLR4" s="1155"/>
      <c r="JLS4" s="1155"/>
      <c r="JLT4" s="1155"/>
      <c r="JLU4" s="1155"/>
      <c r="JLV4" s="1155"/>
      <c r="JLW4" s="1155"/>
      <c r="JLX4" s="1155"/>
      <c r="JLY4" s="1155"/>
      <c r="JLZ4" s="1155"/>
      <c r="JMA4" s="1155"/>
      <c r="JMB4" s="1155"/>
      <c r="JMC4" s="1155"/>
      <c r="JMD4" s="1155"/>
      <c r="JME4" s="1155"/>
      <c r="JMF4" s="1155"/>
      <c r="JMG4" s="1155"/>
      <c r="JMH4" s="1155"/>
      <c r="JMI4" s="1155"/>
      <c r="JMJ4" s="1155"/>
      <c r="JMK4" s="1155"/>
      <c r="JML4" s="1155"/>
      <c r="JMM4" s="1155"/>
      <c r="JMN4" s="1155"/>
      <c r="JMO4" s="1155"/>
      <c r="JMP4" s="1155"/>
      <c r="JMQ4" s="1155"/>
      <c r="JMR4" s="1155"/>
      <c r="JMS4" s="1155"/>
      <c r="JMT4" s="1155"/>
      <c r="JMU4" s="1155"/>
      <c r="JMV4" s="1155"/>
      <c r="JMW4" s="1155"/>
      <c r="JMX4" s="1155"/>
      <c r="JMY4" s="1155"/>
      <c r="JMZ4" s="1155"/>
      <c r="JNA4" s="1155"/>
      <c r="JNB4" s="1155"/>
      <c r="JNC4" s="1155"/>
      <c r="JND4" s="1155"/>
      <c r="JNE4" s="1155"/>
      <c r="JNF4" s="1155"/>
      <c r="JNG4" s="1155"/>
      <c r="JNH4" s="1155"/>
      <c r="JNI4" s="1155"/>
      <c r="JNJ4" s="1155"/>
      <c r="JNK4" s="1155"/>
      <c r="JNL4" s="1155"/>
      <c r="JNM4" s="1155"/>
      <c r="JNN4" s="1155"/>
      <c r="JNO4" s="1155"/>
      <c r="JNP4" s="1155"/>
      <c r="JNQ4" s="1155"/>
      <c r="JNR4" s="1155"/>
      <c r="JNS4" s="1155"/>
      <c r="JNT4" s="1155"/>
      <c r="JNU4" s="1155"/>
      <c r="JNV4" s="1155"/>
      <c r="JNW4" s="1155"/>
      <c r="JNX4" s="1155"/>
      <c r="JNY4" s="1155"/>
      <c r="JNZ4" s="1155"/>
      <c r="JOA4" s="1155"/>
      <c r="JOB4" s="1155"/>
      <c r="JOC4" s="1155"/>
      <c r="JOD4" s="1155"/>
      <c r="JOE4" s="1155"/>
      <c r="JOF4" s="1155"/>
      <c r="JOG4" s="1155"/>
      <c r="JOH4" s="1155"/>
      <c r="JOI4" s="1155"/>
      <c r="JOJ4" s="1155"/>
      <c r="JOK4" s="1155"/>
      <c r="JOL4" s="1155"/>
      <c r="JOM4" s="1155"/>
      <c r="JON4" s="1155"/>
      <c r="JOO4" s="1155"/>
      <c r="JOP4" s="1155"/>
      <c r="JOQ4" s="1155"/>
      <c r="JOR4" s="1155"/>
      <c r="JOS4" s="1155"/>
      <c r="JOT4" s="1155"/>
      <c r="JOU4" s="1155"/>
      <c r="JOV4" s="1155"/>
      <c r="JOW4" s="1155"/>
      <c r="JOX4" s="1155"/>
      <c r="JOY4" s="1155"/>
      <c r="JOZ4" s="1155"/>
      <c r="JPA4" s="1155"/>
      <c r="JPB4" s="1155"/>
      <c r="JPC4" s="1155"/>
      <c r="JPD4" s="1155"/>
      <c r="JPE4" s="1155"/>
      <c r="JPF4" s="1155"/>
      <c r="JPG4" s="1155"/>
      <c r="JPH4" s="1155"/>
      <c r="JPI4" s="1155"/>
      <c r="JPJ4" s="1155"/>
      <c r="JPK4" s="1155"/>
      <c r="JPL4" s="1155"/>
      <c r="JPM4" s="1155"/>
      <c r="JPN4" s="1155"/>
      <c r="JPO4" s="1155"/>
      <c r="JPP4" s="1155"/>
      <c r="JPQ4" s="1155"/>
      <c r="JPR4" s="1155"/>
      <c r="JPS4" s="1155"/>
      <c r="JPT4" s="1155"/>
      <c r="JPU4" s="1155"/>
      <c r="JPV4" s="1155"/>
      <c r="JPW4" s="1155"/>
      <c r="JPX4" s="1155"/>
      <c r="JPY4" s="1155"/>
      <c r="JPZ4" s="1155"/>
      <c r="JQA4" s="1155"/>
      <c r="JQB4" s="1155"/>
      <c r="JQC4" s="1155"/>
      <c r="JQD4" s="1155"/>
      <c r="JQE4" s="1155"/>
      <c r="JQF4" s="1155"/>
      <c r="JQG4" s="1155"/>
      <c r="JQH4" s="1155"/>
      <c r="JQI4" s="1155"/>
      <c r="JQJ4" s="1155"/>
      <c r="JQK4" s="1155"/>
      <c r="JQL4" s="1155"/>
      <c r="JQM4" s="1155"/>
      <c r="JQN4" s="1155"/>
      <c r="JQO4" s="1155"/>
      <c r="JQP4" s="1155"/>
      <c r="JQQ4" s="1155"/>
      <c r="JQR4" s="1155"/>
      <c r="JQS4" s="1155"/>
      <c r="JQT4" s="1155"/>
      <c r="JQU4" s="1155"/>
      <c r="JQV4" s="1155"/>
      <c r="JQW4" s="1155"/>
      <c r="JQX4" s="1155"/>
      <c r="JQY4" s="1155"/>
      <c r="JQZ4" s="1155"/>
      <c r="JRA4" s="1155"/>
      <c r="JRB4" s="1155"/>
      <c r="JRC4" s="1155"/>
      <c r="JRD4" s="1155"/>
      <c r="JRE4" s="1155"/>
      <c r="JRF4" s="1155"/>
      <c r="JRG4" s="1155"/>
      <c r="JRH4" s="1155"/>
      <c r="JRI4" s="1155"/>
      <c r="JRJ4" s="1155"/>
      <c r="JRK4" s="1155"/>
      <c r="JRL4" s="1155"/>
      <c r="JRM4" s="1155"/>
      <c r="JRN4" s="1155"/>
      <c r="JRO4" s="1155"/>
      <c r="JRP4" s="1155"/>
      <c r="JRQ4" s="1155"/>
      <c r="JRR4" s="1155"/>
      <c r="JRS4" s="1155"/>
      <c r="JRT4" s="1155"/>
      <c r="JRU4" s="1155"/>
      <c r="JRV4" s="1155"/>
      <c r="JRW4" s="1155"/>
      <c r="JRX4" s="1155"/>
      <c r="JRY4" s="1155"/>
      <c r="JRZ4" s="1155"/>
      <c r="JSA4" s="1155"/>
      <c r="JSB4" s="1155"/>
      <c r="JSC4" s="1155"/>
      <c r="JSD4" s="1155"/>
      <c r="JSE4" s="1155"/>
      <c r="JSF4" s="1155"/>
      <c r="JSG4" s="1155"/>
      <c r="JSH4" s="1155"/>
      <c r="JSI4" s="1155"/>
      <c r="JSJ4" s="1155"/>
      <c r="JSK4" s="1155"/>
      <c r="JSL4" s="1155"/>
      <c r="JSM4" s="1155"/>
      <c r="JSN4" s="1155"/>
      <c r="JSO4" s="1155"/>
      <c r="JSP4" s="1155"/>
      <c r="JSQ4" s="1155"/>
      <c r="JSR4" s="1155"/>
      <c r="JSS4" s="1155"/>
      <c r="JST4" s="1155"/>
      <c r="JSU4" s="1155"/>
      <c r="JSV4" s="1155"/>
      <c r="JSW4" s="1155"/>
      <c r="JSX4" s="1155"/>
      <c r="JSY4" s="1155"/>
      <c r="JSZ4" s="1155"/>
      <c r="JTA4" s="1155"/>
      <c r="JTB4" s="1155"/>
      <c r="JTC4" s="1155"/>
      <c r="JTD4" s="1155"/>
      <c r="JTE4" s="1155"/>
      <c r="JTF4" s="1155"/>
      <c r="JTG4" s="1155"/>
      <c r="JTH4" s="1155"/>
      <c r="JTI4" s="1155"/>
      <c r="JTJ4" s="1155"/>
      <c r="JTK4" s="1155"/>
      <c r="JTL4" s="1155"/>
      <c r="JTM4" s="1155"/>
      <c r="JTN4" s="1155"/>
      <c r="JTO4" s="1155"/>
      <c r="JTP4" s="1155"/>
      <c r="JTQ4" s="1155"/>
      <c r="JTR4" s="1155"/>
      <c r="JTS4" s="1155"/>
      <c r="JTT4" s="1155"/>
      <c r="JTU4" s="1155"/>
      <c r="JTV4" s="1155"/>
      <c r="JTW4" s="1155"/>
      <c r="JTX4" s="1155"/>
      <c r="JTY4" s="1155"/>
      <c r="JTZ4" s="1155"/>
      <c r="JUA4" s="1155"/>
      <c r="JUB4" s="1155"/>
      <c r="JUC4" s="1155"/>
      <c r="JUD4" s="1155"/>
      <c r="JUE4" s="1155"/>
      <c r="JUF4" s="1155"/>
      <c r="JUG4" s="1155"/>
      <c r="JUH4" s="1155"/>
      <c r="JUI4" s="1155"/>
      <c r="JUJ4" s="1155"/>
      <c r="JUK4" s="1155"/>
      <c r="JUL4" s="1155"/>
      <c r="JUM4" s="1155"/>
      <c r="JUN4" s="1155"/>
      <c r="JUO4" s="1155"/>
      <c r="JUP4" s="1155"/>
      <c r="JUQ4" s="1155"/>
      <c r="JUR4" s="1155"/>
      <c r="JUS4" s="1155"/>
      <c r="JUT4" s="1155"/>
      <c r="JUU4" s="1155"/>
      <c r="JUV4" s="1155"/>
      <c r="JUW4" s="1155"/>
      <c r="JUX4" s="1155"/>
      <c r="JUY4" s="1155"/>
      <c r="JUZ4" s="1155"/>
      <c r="JVA4" s="1155"/>
      <c r="JVB4" s="1155"/>
      <c r="JVC4" s="1155"/>
      <c r="JVD4" s="1155"/>
      <c r="JVE4" s="1155"/>
      <c r="JVF4" s="1155"/>
      <c r="JVG4" s="1155"/>
      <c r="JVH4" s="1155"/>
      <c r="JVI4" s="1155"/>
      <c r="JVJ4" s="1155"/>
      <c r="JVK4" s="1155"/>
      <c r="JVL4" s="1155"/>
      <c r="JVM4" s="1155"/>
      <c r="JVN4" s="1155"/>
      <c r="JVO4" s="1155"/>
      <c r="JVP4" s="1155"/>
      <c r="JVQ4" s="1155"/>
      <c r="JVR4" s="1155"/>
      <c r="JVS4" s="1155"/>
      <c r="JVT4" s="1155"/>
      <c r="JVU4" s="1155"/>
      <c r="JVV4" s="1155"/>
      <c r="JVW4" s="1155"/>
      <c r="JVX4" s="1155"/>
      <c r="JVY4" s="1155"/>
      <c r="JVZ4" s="1155"/>
      <c r="JWA4" s="1155"/>
      <c r="JWB4" s="1155"/>
      <c r="JWC4" s="1155"/>
      <c r="JWD4" s="1155"/>
      <c r="JWE4" s="1155"/>
      <c r="JWF4" s="1155"/>
      <c r="JWG4" s="1155"/>
      <c r="JWH4" s="1155"/>
      <c r="JWI4" s="1155"/>
      <c r="JWJ4" s="1155"/>
      <c r="JWK4" s="1155"/>
      <c r="JWL4" s="1155"/>
      <c r="JWM4" s="1155"/>
      <c r="JWN4" s="1155"/>
      <c r="JWO4" s="1155"/>
      <c r="JWP4" s="1155"/>
      <c r="JWQ4" s="1155"/>
      <c r="JWR4" s="1155"/>
      <c r="JWS4" s="1155"/>
      <c r="JWT4" s="1155"/>
      <c r="JWU4" s="1155"/>
      <c r="JWV4" s="1155"/>
      <c r="JWW4" s="1155"/>
      <c r="JWX4" s="1155"/>
      <c r="JWY4" s="1155"/>
      <c r="JWZ4" s="1155"/>
      <c r="JXA4" s="1155"/>
      <c r="JXB4" s="1155"/>
      <c r="JXC4" s="1155"/>
      <c r="JXD4" s="1155"/>
      <c r="JXE4" s="1155"/>
      <c r="JXF4" s="1155"/>
      <c r="JXG4" s="1155"/>
      <c r="JXH4" s="1155"/>
      <c r="JXI4" s="1155"/>
      <c r="JXJ4" s="1155"/>
      <c r="JXK4" s="1155"/>
      <c r="JXL4" s="1155"/>
      <c r="JXM4" s="1155"/>
      <c r="JXN4" s="1155"/>
      <c r="JXO4" s="1155"/>
      <c r="JXP4" s="1155"/>
      <c r="JXQ4" s="1155"/>
      <c r="JXR4" s="1155"/>
      <c r="JXS4" s="1155"/>
      <c r="JXT4" s="1155"/>
      <c r="JXU4" s="1155"/>
      <c r="JXV4" s="1155"/>
      <c r="JXW4" s="1155"/>
      <c r="JXX4" s="1155"/>
      <c r="JXY4" s="1155"/>
      <c r="JXZ4" s="1155"/>
      <c r="JYA4" s="1155"/>
      <c r="JYB4" s="1155"/>
      <c r="JYC4" s="1155"/>
      <c r="JYD4" s="1155"/>
      <c r="JYE4" s="1155"/>
      <c r="JYF4" s="1155"/>
      <c r="JYG4" s="1155"/>
      <c r="JYH4" s="1155"/>
      <c r="JYI4" s="1155"/>
      <c r="JYJ4" s="1155"/>
      <c r="JYK4" s="1155"/>
      <c r="JYL4" s="1155"/>
      <c r="JYM4" s="1155"/>
      <c r="JYN4" s="1155"/>
      <c r="JYO4" s="1155"/>
      <c r="JYP4" s="1155"/>
      <c r="JYQ4" s="1155"/>
      <c r="JYR4" s="1155"/>
      <c r="JYS4" s="1155"/>
      <c r="JYT4" s="1155"/>
      <c r="JYU4" s="1155"/>
      <c r="JYV4" s="1155"/>
      <c r="JYW4" s="1155"/>
      <c r="JYX4" s="1155"/>
      <c r="JYY4" s="1155"/>
      <c r="JYZ4" s="1155"/>
      <c r="JZA4" s="1155"/>
      <c r="JZB4" s="1155"/>
      <c r="JZC4" s="1155"/>
      <c r="JZD4" s="1155"/>
      <c r="JZE4" s="1155"/>
      <c r="JZF4" s="1155"/>
      <c r="JZG4" s="1155"/>
      <c r="JZH4" s="1155"/>
      <c r="JZI4" s="1155"/>
      <c r="JZJ4" s="1155"/>
      <c r="JZK4" s="1155"/>
      <c r="JZL4" s="1155"/>
      <c r="JZM4" s="1155"/>
      <c r="JZN4" s="1155"/>
      <c r="JZO4" s="1155"/>
      <c r="JZP4" s="1155"/>
      <c r="JZQ4" s="1155"/>
      <c r="JZR4" s="1155"/>
      <c r="JZS4" s="1155"/>
      <c r="JZT4" s="1155"/>
      <c r="JZU4" s="1155"/>
      <c r="JZV4" s="1155"/>
      <c r="JZW4" s="1155"/>
      <c r="JZX4" s="1155"/>
      <c r="JZY4" s="1155"/>
      <c r="JZZ4" s="1155"/>
      <c r="KAA4" s="1155"/>
      <c r="KAB4" s="1155"/>
      <c r="KAC4" s="1155"/>
      <c r="KAD4" s="1155"/>
      <c r="KAE4" s="1155"/>
      <c r="KAF4" s="1155"/>
      <c r="KAG4" s="1155"/>
      <c r="KAH4" s="1155"/>
      <c r="KAI4" s="1155"/>
      <c r="KAJ4" s="1155"/>
      <c r="KAK4" s="1155"/>
      <c r="KAL4" s="1155"/>
      <c r="KAM4" s="1155"/>
      <c r="KAN4" s="1155"/>
      <c r="KAO4" s="1155"/>
      <c r="KAP4" s="1155"/>
      <c r="KAQ4" s="1155"/>
      <c r="KAR4" s="1155"/>
      <c r="KAS4" s="1155"/>
      <c r="KAT4" s="1155"/>
      <c r="KAU4" s="1155"/>
      <c r="KAV4" s="1155"/>
      <c r="KAW4" s="1155"/>
      <c r="KAX4" s="1155"/>
      <c r="KAY4" s="1155"/>
      <c r="KAZ4" s="1155"/>
      <c r="KBA4" s="1155"/>
      <c r="KBB4" s="1155"/>
      <c r="KBC4" s="1155"/>
      <c r="KBD4" s="1155"/>
      <c r="KBE4" s="1155"/>
      <c r="KBF4" s="1155"/>
      <c r="KBG4" s="1155"/>
      <c r="KBH4" s="1155"/>
      <c r="KBI4" s="1155"/>
      <c r="KBJ4" s="1155"/>
      <c r="KBK4" s="1155"/>
      <c r="KBL4" s="1155"/>
      <c r="KBM4" s="1155"/>
      <c r="KBN4" s="1155"/>
      <c r="KBO4" s="1155"/>
      <c r="KBP4" s="1155"/>
      <c r="KBQ4" s="1155"/>
      <c r="KBR4" s="1155"/>
      <c r="KBS4" s="1155"/>
      <c r="KBT4" s="1155"/>
      <c r="KBU4" s="1155"/>
      <c r="KBV4" s="1155"/>
      <c r="KBW4" s="1155"/>
      <c r="KBX4" s="1155"/>
      <c r="KBY4" s="1155"/>
      <c r="KBZ4" s="1155"/>
      <c r="KCA4" s="1155"/>
      <c r="KCB4" s="1155"/>
      <c r="KCC4" s="1155"/>
      <c r="KCD4" s="1155"/>
      <c r="KCE4" s="1155"/>
      <c r="KCF4" s="1155"/>
      <c r="KCG4" s="1155"/>
      <c r="KCH4" s="1155"/>
      <c r="KCI4" s="1155"/>
      <c r="KCJ4" s="1155"/>
      <c r="KCK4" s="1155"/>
      <c r="KCL4" s="1155"/>
      <c r="KCM4" s="1155"/>
      <c r="KCN4" s="1155"/>
      <c r="KCO4" s="1155"/>
      <c r="KCP4" s="1155"/>
      <c r="KCQ4" s="1155"/>
      <c r="KCR4" s="1155"/>
      <c r="KCS4" s="1155"/>
      <c r="KCT4" s="1155"/>
      <c r="KCU4" s="1155"/>
      <c r="KCV4" s="1155"/>
      <c r="KCW4" s="1155"/>
      <c r="KCX4" s="1155"/>
      <c r="KCY4" s="1155"/>
      <c r="KCZ4" s="1155"/>
      <c r="KDA4" s="1155"/>
      <c r="KDB4" s="1155"/>
      <c r="KDC4" s="1155"/>
      <c r="KDD4" s="1155"/>
      <c r="KDE4" s="1155"/>
      <c r="KDF4" s="1155"/>
      <c r="KDG4" s="1155"/>
      <c r="KDH4" s="1155"/>
      <c r="KDI4" s="1155"/>
      <c r="KDJ4" s="1155"/>
      <c r="KDK4" s="1155"/>
      <c r="KDL4" s="1155"/>
      <c r="KDM4" s="1155"/>
      <c r="KDN4" s="1155"/>
      <c r="KDO4" s="1155"/>
      <c r="KDP4" s="1155"/>
      <c r="KDQ4" s="1155"/>
      <c r="KDR4" s="1155"/>
      <c r="KDS4" s="1155"/>
      <c r="KDT4" s="1155"/>
      <c r="KDU4" s="1155"/>
      <c r="KDV4" s="1155"/>
      <c r="KDW4" s="1155"/>
      <c r="KDX4" s="1155"/>
      <c r="KDY4" s="1155"/>
      <c r="KDZ4" s="1155"/>
      <c r="KEA4" s="1155"/>
      <c r="KEB4" s="1155"/>
      <c r="KEC4" s="1155"/>
      <c r="KED4" s="1155"/>
      <c r="KEE4" s="1155"/>
      <c r="KEF4" s="1155"/>
      <c r="KEG4" s="1155"/>
      <c r="KEH4" s="1155"/>
      <c r="KEI4" s="1155"/>
      <c r="KEJ4" s="1155"/>
      <c r="KEK4" s="1155"/>
      <c r="KEL4" s="1155"/>
      <c r="KEM4" s="1155"/>
      <c r="KEN4" s="1155"/>
      <c r="KEO4" s="1155"/>
      <c r="KEP4" s="1155"/>
      <c r="KEQ4" s="1155"/>
      <c r="KER4" s="1155"/>
      <c r="KES4" s="1155"/>
      <c r="KET4" s="1155"/>
      <c r="KEU4" s="1155"/>
      <c r="KEV4" s="1155"/>
      <c r="KEW4" s="1155"/>
      <c r="KEX4" s="1155"/>
      <c r="KEY4" s="1155"/>
      <c r="KEZ4" s="1155"/>
      <c r="KFA4" s="1155"/>
      <c r="KFB4" s="1155"/>
      <c r="KFC4" s="1155"/>
      <c r="KFD4" s="1155"/>
      <c r="KFE4" s="1155"/>
      <c r="KFF4" s="1155"/>
      <c r="KFG4" s="1155"/>
      <c r="KFH4" s="1155"/>
      <c r="KFI4" s="1155"/>
      <c r="KFJ4" s="1155"/>
      <c r="KFK4" s="1155"/>
      <c r="KFL4" s="1155"/>
      <c r="KFM4" s="1155"/>
      <c r="KFN4" s="1155"/>
      <c r="KFO4" s="1155"/>
      <c r="KFP4" s="1155"/>
      <c r="KFQ4" s="1155"/>
      <c r="KFR4" s="1155"/>
      <c r="KFS4" s="1155"/>
      <c r="KFT4" s="1155"/>
      <c r="KFU4" s="1155"/>
      <c r="KFV4" s="1155"/>
      <c r="KFW4" s="1155"/>
      <c r="KFX4" s="1155"/>
      <c r="KFY4" s="1155"/>
      <c r="KFZ4" s="1155"/>
      <c r="KGA4" s="1155"/>
      <c r="KGB4" s="1155"/>
      <c r="KGC4" s="1155"/>
      <c r="KGD4" s="1155"/>
      <c r="KGE4" s="1155"/>
      <c r="KGF4" s="1155"/>
      <c r="KGG4" s="1155"/>
      <c r="KGH4" s="1155"/>
      <c r="KGI4" s="1155"/>
      <c r="KGJ4" s="1155"/>
      <c r="KGK4" s="1155"/>
      <c r="KGL4" s="1155"/>
      <c r="KGM4" s="1155"/>
      <c r="KGN4" s="1155"/>
      <c r="KGO4" s="1155"/>
      <c r="KGP4" s="1155"/>
      <c r="KGQ4" s="1155"/>
      <c r="KGR4" s="1155"/>
      <c r="KGS4" s="1155"/>
      <c r="KGT4" s="1155"/>
      <c r="KGU4" s="1155"/>
      <c r="KGV4" s="1155"/>
      <c r="KGW4" s="1155"/>
      <c r="KGX4" s="1155"/>
      <c r="KGY4" s="1155"/>
      <c r="KGZ4" s="1155"/>
      <c r="KHA4" s="1155"/>
      <c r="KHB4" s="1155"/>
      <c r="KHC4" s="1155"/>
      <c r="KHD4" s="1155"/>
      <c r="KHE4" s="1155"/>
      <c r="KHF4" s="1155"/>
      <c r="KHG4" s="1155"/>
      <c r="KHH4" s="1155"/>
      <c r="KHI4" s="1155"/>
      <c r="KHJ4" s="1155"/>
      <c r="KHK4" s="1155"/>
      <c r="KHL4" s="1155"/>
      <c r="KHM4" s="1155"/>
      <c r="KHN4" s="1155"/>
      <c r="KHO4" s="1155"/>
      <c r="KHP4" s="1155"/>
      <c r="KHQ4" s="1155"/>
      <c r="KHR4" s="1155"/>
      <c r="KHS4" s="1155"/>
      <c r="KHT4" s="1155"/>
      <c r="KHU4" s="1155"/>
      <c r="KHV4" s="1155"/>
      <c r="KHW4" s="1155"/>
      <c r="KHX4" s="1155"/>
      <c r="KHY4" s="1155"/>
      <c r="KHZ4" s="1155"/>
      <c r="KIA4" s="1155"/>
      <c r="KIB4" s="1155"/>
      <c r="KIC4" s="1155"/>
      <c r="KID4" s="1155"/>
      <c r="KIE4" s="1155"/>
      <c r="KIF4" s="1155"/>
      <c r="KIG4" s="1155"/>
      <c r="KIH4" s="1155"/>
      <c r="KII4" s="1155"/>
      <c r="KIJ4" s="1155"/>
      <c r="KIK4" s="1155"/>
      <c r="KIL4" s="1155"/>
      <c r="KIM4" s="1155"/>
      <c r="KIN4" s="1155"/>
      <c r="KIO4" s="1155"/>
      <c r="KIP4" s="1155"/>
      <c r="KIQ4" s="1155"/>
      <c r="KIR4" s="1155"/>
      <c r="KIS4" s="1155"/>
      <c r="KIT4" s="1155"/>
      <c r="KIU4" s="1155"/>
      <c r="KIV4" s="1155"/>
      <c r="KIW4" s="1155"/>
      <c r="KIX4" s="1155"/>
      <c r="KIY4" s="1155"/>
      <c r="KIZ4" s="1155"/>
      <c r="KJA4" s="1155"/>
      <c r="KJB4" s="1155"/>
      <c r="KJC4" s="1155"/>
      <c r="KJD4" s="1155"/>
      <c r="KJE4" s="1155"/>
      <c r="KJF4" s="1155"/>
      <c r="KJG4" s="1155"/>
      <c r="KJH4" s="1155"/>
      <c r="KJI4" s="1155"/>
      <c r="KJJ4" s="1155"/>
      <c r="KJK4" s="1155"/>
      <c r="KJL4" s="1155"/>
      <c r="KJM4" s="1155"/>
      <c r="KJN4" s="1155"/>
      <c r="KJO4" s="1155"/>
      <c r="KJP4" s="1155"/>
      <c r="KJQ4" s="1155"/>
      <c r="KJR4" s="1155"/>
      <c r="KJS4" s="1155"/>
      <c r="KJT4" s="1155"/>
      <c r="KJU4" s="1155"/>
      <c r="KJV4" s="1155"/>
      <c r="KJW4" s="1155"/>
      <c r="KJX4" s="1155"/>
      <c r="KJY4" s="1155"/>
      <c r="KJZ4" s="1155"/>
      <c r="KKA4" s="1155"/>
      <c r="KKB4" s="1155"/>
      <c r="KKC4" s="1155"/>
      <c r="KKD4" s="1155"/>
      <c r="KKE4" s="1155"/>
      <c r="KKF4" s="1155"/>
      <c r="KKG4" s="1155"/>
      <c r="KKH4" s="1155"/>
      <c r="KKI4" s="1155"/>
      <c r="KKJ4" s="1155"/>
      <c r="KKK4" s="1155"/>
      <c r="KKL4" s="1155"/>
      <c r="KKM4" s="1155"/>
      <c r="KKN4" s="1155"/>
      <c r="KKO4" s="1155"/>
      <c r="KKP4" s="1155"/>
      <c r="KKQ4" s="1155"/>
      <c r="KKR4" s="1155"/>
      <c r="KKS4" s="1155"/>
      <c r="KKT4" s="1155"/>
      <c r="KKU4" s="1155"/>
      <c r="KKV4" s="1155"/>
      <c r="KKW4" s="1155"/>
      <c r="KKX4" s="1155"/>
      <c r="KKY4" s="1155"/>
      <c r="KKZ4" s="1155"/>
      <c r="KLA4" s="1155"/>
      <c r="KLB4" s="1155"/>
      <c r="KLC4" s="1155"/>
      <c r="KLD4" s="1155"/>
      <c r="KLE4" s="1155"/>
      <c r="KLF4" s="1155"/>
      <c r="KLG4" s="1155"/>
      <c r="KLH4" s="1155"/>
      <c r="KLI4" s="1155"/>
      <c r="KLJ4" s="1155"/>
      <c r="KLK4" s="1155"/>
      <c r="KLL4" s="1155"/>
      <c r="KLM4" s="1155"/>
      <c r="KLN4" s="1155"/>
      <c r="KLO4" s="1155"/>
      <c r="KLP4" s="1155"/>
      <c r="KLQ4" s="1155"/>
      <c r="KLR4" s="1155"/>
      <c r="KLS4" s="1155"/>
      <c r="KLT4" s="1155"/>
      <c r="KLU4" s="1155"/>
      <c r="KLV4" s="1155"/>
      <c r="KLW4" s="1155"/>
      <c r="KLX4" s="1155"/>
      <c r="KLY4" s="1155"/>
      <c r="KLZ4" s="1155"/>
      <c r="KMA4" s="1155"/>
      <c r="KMB4" s="1155"/>
      <c r="KMC4" s="1155"/>
      <c r="KMD4" s="1155"/>
      <c r="KME4" s="1155"/>
      <c r="KMF4" s="1155"/>
      <c r="KMG4" s="1155"/>
      <c r="KMH4" s="1155"/>
      <c r="KMI4" s="1155"/>
      <c r="KMJ4" s="1155"/>
      <c r="KMK4" s="1155"/>
      <c r="KML4" s="1155"/>
      <c r="KMM4" s="1155"/>
      <c r="KMN4" s="1155"/>
      <c r="KMO4" s="1155"/>
      <c r="KMP4" s="1155"/>
      <c r="KMQ4" s="1155"/>
      <c r="KMR4" s="1155"/>
      <c r="KMS4" s="1155"/>
      <c r="KMT4" s="1155"/>
      <c r="KMU4" s="1155"/>
      <c r="KMV4" s="1155"/>
      <c r="KMW4" s="1155"/>
      <c r="KMX4" s="1155"/>
      <c r="KMY4" s="1155"/>
      <c r="KMZ4" s="1155"/>
      <c r="KNA4" s="1155"/>
      <c r="KNB4" s="1155"/>
      <c r="KNC4" s="1155"/>
      <c r="KND4" s="1155"/>
      <c r="KNE4" s="1155"/>
      <c r="KNF4" s="1155"/>
      <c r="KNG4" s="1155"/>
      <c r="KNH4" s="1155"/>
      <c r="KNI4" s="1155"/>
      <c r="KNJ4" s="1155"/>
      <c r="KNK4" s="1155"/>
      <c r="KNL4" s="1155"/>
      <c r="KNM4" s="1155"/>
      <c r="KNN4" s="1155"/>
      <c r="KNO4" s="1155"/>
      <c r="KNP4" s="1155"/>
      <c r="KNQ4" s="1155"/>
      <c r="KNR4" s="1155"/>
      <c r="KNS4" s="1155"/>
      <c r="KNT4" s="1155"/>
      <c r="KNU4" s="1155"/>
      <c r="KNV4" s="1155"/>
      <c r="KNW4" s="1155"/>
      <c r="KNX4" s="1155"/>
      <c r="KNY4" s="1155"/>
      <c r="KNZ4" s="1155"/>
      <c r="KOA4" s="1155"/>
      <c r="KOB4" s="1155"/>
      <c r="KOC4" s="1155"/>
      <c r="KOD4" s="1155"/>
      <c r="KOE4" s="1155"/>
      <c r="KOF4" s="1155"/>
      <c r="KOG4" s="1155"/>
      <c r="KOH4" s="1155"/>
      <c r="KOI4" s="1155"/>
      <c r="KOJ4" s="1155"/>
      <c r="KOK4" s="1155"/>
      <c r="KOL4" s="1155"/>
      <c r="KOM4" s="1155"/>
      <c r="KON4" s="1155"/>
      <c r="KOO4" s="1155"/>
      <c r="KOP4" s="1155"/>
      <c r="KOQ4" s="1155"/>
      <c r="KOR4" s="1155"/>
      <c r="KOS4" s="1155"/>
      <c r="KOT4" s="1155"/>
      <c r="KOU4" s="1155"/>
      <c r="KOV4" s="1155"/>
      <c r="KOW4" s="1155"/>
      <c r="KOX4" s="1155"/>
      <c r="KOY4" s="1155"/>
      <c r="KOZ4" s="1155"/>
      <c r="KPA4" s="1155"/>
      <c r="KPB4" s="1155"/>
      <c r="KPC4" s="1155"/>
      <c r="KPD4" s="1155"/>
      <c r="KPE4" s="1155"/>
      <c r="KPF4" s="1155"/>
      <c r="KPG4" s="1155"/>
      <c r="KPH4" s="1155"/>
      <c r="KPI4" s="1155"/>
      <c r="KPJ4" s="1155"/>
      <c r="KPK4" s="1155"/>
      <c r="KPL4" s="1155"/>
      <c r="KPM4" s="1155"/>
      <c r="KPN4" s="1155"/>
      <c r="KPO4" s="1155"/>
      <c r="KPP4" s="1155"/>
      <c r="KPQ4" s="1155"/>
      <c r="KPR4" s="1155"/>
      <c r="KPS4" s="1155"/>
      <c r="KPT4" s="1155"/>
      <c r="KPU4" s="1155"/>
      <c r="KPV4" s="1155"/>
      <c r="KPW4" s="1155"/>
      <c r="KPX4" s="1155"/>
      <c r="KPY4" s="1155"/>
      <c r="KPZ4" s="1155"/>
      <c r="KQA4" s="1155"/>
      <c r="KQB4" s="1155"/>
      <c r="KQC4" s="1155"/>
      <c r="KQD4" s="1155"/>
      <c r="KQE4" s="1155"/>
      <c r="KQF4" s="1155"/>
      <c r="KQG4" s="1155"/>
      <c r="KQH4" s="1155"/>
      <c r="KQI4" s="1155"/>
      <c r="KQJ4" s="1155"/>
      <c r="KQK4" s="1155"/>
      <c r="KQL4" s="1155"/>
      <c r="KQM4" s="1155"/>
      <c r="KQN4" s="1155"/>
      <c r="KQO4" s="1155"/>
      <c r="KQP4" s="1155"/>
      <c r="KQQ4" s="1155"/>
      <c r="KQR4" s="1155"/>
      <c r="KQS4" s="1155"/>
      <c r="KQT4" s="1155"/>
      <c r="KQU4" s="1155"/>
      <c r="KQV4" s="1155"/>
      <c r="KQW4" s="1155"/>
      <c r="KQX4" s="1155"/>
      <c r="KQY4" s="1155"/>
      <c r="KQZ4" s="1155"/>
      <c r="KRA4" s="1155"/>
      <c r="KRB4" s="1155"/>
      <c r="KRC4" s="1155"/>
      <c r="KRD4" s="1155"/>
      <c r="KRE4" s="1155"/>
      <c r="KRF4" s="1155"/>
      <c r="KRG4" s="1155"/>
      <c r="KRH4" s="1155"/>
      <c r="KRI4" s="1155"/>
      <c r="KRJ4" s="1155"/>
      <c r="KRK4" s="1155"/>
      <c r="KRL4" s="1155"/>
      <c r="KRM4" s="1155"/>
      <c r="KRN4" s="1155"/>
      <c r="KRO4" s="1155"/>
      <c r="KRP4" s="1155"/>
      <c r="KRQ4" s="1155"/>
      <c r="KRR4" s="1155"/>
      <c r="KRS4" s="1155"/>
      <c r="KRT4" s="1155"/>
      <c r="KRU4" s="1155"/>
      <c r="KRV4" s="1155"/>
      <c r="KRW4" s="1155"/>
      <c r="KRX4" s="1155"/>
      <c r="KRY4" s="1155"/>
      <c r="KRZ4" s="1155"/>
      <c r="KSA4" s="1155"/>
      <c r="KSB4" s="1155"/>
      <c r="KSC4" s="1155"/>
      <c r="KSD4" s="1155"/>
      <c r="KSE4" s="1155"/>
      <c r="KSF4" s="1155"/>
      <c r="KSG4" s="1155"/>
      <c r="KSH4" s="1155"/>
      <c r="KSI4" s="1155"/>
      <c r="KSJ4" s="1155"/>
      <c r="KSK4" s="1155"/>
      <c r="KSL4" s="1155"/>
      <c r="KSM4" s="1155"/>
      <c r="KSN4" s="1155"/>
      <c r="KSO4" s="1155"/>
      <c r="KSP4" s="1155"/>
      <c r="KSQ4" s="1155"/>
      <c r="KSR4" s="1155"/>
      <c r="KSS4" s="1155"/>
      <c r="KST4" s="1155"/>
      <c r="KSU4" s="1155"/>
      <c r="KSV4" s="1155"/>
      <c r="KSW4" s="1155"/>
      <c r="KSX4" s="1155"/>
      <c r="KSY4" s="1155"/>
      <c r="KSZ4" s="1155"/>
      <c r="KTA4" s="1155"/>
      <c r="KTB4" s="1155"/>
      <c r="KTC4" s="1155"/>
      <c r="KTD4" s="1155"/>
      <c r="KTE4" s="1155"/>
      <c r="KTF4" s="1155"/>
      <c r="KTG4" s="1155"/>
      <c r="KTH4" s="1155"/>
      <c r="KTI4" s="1155"/>
      <c r="KTJ4" s="1155"/>
      <c r="KTK4" s="1155"/>
      <c r="KTL4" s="1155"/>
      <c r="KTM4" s="1155"/>
      <c r="KTN4" s="1155"/>
      <c r="KTO4" s="1155"/>
      <c r="KTP4" s="1155"/>
      <c r="KTQ4" s="1155"/>
      <c r="KTR4" s="1155"/>
      <c r="KTS4" s="1155"/>
      <c r="KTT4" s="1155"/>
      <c r="KTU4" s="1155"/>
      <c r="KTV4" s="1155"/>
      <c r="KTW4" s="1155"/>
      <c r="KTX4" s="1155"/>
      <c r="KTY4" s="1155"/>
      <c r="KTZ4" s="1155"/>
      <c r="KUA4" s="1155"/>
      <c r="KUB4" s="1155"/>
      <c r="KUC4" s="1155"/>
      <c r="KUD4" s="1155"/>
      <c r="KUE4" s="1155"/>
      <c r="KUF4" s="1155"/>
      <c r="KUG4" s="1155"/>
      <c r="KUH4" s="1155"/>
      <c r="KUI4" s="1155"/>
      <c r="KUJ4" s="1155"/>
      <c r="KUK4" s="1155"/>
      <c r="KUL4" s="1155"/>
      <c r="KUM4" s="1155"/>
      <c r="KUN4" s="1155"/>
      <c r="KUO4" s="1155"/>
      <c r="KUP4" s="1155"/>
      <c r="KUQ4" s="1155"/>
      <c r="KUR4" s="1155"/>
      <c r="KUS4" s="1155"/>
      <c r="KUT4" s="1155"/>
      <c r="KUU4" s="1155"/>
      <c r="KUV4" s="1155"/>
      <c r="KUW4" s="1155"/>
      <c r="KUX4" s="1155"/>
      <c r="KUY4" s="1155"/>
      <c r="KUZ4" s="1155"/>
      <c r="KVA4" s="1155"/>
      <c r="KVB4" s="1155"/>
      <c r="KVC4" s="1155"/>
      <c r="KVD4" s="1155"/>
      <c r="KVE4" s="1155"/>
      <c r="KVF4" s="1155"/>
      <c r="KVG4" s="1155"/>
      <c r="KVH4" s="1155"/>
      <c r="KVI4" s="1155"/>
      <c r="KVJ4" s="1155"/>
      <c r="KVK4" s="1155"/>
      <c r="KVL4" s="1155"/>
      <c r="KVM4" s="1155"/>
      <c r="KVN4" s="1155"/>
      <c r="KVO4" s="1155"/>
      <c r="KVP4" s="1155"/>
      <c r="KVQ4" s="1155"/>
      <c r="KVR4" s="1155"/>
      <c r="KVS4" s="1155"/>
      <c r="KVT4" s="1155"/>
      <c r="KVU4" s="1155"/>
      <c r="KVV4" s="1155"/>
      <c r="KVW4" s="1155"/>
      <c r="KVX4" s="1155"/>
      <c r="KVY4" s="1155"/>
      <c r="KVZ4" s="1155"/>
      <c r="KWA4" s="1155"/>
      <c r="KWB4" s="1155"/>
      <c r="KWC4" s="1155"/>
      <c r="KWD4" s="1155"/>
      <c r="KWE4" s="1155"/>
      <c r="KWF4" s="1155"/>
      <c r="KWG4" s="1155"/>
      <c r="KWH4" s="1155"/>
      <c r="KWI4" s="1155"/>
      <c r="KWJ4" s="1155"/>
      <c r="KWK4" s="1155"/>
      <c r="KWL4" s="1155"/>
      <c r="KWM4" s="1155"/>
      <c r="KWN4" s="1155"/>
      <c r="KWO4" s="1155"/>
      <c r="KWP4" s="1155"/>
      <c r="KWQ4" s="1155"/>
      <c r="KWR4" s="1155"/>
      <c r="KWS4" s="1155"/>
      <c r="KWT4" s="1155"/>
      <c r="KWU4" s="1155"/>
      <c r="KWV4" s="1155"/>
      <c r="KWW4" s="1155"/>
      <c r="KWX4" s="1155"/>
      <c r="KWY4" s="1155"/>
      <c r="KWZ4" s="1155"/>
      <c r="KXA4" s="1155"/>
      <c r="KXB4" s="1155"/>
      <c r="KXC4" s="1155"/>
      <c r="KXD4" s="1155"/>
      <c r="KXE4" s="1155"/>
      <c r="KXF4" s="1155"/>
      <c r="KXG4" s="1155"/>
      <c r="KXH4" s="1155"/>
      <c r="KXI4" s="1155"/>
      <c r="KXJ4" s="1155"/>
      <c r="KXK4" s="1155"/>
      <c r="KXL4" s="1155"/>
      <c r="KXM4" s="1155"/>
      <c r="KXN4" s="1155"/>
      <c r="KXO4" s="1155"/>
      <c r="KXP4" s="1155"/>
      <c r="KXQ4" s="1155"/>
      <c r="KXR4" s="1155"/>
      <c r="KXS4" s="1155"/>
      <c r="KXT4" s="1155"/>
      <c r="KXU4" s="1155"/>
      <c r="KXV4" s="1155"/>
      <c r="KXW4" s="1155"/>
      <c r="KXX4" s="1155"/>
      <c r="KXY4" s="1155"/>
      <c r="KXZ4" s="1155"/>
      <c r="KYA4" s="1155"/>
      <c r="KYB4" s="1155"/>
      <c r="KYC4" s="1155"/>
      <c r="KYD4" s="1155"/>
      <c r="KYE4" s="1155"/>
      <c r="KYF4" s="1155"/>
      <c r="KYG4" s="1155"/>
      <c r="KYH4" s="1155"/>
      <c r="KYI4" s="1155"/>
      <c r="KYJ4" s="1155"/>
      <c r="KYK4" s="1155"/>
      <c r="KYL4" s="1155"/>
      <c r="KYM4" s="1155"/>
      <c r="KYN4" s="1155"/>
      <c r="KYO4" s="1155"/>
      <c r="KYP4" s="1155"/>
      <c r="KYQ4" s="1155"/>
      <c r="KYR4" s="1155"/>
      <c r="KYS4" s="1155"/>
      <c r="KYT4" s="1155"/>
      <c r="KYU4" s="1155"/>
      <c r="KYV4" s="1155"/>
      <c r="KYW4" s="1155"/>
      <c r="KYX4" s="1155"/>
      <c r="KYY4" s="1155"/>
      <c r="KYZ4" s="1155"/>
      <c r="KZA4" s="1155"/>
      <c r="KZB4" s="1155"/>
      <c r="KZC4" s="1155"/>
      <c r="KZD4" s="1155"/>
      <c r="KZE4" s="1155"/>
      <c r="KZF4" s="1155"/>
      <c r="KZG4" s="1155"/>
      <c r="KZH4" s="1155"/>
      <c r="KZI4" s="1155"/>
      <c r="KZJ4" s="1155"/>
      <c r="KZK4" s="1155"/>
      <c r="KZL4" s="1155"/>
      <c r="KZM4" s="1155"/>
      <c r="KZN4" s="1155"/>
      <c r="KZO4" s="1155"/>
      <c r="KZP4" s="1155"/>
      <c r="KZQ4" s="1155"/>
      <c r="KZR4" s="1155"/>
      <c r="KZS4" s="1155"/>
      <c r="KZT4" s="1155"/>
      <c r="KZU4" s="1155"/>
      <c r="KZV4" s="1155"/>
      <c r="KZW4" s="1155"/>
      <c r="KZX4" s="1155"/>
      <c r="KZY4" s="1155"/>
      <c r="KZZ4" s="1155"/>
      <c r="LAA4" s="1155"/>
      <c r="LAB4" s="1155"/>
      <c r="LAC4" s="1155"/>
      <c r="LAD4" s="1155"/>
      <c r="LAE4" s="1155"/>
      <c r="LAF4" s="1155"/>
      <c r="LAG4" s="1155"/>
      <c r="LAH4" s="1155"/>
      <c r="LAI4" s="1155"/>
      <c r="LAJ4" s="1155"/>
      <c r="LAK4" s="1155"/>
      <c r="LAL4" s="1155"/>
      <c r="LAM4" s="1155"/>
      <c r="LAN4" s="1155"/>
      <c r="LAO4" s="1155"/>
      <c r="LAP4" s="1155"/>
      <c r="LAQ4" s="1155"/>
      <c r="LAR4" s="1155"/>
      <c r="LAS4" s="1155"/>
      <c r="LAT4" s="1155"/>
      <c r="LAU4" s="1155"/>
      <c r="LAV4" s="1155"/>
      <c r="LAW4" s="1155"/>
      <c r="LAX4" s="1155"/>
      <c r="LAY4" s="1155"/>
      <c r="LAZ4" s="1155"/>
      <c r="LBA4" s="1155"/>
      <c r="LBB4" s="1155"/>
      <c r="LBC4" s="1155"/>
      <c r="LBD4" s="1155"/>
      <c r="LBE4" s="1155"/>
      <c r="LBF4" s="1155"/>
      <c r="LBG4" s="1155"/>
      <c r="LBH4" s="1155"/>
      <c r="LBI4" s="1155"/>
      <c r="LBJ4" s="1155"/>
      <c r="LBK4" s="1155"/>
      <c r="LBL4" s="1155"/>
      <c r="LBM4" s="1155"/>
      <c r="LBN4" s="1155"/>
      <c r="LBO4" s="1155"/>
      <c r="LBP4" s="1155"/>
      <c r="LBQ4" s="1155"/>
      <c r="LBR4" s="1155"/>
      <c r="LBS4" s="1155"/>
      <c r="LBT4" s="1155"/>
      <c r="LBU4" s="1155"/>
      <c r="LBV4" s="1155"/>
      <c r="LBW4" s="1155"/>
      <c r="LBX4" s="1155"/>
      <c r="LBY4" s="1155"/>
      <c r="LBZ4" s="1155"/>
      <c r="LCA4" s="1155"/>
      <c r="LCB4" s="1155"/>
      <c r="LCC4" s="1155"/>
      <c r="LCD4" s="1155"/>
      <c r="LCE4" s="1155"/>
      <c r="LCF4" s="1155"/>
      <c r="LCG4" s="1155"/>
      <c r="LCH4" s="1155"/>
      <c r="LCI4" s="1155"/>
      <c r="LCJ4" s="1155"/>
      <c r="LCK4" s="1155"/>
      <c r="LCL4" s="1155"/>
      <c r="LCM4" s="1155"/>
      <c r="LCN4" s="1155"/>
      <c r="LCO4" s="1155"/>
      <c r="LCP4" s="1155"/>
      <c r="LCQ4" s="1155"/>
      <c r="LCR4" s="1155"/>
      <c r="LCS4" s="1155"/>
      <c r="LCT4" s="1155"/>
      <c r="LCU4" s="1155"/>
      <c r="LCV4" s="1155"/>
      <c r="LCW4" s="1155"/>
      <c r="LCX4" s="1155"/>
      <c r="LCY4" s="1155"/>
      <c r="LCZ4" s="1155"/>
      <c r="LDA4" s="1155"/>
      <c r="LDB4" s="1155"/>
      <c r="LDC4" s="1155"/>
      <c r="LDD4" s="1155"/>
      <c r="LDE4" s="1155"/>
      <c r="LDF4" s="1155"/>
      <c r="LDG4" s="1155"/>
      <c r="LDH4" s="1155"/>
      <c r="LDI4" s="1155"/>
      <c r="LDJ4" s="1155"/>
      <c r="LDK4" s="1155"/>
      <c r="LDL4" s="1155"/>
      <c r="LDM4" s="1155"/>
      <c r="LDN4" s="1155"/>
      <c r="LDO4" s="1155"/>
      <c r="LDP4" s="1155"/>
      <c r="LDQ4" s="1155"/>
      <c r="LDR4" s="1155"/>
      <c r="LDS4" s="1155"/>
      <c r="LDT4" s="1155"/>
      <c r="LDU4" s="1155"/>
      <c r="LDV4" s="1155"/>
      <c r="LDW4" s="1155"/>
      <c r="LDX4" s="1155"/>
      <c r="LDY4" s="1155"/>
      <c r="LDZ4" s="1155"/>
      <c r="LEA4" s="1155"/>
      <c r="LEB4" s="1155"/>
      <c r="LEC4" s="1155"/>
      <c r="LED4" s="1155"/>
      <c r="LEE4" s="1155"/>
      <c r="LEF4" s="1155"/>
      <c r="LEG4" s="1155"/>
      <c r="LEH4" s="1155"/>
      <c r="LEI4" s="1155"/>
      <c r="LEJ4" s="1155"/>
      <c r="LEK4" s="1155"/>
      <c r="LEL4" s="1155"/>
      <c r="LEM4" s="1155"/>
      <c r="LEN4" s="1155"/>
      <c r="LEO4" s="1155"/>
      <c r="LEP4" s="1155"/>
      <c r="LEQ4" s="1155"/>
      <c r="LER4" s="1155"/>
      <c r="LES4" s="1155"/>
      <c r="LET4" s="1155"/>
      <c r="LEU4" s="1155"/>
      <c r="LEV4" s="1155"/>
      <c r="LEW4" s="1155"/>
      <c r="LEX4" s="1155"/>
      <c r="LEY4" s="1155"/>
      <c r="LEZ4" s="1155"/>
      <c r="LFA4" s="1155"/>
      <c r="LFB4" s="1155"/>
      <c r="LFC4" s="1155"/>
      <c r="LFD4" s="1155"/>
      <c r="LFE4" s="1155"/>
      <c r="LFF4" s="1155"/>
      <c r="LFG4" s="1155"/>
      <c r="LFH4" s="1155"/>
      <c r="LFI4" s="1155"/>
      <c r="LFJ4" s="1155"/>
      <c r="LFK4" s="1155"/>
      <c r="LFL4" s="1155"/>
      <c r="LFM4" s="1155"/>
      <c r="LFN4" s="1155"/>
      <c r="LFO4" s="1155"/>
      <c r="LFP4" s="1155"/>
      <c r="LFQ4" s="1155"/>
      <c r="LFR4" s="1155"/>
      <c r="LFS4" s="1155"/>
      <c r="LFT4" s="1155"/>
      <c r="LFU4" s="1155"/>
      <c r="LFV4" s="1155"/>
      <c r="LFW4" s="1155"/>
      <c r="LFX4" s="1155"/>
      <c r="LFY4" s="1155"/>
      <c r="LFZ4" s="1155"/>
      <c r="LGA4" s="1155"/>
      <c r="LGB4" s="1155"/>
      <c r="LGC4" s="1155"/>
      <c r="LGD4" s="1155"/>
      <c r="LGE4" s="1155"/>
      <c r="LGF4" s="1155"/>
      <c r="LGG4" s="1155"/>
      <c r="LGH4" s="1155"/>
      <c r="LGI4" s="1155"/>
      <c r="LGJ4" s="1155"/>
      <c r="LGK4" s="1155"/>
      <c r="LGL4" s="1155"/>
      <c r="LGM4" s="1155"/>
      <c r="LGN4" s="1155"/>
      <c r="LGO4" s="1155"/>
      <c r="LGP4" s="1155"/>
      <c r="LGQ4" s="1155"/>
      <c r="LGR4" s="1155"/>
      <c r="LGS4" s="1155"/>
      <c r="LGT4" s="1155"/>
      <c r="LGU4" s="1155"/>
      <c r="LGV4" s="1155"/>
      <c r="LGW4" s="1155"/>
      <c r="LGX4" s="1155"/>
      <c r="LGY4" s="1155"/>
      <c r="LGZ4" s="1155"/>
      <c r="LHA4" s="1155"/>
      <c r="LHB4" s="1155"/>
      <c r="LHC4" s="1155"/>
      <c r="LHD4" s="1155"/>
      <c r="LHE4" s="1155"/>
      <c r="LHF4" s="1155"/>
      <c r="LHG4" s="1155"/>
      <c r="LHH4" s="1155"/>
      <c r="LHI4" s="1155"/>
      <c r="LHJ4" s="1155"/>
      <c r="LHK4" s="1155"/>
      <c r="LHL4" s="1155"/>
      <c r="LHM4" s="1155"/>
      <c r="LHN4" s="1155"/>
      <c r="LHO4" s="1155"/>
      <c r="LHP4" s="1155"/>
      <c r="LHQ4" s="1155"/>
      <c r="LHR4" s="1155"/>
      <c r="LHS4" s="1155"/>
      <c r="LHT4" s="1155"/>
      <c r="LHU4" s="1155"/>
      <c r="LHV4" s="1155"/>
      <c r="LHW4" s="1155"/>
      <c r="LHX4" s="1155"/>
      <c r="LHY4" s="1155"/>
      <c r="LHZ4" s="1155"/>
      <c r="LIA4" s="1155"/>
      <c r="LIB4" s="1155"/>
      <c r="LIC4" s="1155"/>
      <c r="LID4" s="1155"/>
      <c r="LIE4" s="1155"/>
      <c r="LIF4" s="1155"/>
      <c r="LIG4" s="1155"/>
      <c r="LIH4" s="1155"/>
      <c r="LII4" s="1155"/>
      <c r="LIJ4" s="1155"/>
      <c r="LIK4" s="1155"/>
      <c r="LIL4" s="1155"/>
      <c r="LIM4" s="1155"/>
      <c r="LIN4" s="1155"/>
      <c r="LIO4" s="1155"/>
      <c r="LIP4" s="1155"/>
      <c r="LIQ4" s="1155"/>
      <c r="LIR4" s="1155"/>
      <c r="LIS4" s="1155"/>
      <c r="LIT4" s="1155"/>
      <c r="LIU4" s="1155"/>
      <c r="LIV4" s="1155"/>
      <c r="LIW4" s="1155"/>
      <c r="LIX4" s="1155"/>
      <c r="LIY4" s="1155"/>
      <c r="LIZ4" s="1155"/>
      <c r="LJA4" s="1155"/>
      <c r="LJB4" s="1155"/>
      <c r="LJC4" s="1155"/>
      <c r="LJD4" s="1155"/>
      <c r="LJE4" s="1155"/>
      <c r="LJF4" s="1155"/>
      <c r="LJG4" s="1155"/>
      <c r="LJH4" s="1155"/>
      <c r="LJI4" s="1155"/>
      <c r="LJJ4" s="1155"/>
      <c r="LJK4" s="1155"/>
      <c r="LJL4" s="1155"/>
      <c r="LJM4" s="1155"/>
      <c r="LJN4" s="1155"/>
      <c r="LJO4" s="1155"/>
      <c r="LJP4" s="1155"/>
      <c r="LJQ4" s="1155"/>
      <c r="LJR4" s="1155"/>
      <c r="LJS4" s="1155"/>
      <c r="LJT4" s="1155"/>
      <c r="LJU4" s="1155"/>
      <c r="LJV4" s="1155"/>
      <c r="LJW4" s="1155"/>
      <c r="LJX4" s="1155"/>
      <c r="LJY4" s="1155"/>
      <c r="LJZ4" s="1155"/>
      <c r="LKA4" s="1155"/>
      <c r="LKB4" s="1155"/>
      <c r="LKC4" s="1155"/>
      <c r="LKD4" s="1155"/>
      <c r="LKE4" s="1155"/>
      <c r="LKF4" s="1155"/>
      <c r="LKG4" s="1155"/>
      <c r="LKH4" s="1155"/>
      <c r="LKI4" s="1155"/>
      <c r="LKJ4" s="1155"/>
      <c r="LKK4" s="1155"/>
      <c r="LKL4" s="1155"/>
      <c r="LKM4" s="1155"/>
      <c r="LKN4" s="1155"/>
      <c r="LKO4" s="1155"/>
      <c r="LKP4" s="1155"/>
      <c r="LKQ4" s="1155"/>
      <c r="LKR4" s="1155"/>
      <c r="LKS4" s="1155"/>
      <c r="LKT4" s="1155"/>
      <c r="LKU4" s="1155"/>
      <c r="LKV4" s="1155"/>
      <c r="LKW4" s="1155"/>
      <c r="LKX4" s="1155"/>
      <c r="LKY4" s="1155"/>
      <c r="LKZ4" s="1155"/>
      <c r="LLA4" s="1155"/>
      <c r="LLB4" s="1155"/>
      <c r="LLC4" s="1155"/>
      <c r="LLD4" s="1155"/>
      <c r="LLE4" s="1155"/>
      <c r="LLF4" s="1155"/>
      <c r="LLG4" s="1155"/>
      <c r="LLH4" s="1155"/>
      <c r="LLI4" s="1155"/>
      <c r="LLJ4" s="1155"/>
      <c r="LLK4" s="1155"/>
      <c r="LLL4" s="1155"/>
      <c r="LLM4" s="1155"/>
      <c r="LLN4" s="1155"/>
      <c r="LLO4" s="1155"/>
      <c r="LLP4" s="1155"/>
      <c r="LLQ4" s="1155"/>
      <c r="LLR4" s="1155"/>
      <c r="LLS4" s="1155"/>
      <c r="LLT4" s="1155"/>
      <c r="LLU4" s="1155"/>
      <c r="LLV4" s="1155"/>
      <c r="LLW4" s="1155"/>
      <c r="LLX4" s="1155"/>
      <c r="LLY4" s="1155"/>
      <c r="LLZ4" s="1155"/>
      <c r="LMA4" s="1155"/>
      <c r="LMB4" s="1155"/>
      <c r="LMC4" s="1155"/>
      <c r="LMD4" s="1155"/>
      <c r="LME4" s="1155"/>
      <c r="LMF4" s="1155"/>
      <c r="LMG4" s="1155"/>
      <c r="LMH4" s="1155"/>
      <c r="LMI4" s="1155"/>
      <c r="LMJ4" s="1155"/>
      <c r="LMK4" s="1155"/>
      <c r="LML4" s="1155"/>
      <c r="LMM4" s="1155"/>
      <c r="LMN4" s="1155"/>
      <c r="LMO4" s="1155"/>
      <c r="LMP4" s="1155"/>
      <c r="LMQ4" s="1155"/>
      <c r="LMR4" s="1155"/>
      <c r="LMS4" s="1155"/>
      <c r="LMT4" s="1155"/>
      <c r="LMU4" s="1155"/>
      <c r="LMV4" s="1155"/>
      <c r="LMW4" s="1155"/>
      <c r="LMX4" s="1155"/>
      <c r="LMY4" s="1155"/>
      <c r="LMZ4" s="1155"/>
      <c r="LNA4" s="1155"/>
      <c r="LNB4" s="1155"/>
      <c r="LNC4" s="1155"/>
      <c r="LND4" s="1155"/>
      <c r="LNE4" s="1155"/>
      <c r="LNF4" s="1155"/>
      <c r="LNG4" s="1155"/>
      <c r="LNH4" s="1155"/>
      <c r="LNI4" s="1155"/>
      <c r="LNJ4" s="1155"/>
      <c r="LNK4" s="1155"/>
      <c r="LNL4" s="1155"/>
      <c r="LNM4" s="1155"/>
      <c r="LNN4" s="1155"/>
      <c r="LNO4" s="1155"/>
      <c r="LNP4" s="1155"/>
      <c r="LNQ4" s="1155"/>
      <c r="LNR4" s="1155"/>
      <c r="LNS4" s="1155"/>
      <c r="LNT4" s="1155"/>
      <c r="LNU4" s="1155"/>
      <c r="LNV4" s="1155"/>
      <c r="LNW4" s="1155"/>
      <c r="LNX4" s="1155"/>
      <c r="LNY4" s="1155"/>
      <c r="LNZ4" s="1155"/>
      <c r="LOA4" s="1155"/>
      <c r="LOB4" s="1155"/>
      <c r="LOC4" s="1155"/>
      <c r="LOD4" s="1155"/>
      <c r="LOE4" s="1155"/>
      <c r="LOF4" s="1155"/>
      <c r="LOG4" s="1155"/>
      <c r="LOH4" s="1155"/>
      <c r="LOI4" s="1155"/>
      <c r="LOJ4" s="1155"/>
      <c r="LOK4" s="1155"/>
      <c r="LOL4" s="1155"/>
      <c r="LOM4" s="1155"/>
      <c r="LON4" s="1155"/>
      <c r="LOO4" s="1155"/>
      <c r="LOP4" s="1155"/>
      <c r="LOQ4" s="1155"/>
      <c r="LOR4" s="1155"/>
      <c r="LOS4" s="1155"/>
      <c r="LOT4" s="1155"/>
      <c r="LOU4" s="1155"/>
      <c r="LOV4" s="1155"/>
      <c r="LOW4" s="1155"/>
      <c r="LOX4" s="1155"/>
      <c r="LOY4" s="1155"/>
      <c r="LOZ4" s="1155"/>
      <c r="LPA4" s="1155"/>
      <c r="LPB4" s="1155"/>
      <c r="LPC4" s="1155"/>
      <c r="LPD4" s="1155"/>
      <c r="LPE4" s="1155"/>
      <c r="LPF4" s="1155"/>
      <c r="LPG4" s="1155"/>
      <c r="LPH4" s="1155"/>
      <c r="LPI4" s="1155"/>
      <c r="LPJ4" s="1155"/>
      <c r="LPK4" s="1155"/>
      <c r="LPL4" s="1155"/>
      <c r="LPM4" s="1155"/>
      <c r="LPN4" s="1155"/>
      <c r="LPO4" s="1155"/>
      <c r="LPP4" s="1155"/>
      <c r="LPQ4" s="1155"/>
      <c r="LPR4" s="1155"/>
      <c r="LPS4" s="1155"/>
      <c r="LPT4" s="1155"/>
      <c r="LPU4" s="1155"/>
      <c r="LPV4" s="1155"/>
      <c r="LPW4" s="1155"/>
      <c r="LPX4" s="1155"/>
      <c r="LPY4" s="1155"/>
      <c r="LPZ4" s="1155"/>
      <c r="LQA4" s="1155"/>
      <c r="LQB4" s="1155"/>
      <c r="LQC4" s="1155"/>
      <c r="LQD4" s="1155"/>
      <c r="LQE4" s="1155"/>
      <c r="LQF4" s="1155"/>
      <c r="LQG4" s="1155"/>
      <c r="LQH4" s="1155"/>
      <c r="LQI4" s="1155"/>
      <c r="LQJ4" s="1155"/>
      <c r="LQK4" s="1155"/>
      <c r="LQL4" s="1155"/>
      <c r="LQM4" s="1155"/>
      <c r="LQN4" s="1155"/>
      <c r="LQO4" s="1155"/>
      <c r="LQP4" s="1155"/>
      <c r="LQQ4" s="1155"/>
      <c r="LQR4" s="1155"/>
      <c r="LQS4" s="1155"/>
      <c r="LQT4" s="1155"/>
      <c r="LQU4" s="1155"/>
      <c r="LQV4" s="1155"/>
      <c r="LQW4" s="1155"/>
      <c r="LQX4" s="1155"/>
      <c r="LQY4" s="1155"/>
      <c r="LQZ4" s="1155"/>
      <c r="LRA4" s="1155"/>
      <c r="LRB4" s="1155"/>
      <c r="LRC4" s="1155"/>
      <c r="LRD4" s="1155"/>
      <c r="LRE4" s="1155"/>
      <c r="LRF4" s="1155"/>
      <c r="LRG4" s="1155"/>
      <c r="LRH4" s="1155"/>
      <c r="LRI4" s="1155"/>
      <c r="LRJ4" s="1155"/>
      <c r="LRK4" s="1155"/>
      <c r="LRL4" s="1155"/>
      <c r="LRM4" s="1155"/>
      <c r="LRN4" s="1155"/>
      <c r="LRO4" s="1155"/>
      <c r="LRP4" s="1155"/>
      <c r="LRQ4" s="1155"/>
      <c r="LRR4" s="1155"/>
      <c r="LRS4" s="1155"/>
      <c r="LRT4" s="1155"/>
      <c r="LRU4" s="1155"/>
      <c r="LRV4" s="1155"/>
      <c r="LRW4" s="1155"/>
      <c r="LRX4" s="1155"/>
      <c r="LRY4" s="1155"/>
      <c r="LRZ4" s="1155"/>
      <c r="LSA4" s="1155"/>
      <c r="LSB4" s="1155"/>
      <c r="LSC4" s="1155"/>
      <c r="LSD4" s="1155"/>
      <c r="LSE4" s="1155"/>
      <c r="LSF4" s="1155"/>
      <c r="LSG4" s="1155"/>
      <c r="LSH4" s="1155"/>
      <c r="LSI4" s="1155"/>
      <c r="LSJ4" s="1155"/>
      <c r="LSK4" s="1155"/>
      <c r="LSL4" s="1155"/>
      <c r="LSM4" s="1155"/>
      <c r="LSN4" s="1155"/>
      <c r="LSO4" s="1155"/>
      <c r="LSP4" s="1155"/>
      <c r="LSQ4" s="1155"/>
      <c r="LSR4" s="1155"/>
      <c r="LSS4" s="1155"/>
      <c r="LST4" s="1155"/>
      <c r="LSU4" s="1155"/>
      <c r="LSV4" s="1155"/>
      <c r="LSW4" s="1155"/>
      <c r="LSX4" s="1155"/>
      <c r="LSY4" s="1155"/>
      <c r="LSZ4" s="1155"/>
      <c r="LTA4" s="1155"/>
      <c r="LTB4" s="1155"/>
      <c r="LTC4" s="1155"/>
      <c r="LTD4" s="1155"/>
      <c r="LTE4" s="1155"/>
      <c r="LTF4" s="1155"/>
      <c r="LTG4" s="1155"/>
      <c r="LTH4" s="1155"/>
      <c r="LTI4" s="1155"/>
      <c r="LTJ4" s="1155"/>
      <c r="LTK4" s="1155"/>
      <c r="LTL4" s="1155"/>
      <c r="LTM4" s="1155"/>
      <c r="LTN4" s="1155"/>
      <c r="LTO4" s="1155"/>
      <c r="LTP4" s="1155"/>
      <c r="LTQ4" s="1155"/>
      <c r="LTR4" s="1155"/>
      <c r="LTS4" s="1155"/>
      <c r="LTT4" s="1155"/>
      <c r="LTU4" s="1155"/>
      <c r="LTV4" s="1155"/>
      <c r="LTW4" s="1155"/>
      <c r="LTX4" s="1155"/>
      <c r="LTY4" s="1155"/>
      <c r="LTZ4" s="1155"/>
      <c r="LUA4" s="1155"/>
      <c r="LUB4" s="1155"/>
      <c r="LUC4" s="1155"/>
      <c r="LUD4" s="1155"/>
      <c r="LUE4" s="1155"/>
      <c r="LUF4" s="1155"/>
      <c r="LUG4" s="1155"/>
      <c r="LUH4" s="1155"/>
      <c r="LUI4" s="1155"/>
      <c r="LUJ4" s="1155"/>
      <c r="LUK4" s="1155"/>
      <c r="LUL4" s="1155"/>
      <c r="LUM4" s="1155"/>
      <c r="LUN4" s="1155"/>
      <c r="LUO4" s="1155"/>
      <c r="LUP4" s="1155"/>
      <c r="LUQ4" s="1155"/>
      <c r="LUR4" s="1155"/>
      <c r="LUS4" s="1155"/>
      <c r="LUT4" s="1155"/>
      <c r="LUU4" s="1155"/>
      <c r="LUV4" s="1155"/>
      <c r="LUW4" s="1155"/>
      <c r="LUX4" s="1155"/>
      <c r="LUY4" s="1155"/>
      <c r="LUZ4" s="1155"/>
      <c r="LVA4" s="1155"/>
      <c r="LVB4" s="1155"/>
      <c r="LVC4" s="1155"/>
      <c r="LVD4" s="1155"/>
      <c r="LVE4" s="1155"/>
      <c r="LVF4" s="1155"/>
      <c r="LVG4" s="1155"/>
      <c r="LVH4" s="1155"/>
      <c r="LVI4" s="1155"/>
      <c r="LVJ4" s="1155"/>
      <c r="LVK4" s="1155"/>
      <c r="LVL4" s="1155"/>
      <c r="LVM4" s="1155"/>
      <c r="LVN4" s="1155"/>
      <c r="LVO4" s="1155"/>
      <c r="LVP4" s="1155"/>
      <c r="LVQ4" s="1155"/>
      <c r="LVR4" s="1155"/>
      <c r="LVS4" s="1155"/>
      <c r="LVT4" s="1155"/>
      <c r="LVU4" s="1155"/>
      <c r="LVV4" s="1155"/>
      <c r="LVW4" s="1155"/>
      <c r="LVX4" s="1155"/>
      <c r="LVY4" s="1155"/>
      <c r="LVZ4" s="1155"/>
      <c r="LWA4" s="1155"/>
      <c r="LWB4" s="1155"/>
      <c r="LWC4" s="1155"/>
      <c r="LWD4" s="1155"/>
      <c r="LWE4" s="1155"/>
      <c r="LWF4" s="1155"/>
      <c r="LWG4" s="1155"/>
      <c r="LWH4" s="1155"/>
      <c r="LWI4" s="1155"/>
      <c r="LWJ4" s="1155"/>
      <c r="LWK4" s="1155"/>
      <c r="LWL4" s="1155"/>
      <c r="LWM4" s="1155"/>
      <c r="LWN4" s="1155"/>
      <c r="LWO4" s="1155"/>
      <c r="LWP4" s="1155"/>
      <c r="LWQ4" s="1155"/>
      <c r="LWR4" s="1155"/>
      <c r="LWS4" s="1155"/>
      <c r="LWT4" s="1155"/>
      <c r="LWU4" s="1155"/>
      <c r="LWV4" s="1155"/>
      <c r="LWW4" s="1155"/>
      <c r="LWX4" s="1155"/>
      <c r="LWY4" s="1155"/>
      <c r="LWZ4" s="1155"/>
      <c r="LXA4" s="1155"/>
      <c r="LXB4" s="1155"/>
      <c r="LXC4" s="1155"/>
      <c r="LXD4" s="1155"/>
      <c r="LXE4" s="1155"/>
      <c r="LXF4" s="1155"/>
      <c r="LXG4" s="1155"/>
      <c r="LXH4" s="1155"/>
      <c r="LXI4" s="1155"/>
      <c r="LXJ4" s="1155"/>
      <c r="LXK4" s="1155"/>
      <c r="LXL4" s="1155"/>
      <c r="LXM4" s="1155"/>
      <c r="LXN4" s="1155"/>
      <c r="LXO4" s="1155"/>
      <c r="LXP4" s="1155"/>
      <c r="LXQ4" s="1155"/>
      <c r="LXR4" s="1155"/>
      <c r="LXS4" s="1155"/>
      <c r="LXT4" s="1155"/>
      <c r="LXU4" s="1155"/>
      <c r="LXV4" s="1155"/>
      <c r="LXW4" s="1155"/>
      <c r="LXX4" s="1155"/>
      <c r="LXY4" s="1155"/>
      <c r="LXZ4" s="1155"/>
      <c r="LYA4" s="1155"/>
      <c r="LYB4" s="1155"/>
      <c r="LYC4" s="1155"/>
      <c r="LYD4" s="1155"/>
      <c r="LYE4" s="1155"/>
      <c r="LYF4" s="1155"/>
      <c r="LYG4" s="1155"/>
      <c r="LYH4" s="1155"/>
      <c r="LYI4" s="1155"/>
      <c r="LYJ4" s="1155"/>
      <c r="LYK4" s="1155"/>
      <c r="LYL4" s="1155"/>
      <c r="LYM4" s="1155"/>
      <c r="LYN4" s="1155"/>
      <c r="LYO4" s="1155"/>
      <c r="LYP4" s="1155"/>
      <c r="LYQ4" s="1155"/>
      <c r="LYR4" s="1155"/>
      <c r="LYS4" s="1155"/>
      <c r="LYT4" s="1155"/>
      <c r="LYU4" s="1155"/>
      <c r="LYV4" s="1155"/>
      <c r="LYW4" s="1155"/>
      <c r="LYX4" s="1155"/>
      <c r="LYY4" s="1155"/>
      <c r="LYZ4" s="1155"/>
      <c r="LZA4" s="1155"/>
      <c r="LZB4" s="1155"/>
      <c r="LZC4" s="1155"/>
      <c r="LZD4" s="1155"/>
      <c r="LZE4" s="1155"/>
      <c r="LZF4" s="1155"/>
      <c r="LZG4" s="1155"/>
      <c r="LZH4" s="1155"/>
      <c r="LZI4" s="1155"/>
      <c r="LZJ4" s="1155"/>
      <c r="LZK4" s="1155"/>
      <c r="LZL4" s="1155"/>
      <c r="LZM4" s="1155"/>
      <c r="LZN4" s="1155"/>
      <c r="LZO4" s="1155"/>
      <c r="LZP4" s="1155"/>
      <c r="LZQ4" s="1155"/>
      <c r="LZR4" s="1155"/>
      <c r="LZS4" s="1155"/>
      <c r="LZT4" s="1155"/>
      <c r="LZU4" s="1155"/>
      <c r="LZV4" s="1155"/>
      <c r="LZW4" s="1155"/>
      <c r="LZX4" s="1155"/>
      <c r="LZY4" s="1155"/>
      <c r="LZZ4" s="1155"/>
      <c r="MAA4" s="1155"/>
      <c r="MAB4" s="1155"/>
      <c r="MAC4" s="1155"/>
      <c r="MAD4" s="1155"/>
      <c r="MAE4" s="1155"/>
      <c r="MAF4" s="1155"/>
      <c r="MAG4" s="1155"/>
      <c r="MAH4" s="1155"/>
      <c r="MAI4" s="1155"/>
      <c r="MAJ4" s="1155"/>
      <c r="MAK4" s="1155"/>
      <c r="MAL4" s="1155"/>
      <c r="MAM4" s="1155"/>
      <c r="MAN4" s="1155"/>
      <c r="MAO4" s="1155"/>
      <c r="MAP4" s="1155"/>
      <c r="MAQ4" s="1155"/>
      <c r="MAR4" s="1155"/>
      <c r="MAS4" s="1155"/>
      <c r="MAT4" s="1155"/>
      <c r="MAU4" s="1155"/>
      <c r="MAV4" s="1155"/>
      <c r="MAW4" s="1155"/>
      <c r="MAX4" s="1155"/>
      <c r="MAY4" s="1155"/>
      <c r="MAZ4" s="1155"/>
      <c r="MBA4" s="1155"/>
      <c r="MBB4" s="1155"/>
      <c r="MBC4" s="1155"/>
      <c r="MBD4" s="1155"/>
      <c r="MBE4" s="1155"/>
      <c r="MBF4" s="1155"/>
      <c r="MBG4" s="1155"/>
      <c r="MBH4" s="1155"/>
      <c r="MBI4" s="1155"/>
      <c r="MBJ4" s="1155"/>
      <c r="MBK4" s="1155"/>
      <c r="MBL4" s="1155"/>
      <c r="MBM4" s="1155"/>
      <c r="MBN4" s="1155"/>
      <c r="MBO4" s="1155"/>
      <c r="MBP4" s="1155"/>
      <c r="MBQ4" s="1155"/>
      <c r="MBR4" s="1155"/>
      <c r="MBS4" s="1155"/>
      <c r="MBT4" s="1155"/>
      <c r="MBU4" s="1155"/>
      <c r="MBV4" s="1155"/>
      <c r="MBW4" s="1155"/>
      <c r="MBX4" s="1155"/>
      <c r="MBY4" s="1155"/>
      <c r="MBZ4" s="1155"/>
      <c r="MCA4" s="1155"/>
      <c r="MCB4" s="1155"/>
      <c r="MCC4" s="1155"/>
      <c r="MCD4" s="1155"/>
      <c r="MCE4" s="1155"/>
      <c r="MCF4" s="1155"/>
      <c r="MCG4" s="1155"/>
      <c r="MCH4" s="1155"/>
      <c r="MCI4" s="1155"/>
      <c r="MCJ4" s="1155"/>
      <c r="MCK4" s="1155"/>
      <c r="MCL4" s="1155"/>
      <c r="MCM4" s="1155"/>
      <c r="MCN4" s="1155"/>
      <c r="MCO4" s="1155"/>
      <c r="MCP4" s="1155"/>
      <c r="MCQ4" s="1155"/>
      <c r="MCR4" s="1155"/>
      <c r="MCS4" s="1155"/>
      <c r="MCT4" s="1155"/>
      <c r="MCU4" s="1155"/>
      <c r="MCV4" s="1155"/>
      <c r="MCW4" s="1155"/>
      <c r="MCX4" s="1155"/>
      <c r="MCY4" s="1155"/>
      <c r="MCZ4" s="1155"/>
      <c r="MDA4" s="1155"/>
      <c r="MDB4" s="1155"/>
      <c r="MDC4" s="1155"/>
      <c r="MDD4" s="1155"/>
      <c r="MDE4" s="1155"/>
      <c r="MDF4" s="1155"/>
      <c r="MDG4" s="1155"/>
      <c r="MDH4" s="1155"/>
      <c r="MDI4" s="1155"/>
      <c r="MDJ4" s="1155"/>
      <c r="MDK4" s="1155"/>
      <c r="MDL4" s="1155"/>
      <c r="MDM4" s="1155"/>
      <c r="MDN4" s="1155"/>
      <c r="MDO4" s="1155"/>
      <c r="MDP4" s="1155"/>
      <c r="MDQ4" s="1155"/>
      <c r="MDR4" s="1155"/>
      <c r="MDS4" s="1155"/>
      <c r="MDT4" s="1155"/>
      <c r="MDU4" s="1155"/>
      <c r="MDV4" s="1155"/>
      <c r="MDW4" s="1155"/>
      <c r="MDX4" s="1155"/>
      <c r="MDY4" s="1155"/>
      <c r="MDZ4" s="1155"/>
      <c r="MEA4" s="1155"/>
      <c r="MEB4" s="1155"/>
      <c r="MEC4" s="1155"/>
      <c r="MED4" s="1155"/>
      <c r="MEE4" s="1155"/>
      <c r="MEF4" s="1155"/>
      <c r="MEG4" s="1155"/>
      <c r="MEH4" s="1155"/>
      <c r="MEI4" s="1155"/>
      <c r="MEJ4" s="1155"/>
      <c r="MEK4" s="1155"/>
      <c r="MEL4" s="1155"/>
      <c r="MEM4" s="1155"/>
      <c r="MEN4" s="1155"/>
      <c r="MEO4" s="1155"/>
      <c r="MEP4" s="1155"/>
      <c r="MEQ4" s="1155"/>
      <c r="MER4" s="1155"/>
      <c r="MES4" s="1155"/>
      <c r="MET4" s="1155"/>
      <c r="MEU4" s="1155"/>
      <c r="MEV4" s="1155"/>
      <c r="MEW4" s="1155"/>
      <c r="MEX4" s="1155"/>
      <c r="MEY4" s="1155"/>
      <c r="MEZ4" s="1155"/>
      <c r="MFA4" s="1155"/>
      <c r="MFB4" s="1155"/>
      <c r="MFC4" s="1155"/>
      <c r="MFD4" s="1155"/>
      <c r="MFE4" s="1155"/>
      <c r="MFF4" s="1155"/>
      <c r="MFG4" s="1155"/>
      <c r="MFH4" s="1155"/>
      <c r="MFI4" s="1155"/>
      <c r="MFJ4" s="1155"/>
      <c r="MFK4" s="1155"/>
      <c r="MFL4" s="1155"/>
      <c r="MFM4" s="1155"/>
      <c r="MFN4" s="1155"/>
      <c r="MFO4" s="1155"/>
      <c r="MFP4" s="1155"/>
      <c r="MFQ4" s="1155"/>
      <c r="MFR4" s="1155"/>
      <c r="MFS4" s="1155"/>
      <c r="MFT4" s="1155"/>
      <c r="MFU4" s="1155"/>
      <c r="MFV4" s="1155"/>
      <c r="MFW4" s="1155"/>
      <c r="MFX4" s="1155"/>
      <c r="MFY4" s="1155"/>
      <c r="MFZ4" s="1155"/>
      <c r="MGA4" s="1155"/>
      <c r="MGB4" s="1155"/>
      <c r="MGC4" s="1155"/>
      <c r="MGD4" s="1155"/>
      <c r="MGE4" s="1155"/>
      <c r="MGF4" s="1155"/>
      <c r="MGG4" s="1155"/>
      <c r="MGH4" s="1155"/>
      <c r="MGI4" s="1155"/>
      <c r="MGJ4" s="1155"/>
      <c r="MGK4" s="1155"/>
      <c r="MGL4" s="1155"/>
      <c r="MGM4" s="1155"/>
      <c r="MGN4" s="1155"/>
      <c r="MGO4" s="1155"/>
      <c r="MGP4" s="1155"/>
      <c r="MGQ4" s="1155"/>
      <c r="MGR4" s="1155"/>
      <c r="MGS4" s="1155"/>
      <c r="MGT4" s="1155"/>
      <c r="MGU4" s="1155"/>
      <c r="MGV4" s="1155"/>
      <c r="MGW4" s="1155"/>
      <c r="MGX4" s="1155"/>
      <c r="MGY4" s="1155"/>
      <c r="MGZ4" s="1155"/>
      <c r="MHA4" s="1155"/>
      <c r="MHB4" s="1155"/>
      <c r="MHC4" s="1155"/>
      <c r="MHD4" s="1155"/>
      <c r="MHE4" s="1155"/>
      <c r="MHF4" s="1155"/>
      <c r="MHG4" s="1155"/>
      <c r="MHH4" s="1155"/>
      <c r="MHI4" s="1155"/>
      <c r="MHJ4" s="1155"/>
      <c r="MHK4" s="1155"/>
      <c r="MHL4" s="1155"/>
      <c r="MHM4" s="1155"/>
      <c r="MHN4" s="1155"/>
      <c r="MHO4" s="1155"/>
      <c r="MHP4" s="1155"/>
      <c r="MHQ4" s="1155"/>
      <c r="MHR4" s="1155"/>
      <c r="MHS4" s="1155"/>
      <c r="MHT4" s="1155"/>
      <c r="MHU4" s="1155"/>
      <c r="MHV4" s="1155"/>
      <c r="MHW4" s="1155"/>
      <c r="MHX4" s="1155"/>
      <c r="MHY4" s="1155"/>
      <c r="MHZ4" s="1155"/>
      <c r="MIA4" s="1155"/>
      <c r="MIB4" s="1155"/>
      <c r="MIC4" s="1155"/>
      <c r="MID4" s="1155"/>
      <c r="MIE4" s="1155"/>
      <c r="MIF4" s="1155"/>
      <c r="MIG4" s="1155"/>
      <c r="MIH4" s="1155"/>
      <c r="MII4" s="1155"/>
      <c r="MIJ4" s="1155"/>
      <c r="MIK4" s="1155"/>
      <c r="MIL4" s="1155"/>
      <c r="MIM4" s="1155"/>
      <c r="MIN4" s="1155"/>
      <c r="MIO4" s="1155"/>
      <c r="MIP4" s="1155"/>
      <c r="MIQ4" s="1155"/>
      <c r="MIR4" s="1155"/>
      <c r="MIS4" s="1155"/>
      <c r="MIT4" s="1155"/>
      <c r="MIU4" s="1155"/>
      <c r="MIV4" s="1155"/>
      <c r="MIW4" s="1155"/>
      <c r="MIX4" s="1155"/>
      <c r="MIY4" s="1155"/>
      <c r="MIZ4" s="1155"/>
      <c r="MJA4" s="1155"/>
      <c r="MJB4" s="1155"/>
      <c r="MJC4" s="1155"/>
      <c r="MJD4" s="1155"/>
      <c r="MJE4" s="1155"/>
      <c r="MJF4" s="1155"/>
      <c r="MJG4" s="1155"/>
      <c r="MJH4" s="1155"/>
      <c r="MJI4" s="1155"/>
      <c r="MJJ4" s="1155"/>
      <c r="MJK4" s="1155"/>
      <c r="MJL4" s="1155"/>
      <c r="MJM4" s="1155"/>
      <c r="MJN4" s="1155"/>
      <c r="MJO4" s="1155"/>
      <c r="MJP4" s="1155"/>
      <c r="MJQ4" s="1155"/>
      <c r="MJR4" s="1155"/>
      <c r="MJS4" s="1155"/>
      <c r="MJT4" s="1155"/>
      <c r="MJU4" s="1155"/>
      <c r="MJV4" s="1155"/>
      <c r="MJW4" s="1155"/>
      <c r="MJX4" s="1155"/>
      <c r="MJY4" s="1155"/>
      <c r="MJZ4" s="1155"/>
      <c r="MKA4" s="1155"/>
      <c r="MKB4" s="1155"/>
      <c r="MKC4" s="1155"/>
      <c r="MKD4" s="1155"/>
      <c r="MKE4" s="1155"/>
      <c r="MKF4" s="1155"/>
      <c r="MKG4" s="1155"/>
      <c r="MKH4" s="1155"/>
      <c r="MKI4" s="1155"/>
      <c r="MKJ4" s="1155"/>
      <c r="MKK4" s="1155"/>
      <c r="MKL4" s="1155"/>
      <c r="MKM4" s="1155"/>
      <c r="MKN4" s="1155"/>
      <c r="MKO4" s="1155"/>
      <c r="MKP4" s="1155"/>
      <c r="MKQ4" s="1155"/>
      <c r="MKR4" s="1155"/>
      <c r="MKS4" s="1155"/>
      <c r="MKT4" s="1155"/>
      <c r="MKU4" s="1155"/>
      <c r="MKV4" s="1155"/>
      <c r="MKW4" s="1155"/>
      <c r="MKX4" s="1155"/>
      <c r="MKY4" s="1155"/>
      <c r="MKZ4" s="1155"/>
      <c r="MLA4" s="1155"/>
      <c r="MLB4" s="1155"/>
      <c r="MLC4" s="1155"/>
      <c r="MLD4" s="1155"/>
      <c r="MLE4" s="1155"/>
      <c r="MLF4" s="1155"/>
      <c r="MLG4" s="1155"/>
      <c r="MLH4" s="1155"/>
      <c r="MLI4" s="1155"/>
      <c r="MLJ4" s="1155"/>
      <c r="MLK4" s="1155"/>
      <c r="MLL4" s="1155"/>
      <c r="MLM4" s="1155"/>
      <c r="MLN4" s="1155"/>
      <c r="MLO4" s="1155"/>
      <c r="MLP4" s="1155"/>
      <c r="MLQ4" s="1155"/>
      <c r="MLR4" s="1155"/>
      <c r="MLS4" s="1155"/>
      <c r="MLT4" s="1155"/>
      <c r="MLU4" s="1155"/>
      <c r="MLV4" s="1155"/>
      <c r="MLW4" s="1155"/>
      <c r="MLX4" s="1155"/>
      <c r="MLY4" s="1155"/>
      <c r="MLZ4" s="1155"/>
      <c r="MMA4" s="1155"/>
      <c r="MMB4" s="1155"/>
      <c r="MMC4" s="1155"/>
      <c r="MMD4" s="1155"/>
      <c r="MME4" s="1155"/>
      <c r="MMF4" s="1155"/>
      <c r="MMG4" s="1155"/>
      <c r="MMH4" s="1155"/>
      <c r="MMI4" s="1155"/>
      <c r="MMJ4" s="1155"/>
      <c r="MMK4" s="1155"/>
      <c r="MML4" s="1155"/>
      <c r="MMM4" s="1155"/>
      <c r="MMN4" s="1155"/>
      <c r="MMO4" s="1155"/>
      <c r="MMP4" s="1155"/>
      <c r="MMQ4" s="1155"/>
      <c r="MMR4" s="1155"/>
      <c r="MMS4" s="1155"/>
      <c r="MMT4" s="1155"/>
      <c r="MMU4" s="1155"/>
      <c r="MMV4" s="1155"/>
      <c r="MMW4" s="1155"/>
      <c r="MMX4" s="1155"/>
      <c r="MMY4" s="1155"/>
      <c r="MMZ4" s="1155"/>
      <c r="MNA4" s="1155"/>
      <c r="MNB4" s="1155"/>
      <c r="MNC4" s="1155"/>
      <c r="MND4" s="1155"/>
      <c r="MNE4" s="1155"/>
      <c r="MNF4" s="1155"/>
      <c r="MNG4" s="1155"/>
      <c r="MNH4" s="1155"/>
      <c r="MNI4" s="1155"/>
      <c r="MNJ4" s="1155"/>
      <c r="MNK4" s="1155"/>
      <c r="MNL4" s="1155"/>
      <c r="MNM4" s="1155"/>
      <c r="MNN4" s="1155"/>
      <c r="MNO4" s="1155"/>
      <c r="MNP4" s="1155"/>
      <c r="MNQ4" s="1155"/>
      <c r="MNR4" s="1155"/>
      <c r="MNS4" s="1155"/>
      <c r="MNT4" s="1155"/>
      <c r="MNU4" s="1155"/>
      <c r="MNV4" s="1155"/>
      <c r="MNW4" s="1155"/>
      <c r="MNX4" s="1155"/>
      <c r="MNY4" s="1155"/>
      <c r="MNZ4" s="1155"/>
      <c r="MOA4" s="1155"/>
      <c r="MOB4" s="1155"/>
      <c r="MOC4" s="1155"/>
      <c r="MOD4" s="1155"/>
      <c r="MOE4" s="1155"/>
      <c r="MOF4" s="1155"/>
      <c r="MOG4" s="1155"/>
      <c r="MOH4" s="1155"/>
      <c r="MOI4" s="1155"/>
      <c r="MOJ4" s="1155"/>
      <c r="MOK4" s="1155"/>
      <c r="MOL4" s="1155"/>
      <c r="MOM4" s="1155"/>
      <c r="MON4" s="1155"/>
      <c r="MOO4" s="1155"/>
      <c r="MOP4" s="1155"/>
      <c r="MOQ4" s="1155"/>
      <c r="MOR4" s="1155"/>
      <c r="MOS4" s="1155"/>
      <c r="MOT4" s="1155"/>
      <c r="MOU4" s="1155"/>
      <c r="MOV4" s="1155"/>
      <c r="MOW4" s="1155"/>
      <c r="MOX4" s="1155"/>
      <c r="MOY4" s="1155"/>
      <c r="MOZ4" s="1155"/>
      <c r="MPA4" s="1155"/>
      <c r="MPB4" s="1155"/>
      <c r="MPC4" s="1155"/>
      <c r="MPD4" s="1155"/>
      <c r="MPE4" s="1155"/>
      <c r="MPF4" s="1155"/>
      <c r="MPG4" s="1155"/>
      <c r="MPH4" s="1155"/>
      <c r="MPI4" s="1155"/>
      <c r="MPJ4" s="1155"/>
      <c r="MPK4" s="1155"/>
      <c r="MPL4" s="1155"/>
      <c r="MPM4" s="1155"/>
      <c r="MPN4" s="1155"/>
      <c r="MPO4" s="1155"/>
      <c r="MPP4" s="1155"/>
      <c r="MPQ4" s="1155"/>
      <c r="MPR4" s="1155"/>
      <c r="MPS4" s="1155"/>
      <c r="MPT4" s="1155"/>
      <c r="MPU4" s="1155"/>
      <c r="MPV4" s="1155"/>
      <c r="MPW4" s="1155"/>
      <c r="MPX4" s="1155"/>
      <c r="MPY4" s="1155"/>
      <c r="MPZ4" s="1155"/>
      <c r="MQA4" s="1155"/>
      <c r="MQB4" s="1155"/>
      <c r="MQC4" s="1155"/>
      <c r="MQD4" s="1155"/>
      <c r="MQE4" s="1155"/>
      <c r="MQF4" s="1155"/>
      <c r="MQG4" s="1155"/>
      <c r="MQH4" s="1155"/>
      <c r="MQI4" s="1155"/>
      <c r="MQJ4" s="1155"/>
      <c r="MQK4" s="1155"/>
      <c r="MQL4" s="1155"/>
      <c r="MQM4" s="1155"/>
      <c r="MQN4" s="1155"/>
      <c r="MQO4" s="1155"/>
      <c r="MQP4" s="1155"/>
      <c r="MQQ4" s="1155"/>
      <c r="MQR4" s="1155"/>
      <c r="MQS4" s="1155"/>
      <c r="MQT4" s="1155"/>
      <c r="MQU4" s="1155"/>
      <c r="MQV4" s="1155"/>
      <c r="MQW4" s="1155"/>
      <c r="MQX4" s="1155"/>
      <c r="MQY4" s="1155"/>
      <c r="MQZ4" s="1155"/>
      <c r="MRA4" s="1155"/>
      <c r="MRB4" s="1155"/>
      <c r="MRC4" s="1155"/>
      <c r="MRD4" s="1155"/>
      <c r="MRE4" s="1155"/>
      <c r="MRF4" s="1155"/>
      <c r="MRG4" s="1155"/>
      <c r="MRH4" s="1155"/>
      <c r="MRI4" s="1155"/>
      <c r="MRJ4" s="1155"/>
      <c r="MRK4" s="1155"/>
      <c r="MRL4" s="1155"/>
      <c r="MRM4" s="1155"/>
      <c r="MRN4" s="1155"/>
      <c r="MRO4" s="1155"/>
      <c r="MRP4" s="1155"/>
      <c r="MRQ4" s="1155"/>
      <c r="MRR4" s="1155"/>
      <c r="MRS4" s="1155"/>
      <c r="MRT4" s="1155"/>
      <c r="MRU4" s="1155"/>
      <c r="MRV4" s="1155"/>
      <c r="MRW4" s="1155"/>
      <c r="MRX4" s="1155"/>
      <c r="MRY4" s="1155"/>
      <c r="MRZ4" s="1155"/>
      <c r="MSA4" s="1155"/>
      <c r="MSB4" s="1155"/>
      <c r="MSC4" s="1155"/>
      <c r="MSD4" s="1155"/>
      <c r="MSE4" s="1155"/>
      <c r="MSF4" s="1155"/>
      <c r="MSG4" s="1155"/>
      <c r="MSH4" s="1155"/>
      <c r="MSI4" s="1155"/>
      <c r="MSJ4" s="1155"/>
      <c r="MSK4" s="1155"/>
      <c r="MSL4" s="1155"/>
      <c r="MSM4" s="1155"/>
      <c r="MSN4" s="1155"/>
      <c r="MSO4" s="1155"/>
      <c r="MSP4" s="1155"/>
      <c r="MSQ4" s="1155"/>
      <c r="MSR4" s="1155"/>
      <c r="MSS4" s="1155"/>
      <c r="MST4" s="1155"/>
      <c r="MSU4" s="1155"/>
      <c r="MSV4" s="1155"/>
      <c r="MSW4" s="1155"/>
      <c r="MSX4" s="1155"/>
      <c r="MSY4" s="1155"/>
      <c r="MSZ4" s="1155"/>
      <c r="MTA4" s="1155"/>
      <c r="MTB4" s="1155"/>
      <c r="MTC4" s="1155"/>
      <c r="MTD4" s="1155"/>
      <c r="MTE4" s="1155"/>
      <c r="MTF4" s="1155"/>
      <c r="MTG4" s="1155"/>
      <c r="MTH4" s="1155"/>
      <c r="MTI4" s="1155"/>
      <c r="MTJ4" s="1155"/>
      <c r="MTK4" s="1155"/>
      <c r="MTL4" s="1155"/>
      <c r="MTM4" s="1155"/>
      <c r="MTN4" s="1155"/>
      <c r="MTO4" s="1155"/>
      <c r="MTP4" s="1155"/>
      <c r="MTQ4" s="1155"/>
      <c r="MTR4" s="1155"/>
      <c r="MTS4" s="1155"/>
      <c r="MTT4" s="1155"/>
      <c r="MTU4" s="1155"/>
      <c r="MTV4" s="1155"/>
      <c r="MTW4" s="1155"/>
      <c r="MTX4" s="1155"/>
      <c r="MTY4" s="1155"/>
      <c r="MTZ4" s="1155"/>
      <c r="MUA4" s="1155"/>
      <c r="MUB4" s="1155"/>
      <c r="MUC4" s="1155"/>
      <c r="MUD4" s="1155"/>
      <c r="MUE4" s="1155"/>
      <c r="MUF4" s="1155"/>
      <c r="MUG4" s="1155"/>
      <c r="MUH4" s="1155"/>
      <c r="MUI4" s="1155"/>
      <c r="MUJ4" s="1155"/>
      <c r="MUK4" s="1155"/>
      <c r="MUL4" s="1155"/>
      <c r="MUM4" s="1155"/>
      <c r="MUN4" s="1155"/>
      <c r="MUO4" s="1155"/>
      <c r="MUP4" s="1155"/>
      <c r="MUQ4" s="1155"/>
      <c r="MUR4" s="1155"/>
      <c r="MUS4" s="1155"/>
      <c r="MUT4" s="1155"/>
      <c r="MUU4" s="1155"/>
      <c r="MUV4" s="1155"/>
      <c r="MUW4" s="1155"/>
      <c r="MUX4" s="1155"/>
      <c r="MUY4" s="1155"/>
      <c r="MUZ4" s="1155"/>
      <c r="MVA4" s="1155"/>
      <c r="MVB4" s="1155"/>
      <c r="MVC4" s="1155"/>
      <c r="MVD4" s="1155"/>
      <c r="MVE4" s="1155"/>
      <c r="MVF4" s="1155"/>
      <c r="MVG4" s="1155"/>
      <c r="MVH4" s="1155"/>
      <c r="MVI4" s="1155"/>
      <c r="MVJ4" s="1155"/>
      <c r="MVK4" s="1155"/>
      <c r="MVL4" s="1155"/>
      <c r="MVM4" s="1155"/>
      <c r="MVN4" s="1155"/>
      <c r="MVO4" s="1155"/>
      <c r="MVP4" s="1155"/>
      <c r="MVQ4" s="1155"/>
      <c r="MVR4" s="1155"/>
      <c r="MVS4" s="1155"/>
      <c r="MVT4" s="1155"/>
      <c r="MVU4" s="1155"/>
      <c r="MVV4" s="1155"/>
      <c r="MVW4" s="1155"/>
      <c r="MVX4" s="1155"/>
      <c r="MVY4" s="1155"/>
      <c r="MVZ4" s="1155"/>
      <c r="MWA4" s="1155"/>
      <c r="MWB4" s="1155"/>
      <c r="MWC4" s="1155"/>
      <c r="MWD4" s="1155"/>
      <c r="MWE4" s="1155"/>
      <c r="MWF4" s="1155"/>
      <c r="MWG4" s="1155"/>
      <c r="MWH4" s="1155"/>
      <c r="MWI4" s="1155"/>
      <c r="MWJ4" s="1155"/>
      <c r="MWK4" s="1155"/>
      <c r="MWL4" s="1155"/>
      <c r="MWM4" s="1155"/>
      <c r="MWN4" s="1155"/>
      <c r="MWO4" s="1155"/>
      <c r="MWP4" s="1155"/>
      <c r="MWQ4" s="1155"/>
      <c r="MWR4" s="1155"/>
      <c r="MWS4" s="1155"/>
      <c r="MWT4" s="1155"/>
      <c r="MWU4" s="1155"/>
      <c r="MWV4" s="1155"/>
      <c r="MWW4" s="1155"/>
      <c r="MWX4" s="1155"/>
      <c r="MWY4" s="1155"/>
      <c r="MWZ4" s="1155"/>
      <c r="MXA4" s="1155"/>
      <c r="MXB4" s="1155"/>
      <c r="MXC4" s="1155"/>
      <c r="MXD4" s="1155"/>
      <c r="MXE4" s="1155"/>
      <c r="MXF4" s="1155"/>
      <c r="MXG4" s="1155"/>
      <c r="MXH4" s="1155"/>
      <c r="MXI4" s="1155"/>
      <c r="MXJ4" s="1155"/>
      <c r="MXK4" s="1155"/>
      <c r="MXL4" s="1155"/>
      <c r="MXM4" s="1155"/>
      <c r="MXN4" s="1155"/>
      <c r="MXO4" s="1155"/>
      <c r="MXP4" s="1155"/>
      <c r="MXQ4" s="1155"/>
      <c r="MXR4" s="1155"/>
      <c r="MXS4" s="1155"/>
      <c r="MXT4" s="1155"/>
      <c r="MXU4" s="1155"/>
      <c r="MXV4" s="1155"/>
      <c r="MXW4" s="1155"/>
      <c r="MXX4" s="1155"/>
      <c r="MXY4" s="1155"/>
      <c r="MXZ4" s="1155"/>
      <c r="MYA4" s="1155"/>
      <c r="MYB4" s="1155"/>
      <c r="MYC4" s="1155"/>
      <c r="MYD4" s="1155"/>
      <c r="MYE4" s="1155"/>
      <c r="MYF4" s="1155"/>
      <c r="MYG4" s="1155"/>
      <c r="MYH4" s="1155"/>
      <c r="MYI4" s="1155"/>
      <c r="MYJ4" s="1155"/>
      <c r="MYK4" s="1155"/>
      <c r="MYL4" s="1155"/>
      <c r="MYM4" s="1155"/>
      <c r="MYN4" s="1155"/>
      <c r="MYO4" s="1155"/>
      <c r="MYP4" s="1155"/>
      <c r="MYQ4" s="1155"/>
      <c r="MYR4" s="1155"/>
      <c r="MYS4" s="1155"/>
      <c r="MYT4" s="1155"/>
      <c r="MYU4" s="1155"/>
      <c r="MYV4" s="1155"/>
      <c r="MYW4" s="1155"/>
      <c r="MYX4" s="1155"/>
      <c r="MYY4" s="1155"/>
      <c r="MYZ4" s="1155"/>
      <c r="MZA4" s="1155"/>
      <c r="MZB4" s="1155"/>
      <c r="MZC4" s="1155"/>
      <c r="MZD4" s="1155"/>
      <c r="MZE4" s="1155"/>
      <c r="MZF4" s="1155"/>
      <c r="MZG4" s="1155"/>
      <c r="MZH4" s="1155"/>
      <c r="MZI4" s="1155"/>
      <c r="MZJ4" s="1155"/>
      <c r="MZK4" s="1155"/>
      <c r="MZL4" s="1155"/>
      <c r="MZM4" s="1155"/>
      <c r="MZN4" s="1155"/>
      <c r="MZO4" s="1155"/>
      <c r="MZP4" s="1155"/>
      <c r="MZQ4" s="1155"/>
      <c r="MZR4" s="1155"/>
      <c r="MZS4" s="1155"/>
      <c r="MZT4" s="1155"/>
      <c r="MZU4" s="1155"/>
      <c r="MZV4" s="1155"/>
      <c r="MZW4" s="1155"/>
      <c r="MZX4" s="1155"/>
      <c r="MZY4" s="1155"/>
      <c r="MZZ4" s="1155"/>
      <c r="NAA4" s="1155"/>
      <c r="NAB4" s="1155"/>
      <c r="NAC4" s="1155"/>
      <c r="NAD4" s="1155"/>
      <c r="NAE4" s="1155"/>
      <c r="NAF4" s="1155"/>
      <c r="NAG4" s="1155"/>
      <c r="NAH4" s="1155"/>
      <c r="NAI4" s="1155"/>
      <c r="NAJ4" s="1155"/>
      <c r="NAK4" s="1155"/>
      <c r="NAL4" s="1155"/>
      <c r="NAM4" s="1155"/>
      <c r="NAN4" s="1155"/>
      <c r="NAO4" s="1155"/>
      <c r="NAP4" s="1155"/>
      <c r="NAQ4" s="1155"/>
      <c r="NAR4" s="1155"/>
      <c r="NAS4" s="1155"/>
      <c r="NAT4" s="1155"/>
      <c r="NAU4" s="1155"/>
      <c r="NAV4" s="1155"/>
      <c r="NAW4" s="1155"/>
      <c r="NAX4" s="1155"/>
      <c r="NAY4" s="1155"/>
      <c r="NAZ4" s="1155"/>
      <c r="NBA4" s="1155"/>
      <c r="NBB4" s="1155"/>
      <c r="NBC4" s="1155"/>
      <c r="NBD4" s="1155"/>
      <c r="NBE4" s="1155"/>
      <c r="NBF4" s="1155"/>
      <c r="NBG4" s="1155"/>
      <c r="NBH4" s="1155"/>
      <c r="NBI4" s="1155"/>
      <c r="NBJ4" s="1155"/>
      <c r="NBK4" s="1155"/>
      <c r="NBL4" s="1155"/>
      <c r="NBM4" s="1155"/>
      <c r="NBN4" s="1155"/>
      <c r="NBO4" s="1155"/>
      <c r="NBP4" s="1155"/>
      <c r="NBQ4" s="1155"/>
      <c r="NBR4" s="1155"/>
      <c r="NBS4" s="1155"/>
      <c r="NBT4" s="1155"/>
      <c r="NBU4" s="1155"/>
      <c r="NBV4" s="1155"/>
      <c r="NBW4" s="1155"/>
      <c r="NBX4" s="1155"/>
      <c r="NBY4" s="1155"/>
      <c r="NBZ4" s="1155"/>
      <c r="NCA4" s="1155"/>
      <c r="NCB4" s="1155"/>
      <c r="NCC4" s="1155"/>
      <c r="NCD4" s="1155"/>
      <c r="NCE4" s="1155"/>
      <c r="NCF4" s="1155"/>
      <c r="NCG4" s="1155"/>
      <c r="NCH4" s="1155"/>
      <c r="NCI4" s="1155"/>
      <c r="NCJ4" s="1155"/>
      <c r="NCK4" s="1155"/>
      <c r="NCL4" s="1155"/>
      <c r="NCM4" s="1155"/>
      <c r="NCN4" s="1155"/>
      <c r="NCO4" s="1155"/>
      <c r="NCP4" s="1155"/>
      <c r="NCQ4" s="1155"/>
      <c r="NCR4" s="1155"/>
      <c r="NCS4" s="1155"/>
      <c r="NCT4" s="1155"/>
      <c r="NCU4" s="1155"/>
      <c r="NCV4" s="1155"/>
      <c r="NCW4" s="1155"/>
      <c r="NCX4" s="1155"/>
      <c r="NCY4" s="1155"/>
      <c r="NCZ4" s="1155"/>
      <c r="NDA4" s="1155"/>
      <c r="NDB4" s="1155"/>
      <c r="NDC4" s="1155"/>
      <c r="NDD4" s="1155"/>
      <c r="NDE4" s="1155"/>
      <c r="NDF4" s="1155"/>
      <c r="NDG4" s="1155"/>
      <c r="NDH4" s="1155"/>
      <c r="NDI4" s="1155"/>
      <c r="NDJ4" s="1155"/>
      <c r="NDK4" s="1155"/>
      <c r="NDL4" s="1155"/>
      <c r="NDM4" s="1155"/>
      <c r="NDN4" s="1155"/>
      <c r="NDO4" s="1155"/>
      <c r="NDP4" s="1155"/>
      <c r="NDQ4" s="1155"/>
      <c r="NDR4" s="1155"/>
      <c r="NDS4" s="1155"/>
      <c r="NDT4" s="1155"/>
      <c r="NDU4" s="1155"/>
      <c r="NDV4" s="1155"/>
      <c r="NDW4" s="1155"/>
      <c r="NDX4" s="1155"/>
      <c r="NDY4" s="1155"/>
      <c r="NDZ4" s="1155"/>
      <c r="NEA4" s="1155"/>
      <c r="NEB4" s="1155"/>
      <c r="NEC4" s="1155"/>
      <c r="NED4" s="1155"/>
      <c r="NEE4" s="1155"/>
      <c r="NEF4" s="1155"/>
      <c r="NEG4" s="1155"/>
      <c r="NEH4" s="1155"/>
      <c r="NEI4" s="1155"/>
      <c r="NEJ4" s="1155"/>
      <c r="NEK4" s="1155"/>
      <c r="NEL4" s="1155"/>
      <c r="NEM4" s="1155"/>
      <c r="NEN4" s="1155"/>
      <c r="NEO4" s="1155"/>
      <c r="NEP4" s="1155"/>
      <c r="NEQ4" s="1155"/>
      <c r="NER4" s="1155"/>
      <c r="NES4" s="1155"/>
      <c r="NET4" s="1155"/>
      <c r="NEU4" s="1155"/>
      <c r="NEV4" s="1155"/>
      <c r="NEW4" s="1155"/>
      <c r="NEX4" s="1155"/>
      <c r="NEY4" s="1155"/>
      <c r="NEZ4" s="1155"/>
      <c r="NFA4" s="1155"/>
      <c r="NFB4" s="1155"/>
      <c r="NFC4" s="1155"/>
      <c r="NFD4" s="1155"/>
      <c r="NFE4" s="1155"/>
      <c r="NFF4" s="1155"/>
      <c r="NFG4" s="1155"/>
      <c r="NFH4" s="1155"/>
      <c r="NFI4" s="1155"/>
      <c r="NFJ4" s="1155"/>
      <c r="NFK4" s="1155"/>
      <c r="NFL4" s="1155"/>
      <c r="NFM4" s="1155"/>
      <c r="NFN4" s="1155"/>
      <c r="NFO4" s="1155"/>
      <c r="NFP4" s="1155"/>
      <c r="NFQ4" s="1155"/>
      <c r="NFR4" s="1155"/>
      <c r="NFS4" s="1155"/>
      <c r="NFT4" s="1155"/>
      <c r="NFU4" s="1155"/>
      <c r="NFV4" s="1155"/>
      <c r="NFW4" s="1155"/>
      <c r="NFX4" s="1155"/>
      <c r="NFY4" s="1155"/>
      <c r="NFZ4" s="1155"/>
      <c r="NGA4" s="1155"/>
      <c r="NGB4" s="1155"/>
      <c r="NGC4" s="1155"/>
      <c r="NGD4" s="1155"/>
      <c r="NGE4" s="1155"/>
      <c r="NGF4" s="1155"/>
      <c r="NGG4" s="1155"/>
      <c r="NGH4" s="1155"/>
      <c r="NGI4" s="1155"/>
      <c r="NGJ4" s="1155"/>
      <c r="NGK4" s="1155"/>
      <c r="NGL4" s="1155"/>
      <c r="NGM4" s="1155"/>
      <c r="NGN4" s="1155"/>
      <c r="NGO4" s="1155"/>
      <c r="NGP4" s="1155"/>
      <c r="NGQ4" s="1155"/>
      <c r="NGR4" s="1155"/>
      <c r="NGS4" s="1155"/>
      <c r="NGT4" s="1155"/>
      <c r="NGU4" s="1155"/>
      <c r="NGV4" s="1155"/>
      <c r="NGW4" s="1155"/>
      <c r="NGX4" s="1155"/>
      <c r="NGY4" s="1155"/>
      <c r="NGZ4" s="1155"/>
      <c r="NHA4" s="1155"/>
      <c r="NHB4" s="1155"/>
      <c r="NHC4" s="1155"/>
      <c r="NHD4" s="1155"/>
      <c r="NHE4" s="1155"/>
      <c r="NHF4" s="1155"/>
      <c r="NHG4" s="1155"/>
      <c r="NHH4" s="1155"/>
      <c r="NHI4" s="1155"/>
      <c r="NHJ4" s="1155"/>
      <c r="NHK4" s="1155"/>
      <c r="NHL4" s="1155"/>
      <c r="NHM4" s="1155"/>
      <c r="NHN4" s="1155"/>
      <c r="NHO4" s="1155"/>
      <c r="NHP4" s="1155"/>
      <c r="NHQ4" s="1155"/>
      <c r="NHR4" s="1155"/>
      <c r="NHS4" s="1155"/>
      <c r="NHT4" s="1155"/>
      <c r="NHU4" s="1155"/>
      <c r="NHV4" s="1155"/>
      <c r="NHW4" s="1155"/>
      <c r="NHX4" s="1155"/>
      <c r="NHY4" s="1155"/>
      <c r="NHZ4" s="1155"/>
      <c r="NIA4" s="1155"/>
      <c r="NIB4" s="1155"/>
      <c r="NIC4" s="1155"/>
      <c r="NID4" s="1155"/>
      <c r="NIE4" s="1155"/>
      <c r="NIF4" s="1155"/>
      <c r="NIG4" s="1155"/>
      <c r="NIH4" s="1155"/>
      <c r="NII4" s="1155"/>
      <c r="NIJ4" s="1155"/>
      <c r="NIK4" s="1155"/>
      <c r="NIL4" s="1155"/>
      <c r="NIM4" s="1155"/>
      <c r="NIN4" s="1155"/>
      <c r="NIO4" s="1155"/>
      <c r="NIP4" s="1155"/>
      <c r="NIQ4" s="1155"/>
      <c r="NIR4" s="1155"/>
      <c r="NIS4" s="1155"/>
      <c r="NIT4" s="1155"/>
      <c r="NIU4" s="1155"/>
      <c r="NIV4" s="1155"/>
      <c r="NIW4" s="1155"/>
      <c r="NIX4" s="1155"/>
      <c r="NIY4" s="1155"/>
      <c r="NIZ4" s="1155"/>
      <c r="NJA4" s="1155"/>
      <c r="NJB4" s="1155"/>
      <c r="NJC4" s="1155"/>
      <c r="NJD4" s="1155"/>
      <c r="NJE4" s="1155"/>
      <c r="NJF4" s="1155"/>
      <c r="NJG4" s="1155"/>
      <c r="NJH4" s="1155"/>
      <c r="NJI4" s="1155"/>
      <c r="NJJ4" s="1155"/>
      <c r="NJK4" s="1155"/>
      <c r="NJL4" s="1155"/>
      <c r="NJM4" s="1155"/>
      <c r="NJN4" s="1155"/>
      <c r="NJO4" s="1155"/>
      <c r="NJP4" s="1155"/>
      <c r="NJQ4" s="1155"/>
      <c r="NJR4" s="1155"/>
      <c r="NJS4" s="1155"/>
      <c r="NJT4" s="1155"/>
      <c r="NJU4" s="1155"/>
      <c r="NJV4" s="1155"/>
      <c r="NJW4" s="1155"/>
      <c r="NJX4" s="1155"/>
      <c r="NJY4" s="1155"/>
      <c r="NJZ4" s="1155"/>
      <c r="NKA4" s="1155"/>
      <c r="NKB4" s="1155"/>
      <c r="NKC4" s="1155"/>
      <c r="NKD4" s="1155"/>
      <c r="NKE4" s="1155"/>
      <c r="NKF4" s="1155"/>
      <c r="NKG4" s="1155"/>
      <c r="NKH4" s="1155"/>
      <c r="NKI4" s="1155"/>
      <c r="NKJ4" s="1155"/>
      <c r="NKK4" s="1155"/>
      <c r="NKL4" s="1155"/>
      <c r="NKM4" s="1155"/>
      <c r="NKN4" s="1155"/>
      <c r="NKO4" s="1155"/>
      <c r="NKP4" s="1155"/>
      <c r="NKQ4" s="1155"/>
      <c r="NKR4" s="1155"/>
      <c r="NKS4" s="1155"/>
      <c r="NKT4" s="1155"/>
      <c r="NKU4" s="1155"/>
      <c r="NKV4" s="1155"/>
      <c r="NKW4" s="1155"/>
      <c r="NKX4" s="1155"/>
      <c r="NKY4" s="1155"/>
      <c r="NKZ4" s="1155"/>
      <c r="NLA4" s="1155"/>
      <c r="NLB4" s="1155"/>
      <c r="NLC4" s="1155"/>
      <c r="NLD4" s="1155"/>
      <c r="NLE4" s="1155"/>
      <c r="NLF4" s="1155"/>
      <c r="NLG4" s="1155"/>
      <c r="NLH4" s="1155"/>
      <c r="NLI4" s="1155"/>
      <c r="NLJ4" s="1155"/>
      <c r="NLK4" s="1155"/>
      <c r="NLL4" s="1155"/>
      <c r="NLM4" s="1155"/>
      <c r="NLN4" s="1155"/>
      <c r="NLO4" s="1155"/>
      <c r="NLP4" s="1155"/>
      <c r="NLQ4" s="1155"/>
      <c r="NLR4" s="1155"/>
      <c r="NLS4" s="1155"/>
      <c r="NLT4" s="1155"/>
      <c r="NLU4" s="1155"/>
      <c r="NLV4" s="1155"/>
      <c r="NLW4" s="1155"/>
      <c r="NLX4" s="1155"/>
      <c r="NLY4" s="1155"/>
      <c r="NLZ4" s="1155"/>
      <c r="NMA4" s="1155"/>
      <c r="NMB4" s="1155"/>
      <c r="NMC4" s="1155"/>
      <c r="NMD4" s="1155"/>
      <c r="NME4" s="1155"/>
      <c r="NMF4" s="1155"/>
      <c r="NMG4" s="1155"/>
      <c r="NMH4" s="1155"/>
      <c r="NMI4" s="1155"/>
      <c r="NMJ4" s="1155"/>
      <c r="NMK4" s="1155"/>
      <c r="NML4" s="1155"/>
      <c r="NMM4" s="1155"/>
      <c r="NMN4" s="1155"/>
      <c r="NMO4" s="1155"/>
      <c r="NMP4" s="1155"/>
      <c r="NMQ4" s="1155"/>
      <c r="NMR4" s="1155"/>
      <c r="NMS4" s="1155"/>
      <c r="NMT4" s="1155"/>
      <c r="NMU4" s="1155"/>
      <c r="NMV4" s="1155"/>
      <c r="NMW4" s="1155"/>
      <c r="NMX4" s="1155"/>
      <c r="NMY4" s="1155"/>
      <c r="NMZ4" s="1155"/>
      <c r="NNA4" s="1155"/>
      <c r="NNB4" s="1155"/>
      <c r="NNC4" s="1155"/>
      <c r="NND4" s="1155"/>
      <c r="NNE4" s="1155"/>
      <c r="NNF4" s="1155"/>
      <c r="NNG4" s="1155"/>
      <c r="NNH4" s="1155"/>
      <c r="NNI4" s="1155"/>
      <c r="NNJ4" s="1155"/>
      <c r="NNK4" s="1155"/>
      <c r="NNL4" s="1155"/>
      <c r="NNM4" s="1155"/>
      <c r="NNN4" s="1155"/>
      <c r="NNO4" s="1155"/>
      <c r="NNP4" s="1155"/>
      <c r="NNQ4" s="1155"/>
      <c r="NNR4" s="1155"/>
      <c r="NNS4" s="1155"/>
      <c r="NNT4" s="1155"/>
      <c r="NNU4" s="1155"/>
      <c r="NNV4" s="1155"/>
      <c r="NNW4" s="1155"/>
      <c r="NNX4" s="1155"/>
      <c r="NNY4" s="1155"/>
      <c r="NNZ4" s="1155"/>
      <c r="NOA4" s="1155"/>
      <c r="NOB4" s="1155"/>
      <c r="NOC4" s="1155"/>
      <c r="NOD4" s="1155"/>
      <c r="NOE4" s="1155"/>
      <c r="NOF4" s="1155"/>
      <c r="NOG4" s="1155"/>
      <c r="NOH4" s="1155"/>
      <c r="NOI4" s="1155"/>
      <c r="NOJ4" s="1155"/>
      <c r="NOK4" s="1155"/>
      <c r="NOL4" s="1155"/>
      <c r="NOM4" s="1155"/>
      <c r="NON4" s="1155"/>
      <c r="NOO4" s="1155"/>
      <c r="NOP4" s="1155"/>
      <c r="NOQ4" s="1155"/>
      <c r="NOR4" s="1155"/>
      <c r="NOS4" s="1155"/>
      <c r="NOT4" s="1155"/>
      <c r="NOU4" s="1155"/>
      <c r="NOV4" s="1155"/>
      <c r="NOW4" s="1155"/>
      <c r="NOX4" s="1155"/>
      <c r="NOY4" s="1155"/>
      <c r="NOZ4" s="1155"/>
      <c r="NPA4" s="1155"/>
      <c r="NPB4" s="1155"/>
      <c r="NPC4" s="1155"/>
      <c r="NPD4" s="1155"/>
      <c r="NPE4" s="1155"/>
      <c r="NPF4" s="1155"/>
      <c r="NPG4" s="1155"/>
      <c r="NPH4" s="1155"/>
      <c r="NPI4" s="1155"/>
      <c r="NPJ4" s="1155"/>
      <c r="NPK4" s="1155"/>
      <c r="NPL4" s="1155"/>
      <c r="NPM4" s="1155"/>
      <c r="NPN4" s="1155"/>
      <c r="NPO4" s="1155"/>
      <c r="NPP4" s="1155"/>
      <c r="NPQ4" s="1155"/>
      <c r="NPR4" s="1155"/>
      <c r="NPS4" s="1155"/>
      <c r="NPT4" s="1155"/>
      <c r="NPU4" s="1155"/>
      <c r="NPV4" s="1155"/>
      <c r="NPW4" s="1155"/>
      <c r="NPX4" s="1155"/>
      <c r="NPY4" s="1155"/>
      <c r="NPZ4" s="1155"/>
      <c r="NQA4" s="1155"/>
      <c r="NQB4" s="1155"/>
      <c r="NQC4" s="1155"/>
      <c r="NQD4" s="1155"/>
      <c r="NQE4" s="1155"/>
      <c r="NQF4" s="1155"/>
      <c r="NQG4" s="1155"/>
      <c r="NQH4" s="1155"/>
      <c r="NQI4" s="1155"/>
      <c r="NQJ4" s="1155"/>
      <c r="NQK4" s="1155"/>
      <c r="NQL4" s="1155"/>
      <c r="NQM4" s="1155"/>
      <c r="NQN4" s="1155"/>
      <c r="NQO4" s="1155"/>
      <c r="NQP4" s="1155"/>
      <c r="NQQ4" s="1155"/>
      <c r="NQR4" s="1155"/>
      <c r="NQS4" s="1155"/>
      <c r="NQT4" s="1155"/>
      <c r="NQU4" s="1155"/>
      <c r="NQV4" s="1155"/>
      <c r="NQW4" s="1155"/>
      <c r="NQX4" s="1155"/>
      <c r="NQY4" s="1155"/>
      <c r="NQZ4" s="1155"/>
      <c r="NRA4" s="1155"/>
      <c r="NRB4" s="1155"/>
      <c r="NRC4" s="1155"/>
      <c r="NRD4" s="1155"/>
      <c r="NRE4" s="1155"/>
      <c r="NRF4" s="1155"/>
      <c r="NRG4" s="1155"/>
      <c r="NRH4" s="1155"/>
      <c r="NRI4" s="1155"/>
      <c r="NRJ4" s="1155"/>
      <c r="NRK4" s="1155"/>
      <c r="NRL4" s="1155"/>
      <c r="NRM4" s="1155"/>
      <c r="NRN4" s="1155"/>
      <c r="NRO4" s="1155"/>
      <c r="NRP4" s="1155"/>
      <c r="NRQ4" s="1155"/>
      <c r="NRR4" s="1155"/>
      <c r="NRS4" s="1155"/>
      <c r="NRT4" s="1155"/>
      <c r="NRU4" s="1155"/>
      <c r="NRV4" s="1155"/>
      <c r="NRW4" s="1155"/>
      <c r="NRX4" s="1155"/>
      <c r="NRY4" s="1155"/>
      <c r="NRZ4" s="1155"/>
      <c r="NSA4" s="1155"/>
      <c r="NSB4" s="1155"/>
      <c r="NSC4" s="1155"/>
      <c r="NSD4" s="1155"/>
      <c r="NSE4" s="1155"/>
      <c r="NSF4" s="1155"/>
      <c r="NSG4" s="1155"/>
      <c r="NSH4" s="1155"/>
      <c r="NSI4" s="1155"/>
      <c r="NSJ4" s="1155"/>
      <c r="NSK4" s="1155"/>
      <c r="NSL4" s="1155"/>
      <c r="NSM4" s="1155"/>
      <c r="NSN4" s="1155"/>
      <c r="NSO4" s="1155"/>
      <c r="NSP4" s="1155"/>
      <c r="NSQ4" s="1155"/>
      <c r="NSR4" s="1155"/>
      <c r="NSS4" s="1155"/>
      <c r="NST4" s="1155"/>
      <c r="NSU4" s="1155"/>
      <c r="NSV4" s="1155"/>
      <c r="NSW4" s="1155"/>
      <c r="NSX4" s="1155"/>
      <c r="NSY4" s="1155"/>
      <c r="NSZ4" s="1155"/>
      <c r="NTA4" s="1155"/>
      <c r="NTB4" s="1155"/>
      <c r="NTC4" s="1155"/>
      <c r="NTD4" s="1155"/>
      <c r="NTE4" s="1155"/>
      <c r="NTF4" s="1155"/>
      <c r="NTG4" s="1155"/>
      <c r="NTH4" s="1155"/>
      <c r="NTI4" s="1155"/>
      <c r="NTJ4" s="1155"/>
      <c r="NTK4" s="1155"/>
      <c r="NTL4" s="1155"/>
      <c r="NTM4" s="1155"/>
      <c r="NTN4" s="1155"/>
      <c r="NTO4" s="1155"/>
      <c r="NTP4" s="1155"/>
      <c r="NTQ4" s="1155"/>
      <c r="NTR4" s="1155"/>
      <c r="NTS4" s="1155"/>
      <c r="NTT4" s="1155"/>
      <c r="NTU4" s="1155"/>
      <c r="NTV4" s="1155"/>
      <c r="NTW4" s="1155"/>
      <c r="NTX4" s="1155"/>
      <c r="NTY4" s="1155"/>
      <c r="NTZ4" s="1155"/>
      <c r="NUA4" s="1155"/>
      <c r="NUB4" s="1155"/>
      <c r="NUC4" s="1155"/>
      <c r="NUD4" s="1155"/>
      <c r="NUE4" s="1155"/>
      <c r="NUF4" s="1155"/>
      <c r="NUG4" s="1155"/>
      <c r="NUH4" s="1155"/>
      <c r="NUI4" s="1155"/>
      <c r="NUJ4" s="1155"/>
      <c r="NUK4" s="1155"/>
      <c r="NUL4" s="1155"/>
      <c r="NUM4" s="1155"/>
      <c r="NUN4" s="1155"/>
      <c r="NUO4" s="1155"/>
      <c r="NUP4" s="1155"/>
      <c r="NUQ4" s="1155"/>
      <c r="NUR4" s="1155"/>
      <c r="NUS4" s="1155"/>
      <c r="NUT4" s="1155"/>
      <c r="NUU4" s="1155"/>
      <c r="NUV4" s="1155"/>
      <c r="NUW4" s="1155"/>
      <c r="NUX4" s="1155"/>
      <c r="NUY4" s="1155"/>
      <c r="NUZ4" s="1155"/>
      <c r="NVA4" s="1155"/>
      <c r="NVB4" s="1155"/>
      <c r="NVC4" s="1155"/>
      <c r="NVD4" s="1155"/>
      <c r="NVE4" s="1155"/>
      <c r="NVF4" s="1155"/>
      <c r="NVG4" s="1155"/>
      <c r="NVH4" s="1155"/>
      <c r="NVI4" s="1155"/>
      <c r="NVJ4" s="1155"/>
      <c r="NVK4" s="1155"/>
      <c r="NVL4" s="1155"/>
      <c r="NVM4" s="1155"/>
      <c r="NVN4" s="1155"/>
      <c r="NVO4" s="1155"/>
      <c r="NVP4" s="1155"/>
      <c r="NVQ4" s="1155"/>
      <c r="NVR4" s="1155"/>
      <c r="NVS4" s="1155"/>
      <c r="NVT4" s="1155"/>
      <c r="NVU4" s="1155"/>
      <c r="NVV4" s="1155"/>
      <c r="NVW4" s="1155"/>
      <c r="NVX4" s="1155"/>
      <c r="NVY4" s="1155"/>
      <c r="NVZ4" s="1155"/>
      <c r="NWA4" s="1155"/>
      <c r="NWB4" s="1155"/>
      <c r="NWC4" s="1155"/>
      <c r="NWD4" s="1155"/>
      <c r="NWE4" s="1155"/>
      <c r="NWF4" s="1155"/>
      <c r="NWG4" s="1155"/>
      <c r="NWH4" s="1155"/>
      <c r="NWI4" s="1155"/>
      <c r="NWJ4" s="1155"/>
      <c r="NWK4" s="1155"/>
      <c r="NWL4" s="1155"/>
      <c r="NWM4" s="1155"/>
      <c r="NWN4" s="1155"/>
      <c r="NWO4" s="1155"/>
      <c r="NWP4" s="1155"/>
      <c r="NWQ4" s="1155"/>
      <c r="NWR4" s="1155"/>
      <c r="NWS4" s="1155"/>
      <c r="NWT4" s="1155"/>
      <c r="NWU4" s="1155"/>
      <c r="NWV4" s="1155"/>
      <c r="NWW4" s="1155"/>
      <c r="NWX4" s="1155"/>
      <c r="NWY4" s="1155"/>
      <c r="NWZ4" s="1155"/>
      <c r="NXA4" s="1155"/>
      <c r="NXB4" s="1155"/>
      <c r="NXC4" s="1155"/>
      <c r="NXD4" s="1155"/>
      <c r="NXE4" s="1155"/>
      <c r="NXF4" s="1155"/>
      <c r="NXG4" s="1155"/>
      <c r="NXH4" s="1155"/>
      <c r="NXI4" s="1155"/>
      <c r="NXJ4" s="1155"/>
      <c r="NXK4" s="1155"/>
      <c r="NXL4" s="1155"/>
      <c r="NXM4" s="1155"/>
      <c r="NXN4" s="1155"/>
      <c r="NXO4" s="1155"/>
      <c r="NXP4" s="1155"/>
      <c r="NXQ4" s="1155"/>
      <c r="NXR4" s="1155"/>
      <c r="NXS4" s="1155"/>
      <c r="NXT4" s="1155"/>
      <c r="NXU4" s="1155"/>
      <c r="NXV4" s="1155"/>
      <c r="NXW4" s="1155"/>
      <c r="NXX4" s="1155"/>
      <c r="NXY4" s="1155"/>
      <c r="NXZ4" s="1155"/>
      <c r="NYA4" s="1155"/>
      <c r="NYB4" s="1155"/>
      <c r="NYC4" s="1155"/>
      <c r="NYD4" s="1155"/>
      <c r="NYE4" s="1155"/>
      <c r="NYF4" s="1155"/>
      <c r="NYG4" s="1155"/>
      <c r="NYH4" s="1155"/>
      <c r="NYI4" s="1155"/>
      <c r="NYJ4" s="1155"/>
      <c r="NYK4" s="1155"/>
      <c r="NYL4" s="1155"/>
      <c r="NYM4" s="1155"/>
      <c r="NYN4" s="1155"/>
      <c r="NYO4" s="1155"/>
      <c r="NYP4" s="1155"/>
      <c r="NYQ4" s="1155"/>
      <c r="NYR4" s="1155"/>
      <c r="NYS4" s="1155"/>
      <c r="NYT4" s="1155"/>
      <c r="NYU4" s="1155"/>
      <c r="NYV4" s="1155"/>
      <c r="NYW4" s="1155"/>
      <c r="NYX4" s="1155"/>
      <c r="NYY4" s="1155"/>
      <c r="NYZ4" s="1155"/>
      <c r="NZA4" s="1155"/>
      <c r="NZB4" s="1155"/>
      <c r="NZC4" s="1155"/>
      <c r="NZD4" s="1155"/>
      <c r="NZE4" s="1155"/>
      <c r="NZF4" s="1155"/>
      <c r="NZG4" s="1155"/>
      <c r="NZH4" s="1155"/>
      <c r="NZI4" s="1155"/>
      <c r="NZJ4" s="1155"/>
      <c r="NZK4" s="1155"/>
      <c r="NZL4" s="1155"/>
      <c r="NZM4" s="1155"/>
      <c r="NZN4" s="1155"/>
      <c r="NZO4" s="1155"/>
      <c r="NZP4" s="1155"/>
      <c r="NZQ4" s="1155"/>
      <c r="NZR4" s="1155"/>
      <c r="NZS4" s="1155"/>
      <c r="NZT4" s="1155"/>
      <c r="NZU4" s="1155"/>
      <c r="NZV4" s="1155"/>
      <c r="NZW4" s="1155"/>
      <c r="NZX4" s="1155"/>
      <c r="NZY4" s="1155"/>
      <c r="NZZ4" s="1155"/>
      <c r="OAA4" s="1155"/>
      <c r="OAB4" s="1155"/>
      <c r="OAC4" s="1155"/>
      <c r="OAD4" s="1155"/>
      <c r="OAE4" s="1155"/>
      <c r="OAF4" s="1155"/>
      <c r="OAG4" s="1155"/>
      <c r="OAH4" s="1155"/>
      <c r="OAI4" s="1155"/>
      <c r="OAJ4" s="1155"/>
      <c r="OAK4" s="1155"/>
      <c r="OAL4" s="1155"/>
      <c r="OAM4" s="1155"/>
      <c r="OAN4" s="1155"/>
      <c r="OAO4" s="1155"/>
      <c r="OAP4" s="1155"/>
      <c r="OAQ4" s="1155"/>
      <c r="OAR4" s="1155"/>
      <c r="OAS4" s="1155"/>
      <c r="OAT4" s="1155"/>
      <c r="OAU4" s="1155"/>
      <c r="OAV4" s="1155"/>
      <c r="OAW4" s="1155"/>
      <c r="OAX4" s="1155"/>
      <c r="OAY4" s="1155"/>
      <c r="OAZ4" s="1155"/>
      <c r="OBA4" s="1155"/>
      <c r="OBB4" s="1155"/>
      <c r="OBC4" s="1155"/>
      <c r="OBD4" s="1155"/>
      <c r="OBE4" s="1155"/>
      <c r="OBF4" s="1155"/>
      <c r="OBG4" s="1155"/>
      <c r="OBH4" s="1155"/>
      <c r="OBI4" s="1155"/>
      <c r="OBJ4" s="1155"/>
      <c r="OBK4" s="1155"/>
      <c r="OBL4" s="1155"/>
      <c r="OBM4" s="1155"/>
      <c r="OBN4" s="1155"/>
      <c r="OBO4" s="1155"/>
      <c r="OBP4" s="1155"/>
      <c r="OBQ4" s="1155"/>
      <c r="OBR4" s="1155"/>
      <c r="OBS4" s="1155"/>
      <c r="OBT4" s="1155"/>
      <c r="OBU4" s="1155"/>
      <c r="OBV4" s="1155"/>
      <c r="OBW4" s="1155"/>
      <c r="OBX4" s="1155"/>
      <c r="OBY4" s="1155"/>
      <c r="OBZ4" s="1155"/>
      <c r="OCA4" s="1155"/>
      <c r="OCB4" s="1155"/>
      <c r="OCC4" s="1155"/>
      <c r="OCD4" s="1155"/>
      <c r="OCE4" s="1155"/>
      <c r="OCF4" s="1155"/>
      <c r="OCG4" s="1155"/>
      <c r="OCH4" s="1155"/>
      <c r="OCI4" s="1155"/>
      <c r="OCJ4" s="1155"/>
      <c r="OCK4" s="1155"/>
      <c r="OCL4" s="1155"/>
      <c r="OCM4" s="1155"/>
      <c r="OCN4" s="1155"/>
      <c r="OCO4" s="1155"/>
      <c r="OCP4" s="1155"/>
      <c r="OCQ4" s="1155"/>
      <c r="OCR4" s="1155"/>
      <c r="OCS4" s="1155"/>
      <c r="OCT4" s="1155"/>
      <c r="OCU4" s="1155"/>
      <c r="OCV4" s="1155"/>
      <c r="OCW4" s="1155"/>
      <c r="OCX4" s="1155"/>
      <c r="OCY4" s="1155"/>
      <c r="OCZ4" s="1155"/>
      <c r="ODA4" s="1155"/>
      <c r="ODB4" s="1155"/>
      <c r="ODC4" s="1155"/>
      <c r="ODD4" s="1155"/>
      <c r="ODE4" s="1155"/>
      <c r="ODF4" s="1155"/>
      <c r="ODG4" s="1155"/>
      <c r="ODH4" s="1155"/>
      <c r="ODI4" s="1155"/>
      <c r="ODJ4" s="1155"/>
      <c r="ODK4" s="1155"/>
      <c r="ODL4" s="1155"/>
      <c r="ODM4" s="1155"/>
      <c r="ODN4" s="1155"/>
      <c r="ODO4" s="1155"/>
      <c r="ODP4" s="1155"/>
      <c r="ODQ4" s="1155"/>
      <c r="ODR4" s="1155"/>
      <c r="ODS4" s="1155"/>
      <c r="ODT4" s="1155"/>
      <c r="ODU4" s="1155"/>
      <c r="ODV4" s="1155"/>
      <c r="ODW4" s="1155"/>
      <c r="ODX4" s="1155"/>
      <c r="ODY4" s="1155"/>
      <c r="ODZ4" s="1155"/>
      <c r="OEA4" s="1155"/>
      <c r="OEB4" s="1155"/>
      <c r="OEC4" s="1155"/>
      <c r="OED4" s="1155"/>
      <c r="OEE4" s="1155"/>
      <c r="OEF4" s="1155"/>
      <c r="OEG4" s="1155"/>
      <c r="OEH4" s="1155"/>
      <c r="OEI4" s="1155"/>
      <c r="OEJ4" s="1155"/>
      <c r="OEK4" s="1155"/>
      <c r="OEL4" s="1155"/>
      <c r="OEM4" s="1155"/>
      <c r="OEN4" s="1155"/>
      <c r="OEO4" s="1155"/>
      <c r="OEP4" s="1155"/>
      <c r="OEQ4" s="1155"/>
      <c r="OER4" s="1155"/>
      <c r="OES4" s="1155"/>
      <c r="OET4" s="1155"/>
      <c r="OEU4" s="1155"/>
      <c r="OEV4" s="1155"/>
      <c r="OEW4" s="1155"/>
      <c r="OEX4" s="1155"/>
      <c r="OEY4" s="1155"/>
      <c r="OEZ4" s="1155"/>
      <c r="OFA4" s="1155"/>
      <c r="OFB4" s="1155"/>
      <c r="OFC4" s="1155"/>
      <c r="OFD4" s="1155"/>
      <c r="OFE4" s="1155"/>
      <c r="OFF4" s="1155"/>
      <c r="OFG4" s="1155"/>
      <c r="OFH4" s="1155"/>
      <c r="OFI4" s="1155"/>
      <c r="OFJ4" s="1155"/>
      <c r="OFK4" s="1155"/>
      <c r="OFL4" s="1155"/>
      <c r="OFM4" s="1155"/>
      <c r="OFN4" s="1155"/>
      <c r="OFO4" s="1155"/>
      <c r="OFP4" s="1155"/>
      <c r="OFQ4" s="1155"/>
      <c r="OFR4" s="1155"/>
      <c r="OFS4" s="1155"/>
      <c r="OFT4" s="1155"/>
      <c r="OFU4" s="1155"/>
      <c r="OFV4" s="1155"/>
      <c r="OFW4" s="1155"/>
      <c r="OFX4" s="1155"/>
      <c r="OFY4" s="1155"/>
      <c r="OFZ4" s="1155"/>
      <c r="OGA4" s="1155"/>
      <c r="OGB4" s="1155"/>
      <c r="OGC4" s="1155"/>
      <c r="OGD4" s="1155"/>
      <c r="OGE4" s="1155"/>
      <c r="OGF4" s="1155"/>
      <c r="OGG4" s="1155"/>
      <c r="OGH4" s="1155"/>
      <c r="OGI4" s="1155"/>
      <c r="OGJ4" s="1155"/>
      <c r="OGK4" s="1155"/>
      <c r="OGL4" s="1155"/>
      <c r="OGM4" s="1155"/>
      <c r="OGN4" s="1155"/>
      <c r="OGO4" s="1155"/>
      <c r="OGP4" s="1155"/>
      <c r="OGQ4" s="1155"/>
      <c r="OGR4" s="1155"/>
      <c r="OGS4" s="1155"/>
      <c r="OGT4" s="1155"/>
      <c r="OGU4" s="1155"/>
      <c r="OGV4" s="1155"/>
      <c r="OGW4" s="1155"/>
      <c r="OGX4" s="1155"/>
      <c r="OGY4" s="1155"/>
      <c r="OGZ4" s="1155"/>
      <c r="OHA4" s="1155"/>
      <c r="OHB4" s="1155"/>
      <c r="OHC4" s="1155"/>
      <c r="OHD4" s="1155"/>
      <c r="OHE4" s="1155"/>
      <c r="OHF4" s="1155"/>
      <c r="OHG4" s="1155"/>
      <c r="OHH4" s="1155"/>
      <c r="OHI4" s="1155"/>
      <c r="OHJ4" s="1155"/>
      <c r="OHK4" s="1155"/>
      <c r="OHL4" s="1155"/>
      <c r="OHM4" s="1155"/>
      <c r="OHN4" s="1155"/>
      <c r="OHO4" s="1155"/>
      <c r="OHP4" s="1155"/>
      <c r="OHQ4" s="1155"/>
      <c r="OHR4" s="1155"/>
      <c r="OHS4" s="1155"/>
      <c r="OHT4" s="1155"/>
      <c r="OHU4" s="1155"/>
      <c r="OHV4" s="1155"/>
      <c r="OHW4" s="1155"/>
      <c r="OHX4" s="1155"/>
      <c r="OHY4" s="1155"/>
      <c r="OHZ4" s="1155"/>
      <c r="OIA4" s="1155"/>
      <c r="OIB4" s="1155"/>
      <c r="OIC4" s="1155"/>
      <c r="OID4" s="1155"/>
      <c r="OIE4" s="1155"/>
      <c r="OIF4" s="1155"/>
      <c r="OIG4" s="1155"/>
      <c r="OIH4" s="1155"/>
      <c r="OII4" s="1155"/>
      <c r="OIJ4" s="1155"/>
      <c r="OIK4" s="1155"/>
      <c r="OIL4" s="1155"/>
      <c r="OIM4" s="1155"/>
      <c r="OIN4" s="1155"/>
      <c r="OIO4" s="1155"/>
      <c r="OIP4" s="1155"/>
      <c r="OIQ4" s="1155"/>
      <c r="OIR4" s="1155"/>
      <c r="OIS4" s="1155"/>
      <c r="OIT4" s="1155"/>
      <c r="OIU4" s="1155"/>
      <c r="OIV4" s="1155"/>
      <c r="OIW4" s="1155"/>
      <c r="OIX4" s="1155"/>
      <c r="OIY4" s="1155"/>
      <c r="OIZ4" s="1155"/>
      <c r="OJA4" s="1155"/>
      <c r="OJB4" s="1155"/>
      <c r="OJC4" s="1155"/>
      <c r="OJD4" s="1155"/>
      <c r="OJE4" s="1155"/>
      <c r="OJF4" s="1155"/>
      <c r="OJG4" s="1155"/>
      <c r="OJH4" s="1155"/>
      <c r="OJI4" s="1155"/>
      <c r="OJJ4" s="1155"/>
      <c r="OJK4" s="1155"/>
      <c r="OJL4" s="1155"/>
      <c r="OJM4" s="1155"/>
      <c r="OJN4" s="1155"/>
      <c r="OJO4" s="1155"/>
      <c r="OJP4" s="1155"/>
      <c r="OJQ4" s="1155"/>
      <c r="OJR4" s="1155"/>
      <c r="OJS4" s="1155"/>
      <c r="OJT4" s="1155"/>
      <c r="OJU4" s="1155"/>
      <c r="OJV4" s="1155"/>
      <c r="OJW4" s="1155"/>
      <c r="OJX4" s="1155"/>
      <c r="OJY4" s="1155"/>
      <c r="OJZ4" s="1155"/>
      <c r="OKA4" s="1155"/>
      <c r="OKB4" s="1155"/>
      <c r="OKC4" s="1155"/>
      <c r="OKD4" s="1155"/>
      <c r="OKE4" s="1155"/>
      <c r="OKF4" s="1155"/>
      <c r="OKG4" s="1155"/>
      <c r="OKH4" s="1155"/>
      <c r="OKI4" s="1155"/>
      <c r="OKJ4" s="1155"/>
      <c r="OKK4" s="1155"/>
      <c r="OKL4" s="1155"/>
      <c r="OKM4" s="1155"/>
      <c r="OKN4" s="1155"/>
      <c r="OKO4" s="1155"/>
      <c r="OKP4" s="1155"/>
      <c r="OKQ4" s="1155"/>
      <c r="OKR4" s="1155"/>
      <c r="OKS4" s="1155"/>
      <c r="OKT4" s="1155"/>
      <c r="OKU4" s="1155"/>
      <c r="OKV4" s="1155"/>
      <c r="OKW4" s="1155"/>
      <c r="OKX4" s="1155"/>
      <c r="OKY4" s="1155"/>
      <c r="OKZ4" s="1155"/>
      <c r="OLA4" s="1155"/>
      <c r="OLB4" s="1155"/>
      <c r="OLC4" s="1155"/>
      <c r="OLD4" s="1155"/>
      <c r="OLE4" s="1155"/>
      <c r="OLF4" s="1155"/>
      <c r="OLG4" s="1155"/>
      <c r="OLH4" s="1155"/>
      <c r="OLI4" s="1155"/>
      <c r="OLJ4" s="1155"/>
      <c r="OLK4" s="1155"/>
      <c r="OLL4" s="1155"/>
      <c r="OLM4" s="1155"/>
      <c r="OLN4" s="1155"/>
      <c r="OLO4" s="1155"/>
      <c r="OLP4" s="1155"/>
      <c r="OLQ4" s="1155"/>
      <c r="OLR4" s="1155"/>
      <c r="OLS4" s="1155"/>
      <c r="OLT4" s="1155"/>
      <c r="OLU4" s="1155"/>
      <c r="OLV4" s="1155"/>
      <c r="OLW4" s="1155"/>
      <c r="OLX4" s="1155"/>
      <c r="OLY4" s="1155"/>
      <c r="OLZ4" s="1155"/>
      <c r="OMA4" s="1155"/>
      <c r="OMB4" s="1155"/>
      <c r="OMC4" s="1155"/>
      <c r="OMD4" s="1155"/>
      <c r="OME4" s="1155"/>
      <c r="OMF4" s="1155"/>
      <c r="OMG4" s="1155"/>
      <c r="OMH4" s="1155"/>
      <c r="OMI4" s="1155"/>
      <c r="OMJ4" s="1155"/>
      <c r="OMK4" s="1155"/>
      <c r="OML4" s="1155"/>
      <c r="OMM4" s="1155"/>
      <c r="OMN4" s="1155"/>
      <c r="OMO4" s="1155"/>
      <c r="OMP4" s="1155"/>
      <c r="OMQ4" s="1155"/>
      <c r="OMR4" s="1155"/>
      <c r="OMS4" s="1155"/>
      <c r="OMT4" s="1155"/>
      <c r="OMU4" s="1155"/>
      <c r="OMV4" s="1155"/>
      <c r="OMW4" s="1155"/>
      <c r="OMX4" s="1155"/>
      <c r="OMY4" s="1155"/>
      <c r="OMZ4" s="1155"/>
      <c r="ONA4" s="1155"/>
      <c r="ONB4" s="1155"/>
      <c r="ONC4" s="1155"/>
      <c r="OND4" s="1155"/>
      <c r="ONE4" s="1155"/>
      <c r="ONF4" s="1155"/>
      <c r="ONG4" s="1155"/>
      <c r="ONH4" s="1155"/>
      <c r="ONI4" s="1155"/>
      <c r="ONJ4" s="1155"/>
      <c r="ONK4" s="1155"/>
      <c r="ONL4" s="1155"/>
      <c r="ONM4" s="1155"/>
      <c r="ONN4" s="1155"/>
      <c r="ONO4" s="1155"/>
      <c r="ONP4" s="1155"/>
      <c r="ONQ4" s="1155"/>
      <c r="ONR4" s="1155"/>
      <c r="ONS4" s="1155"/>
      <c r="ONT4" s="1155"/>
      <c r="ONU4" s="1155"/>
      <c r="ONV4" s="1155"/>
      <c r="ONW4" s="1155"/>
      <c r="ONX4" s="1155"/>
      <c r="ONY4" s="1155"/>
      <c r="ONZ4" s="1155"/>
      <c r="OOA4" s="1155"/>
      <c r="OOB4" s="1155"/>
      <c r="OOC4" s="1155"/>
      <c r="OOD4" s="1155"/>
      <c r="OOE4" s="1155"/>
      <c r="OOF4" s="1155"/>
      <c r="OOG4" s="1155"/>
      <c r="OOH4" s="1155"/>
      <c r="OOI4" s="1155"/>
      <c r="OOJ4" s="1155"/>
      <c r="OOK4" s="1155"/>
      <c r="OOL4" s="1155"/>
      <c r="OOM4" s="1155"/>
      <c r="OON4" s="1155"/>
      <c r="OOO4" s="1155"/>
      <c r="OOP4" s="1155"/>
      <c r="OOQ4" s="1155"/>
      <c r="OOR4" s="1155"/>
      <c r="OOS4" s="1155"/>
      <c r="OOT4" s="1155"/>
      <c r="OOU4" s="1155"/>
      <c r="OOV4" s="1155"/>
      <c r="OOW4" s="1155"/>
      <c r="OOX4" s="1155"/>
      <c r="OOY4" s="1155"/>
      <c r="OOZ4" s="1155"/>
      <c r="OPA4" s="1155"/>
      <c r="OPB4" s="1155"/>
      <c r="OPC4" s="1155"/>
      <c r="OPD4" s="1155"/>
      <c r="OPE4" s="1155"/>
      <c r="OPF4" s="1155"/>
      <c r="OPG4" s="1155"/>
      <c r="OPH4" s="1155"/>
      <c r="OPI4" s="1155"/>
      <c r="OPJ4" s="1155"/>
      <c r="OPK4" s="1155"/>
      <c r="OPL4" s="1155"/>
      <c r="OPM4" s="1155"/>
      <c r="OPN4" s="1155"/>
      <c r="OPO4" s="1155"/>
      <c r="OPP4" s="1155"/>
      <c r="OPQ4" s="1155"/>
      <c r="OPR4" s="1155"/>
      <c r="OPS4" s="1155"/>
      <c r="OPT4" s="1155"/>
      <c r="OPU4" s="1155"/>
      <c r="OPV4" s="1155"/>
      <c r="OPW4" s="1155"/>
      <c r="OPX4" s="1155"/>
      <c r="OPY4" s="1155"/>
      <c r="OPZ4" s="1155"/>
      <c r="OQA4" s="1155"/>
      <c r="OQB4" s="1155"/>
      <c r="OQC4" s="1155"/>
      <c r="OQD4" s="1155"/>
      <c r="OQE4" s="1155"/>
      <c r="OQF4" s="1155"/>
      <c r="OQG4" s="1155"/>
      <c r="OQH4" s="1155"/>
      <c r="OQI4" s="1155"/>
      <c r="OQJ4" s="1155"/>
      <c r="OQK4" s="1155"/>
      <c r="OQL4" s="1155"/>
      <c r="OQM4" s="1155"/>
      <c r="OQN4" s="1155"/>
      <c r="OQO4" s="1155"/>
      <c r="OQP4" s="1155"/>
      <c r="OQQ4" s="1155"/>
      <c r="OQR4" s="1155"/>
      <c r="OQS4" s="1155"/>
      <c r="OQT4" s="1155"/>
      <c r="OQU4" s="1155"/>
      <c r="OQV4" s="1155"/>
      <c r="OQW4" s="1155"/>
      <c r="OQX4" s="1155"/>
      <c r="OQY4" s="1155"/>
      <c r="OQZ4" s="1155"/>
      <c r="ORA4" s="1155"/>
      <c r="ORB4" s="1155"/>
      <c r="ORC4" s="1155"/>
      <c r="ORD4" s="1155"/>
      <c r="ORE4" s="1155"/>
      <c r="ORF4" s="1155"/>
      <c r="ORG4" s="1155"/>
      <c r="ORH4" s="1155"/>
      <c r="ORI4" s="1155"/>
      <c r="ORJ4" s="1155"/>
      <c r="ORK4" s="1155"/>
      <c r="ORL4" s="1155"/>
      <c r="ORM4" s="1155"/>
      <c r="ORN4" s="1155"/>
      <c r="ORO4" s="1155"/>
      <c r="ORP4" s="1155"/>
      <c r="ORQ4" s="1155"/>
      <c r="ORR4" s="1155"/>
      <c r="ORS4" s="1155"/>
      <c r="ORT4" s="1155"/>
      <c r="ORU4" s="1155"/>
      <c r="ORV4" s="1155"/>
      <c r="ORW4" s="1155"/>
      <c r="ORX4" s="1155"/>
      <c r="ORY4" s="1155"/>
      <c r="ORZ4" s="1155"/>
      <c r="OSA4" s="1155"/>
      <c r="OSB4" s="1155"/>
      <c r="OSC4" s="1155"/>
      <c r="OSD4" s="1155"/>
      <c r="OSE4" s="1155"/>
      <c r="OSF4" s="1155"/>
      <c r="OSG4" s="1155"/>
      <c r="OSH4" s="1155"/>
      <c r="OSI4" s="1155"/>
      <c r="OSJ4" s="1155"/>
      <c r="OSK4" s="1155"/>
      <c r="OSL4" s="1155"/>
      <c r="OSM4" s="1155"/>
      <c r="OSN4" s="1155"/>
      <c r="OSO4" s="1155"/>
      <c r="OSP4" s="1155"/>
      <c r="OSQ4" s="1155"/>
      <c r="OSR4" s="1155"/>
      <c r="OSS4" s="1155"/>
      <c r="OST4" s="1155"/>
      <c r="OSU4" s="1155"/>
      <c r="OSV4" s="1155"/>
      <c r="OSW4" s="1155"/>
      <c r="OSX4" s="1155"/>
      <c r="OSY4" s="1155"/>
      <c r="OSZ4" s="1155"/>
      <c r="OTA4" s="1155"/>
      <c r="OTB4" s="1155"/>
      <c r="OTC4" s="1155"/>
      <c r="OTD4" s="1155"/>
      <c r="OTE4" s="1155"/>
      <c r="OTF4" s="1155"/>
      <c r="OTG4" s="1155"/>
      <c r="OTH4" s="1155"/>
      <c r="OTI4" s="1155"/>
      <c r="OTJ4" s="1155"/>
      <c r="OTK4" s="1155"/>
      <c r="OTL4" s="1155"/>
      <c r="OTM4" s="1155"/>
      <c r="OTN4" s="1155"/>
      <c r="OTO4" s="1155"/>
      <c r="OTP4" s="1155"/>
      <c r="OTQ4" s="1155"/>
      <c r="OTR4" s="1155"/>
      <c r="OTS4" s="1155"/>
      <c r="OTT4" s="1155"/>
      <c r="OTU4" s="1155"/>
      <c r="OTV4" s="1155"/>
      <c r="OTW4" s="1155"/>
      <c r="OTX4" s="1155"/>
      <c r="OTY4" s="1155"/>
      <c r="OTZ4" s="1155"/>
      <c r="OUA4" s="1155"/>
      <c r="OUB4" s="1155"/>
      <c r="OUC4" s="1155"/>
      <c r="OUD4" s="1155"/>
      <c r="OUE4" s="1155"/>
      <c r="OUF4" s="1155"/>
      <c r="OUG4" s="1155"/>
      <c r="OUH4" s="1155"/>
      <c r="OUI4" s="1155"/>
      <c r="OUJ4" s="1155"/>
      <c r="OUK4" s="1155"/>
      <c r="OUL4" s="1155"/>
      <c r="OUM4" s="1155"/>
      <c r="OUN4" s="1155"/>
      <c r="OUO4" s="1155"/>
      <c r="OUP4" s="1155"/>
      <c r="OUQ4" s="1155"/>
      <c r="OUR4" s="1155"/>
      <c r="OUS4" s="1155"/>
      <c r="OUT4" s="1155"/>
      <c r="OUU4" s="1155"/>
      <c r="OUV4" s="1155"/>
      <c r="OUW4" s="1155"/>
      <c r="OUX4" s="1155"/>
      <c r="OUY4" s="1155"/>
      <c r="OUZ4" s="1155"/>
      <c r="OVA4" s="1155"/>
      <c r="OVB4" s="1155"/>
      <c r="OVC4" s="1155"/>
      <c r="OVD4" s="1155"/>
      <c r="OVE4" s="1155"/>
      <c r="OVF4" s="1155"/>
      <c r="OVG4" s="1155"/>
      <c r="OVH4" s="1155"/>
      <c r="OVI4" s="1155"/>
      <c r="OVJ4" s="1155"/>
      <c r="OVK4" s="1155"/>
      <c r="OVL4" s="1155"/>
      <c r="OVM4" s="1155"/>
      <c r="OVN4" s="1155"/>
      <c r="OVO4" s="1155"/>
      <c r="OVP4" s="1155"/>
      <c r="OVQ4" s="1155"/>
      <c r="OVR4" s="1155"/>
      <c r="OVS4" s="1155"/>
      <c r="OVT4" s="1155"/>
      <c r="OVU4" s="1155"/>
      <c r="OVV4" s="1155"/>
      <c r="OVW4" s="1155"/>
      <c r="OVX4" s="1155"/>
      <c r="OVY4" s="1155"/>
      <c r="OVZ4" s="1155"/>
      <c r="OWA4" s="1155"/>
      <c r="OWB4" s="1155"/>
      <c r="OWC4" s="1155"/>
      <c r="OWD4" s="1155"/>
      <c r="OWE4" s="1155"/>
      <c r="OWF4" s="1155"/>
      <c r="OWG4" s="1155"/>
      <c r="OWH4" s="1155"/>
      <c r="OWI4" s="1155"/>
      <c r="OWJ4" s="1155"/>
      <c r="OWK4" s="1155"/>
      <c r="OWL4" s="1155"/>
      <c r="OWM4" s="1155"/>
      <c r="OWN4" s="1155"/>
      <c r="OWO4" s="1155"/>
      <c r="OWP4" s="1155"/>
      <c r="OWQ4" s="1155"/>
      <c r="OWR4" s="1155"/>
      <c r="OWS4" s="1155"/>
      <c r="OWT4" s="1155"/>
      <c r="OWU4" s="1155"/>
      <c r="OWV4" s="1155"/>
      <c r="OWW4" s="1155"/>
      <c r="OWX4" s="1155"/>
      <c r="OWY4" s="1155"/>
      <c r="OWZ4" s="1155"/>
      <c r="OXA4" s="1155"/>
      <c r="OXB4" s="1155"/>
      <c r="OXC4" s="1155"/>
      <c r="OXD4" s="1155"/>
      <c r="OXE4" s="1155"/>
      <c r="OXF4" s="1155"/>
      <c r="OXG4" s="1155"/>
      <c r="OXH4" s="1155"/>
      <c r="OXI4" s="1155"/>
      <c r="OXJ4" s="1155"/>
      <c r="OXK4" s="1155"/>
      <c r="OXL4" s="1155"/>
      <c r="OXM4" s="1155"/>
      <c r="OXN4" s="1155"/>
      <c r="OXO4" s="1155"/>
      <c r="OXP4" s="1155"/>
      <c r="OXQ4" s="1155"/>
      <c r="OXR4" s="1155"/>
      <c r="OXS4" s="1155"/>
      <c r="OXT4" s="1155"/>
      <c r="OXU4" s="1155"/>
      <c r="OXV4" s="1155"/>
      <c r="OXW4" s="1155"/>
      <c r="OXX4" s="1155"/>
      <c r="OXY4" s="1155"/>
      <c r="OXZ4" s="1155"/>
      <c r="OYA4" s="1155"/>
      <c r="OYB4" s="1155"/>
      <c r="OYC4" s="1155"/>
      <c r="OYD4" s="1155"/>
      <c r="OYE4" s="1155"/>
      <c r="OYF4" s="1155"/>
      <c r="OYG4" s="1155"/>
      <c r="OYH4" s="1155"/>
      <c r="OYI4" s="1155"/>
      <c r="OYJ4" s="1155"/>
      <c r="OYK4" s="1155"/>
      <c r="OYL4" s="1155"/>
      <c r="OYM4" s="1155"/>
      <c r="OYN4" s="1155"/>
      <c r="OYO4" s="1155"/>
      <c r="OYP4" s="1155"/>
      <c r="OYQ4" s="1155"/>
      <c r="OYR4" s="1155"/>
      <c r="OYS4" s="1155"/>
      <c r="OYT4" s="1155"/>
      <c r="OYU4" s="1155"/>
      <c r="OYV4" s="1155"/>
      <c r="OYW4" s="1155"/>
      <c r="OYX4" s="1155"/>
      <c r="OYY4" s="1155"/>
      <c r="OYZ4" s="1155"/>
      <c r="OZA4" s="1155"/>
      <c r="OZB4" s="1155"/>
      <c r="OZC4" s="1155"/>
      <c r="OZD4" s="1155"/>
      <c r="OZE4" s="1155"/>
      <c r="OZF4" s="1155"/>
      <c r="OZG4" s="1155"/>
      <c r="OZH4" s="1155"/>
      <c r="OZI4" s="1155"/>
      <c r="OZJ4" s="1155"/>
      <c r="OZK4" s="1155"/>
      <c r="OZL4" s="1155"/>
      <c r="OZM4" s="1155"/>
      <c r="OZN4" s="1155"/>
      <c r="OZO4" s="1155"/>
      <c r="OZP4" s="1155"/>
      <c r="OZQ4" s="1155"/>
      <c r="OZR4" s="1155"/>
      <c r="OZS4" s="1155"/>
      <c r="OZT4" s="1155"/>
      <c r="OZU4" s="1155"/>
      <c r="OZV4" s="1155"/>
      <c r="OZW4" s="1155"/>
      <c r="OZX4" s="1155"/>
      <c r="OZY4" s="1155"/>
      <c r="OZZ4" s="1155"/>
      <c r="PAA4" s="1155"/>
      <c r="PAB4" s="1155"/>
      <c r="PAC4" s="1155"/>
      <c r="PAD4" s="1155"/>
      <c r="PAE4" s="1155"/>
      <c r="PAF4" s="1155"/>
      <c r="PAG4" s="1155"/>
      <c r="PAH4" s="1155"/>
      <c r="PAI4" s="1155"/>
      <c r="PAJ4" s="1155"/>
      <c r="PAK4" s="1155"/>
      <c r="PAL4" s="1155"/>
      <c r="PAM4" s="1155"/>
      <c r="PAN4" s="1155"/>
      <c r="PAO4" s="1155"/>
      <c r="PAP4" s="1155"/>
      <c r="PAQ4" s="1155"/>
      <c r="PAR4" s="1155"/>
      <c r="PAS4" s="1155"/>
      <c r="PAT4" s="1155"/>
      <c r="PAU4" s="1155"/>
      <c r="PAV4" s="1155"/>
      <c r="PAW4" s="1155"/>
      <c r="PAX4" s="1155"/>
      <c r="PAY4" s="1155"/>
      <c r="PAZ4" s="1155"/>
      <c r="PBA4" s="1155"/>
      <c r="PBB4" s="1155"/>
      <c r="PBC4" s="1155"/>
      <c r="PBD4" s="1155"/>
      <c r="PBE4" s="1155"/>
      <c r="PBF4" s="1155"/>
      <c r="PBG4" s="1155"/>
      <c r="PBH4" s="1155"/>
      <c r="PBI4" s="1155"/>
      <c r="PBJ4" s="1155"/>
      <c r="PBK4" s="1155"/>
      <c r="PBL4" s="1155"/>
      <c r="PBM4" s="1155"/>
      <c r="PBN4" s="1155"/>
      <c r="PBO4" s="1155"/>
      <c r="PBP4" s="1155"/>
      <c r="PBQ4" s="1155"/>
      <c r="PBR4" s="1155"/>
      <c r="PBS4" s="1155"/>
      <c r="PBT4" s="1155"/>
      <c r="PBU4" s="1155"/>
      <c r="PBV4" s="1155"/>
      <c r="PBW4" s="1155"/>
      <c r="PBX4" s="1155"/>
      <c r="PBY4" s="1155"/>
      <c r="PBZ4" s="1155"/>
      <c r="PCA4" s="1155"/>
      <c r="PCB4" s="1155"/>
      <c r="PCC4" s="1155"/>
      <c r="PCD4" s="1155"/>
      <c r="PCE4" s="1155"/>
      <c r="PCF4" s="1155"/>
      <c r="PCG4" s="1155"/>
      <c r="PCH4" s="1155"/>
      <c r="PCI4" s="1155"/>
      <c r="PCJ4" s="1155"/>
      <c r="PCK4" s="1155"/>
      <c r="PCL4" s="1155"/>
      <c r="PCM4" s="1155"/>
      <c r="PCN4" s="1155"/>
      <c r="PCO4" s="1155"/>
      <c r="PCP4" s="1155"/>
      <c r="PCQ4" s="1155"/>
      <c r="PCR4" s="1155"/>
      <c r="PCS4" s="1155"/>
      <c r="PCT4" s="1155"/>
      <c r="PCU4" s="1155"/>
      <c r="PCV4" s="1155"/>
      <c r="PCW4" s="1155"/>
      <c r="PCX4" s="1155"/>
      <c r="PCY4" s="1155"/>
      <c r="PCZ4" s="1155"/>
      <c r="PDA4" s="1155"/>
      <c r="PDB4" s="1155"/>
      <c r="PDC4" s="1155"/>
      <c r="PDD4" s="1155"/>
      <c r="PDE4" s="1155"/>
      <c r="PDF4" s="1155"/>
      <c r="PDG4" s="1155"/>
      <c r="PDH4" s="1155"/>
      <c r="PDI4" s="1155"/>
      <c r="PDJ4" s="1155"/>
      <c r="PDK4" s="1155"/>
      <c r="PDL4" s="1155"/>
      <c r="PDM4" s="1155"/>
      <c r="PDN4" s="1155"/>
      <c r="PDO4" s="1155"/>
      <c r="PDP4" s="1155"/>
      <c r="PDQ4" s="1155"/>
      <c r="PDR4" s="1155"/>
      <c r="PDS4" s="1155"/>
      <c r="PDT4" s="1155"/>
      <c r="PDU4" s="1155"/>
      <c r="PDV4" s="1155"/>
      <c r="PDW4" s="1155"/>
      <c r="PDX4" s="1155"/>
      <c r="PDY4" s="1155"/>
      <c r="PDZ4" s="1155"/>
      <c r="PEA4" s="1155"/>
      <c r="PEB4" s="1155"/>
      <c r="PEC4" s="1155"/>
      <c r="PED4" s="1155"/>
      <c r="PEE4" s="1155"/>
      <c r="PEF4" s="1155"/>
      <c r="PEG4" s="1155"/>
      <c r="PEH4" s="1155"/>
      <c r="PEI4" s="1155"/>
      <c r="PEJ4" s="1155"/>
      <c r="PEK4" s="1155"/>
      <c r="PEL4" s="1155"/>
      <c r="PEM4" s="1155"/>
      <c r="PEN4" s="1155"/>
      <c r="PEO4" s="1155"/>
      <c r="PEP4" s="1155"/>
      <c r="PEQ4" s="1155"/>
      <c r="PER4" s="1155"/>
      <c r="PES4" s="1155"/>
      <c r="PET4" s="1155"/>
      <c r="PEU4" s="1155"/>
      <c r="PEV4" s="1155"/>
      <c r="PEW4" s="1155"/>
      <c r="PEX4" s="1155"/>
      <c r="PEY4" s="1155"/>
      <c r="PEZ4" s="1155"/>
      <c r="PFA4" s="1155"/>
      <c r="PFB4" s="1155"/>
      <c r="PFC4" s="1155"/>
      <c r="PFD4" s="1155"/>
      <c r="PFE4" s="1155"/>
      <c r="PFF4" s="1155"/>
      <c r="PFG4" s="1155"/>
      <c r="PFH4" s="1155"/>
      <c r="PFI4" s="1155"/>
      <c r="PFJ4" s="1155"/>
      <c r="PFK4" s="1155"/>
      <c r="PFL4" s="1155"/>
      <c r="PFM4" s="1155"/>
      <c r="PFN4" s="1155"/>
      <c r="PFO4" s="1155"/>
      <c r="PFP4" s="1155"/>
      <c r="PFQ4" s="1155"/>
      <c r="PFR4" s="1155"/>
      <c r="PFS4" s="1155"/>
      <c r="PFT4" s="1155"/>
      <c r="PFU4" s="1155"/>
      <c r="PFV4" s="1155"/>
      <c r="PFW4" s="1155"/>
      <c r="PFX4" s="1155"/>
      <c r="PFY4" s="1155"/>
      <c r="PFZ4" s="1155"/>
      <c r="PGA4" s="1155"/>
      <c r="PGB4" s="1155"/>
      <c r="PGC4" s="1155"/>
      <c r="PGD4" s="1155"/>
      <c r="PGE4" s="1155"/>
      <c r="PGF4" s="1155"/>
      <c r="PGG4" s="1155"/>
      <c r="PGH4" s="1155"/>
      <c r="PGI4" s="1155"/>
      <c r="PGJ4" s="1155"/>
      <c r="PGK4" s="1155"/>
      <c r="PGL4" s="1155"/>
      <c r="PGM4" s="1155"/>
      <c r="PGN4" s="1155"/>
      <c r="PGO4" s="1155"/>
      <c r="PGP4" s="1155"/>
      <c r="PGQ4" s="1155"/>
      <c r="PGR4" s="1155"/>
      <c r="PGS4" s="1155"/>
      <c r="PGT4" s="1155"/>
      <c r="PGU4" s="1155"/>
      <c r="PGV4" s="1155"/>
      <c r="PGW4" s="1155"/>
      <c r="PGX4" s="1155"/>
      <c r="PGY4" s="1155"/>
      <c r="PGZ4" s="1155"/>
      <c r="PHA4" s="1155"/>
      <c r="PHB4" s="1155"/>
      <c r="PHC4" s="1155"/>
      <c r="PHD4" s="1155"/>
      <c r="PHE4" s="1155"/>
      <c r="PHF4" s="1155"/>
      <c r="PHG4" s="1155"/>
      <c r="PHH4" s="1155"/>
      <c r="PHI4" s="1155"/>
      <c r="PHJ4" s="1155"/>
      <c r="PHK4" s="1155"/>
      <c r="PHL4" s="1155"/>
      <c r="PHM4" s="1155"/>
      <c r="PHN4" s="1155"/>
      <c r="PHO4" s="1155"/>
      <c r="PHP4" s="1155"/>
      <c r="PHQ4" s="1155"/>
      <c r="PHR4" s="1155"/>
      <c r="PHS4" s="1155"/>
      <c r="PHT4" s="1155"/>
      <c r="PHU4" s="1155"/>
      <c r="PHV4" s="1155"/>
      <c r="PHW4" s="1155"/>
      <c r="PHX4" s="1155"/>
      <c r="PHY4" s="1155"/>
      <c r="PHZ4" s="1155"/>
      <c r="PIA4" s="1155"/>
      <c r="PIB4" s="1155"/>
      <c r="PIC4" s="1155"/>
      <c r="PID4" s="1155"/>
      <c r="PIE4" s="1155"/>
      <c r="PIF4" s="1155"/>
      <c r="PIG4" s="1155"/>
      <c r="PIH4" s="1155"/>
      <c r="PII4" s="1155"/>
      <c r="PIJ4" s="1155"/>
      <c r="PIK4" s="1155"/>
      <c r="PIL4" s="1155"/>
      <c r="PIM4" s="1155"/>
      <c r="PIN4" s="1155"/>
      <c r="PIO4" s="1155"/>
      <c r="PIP4" s="1155"/>
      <c r="PIQ4" s="1155"/>
      <c r="PIR4" s="1155"/>
      <c r="PIS4" s="1155"/>
      <c r="PIT4" s="1155"/>
      <c r="PIU4" s="1155"/>
      <c r="PIV4" s="1155"/>
      <c r="PIW4" s="1155"/>
      <c r="PIX4" s="1155"/>
      <c r="PIY4" s="1155"/>
      <c r="PIZ4" s="1155"/>
      <c r="PJA4" s="1155"/>
      <c r="PJB4" s="1155"/>
      <c r="PJC4" s="1155"/>
      <c r="PJD4" s="1155"/>
      <c r="PJE4" s="1155"/>
      <c r="PJF4" s="1155"/>
      <c r="PJG4" s="1155"/>
      <c r="PJH4" s="1155"/>
      <c r="PJI4" s="1155"/>
      <c r="PJJ4" s="1155"/>
      <c r="PJK4" s="1155"/>
      <c r="PJL4" s="1155"/>
      <c r="PJM4" s="1155"/>
      <c r="PJN4" s="1155"/>
      <c r="PJO4" s="1155"/>
      <c r="PJP4" s="1155"/>
      <c r="PJQ4" s="1155"/>
      <c r="PJR4" s="1155"/>
      <c r="PJS4" s="1155"/>
      <c r="PJT4" s="1155"/>
      <c r="PJU4" s="1155"/>
      <c r="PJV4" s="1155"/>
      <c r="PJW4" s="1155"/>
      <c r="PJX4" s="1155"/>
      <c r="PJY4" s="1155"/>
      <c r="PJZ4" s="1155"/>
      <c r="PKA4" s="1155"/>
      <c r="PKB4" s="1155"/>
      <c r="PKC4" s="1155"/>
      <c r="PKD4" s="1155"/>
      <c r="PKE4" s="1155"/>
      <c r="PKF4" s="1155"/>
      <c r="PKG4" s="1155"/>
      <c r="PKH4" s="1155"/>
      <c r="PKI4" s="1155"/>
      <c r="PKJ4" s="1155"/>
      <c r="PKK4" s="1155"/>
      <c r="PKL4" s="1155"/>
      <c r="PKM4" s="1155"/>
      <c r="PKN4" s="1155"/>
      <c r="PKO4" s="1155"/>
      <c r="PKP4" s="1155"/>
      <c r="PKQ4" s="1155"/>
      <c r="PKR4" s="1155"/>
      <c r="PKS4" s="1155"/>
      <c r="PKT4" s="1155"/>
      <c r="PKU4" s="1155"/>
      <c r="PKV4" s="1155"/>
      <c r="PKW4" s="1155"/>
      <c r="PKX4" s="1155"/>
      <c r="PKY4" s="1155"/>
      <c r="PKZ4" s="1155"/>
      <c r="PLA4" s="1155"/>
      <c r="PLB4" s="1155"/>
      <c r="PLC4" s="1155"/>
      <c r="PLD4" s="1155"/>
      <c r="PLE4" s="1155"/>
      <c r="PLF4" s="1155"/>
      <c r="PLG4" s="1155"/>
      <c r="PLH4" s="1155"/>
      <c r="PLI4" s="1155"/>
      <c r="PLJ4" s="1155"/>
      <c r="PLK4" s="1155"/>
      <c r="PLL4" s="1155"/>
      <c r="PLM4" s="1155"/>
      <c r="PLN4" s="1155"/>
      <c r="PLO4" s="1155"/>
      <c r="PLP4" s="1155"/>
      <c r="PLQ4" s="1155"/>
      <c r="PLR4" s="1155"/>
      <c r="PLS4" s="1155"/>
      <c r="PLT4" s="1155"/>
      <c r="PLU4" s="1155"/>
      <c r="PLV4" s="1155"/>
      <c r="PLW4" s="1155"/>
      <c r="PLX4" s="1155"/>
      <c r="PLY4" s="1155"/>
      <c r="PLZ4" s="1155"/>
      <c r="PMA4" s="1155"/>
      <c r="PMB4" s="1155"/>
      <c r="PMC4" s="1155"/>
      <c r="PMD4" s="1155"/>
      <c r="PME4" s="1155"/>
      <c r="PMF4" s="1155"/>
      <c r="PMG4" s="1155"/>
      <c r="PMH4" s="1155"/>
      <c r="PMI4" s="1155"/>
      <c r="PMJ4" s="1155"/>
      <c r="PMK4" s="1155"/>
      <c r="PML4" s="1155"/>
      <c r="PMM4" s="1155"/>
      <c r="PMN4" s="1155"/>
      <c r="PMO4" s="1155"/>
      <c r="PMP4" s="1155"/>
      <c r="PMQ4" s="1155"/>
      <c r="PMR4" s="1155"/>
      <c r="PMS4" s="1155"/>
      <c r="PMT4" s="1155"/>
      <c r="PMU4" s="1155"/>
      <c r="PMV4" s="1155"/>
      <c r="PMW4" s="1155"/>
      <c r="PMX4" s="1155"/>
      <c r="PMY4" s="1155"/>
      <c r="PMZ4" s="1155"/>
      <c r="PNA4" s="1155"/>
      <c r="PNB4" s="1155"/>
      <c r="PNC4" s="1155"/>
      <c r="PND4" s="1155"/>
      <c r="PNE4" s="1155"/>
      <c r="PNF4" s="1155"/>
      <c r="PNG4" s="1155"/>
      <c r="PNH4" s="1155"/>
      <c r="PNI4" s="1155"/>
      <c r="PNJ4" s="1155"/>
      <c r="PNK4" s="1155"/>
      <c r="PNL4" s="1155"/>
      <c r="PNM4" s="1155"/>
      <c r="PNN4" s="1155"/>
      <c r="PNO4" s="1155"/>
      <c r="PNP4" s="1155"/>
      <c r="PNQ4" s="1155"/>
      <c r="PNR4" s="1155"/>
      <c r="PNS4" s="1155"/>
      <c r="PNT4" s="1155"/>
      <c r="PNU4" s="1155"/>
      <c r="PNV4" s="1155"/>
      <c r="PNW4" s="1155"/>
      <c r="PNX4" s="1155"/>
      <c r="PNY4" s="1155"/>
      <c r="PNZ4" s="1155"/>
      <c r="POA4" s="1155"/>
      <c r="POB4" s="1155"/>
      <c r="POC4" s="1155"/>
      <c r="POD4" s="1155"/>
      <c r="POE4" s="1155"/>
      <c r="POF4" s="1155"/>
      <c r="POG4" s="1155"/>
      <c r="POH4" s="1155"/>
      <c r="POI4" s="1155"/>
      <c r="POJ4" s="1155"/>
      <c r="POK4" s="1155"/>
      <c r="POL4" s="1155"/>
      <c r="POM4" s="1155"/>
      <c r="PON4" s="1155"/>
      <c r="POO4" s="1155"/>
      <c r="POP4" s="1155"/>
      <c r="POQ4" s="1155"/>
      <c r="POR4" s="1155"/>
      <c r="POS4" s="1155"/>
      <c r="POT4" s="1155"/>
      <c r="POU4" s="1155"/>
      <c r="POV4" s="1155"/>
      <c r="POW4" s="1155"/>
      <c r="POX4" s="1155"/>
      <c r="POY4" s="1155"/>
      <c r="POZ4" s="1155"/>
      <c r="PPA4" s="1155"/>
      <c r="PPB4" s="1155"/>
      <c r="PPC4" s="1155"/>
      <c r="PPD4" s="1155"/>
      <c r="PPE4" s="1155"/>
      <c r="PPF4" s="1155"/>
      <c r="PPG4" s="1155"/>
      <c r="PPH4" s="1155"/>
      <c r="PPI4" s="1155"/>
      <c r="PPJ4" s="1155"/>
      <c r="PPK4" s="1155"/>
      <c r="PPL4" s="1155"/>
      <c r="PPM4" s="1155"/>
      <c r="PPN4" s="1155"/>
      <c r="PPO4" s="1155"/>
      <c r="PPP4" s="1155"/>
      <c r="PPQ4" s="1155"/>
      <c r="PPR4" s="1155"/>
      <c r="PPS4" s="1155"/>
      <c r="PPT4" s="1155"/>
      <c r="PPU4" s="1155"/>
      <c r="PPV4" s="1155"/>
      <c r="PPW4" s="1155"/>
      <c r="PPX4" s="1155"/>
      <c r="PPY4" s="1155"/>
      <c r="PPZ4" s="1155"/>
      <c r="PQA4" s="1155"/>
      <c r="PQB4" s="1155"/>
      <c r="PQC4" s="1155"/>
      <c r="PQD4" s="1155"/>
      <c r="PQE4" s="1155"/>
      <c r="PQF4" s="1155"/>
      <c r="PQG4" s="1155"/>
      <c r="PQH4" s="1155"/>
      <c r="PQI4" s="1155"/>
      <c r="PQJ4" s="1155"/>
      <c r="PQK4" s="1155"/>
      <c r="PQL4" s="1155"/>
      <c r="PQM4" s="1155"/>
      <c r="PQN4" s="1155"/>
      <c r="PQO4" s="1155"/>
      <c r="PQP4" s="1155"/>
      <c r="PQQ4" s="1155"/>
      <c r="PQR4" s="1155"/>
      <c r="PQS4" s="1155"/>
      <c r="PQT4" s="1155"/>
      <c r="PQU4" s="1155"/>
      <c r="PQV4" s="1155"/>
      <c r="PQW4" s="1155"/>
      <c r="PQX4" s="1155"/>
      <c r="PQY4" s="1155"/>
      <c r="PQZ4" s="1155"/>
      <c r="PRA4" s="1155"/>
      <c r="PRB4" s="1155"/>
      <c r="PRC4" s="1155"/>
      <c r="PRD4" s="1155"/>
      <c r="PRE4" s="1155"/>
      <c r="PRF4" s="1155"/>
      <c r="PRG4" s="1155"/>
      <c r="PRH4" s="1155"/>
      <c r="PRI4" s="1155"/>
      <c r="PRJ4" s="1155"/>
      <c r="PRK4" s="1155"/>
      <c r="PRL4" s="1155"/>
      <c r="PRM4" s="1155"/>
      <c r="PRN4" s="1155"/>
      <c r="PRO4" s="1155"/>
      <c r="PRP4" s="1155"/>
      <c r="PRQ4" s="1155"/>
      <c r="PRR4" s="1155"/>
      <c r="PRS4" s="1155"/>
      <c r="PRT4" s="1155"/>
      <c r="PRU4" s="1155"/>
      <c r="PRV4" s="1155"/>
      <c r="PRW4" s="1155"/>
      <c r="PRX4" s="1155"/>
      <c r="PRY4" s="1155"/>
      <c r="PRZ4" s="1155"/>
      <c r="PSA4" s="1155"/>
      <c r="PSB4" s="1155"/>
      <c r="PSC4" s="1155"/>
      <c r="PSD4" s="1155"/>
      <c r="PSE4" s="1155"/>
      <c r="PSF4" s="1155"/>
      <c r="PSG4" s="1155"/>
      <c r="PSH4" s="1155"/>
      <c r="PSI4" s="1155"/>
      <c r="PSJ4" s="1155"/>
      <c r="PSK4" s="1155"/>
      <c r="PSL4" s="1155"/>
      <c r="PSM4" s="1155"/>
      <c r="PSN4" s="1155"/>
      <c r="PSO4" s="1155"/>
      <c r="PSP4" s="1155"/>
      <c r="PSQ4" s="1155"/>
      <c r="PSR4" s="1155"/>
      <c r="PSS4" s="1155"/>
      <c r="PST4" s="1155"/>
      <c r="PSU4" s="1155"/>
      <c r="PSV4" s="1155"/>
      <c r="PSW4" s="1155"/>
      <c r="PSX4" s="1155"/>
      <c r="PSY4" s="1155"/>
      <c r="PSZ4" s="1155"/>
      <c r="PTA4" s="1155"/>
      <c r="PTB4" s="1155"/>
      <c r="PTC4" s="1155"/>
      <c r="PTD4" s="1155"/>
      <c r="PTE4" s="1155"/>
      <c r="PTF4" s="1155"/>
      <c r="PTG4" s="1155"/>
      <c r="PTH4" s="1155"/>
      <c r="PTI4" s="1155"/>
      <c r="PTJ4" s="1155"/>
      <c r="PTK4" s="1155"/>
      <c r="PTL4" s="1155"/>
      <c r="PTM4" s="1155"/>
      <c r="PTN4" s="1155"/>
      <c r="PTO4" s="1155"/>
      <c r="PTP4" s="1155"/>
      <c r="PTQ4" s="1155"/>
      <c r="PTR4" s="1155"/>
      <c r="PTS4" s="1155"/>
      <c r="PTT4" s="1155"/>
      <c r="PTU4" s="1155"/>
      <c r="PTV4" s="1155"/>
      <c r="PTW4" s="1155"/>
      <c r="PTX4" s="1155"/>
      <c r="PTY4" s="1155"/>
      <c r="PTZ4" s="1155"/>
      <c r="PUA4" s="1155"/>
      <c r="PUB4" s="1155"/>
      <c r="PUC4" s="1155"/>
      <c r="PUD4" s="1155"/>
      <c r="PUE4" s="1155"/>
      <c r="PUF4" s="1155"/>
      <c r="PUG4" s="1155"/>
      <c r="PUH4" s="1155"/>
      <c r="PUI4" s="1155"/>
      <c r="PUJ4" s="1155"/>
      <c r="PUK4" s="1155"/>
      <c r="PUL4" s="1155"/>
      <c r="PUM4" s="1155"/>
      <c r="PUN4" s="1155"/>
      <c r="PUO4" s="1155"/>
      <c r="PUP4" s="1155"/>
      <c r="PUQ4" s="1155"/>
      <c r="PUR4" s="1155"/>
      <c r="PUS4" s="1155"/>
      <c r="PUT4" s="1155"/>
      <c r="PUU4" s="1155"/>
      <c r="PUV4" s="1155"/>
      <c r="PUW4" s="1155"/>
      <c r="PUX4" s="1155"/>
      <c r="PUY4" s="1155"/>
      <c r="PUZ4" s="1155"/>
      <c r="PVA4" s="1155"/>
      <c r="PVB4" s="1155"/>
      <c r="PVC4" s="1155"/>
      <c r="PVD4" s="1155"/>
      <c r="PVE4" s="1155"/>
      <c r="PVF4" s="1155"/>
      <c r="PVG4" s="1155"/>
      <c r="PVH4" s="1155"/>
      <c r="PVI4" s="1155"/>
      <c r="PVJ4" s="1155"/>
      <c r="PVK4" s="1155"/>
      <c r="PVL4" s="1155"/>
      <c r="PVM4" s="1155"/>
      <c r="PVN4" s="1155"/>
      <c r="PVO4" s="1155"/>
      <c r="PVP4" s="1155"/>
      <c r="PVQ4" s="1155"/>
      <c r="PVR4" s="1155"/>
      <c r="PVS4" s="1155"/>
      <c r="PVT4" s="1155"/>
      <c r="PVU4" s="1155"/>
      <c r="PVV4" s="1155"/>
      <c r="PVW4" s="1155"/>
      <c r="PVX4" s="1155"/>
      <c r="PVY4" s="1155"/>
      <c r="PVZ4" s="1155"/>
      <c r="PWA4" s="1155"/>
      <c r="PWB4" s="1155"/>
      <c r="PWC4" s="1155"/>
      <c r="PWD4" s="1155"/>
      <c r="PWE4" s="1155"/>
      <c r="PWF4" s="1155"/>
      <c r="PWG4" s="1155"/>
      <c r="PWH4" s="1155"/>
      <c r="PWI4" s="1155"/>
      <c r="PWJ4" s="1155"/>
      <c r="PWK4" s="1155"/>
      <c r="PWL4" s="1155"/>
      <c r="PWM4" s="1155"/>
      <c r="PWN4" s="1155"/>
      <c r="PWO4" s="1155"/>
      <c r="PWP4" s="1155"/>
      <c r="PWQ4" s="1155"/>
      <c r="PWR4" s="1155"/>
      <c r="PWS4" s="1155"/>
      <c r="PWT4" s="1155"/>
      <c r="PWU4" s="1155"/>
      <c r="PWV4" s="1155"/>
      <c r="PWW4" s="1155"/>
      <c r="PWX4" s="1155"/>
      <c r="PWY4" s="1155"/>
      <c r="PWZ4" s="1155"/>
      <c r="PXA4" s="1155"/>
      <c r="PXB4" s="1155"/>
      <c r="PXC4" s="1155"/>
      <c r="PXD4" s="1155"/>
      <c r="PXE4" s="1155"/>
      <c r="PXF4" s="1155"/>
      <c r="PXG4" s="1155"/>
      <c r="PXH4" s="1155"/>
      <c r="PXI4" s="1155"/>
      <c r="PXJ4" s="1155"/>
      <c r="PXK4" s="1155"/>
      <c r="PXL4" s="1155"/>
      <c r="PXM4" s="1155"/>
      <c r="PXN4" s="1155"/>
      <c r="PXO4" s="1155"/>
      <c r="PXP4" s="1155"/>
      <c r="PXQ4" s="1155"/>
      <c r="PXR4" s="1155"/>
      <c r="PXS4" s="1155"/>
      <c r="PXT4" s="1155"/>
      <c r="PXU4" s="1155"/>
      <c r="PXV4" s="1155"/>
      <c r="PXW4" s="1155"/>
      <c r="PXX4" s="1155"/>
      <c r="PXY4" s="1155"/>
      <c r="PXZ4" s="1155"/>
      <c r="PYA4" s="1155"/>
      <c r="PYB4" s="1155"/>
      <c r="PYC4" s="1155"/>
      <c r="PYD4" s="1155"/>
      <c r="PYE4" s="1155"/>
      <c r="PYF4" s="1155"/>
      <c r="PYG4" s="1155"/>
      <c r="PYH4" s="1155"/>
      <c r="PYI4" s="1155"/>
      <c r="PYJ4" s="1155"/>
      <c r="PYK4" s="1155"/>
      <c r="PYL4" s="1155"/>
      <c r="PYM4" s="1155"/>
      <c r="PYN4" s="1155"/>
      <c r="PYO4" s="1155"/>
      <c r="PYP4" s="1155"/>
      <c r="PYQ4" s="1155"/>
      <c r="PYR4" s="1155"/>
      <c r="PYS4" s="1155"/>
      <c r="PYT4" s="1155"/>
      <c r="PYU4" s="1155"/>
      <c r="PYV4" s="1155"/>
      <c r="PYW4" s="1155"/>
      <c r="PYX4" s="1155"/>
      <c r="PYY4" s="1155"/>
      <c r="PYZ4" s="1155"/>
      <c r="PZA4" s="1155"/>
      <c r="PZB4" s="1155"/>
      <c r="PZC4" s="1155"/>
      <c r="PZD4" s="1155"/>
      <c r="PZE4" s="1155"/>
      <c r="PZF4" s="1155"/>
      <c r="PZG4" s="1155"/>
      <c r="PZH4" s="1155"/>
      <c r="PZI4" s="1155"/>
      <c r="PZJ4" s="1155"/>
      <c r="PZK4" s="1155"/>
      <c r="PZL4" s="1155"/>
      <c r="PZM4" s="1155"/>
      <c r="PZN4" s="1155"/>
      <c r="PZO4" s="1155"/>
      <c r="PZP4" s="1155"/>
      <c r="PZQ4" s="1155"/>
      <c r="PZR4" s="1155"/>
      <c r="PZS4" s="1155"/>
      <c r="PZT4" s="1155"/>
      <c r="PZU4" s="1155"/>
      <c r="PZV4" s="1155"/>
      <c r="PZW4" s="1155"/>
      <c r="PZX4" s="1155"/>
      <c r="PZY4" s="1155"/>
      <c r="PZZ4" s="1155"/>
      <c r="QAA4" s="1155"/>
      <c r="QAB4" s="1155"/>
      <c r="QAC4" s="1155"/>
      <c r="QAD4" s="1155"/>
      <c r="QAE4" s="1155"/>
      <c r="QAF4" s="1155"/>
      <c r="QAG4" s="1155"/>
      <c r="QAH4" s="1155"/>
      <c r="QAI4" s="1155"/>
      <c r="QAJ4" s="1155"/>
      <c r="QAK4" s="1155"/>
      <c r="QAL4" s="1155"/>
      <c r="QAM4" s="1155"/>
      <c r="QAN4" s="1155"/>
      <c r="QAO4" s="1155"/>
      <c r="QAP4" s="1155"/>
      <c r="QAQ4" s="1155"/>
      <c r="QAR4" s="1155"/>
      <c r="QAS4" s="1155"/>
      <c r="QAT4" s="1155"/>
      <c r="QAU4" s="1155"/>
      <c r="QAV4" s="1155"/>
      <c r="QAW4" s="1155"/>
      <c r="QAX4" s="1155"/>
      <c r="QAY4" s="1155"/>
      <c r="QAZ4" s="1155"/>
      <c r="QBA4" s="1155"/>
      <c r="QBB4" s="1155"/>
      <c r="QBC4" s="1155"/>
      <c r="QBD4" s="1155"/>
      <c r="QBE4" s="1155"/>
      <c r="QBF4" s="1155"/>
      <c r="QBG4" s="1155"/>
      <c r="QBH4" s="1155"/>
      <c r="QBI4" s="1155"/>
      <c r="QBJ4" s="1155"/>
      <c r="QBK4" s="1155"/>
      <c r="QBL4" s="1155"/>
      <c r="QBM4" s="1155"/>
      <c r="QBN4" s="1155"/>
      <c r="QBO4" s="1155"/>
      <c r="QBP4" s="1155"/>
      <c r="QBQ4" s="1155"/>
      <c r="QBR4" s="1155"/>
      <c r="QBS4" s="1155"/>
      <c r="QBT4" s="1155"/>
      <c r="QBU4" s="1155"/>
      <c r="QBV4" s="1155"/>
      <c r="QBW4" s="1155"/>
      <c r="QBX4" s="1155"/>
      <c r="QBY4" s="1155"/>
      <c r="QBZ4" s="1155"/>
      <c r="QCA4" s="1155"/>
      <c r="QCB4" s="1155"/>
      <c r="QCC4" s="1155"/>
      <c r="QCD4" s="1155"/>
      <c r="QCE4" s="1155"/>
      <c r="QCF4" s="1155"/>
      <c r="QCG4" s="1155"/>
      <c r="QCH4" s="1155"/>
      <c r="QCI4" s="1155"/>
      <c r="QCJ4" s="1155"/>
      <c r="QCK4" s="1155"/>
      <c r="QCL4" s="1155"/>
      <c r="QCM4" s="1155"/>
      <c r="QCN4" s="1155"/>
      <c r="QCO4" s="1155"/>
      <c r="QCP4" s="1155"/>
      <c r="QCQ4" s="1155"/>
      <c r="QCR4" s="1155"/>
      <c r="QCS4" s="1155"/>
      <c r="QCT4" s="1155"/>
      <c r="QCU4" s="1155"/>
      <c r="QCV4" s="1155"/>
      <c r="QCW4" s="1155"/>
      <c r="QCX4" s="1155"/>
      <c r="QCY4" s="1155"/>
      <c r="QCZ4" s="1155"/>
      <c r="QDA4" s="1155"/>
      <c r="QDB4" s="1155"/>
      <c r="QDC4" s="1155"/>
      <c r="QDD4" s="1155"/>
      <c r="QDE4" s="1155"/>
      <c r="QDF4" s="1155"/>
      <c r="QDG4" s="1155"/>
      <c r="QDH4" s="1155"/>
      <c r="QDI4" s="1155"/>
      <c r="QDJ4" s="1155"/>
      <c r="QDK4" s="1155"/>
      <c r="QDL4" s="1155"/>
      <c r="QDM4" s="1155"/>
      <c r="QDN4" s="1155"/>
      <c r="QDO4" s="1155"/>
      <c r="QDP4" s="1155"/>
      <c r="QDQ4" s="1155"/>
      <c r="QDR4" s="1155"/>
      <c r="QDS4" s="1155"/>
      <c r="QDT4" s="1155"/>
      <c r="QDU4" s="1155"/>
      <c r="QDV4" s="1155"/>
      <c r="QDW4" s="1155"/>
      <c r="QDX4" s="1155"/>
      <c r="QDY4" s="1155"/>
      <c r="QDZ4" s="1155"/>
      <c r="QEA4" s="1155"/>
      <c r="QEB4" s="1155"/>
      <c r="QEC4" s="1155"/>
      <c r="QED4" s="1155"/>
      <c r="QEE4" s="1155"/>
      <c r="QEF4" s="1155"/>
      <c r="QEG4" s="1155"/>
      <c r="QEH4" s="1155"/>
      <c r="QEI4" s="1155"/>
      <c r="QEJ4" s="1155"/>
      <c r="QEK4" s="1155"/>
      <c r="QEL4" s="1155"/>
      <c r="QEM4" s="1155"/>
      <c r="QEN4" s="1155"/>
      <c r="QEO4" s="1155"/>
      <c r="QEP4" s="1155"/>
      <c r="QEQ4" s="1155"/>
      <c r="QER4" s="1155"/>
      <c r="QES4" s="1155"/>
      <c r="QET4" s="1155"/>
      <c r="QEU4" s="1155"/>
      <c r="QEV4" s="1155"/>
      <c r="QEW4" s="1155"/>
      <c r="QEX4" s="1155"/>
      <c r="QEY4" s="1155"/>
      <c r="QEZ4" s="1155"/>
      <c r="QFA4" s="1155"/>
      <c r="QFB4" s="1155"/>
      <c r="QFC4" s="1155"/>
      <c r="QFD4" s="1155"/>
      <c r="QFE4" s="1155"/>
      <c r="QFF4" s="1155"/>
      <c r="QFG4" s="1155"/>
      <c r="QFH4" s="1155"/>
      <c r="QFI4" s="1155"/>
      <c r="QFJ4" s="1155"/>
      <c r="QFK4" s="1155"/>
      <c r="QFL4" s="1155"/>
      <c r="QFM4" s="1155"/>
      <c r="QFN4" s="1155"/>
      <c r="QFO4" s="1155"/>
      <c r="QFP4" s="1155"/>
      <c r="QFQ4" s="1155"/>
      <c r="QFR4" s="1155"/>
      <c r="QFS4" s="1155"/>
      <c r="QFT4" s="1155"/>
      <c r="QFU4" s="1155"/>
      <c r="QFV4" s="1155"/>
      <c r="QFW4" s="1155"/>
      <c r="QFX4" s="1155"/>
      <c r="QFY4" s="1155"/>
      <c r="QFZ4" s="1155"/>
      <c r="QGA4" s="1155"/>
      <c r="QGB4" s="1155"/>
      <c r="QGC4" s="1155"/>
      <c r="QGD4" s="1155"/>
      <c r="QGE4" s="1155"/>
      <c r="QGF4" s="1155"/>
      <c r="QGG4" s="1155"/>
      <c r="QGH4" s="1155"/>
      <c r="QGI4" s="1155"/>
      <c r="QGJ4" s="1155"/>
      <c r="QGK4" s="1155"/>
      <c r="QGL4" s="1155"/>
      <c r="QGM4" s="1155"/>
      <c r="QGN4" s="1155"/>
      <c r="QGO4" s="1155"/>
      <c r="QGP4" s="1155"/>
      <c r="QGQ4" s="1155"/>
      <c r="QGR4" s="1155"/>
      <c r="QGS4" s="1155"/>
      <c r="QGT4" s="1155"/>
      <c r="QGU4" s="1155"/>
      <c r="QGV4" s="1155"/>
      <c r="QGW4" s="1155"/>
      <c r="QGX4" s="1155"/>
      <c r="QGY4" s="1155"/>
      <c r="QGZ4" s="1155"/>
      <c r="QHA4" s="1155"/>
      <c r="QHB4" s="1155"/>
      <c r="QHC4" s="1155"/>
      <c r="QHD4" s="1155"/>
      <c r="QHE4" s="1155"/>
      <c r="QHF4" s="1155"/>
      <c r="QHG4" s="1155"/>
      <c r="QHH4" s="1155"/>
      <c r="QHI4" s="1155"/>
      <c r="QHJ4" s="1155"/>
      <c r="QHK4" s="1155"/>
      <c r="QHL4" s="1155"/>
      <c r="QHM4" s="1155"/>
      <c r="QHN4" s="1155"/>
      <c r="QHO4" s="1155"/>
      <c r="QHP4" s="1155"/>
      <c r="QHQ4" s="1155"/>
      <c r="QHR4" s="1155"/>
      <c r="QHS4" s="1155"/>
      <c r="QHT4" s="1155"/>
      <c r="QHU4" s="1155"/>
      <c r="QHV4" s="1155"/>
      <c r="QHW4" s="1155"/>
      <c r="QHX4" s="1155"/>
      <c r="QHY4" s="1155"/>
      <c r="QHZ4" s="1155"/>
      <c r="QIA4" s="1155"/>
      <c r="QIB4" s="1155"/>
      <c r="QIC4" s="1155"/>
      <c r="QID4" s="1155"/>
      <c r="QIE4" s="1155"/>
      <c r="QIF4" s="1155"/>
      <c r="QIG4" s="1155"/>
      <c r="QIH4" s="1155"/>
      <c r="QII4" s="1155"/>
      <c r="QIJ4" s="1155"/>
      <c r="QIK4" s="1155"/>
      <c r="QIL4" s="1155"/>
      <c r="QIM4" s="1155"/>
      <c r="QIN4" s="1155"/>
      <c r="QIO4" s="1155"/>
      <c r="QIP4" s="1155"/>
      <c r="QIQ4" s="1155"/>
      <c r="QIR4" s="1155"/>
      <c r="QIS4" s="1155"/>
      <c r="QIT4" s="1155"/>
      <c r="QIU4" s="1155"/>
      <c r="QIV4" s="1155"/>
      <c r="QIW4" s="1155"/>
      <c r="QIX4" s="1155"/>
      <c r="QIY4" s="1155"/>
      <c r="QIZ4" s="1155"/>
      <c r="QJA4" s="1155"/>
      <c r="QJB4" s="1155"/>
      <c r="QJC4" s="1155"/>
      <c r="QJD4" s="1155"/>
      <c r="QJE4" s="1155"/>
      <c r="QJF4" s="1155"/>
      <c r="QJG4" s="1155"/>
      <c r="QJH4" s="1155"/>
      <c r="QJI4" s="1155"/>
      <c r="QJJ4" s="1155"/>
      <c r="QJK4" s="1155"/>
      <c r="QJL4" s="1155"/>
      <c r="QJM4" s="1155"/>
      <c r="QJN4" s="1155"/>
      <c r="QJO4" s="1155"/>
      <c r="QJP4" s="1155"/>
      <c r="QJQ4" s="1155"/>
      <c r="QJR4" s="1155"/>
      <c r="QJS4" s="1155"/>
      <c r="QJT4" s="1155"/>
      <c r="QJU4" s="1155"/>
      <c r="QJV4" s="1155"/>
      <c r="QJW4" s="1155"/>
      <c r="QJX4" s="1155"/>
      <c r="QJY4" s="1155"/>
      <c r="QJZ4" s="1155"/>
      <c r="QKA4" s="1155"/>
      <c r="QKB4" s="1155"/>
      <c r="QKC4" s="1155"/>
      <c r="QKD4" s="1155"/>
      <c r="QKE4" s="1155"/>
      <c r="QKF4" s="1155"/>
      <c r="QKG4" s="1155"/>
      <c r="QKH4" s="1155"/>
      <c r="QKI4" s="1155"/>
      <c r="QKJ4" s="1155"/>
      <c r="QKK4" s="1155"/>
      <c r="QKL4" s="1155"/>
      <c r="QKM4" s="1155"/>
      <c r="QKN4" s="1155"/>
      <c r="QKO4" s="1155"/>
      <c r="QKP4" s="1155"/>
      <c r="QKQ4" s="1155"/>
      <c r="QKR4" s="1155"/>
      <c r="QKS4" s="1155"/>
      <c r="QKT4" s="1155"/>
      <c r="QKU4" s="1155"/>
      <c r="QKV4" s="1155"/>
      <c r="QKW4" s="1155"/>
      <c r="QKX4" s="1155"/>
      <c r="QKY4" s="1155"/>
      <c r="QKZ4" s="1155"/>
      <c r="QLA4" s="1155"/>
      <c r="QLB4" s="1155"/>
      <c r="QLC4" s="1155"/>
      <c r="QLD4" s="1155"/>
      <c r="QLE4" s="1155"/>
      <c r="QLF4" s="1155"/>
      <c r="QLG4" s="1155"/>
      <c r="QLH4" s="1155"/>
      <c r="QLI4" s="1155"/>
      <c r="QLJ4" s="1155"/>
      <c r="QLK4" s="1155"/>
      <c r="QLL4" s="1155"/>
      <c r="QLM4" s="1155"/>
      <c r="QLN4" s="1155"/>
      <c r="QLO4" s="1155"/>
      <c r="QLP4" s="1155"/>
      <c r="QLQ4" s="1155"/>
      <c r="QLR4" s="1155"/>
      <c r="QLS4" s="1155"/>
      <c r="QLT4" s="1155"/>
      <c r="QLU4" s="1155"/>
      <c r="QLV4" s="1155"/>
      <c r="QLW4" s="1155"/>
      <c r="QLX4" s="1155"/>
      <c r="QLY4" s="1155"/>
      <c r="QLZ4" s="1155"/>
      <c r="QMA4" s="1155"/>
      <c r="QMB4" s="1155"/>
      <c r="QMC4" s="1155"/>
      <c r="QMD4" s="1155"/>
      <c r="QME4" s="1155"/>
      <c r="QMF4" s="1155"/>
      <c r="QMG4" s="1155"/>
      <c r="QMH4" s="1155"/>
      <c r="QMI4" s="1155"/>
      <c r="QMJ4" s="1155"/>
      <c r="QMK4" s="1155"/>
      <c r="QML4" s="1155"/>
      <c r="QMM4" s="1155"/>
      <c r="QMN4" s="1155"/>
      <c r="QMO4" s="1155"/>
      <c r="QMP4" s="1155"/>
      <c r="QMQ4" s="1155"/>
      <c r="QMR4" s="1155"/>
      <c r="QMS4" s="1155"/>
      <c r="QMT4" s="1155"/>
      <c r="QMU4" s="1155"/>
      <c r="QMV4" s="1155"/>
      <c r="QMW4" s="1155"/>
      <c r="QMX4" s="1155"/>
      <c r="QMY4" s="1155"/>
      <c r="QMZ4" s="1155"/>
      <c r="QNA4" s="1155"/>
      <c r="QNB4" s="1155"/>
      <c r="QNC4" s="1155"/>
      <c r="QND4" s="1155"/>
      <c r="QNE4" s="1155"/>
      <c r="QNF4" s="1155"/>
      <c r="QNG4" s="1155"/>
      <c r="QNH4" s="1155"/>
      <c r="QNI4" s="1155"/>
      <c r="QNJ4" s="1155"/>
      <c r="QNK4" s="1155"/>
      <c r="QNL4" s="1155"/>
      <c r="QNM4" s="1155"/>
      <c r="QNN4" s="1155"/>
      <c r="QNO4" s="1155"/>
      <c r="QNP4" s="1155"/>
      <c r="QNQ4" s="1155"/>
      <c r="QNR4" s="1155"/>
      <c r="QNS4" s="1155"/>
      <c r="QNT4" s="1155"/>
      <c r="QNU4" s="1155"/>
      <c r="QNV4" s="1155"/>
      <c r="QNW4" s="1155"/>
      <c r="QNX4" s="1155"/>
      <c r="QNY4" s="1155"/>
      <c r="QNZ4" s="1155"/>
      <c r="QOA4" s="1155"/>
      <c r="QOB4" s="1155"/>
      <c r="QOC4" s="1155"/>
      <c r="QOD4" s="1155"/>
      <c r="QOE4" s="1155"/>
      <c r="QOF4" s="1155"/>
      <c r="QOG4" s="1155"/>
      <c r="QOH4" s="1155"/>
      <c r="QOI4" s="1155"/>
      <c r="QOJ4" s="1155"/>
      <c r="QOK4" s="1155"/>
      <c r="QOL4" s="1155"/>
      <c r="QOM4" s="1155"/>
      <c r="QON4" s="1155"/>
      <c r="QOO4" s="1155"/>
      <c r="QOP4" s="1155"/>
      <c r="QOQ4" s="1155"/>
      <c r="QOR4" s="1155"/>
      <c r="QOS4" s="1155"/>
      <c r="QOT4" s="1155"/>
      <c r="QOU4" s="1155"/>
      <c r="QOV4" s="1155"/>
      <c r="QOW4" s="1155"/>
      <c r="QOX4" s="1155"/>
      <c r="QOY4" s="1155"/>
      <c r="QOZ4" s="1155"/>
      <c r="QPA4" s="1155"/>
      <c r="QPB4" s="1155"/>
      <c r="QPC4" s="1155"/>
      <c r="QPD4" s="1155"/>
      <c r="QPE4" s="1155"/>
      <c r="QPF4" s="1155"/>
      <c r="QPG4" s="1155"/>
      <c r="QPH4" s="1155"/>
      <c r="QPI4" s="1155"/>
      <c r="QPJ4" s="1155"/>
      <c r="QPK4" s="1155"/>
      <c r="QPL4" s="1155"/>
      <c r="QPM4" s="1155"/>
      <c r="QPN4" s="1155"/>
      <c r="QPO4" s="1155"/>
      <c r="QPP4" s="1155"/>
      <c r="QPQ4" s="1155"/>
      <c r="QPR4" s="1155"/>
      <c r="QPS4" s="1155"/>
      <c r="QPT4" s="1155"/>
      <c r="QPU4" s="1155"/>
      <c r="QPV4" s="1155"/>
      <c r="QPW4" s="1155"/>
      <c r="QPX4" s="1155"/>
      <c r="QPY4" s="1155"/>
      <c r="QPZ4" s="1155"/>
      <c r="QQA4" s="1155"/>
      <c r="QQB4" s="1155"/>
      <c r="QQC4" s="1155"/>
      <c r="QQD4" s="1155"/>
      <c r="QQE4" s="1155"/>
      <c r="QQF4" s="1155"/>
      <c r="QQG4" s="1155"/>
      <c r="QQH4" s="1155"/>
      <c r="QQI4" s="1155"/>
      <c r="QQJ4" s="1155"/>
      <c r="QQK4" s="1155"/>
      <c r="QQL4" s="1155"/>
      <c r="QQM4" s="1155"/>
      <c r="QQN4" s="1155"/>
      <c r="QQO4" s="1155"/>
      <c r="QQP4" s="1155"/>
      <c r="QQQ4" s="1155"/>
      <c r="QQR4" s="1155"/>
      <c r="QQS4" s="1155"/>
      <c r="QQT4" s="1155"/>
      <c r="QQU4" s="1155"/>
      <c r="QQV4" s="1155"/>
      <c r="QQW4" s="1155"/>
      <c r="QQX4" s="1155"/>
      <c r="QQY4" s="1155"/>
      <c r="QQZ4" s="1155"/>
      <c r="QRA4" s="1155"/>
      <c r="QRB4" s="1155"/>
      <c r="QRC4" s="1155"/>
      <c r="QRD4" s="1155"/>
      <c r="QRE4" s="1155"/>
      <c r="QRF4" s="1155"/>
      <c r="QRG4" s="1155"/>
      <c r="QRH4" s="1155"/>
      <c r="QRI4" s="1155"/>
      <c r="QRJ4" s="1155"/>
      <c r="QRK4" s="1155"/>
      <c r="QRL4" s="1155"/>
      <c r="QRM4" s="1155"/>
      <c r="QRN4" s="1155"/>
      <c r="QRO4" s="1155"/>
      <c r="QRP4" s="1155"/>
      <c r="QRQ4" s="1155"/>
      <c r="QRR4" s="1155"/>
      <c r="QRS4" s="1155"/>
      <c r="QRT4" s="1155"/>
      <c r="QRU4" s="1155"/>
      <c r="QRV4" s="1155"/>
      <c r="QRW4" s="1155"/>
      <c r="QRX4" s="1155"/>
      <c r="QRY4" s="1155"/>
      <c r="QRZ4" s="1155"/>
      <c r="QSA4" s="1155"/>
      <c r="QSB4" s="1155"/>
      <c r="QSC4" s="1155"/>
      <c r="QSD4" s="1155"/>
      <c r="QSE4" s="1155"/>
      <c r="QSF4" s="1155"/>
      <c r="QSG4" s="1155"/>
      <c r="QSH4" s="1155"/>
      <c r="QSI4" s="1155"/>
      <c r="QSJ4" s="1155"/>
      <c r="QSK4" s="1155"/>
      <c r="QSL4" s="1155"/>
      <c r="QSM4" s="1155"/>
      <c r="QSN4" s="1155"/>
      <c r="QSO4" s="1155"/>
      <c r="QSP4" s="1155"/>
      <c r="QSQ4" s="1155"/>
      <c r="QSR4" s="1155"/>
      <c r="QSS4" s="1155"/>
      <c r="QST4" s="1155"/>
      <c r="QSU4" s="1155"/>
      <c r="QSV4" s="1155"/>
      <c r="QSW4" s="1155"/>
      <c r="QSX4" s="1155"/>
      <c r="QSY4" s="1155"/>
      <c r="QSZ4" s="1155"/>
      <c r="QTA4" s="1155"/>
      <c r="QTB4" s="1155"/>
      <c r="QTC4" s="1155"/>
      <c r="QTD4" s="1155"/>
      <c r="QTE4" s="1155"/>
      <c r="QTF4" s="1155"/>
      <c r="QTG4" s="1155"/>
      <c r="QTH4" s="1155"/>
      <c r="QTI4" s="1155"/>
      <c r="QTJ4" s="1155"/>
      <c r="QTK4" s="1155"/>
      <c r="QTL4" s="1155"/>
      <c r="QTM4" s="1155"/>
      <c r="QTN4" s="1155"/>
      <c r="QTO4" s="1155"/>
      <c r="QTP4" s="1155"/>
      <c r="QTQ4" s="1155"/>
      <c r="QTR4" s="1155"/>
      <c r="QTS4" s="1155"/>
      <c r="QTT4" s="1155"/>
      <c r="QTU4" s="1155"/>
      <c r="QTV4" s="1155"/>
      <c r="QTW4" s="1155"/>
      <c r="QTX4" s="1155"/>
      <c r="QTY4" s="1155"/>
      <c r="QTZ4" s="1155"/>
      <c r="QUA4" s="1155"/>
      <c r="QUB4" s="1155"/>
      <c r="QUC4" s="1155"/>
      <c r="QUD4" s="1155"/>
      <c r="QUE4" s="1155"/>
      <c r="QUF4" s="1155"/>
      <c r="QUG4" s="1155"/>
      <c r="QUH4" s="1155"/>
      <c r="QUI4" s="1155"/>
      <c r="QUJ4" s="1155"/>
      <c r="QUK4" s="1155"/>
      <c r="QUL4" s="1155"/>
      <c r="QUM4" s="1155"/>
      <c r="QUN4" s="1155"/>
      <c r="QUO4" s="1155"/>
      <c r="QUP4" s="1155"/>
      <c r="QUQ4" s="1155"/>
      <c r="QUR4" s="1155"/>
      <c r="QUS4" s="1155"/>
      <c r="QUT4" s="1155"/>
      <c r="QUU4" s="1155"/>
      <c r="QUV4" s="1155"/>
      <c r="QUW4" s="1155"/>
      <c r="QUX4" s="1155"/>
      <c r="QUY4" s="1155"/>
      <c r="QUZ4" s="1155"/>
      <c r="QVA4" s="1155"/>
      <c r="QVB4" s="1155"/>
      <c r="QVC4" s="1155"/>
      <c r="QVD4" s="1155"/>
      <c r="QVE4" s="1155"/>
      <c r="QVF4" s="1155"/>
      <c r="QVG4" s="1155"/>
      <c r="QVH4" s="1155"/>
      <c r="QVI4" s="1155"/>
      <c r="QVJ4" s="1155"/>
      <c r="QVK4" s="1155"/>
      <c r="QVL4" s="1155"/>
      <c r="QVM4" s="1155"/>
      <c r="QVN4" s="1155"/>
      <c r="QVO4" s="1155"/>
      <c r="QVP4" s="1155"/>
      <c r="QVQ4" s="1155"/>
      <c r="QVR4" s="1155"/>
      <c r="QVS4" s="1155"/>
      <c r="QVT4" s="1155"/>
      <c r="QVU4" s="1155"/>
      <c r="QVV4" s="1155"/>
      <c r="QVW4" s="1155"/>
      <c r="QVX4" s="1155"/>
      <c r="QVY4" s="1155"/>
      <c r="QVZ4" s="1155"/>
      <c r="QWA4" s="1155"/>
      <c r="QWB4" s="1155"/>
      <c r="QWC4" s="1155"/>
      <c r="QWD4" s="1155"/>
      <c r="QWE4" s="1155"/>
      <c r="QWF4" s="1155"/>
      <c r="QWG4" s="1155"/>
      <c r="QWH4" s="1155"/>
      <c r="QWI4" s="1155"/>
      <c r="QWJ4" s="1155"/>
      <c r="QWK4" s="1155"/>
      <c r="QWL4" s="1155"/>
      <c r="QWM4" s="1155"/>
      <c r="QWN4" s="1155"/>
      <c r="QWO4" s="1155"/>
      <c r="QWP4" s="1155"/>
      <c r="QWQ4" s="1155"/>
      <c r="QWR4" s="1155"/>
      <c r="QWS4" s="1155"/>
      <c r="QWT4" s="1155"/>
      <c r="QWU4" s="1155"/>
      <c r="QWV4" s="1155"/>
      <c r="QWW4" s="1155"/>
      <c r="QWX4" s="1155"/>
      <c r="QWY4" s="1155"/>
      <c r="QWZ4" s="1155"/>
      <c r="QXA4" s="1155"/>
      <c r="QXB4" s="1155"/>
      <c r="QXC4" s="1155"/>
      <c r="QXD4" s="1155"/>
      <c r="QXE4" s="1155"/>
      <c r="QXF4" s="1155"/>
      <c r="QXG4" s="1155"/>
      <c r="QXH4" s="1155"/>
      <c r="QXI4" s="1155"/>
      <c r="QXJ4" s="1155"/>
      <c r="QXK4" s="1155"/>
      <c r="QXL4" s="1155"/>
      <c r="QXM4" s="1155"/>
      <c r="QXN4" s="1155"/>
      <c r="QXO4" s="1155"/>
      <c r="QXP4" s="1155"/>
      <c r="QXQ4" s="1155"/>
      <c r="QXR4" s="1155"/>
      <c r="QXS4" s="1155"/>
      <c r="QXT4" s="1155"/>
      <c r="QXU4" s="1155"/>
      <c r="QXV4" s="1155"/>
      <c r="QXW4" s="1155"/>
      <c r="QXX4" s="1155"/>
      <c r="QXY4" s="1155"/>
      <c r="QXZ4" s="1155"/>
      <c r="QYA4" s="1155"/>
      <c r="QYB4" s="1155"/>
      <c r="QYC4" s="1155"/>
      <c r="QYD4" s="1155"/>
      <c r="QYE4" s="1155"/>
      <c r="QYF4" s="1155"/>
      <c r="QYG4" s="1155"/>
      <c r="QYH4" s="1155"/>
      <c r="QYI4" s="1155"/>
      <c r="QYJ4" s="1155"/>
      <c r="QYK4" s="1155"/>
      <c r="QYL4" s="1155"/>
      <c r="QYM4" s="1155"/>
      <c r="QYN4" s="1155"/>
      <c r="QYO4" s="1155"/>
      <c r="QYP4" s="1155"/>
      <c r="QYQ4" s="1155"/>
      <c r="QYR4" s="1155"/>
      <c r="QYS4" s="1155"/>
      <c r="QYT4" s="1155"/>
      <c r="QYU4" s="1155"/>
      <c r="QYV4" s="1155"/>
      <c r="QYW4" s="1155"/>
      <c r="QYX4" s="1155"/>
      <c r="QYY4" s="1155"/>
      <c r="QYZ4" s="1155"/>
      <c r="QZA4" s="1155"/>
      <c r="QZB4" s="1155"/>
      <c r="QZC4" s="1155"/>
      <c r="QZD4" s="1155"/>
      <c r="QZE4" s="1155"/>
      <c r="QZF4" s="1155"/>
      <c r="QZG4" s="1155"/>
      <c r="QZH4" s="1155"/>
      <c r="QZI4" s="1155"/>
      <c r="QZJ4" s="1155"/>
      <c r="QZK4" s="1155"/>
      <c r="QZL4" s="1155"/>
      <c r="QZM4" s="1155"/>
      <c r="QZN4" s="1155"/>
      <c r="QZO4" s="1155"/>
      <c r="QZP4" s="1155"/>
      <c r="QZQ4" s="1155"/>
      <c r="QZR4" s="1155"/>
      <c r="QZS4" s="1155"/>
      <c r="QZT4" s="1155"/>
      <c r="QZU4" s="1155"/>
      <c r="QZV4" s="1155"/>
      <c r="QZW4" s="1155"/>
      <c r="QZX4" s="1155"/>
      <c r="QZY4" s="1155"/>
      <c r="QZZ4" s="1155"/>
      <c r="RAA4" s="1155"/>
      <c r="RAB4" s="1155"/>
      <c r="RAC4" s="1155"/>
      <c r="RAD4" s="1155"/>
      <c r="RAE4" s="1155"/>
      <c r="RAF4" s="1155"/>
      <c r="RAG4" s="1155"/>
      <c r="RAH4" s="1155"/>
      <c r="RAI4" s="1155"/>
      <c r="RAJ4" s="1155"/>
      <c r="RAK4" s="1155"/>
      <c r="RAL4" s="1155"/>
      <c r="RAM4" s="1155"/>
      <c r="RAN4" s="1155"/>
      <c r="RAO4" s="1155"/>
      <c r="RAP4" s="1155"/>
      <c r="RAQ4" s="1155"/>
      <c r="RAR4" s="1155"/>
      <c r="RAS4" s="1155"/>
      <c r="RAT4" s="1155"/>
      <c r="RAU4" s="1155"/>
      <c r="RAV4" s="1155"/>
      <c r="RAW4" s="1155"/>
      <c r="RAX4" s="1155"/>
      <c r="RAY4" s="1155"/>
      <c r="RAZ4" s="1155"/>
      <c r="RBA4" s="1155"/>
      <c r="RBB4" s="1155"/>
      <c r="RBC4" s="1155"/>
      <c r="RBD4" s="1155"/>
      <c r="RBE4" s="1155"/>
      <c r="RBF4" s="1155"/>
      <c r="RBG4" s="1155"/>
      <c r="RBH4" s="1155"/>
      <c r="RBI4" s="1155"/>
      <c r="RBJ4" s="1155"/>
      <c r="RBK4" s="1155"/>
      <c r="RBL4" s="1155"/>
      <c r="RBM4" s="1155"/>
      <c r="RBN4" s="1155"/>
      <c r="RBO4" s="1155"/>
      <c r="RBP4" s="1155"/>
      <c r="RBQ4" s="1155"/>
      <c r="RBR4" s="1155"/>
      <c r="RBS4" s="1155"/>
      <c r="RBT4" s="1155"/>
      <c r="RBU4" s="1155"/>
      <c r="RBV4" s="1155"/>
      <c r="RBW4" s="1155"/>
      <c r="RBX4" s="1155"/>
      <c r="RBY4" s="1155"/>
      <c r="RBZ4" s="1155"/>
      <c r="RCA4" s="1155"/>
      <c r="RCB4" s="1155"/>
      <c r="RCC4" s="1155"/>
      <c r="RCD4" s="1155"/>
      <c r="RCE4" s="1155"/>
      <c r="RCF4" s="1155"/>
      <c r="RCG4" s="1155"/>
      <c r="RCH4" s="1155"/>
      <c r="RCI4" s="1155"/>
      <c r="RCJ4" s="1155"/>
      <c r="RCK4" s="1155"/>
      <c r="RCL4" s="1155"/>
      <c r="RCM4" s="1155"/>
      <c r="RCN4" s="1155"/>
      <c r="RCO4" s="1155"/>
      <c r="RCP4" s="1155"/>
      <c r="RCQ4" s="1155"/>
      <c r="RCR4" s="1155"/>
      <c r="RCS4" s="1155"/>
      <c r="RCT4" s="1155"/>
      <c r="RCU4" s="1155"/>
      <c r="RCV4" s="1155"/>
      <c r="RCW4" s="1155"/>
      <c r="RCX4" s="1155"/>
      <c r="RCY4" s="1155"/>
      <c r="RCZ4" s="1155"/>
      <c r="RDA4" s="1155"/>
      <c r="RDB4" s="1155"/>
      <c r="RDC4" s="1155"/>
      <c r="RDD4" s="1155"/>
      <c r="RDE4" s="1155"/>
      <c r="RDF4" s="1155"/>
      <c r="RDG4" s="1155"/>
      <c r="RDH4" s="1155"/>
      <c r="RDI4" s="1155"/>
      <c r="RDJ4" s="1155"/>
      <c r="RDK4" s="1155"/>
      <c r="RDL4" s="1155"/>
      <c r="RDM4" s="1155"/>
      <c r="RDN4" s="1155"/>
      <c r="RDO4" s="1155"/>
      <c r="RDP4" s="1155"/>
      <c r="RDQ4" s="1155"/>
      <c r="RDR4" s="1155"/>
      <c r="RDS4" s="1155"/>
      <c r="RDT4" s="1155"/>
      <c r="RDU4" s="1155"/>
      <c r="RDV4" s="1155"/>
      <c r="RDW4" s="1155"/>
      <c r="RDX4" s="1155"/>
      <c r="RDY4" s="1155"/>
      <c r="RDZ4" s="1155"/>
      <c r="REA4" s="1155"/>
      <c r="REB4" s="1155"/>
      <c r="REC4" s="1155"/>
      <c r="RED4" s="1155"/>
      <c r="REE4" s="1155"/>
      <c r="REF4" s="1155"/>
      <c r="REG4" s="1155"/>
      <c r="REH4" s="1155"/>
      <c r="REI4" s="1155"/>
      <c r="REJ4" s="1155"/>
      <c r="REK4" s="1155"/>
      <c r="REL4" s="1155"/>
      <c r="REM4" s="1155"/>
      <c r="REN4" s="1155"/>
      <c r="REO4" s="1155"/>
      <c r="REP4" s="1155"/>
      <c r="REQ4" s="1155"/>
      <c r="RER4" s="1155"/>
      <c r="RES4" s="1155"/>
      <c r="RET4" s="1155"/>
      <c r="REU4" s="1155"/>
      <c r="REV4" s="1155"/>
      <c r="REW4" s="1155"/>
      <c r="REX4" s="1155"/>
      <c r="REY4" s="1155"/>
      <c r="REZ4" s="1155"/>
      <c r="RFA4" s="1155"/>
      <c r="RFB4" s="1155"/>
      <c r="RFC4" s="1155"/>
      <c r="RFD4" s="1155"/>
      <c r="RFE4" s="1155"/>
      <c r="RFF4" s="1155"/>
      <c r="RFG4" s="1155"/>
      <c r="RFH4" s="1155"/>
      <c r="RFI4" s="1155"/>
      <c r="RFJ4" s="1155"/>
      <c r="RFK4" s="1155"/>
      <c r="RFL4" s="1155"/>
      <c r="RFM4" s="1155"/>
      <c r="RFN4" s="1155"/>
      <c r="RFO4" s="1155"/>
      <c r="RFP4" s="1155"/>
      <c r="RFQ4" s="1155"/>
      <c r="RFR4" s="1155"/>
      <c r="RFS4" s="1155"/>
      <c r="RFT4" s="1155"/>
      <c r="RFU4" s="1155"/>
      <c r="RFV4" s="1155"/>
      <c r="RFW4" s="1155"/>
      <c r="RFX4" s="1155"/>
      <c r="RFY4" s="1155"/>
      <c r="RFZ4" s="1155"/>
      <c r="RGA4" s="1155"/>
      <c r="RGB4" s="1155"/>
      <c r="RGC4" s="1155"/>
      <c r="RGD4" s="1155"/>
      <c r="RGE4" s="1155"/>
      <c r="RGF4" s="1155"/>
      <c r="RGG4" s="1155"/>
      <c r="RGH4" s="1155"/>
      <c r="RGI4" s="1155"/>
      <c r="RGJ4" s="1155"/>
      <c r="RGK4" s="1155"/>
      <c r="RGL4" s="1155"/>
      <c r="RGM4" s="1155"/>
      <c r="RGN4" s="1155"/>
      <c r="RGO4" s="1155"/>
      <c r="RGP4" s="1155"/>
      <c r="RGQ4" s="1155"/>
      <c r="RGR4" s="1155"/>
      <c r="RGS4" s="1155"/>
      <c r="RGT4" s="1155"/>
      <c r="RGU4" s="1155"/>
      <c r="RGV4" s="1155"/>
      <c r="RGW4" s="1155"/>
      <c r="RGX4" s="1155"/>
      <c r="RGY4" s="1155"/>
      <c r="RGZ4" s="1155"/>
      <c r="RHA4" s="1155"/>
      <c r="RHB4" s="1155"/>
      <c r="RHC4" s="1155"/>
      <c r="RHD4" s="1155"/>
      <c r="RHE4" s="1155"/>
      <c r="RHF4" s="1155"/>
      <c r="RHG4" s="1155"/>
      <c r="RHH4" s="1155"/>
      <c r="RHI4" s="1155"/>
      <c r="RHJ4" s="1155"/>
      <c r="RHK4" s="1155"/>
      <c r="RHL4" s="1155"/>
      <c r="RHM4" s="1155"/>
      <c r="RHN4" s="1155"/>
      <c r="RHO4" s="1155"/>
      <c r="RHP4" s="1155"/>
      <c r="RHQ4" s="1155"/>
      <c r="RHR4" s="1155"/>
      <c r="RHS4" s="1155"/>
      <c r="RHT4" s="1155"/>
      <c r="RHU4" s="1155"/>
      <c r="RHV4" s="1155"/>
      <c r="RHW4" s="1155"/>
      <c r="RHX4" s="1155"/>
      <c r="RHY4" s="1155"/>
      <c r="RHZ4" s="1155"/>
      <c r="RIA4" s="1155"/>
      <c r="RIB4" s="1155"/>
      <c r="RIC4" s="1155"/>
      <c r="RID4" s="1155"/>
      <c r="RIE4" s="1155"/>
      <c r="RIF4" s="1155"/>
      <c r="RIG4" s="1155"/>
      <c r="RIH4" s="1155"/>
      <c r="RII4" s="1155"/>
      <c r="RIJ4" s="1155"/>
      <c r="RIK4" s="1155"/>
      <c r="RIL4" s="1155"/>
      <c r="RIM4" s="1155"/>
      <c r="RIN4" s="1155"/>
      <c r="RIO4" s="1155"/>
      <c r="RIP4" s="1155"/>
      <c r="RIQ4" s="1155"/>
      <c r="RIR4" s="1155"/>
      <c r="RIS4" s="1155"/>
      <c r="RIT4" s="1155"/>
      <c r="RIU4" s="1155"/>
      <c r="RIV4" s="1155"/>
      <c r="RIW4" s="1155"/>
      <c r="RIX4" s="1155"/>
      <c r="RIY4" s="1155"/>
      <c r="RIZ4" s="1155"/>
      <c r="RJA4" s="1155"/>
      <c r="RJB4" s="1155"/>
      <c r="RJC4" s="1155"/>
      <c r="RJD4" s="1155"/>
      <c r="RJE4" s="1155"/>
      <c r="RJF4" s="1155"/>
      <c r="RJG4" s="1155"/>
      <c r="RJH4" s="1155"/>
      <c r="RJI4" s="1155"/>
      <c r="RJJ4" s="1155"/>
      <c r="RJK4" s="1155"/>
      <c r="RJL4" s="1155"/>
      <c r="RJM4" s="1155"/>
      <c r="RJN4" s="1155"/>
      <c r="RJO4" s="1155"/>
      <c r="RJP4" s="1155"/>
      <c r="RJQ4" s="1155"/>
      <c r="RJR4" s="1155"/>
      <c r="RJS4" s="1155"/>
      <c r="RJT4" s="1155"/>
      <c r="RJU4" s="1155"/>
      <c r="RJV4" s="1155"/>
      <c r="RJW4" s="1155"/>
      <c r="RJX4" s="1155"/>
      <c r="RJY4" s="1155"/>
      <c r="RJZ4" s="1155"/>
      <c r="RKA4" s="1155"/>
      <c r="RKB4" s="1155"/>
      <c r="RKC4" s="1155"/>
      <c r="RKD4" s="1155"/>
      <c r="RKE4" s="1155"/>
      <c r="RKF4" s="1155"/>
      <c r="RKG4" s="1155"/>
      <c r="RKH4" s="1155"/>
      <c r="RKI4" s="1155"/>
      <c r="RKJ4" s="1155"/>
      <c r="RKK4" s="1155"/>
      <c r="RKL4" s="1155"/>
      <c r="RKM4" s="1155"/>
      <c r="RKN4" s="1155"/>
      <c r="RKO4" s="1155"/>
      <c r="RKP4" s="1155"/>
      <c r="RKQ4" s="1155"/>
      <c r="RKR4" s="1155"/>
      <c r="RKS4" s="1155"/>
      <c r="RKT4" s="1155"/>
      <c r="RKU4" s="1155"/>
      <c r="RKV4" s="1155"/>
      <c r="RKW4" s="1155"/>
      <c r="RKX4" s="1155"/>
      <c r="RKY4" s="1155"/>
      <c r="RKZ4" s="1155"/>
      <c r="RLA4" s="1155"/>
      <c r="RLB4" s="1155"/>
      <c r="RLC4" s="1155"/>
      <c r="RLD4" s="1155"/>
      <c r="RLE4" s="1155"/>
      <c r="RLF4" s="1155"/>
      <c r="RLG4" s="1155"/>
      <c r="RLH4" s="1155"/>
      <c r="RLI4" s="1155"/>
      <c r="RLJ4" s="1155"/>
      <c r="RLK4" s="1155"/>
      <c r="RLL4" s="1155"/>
      <c r="RLM4" s="1155"/>
      <c r="RLN4" s="1155"/>
      <c r="RLO4" s="1155"/>
      <c r="RLP4" s="1155"/>
      <c r="RLQ4" s="1155"/>
      <c r="RLR4" s="1155"/>
      <c r="RLS4" s="1155"/>
      <c r="RLT4" s="1155"/>
      <c r="RLU4" s="1155"/>
      <c r="RLV4" s="1155"/>
      <c r="RLW4" s="1155"/>
      <c r="RLX4" s="1155"/>
      <c r="RLY4" s="1155"/>
      <c r="RLZ4" s="1155"/>
      <c r="RMA4" s="1155"/>
      <c r="RMB4" s="1155"/>
      <c r="RMC4" s="1155"/>
      <c r="RMD4" s="1155"/>
      <c r="RME4" s="1155"/>
      <c r="RMF4" s="1155"/>
      <c r="RMG4" s="1155"/>
      <c r="RMH4" s="1155"/>
      <c r="RMI4" s="1155"/>
      <c r="RMJ4" s="1155"/>
      <c r="RMK4" s="1155"/>
      <c r="RML4" s="1155"/>
      <c r="RMM4" s="1155"/>
      <c r="RMN4" s="1155"/>
      <c r="RMO4" s="1155"/>
      <c r="RMP4" s="1155"/>
      <c r="RMQ4" s="1155"/>
      <c r="RMR4" s="1155"/>
      <c r="RMS4" s="1155"/>
      <c r="RMT4" s="1155"/>
      <c r="RMU4" s="1155"/>
      <c r="RMV4" s="1155"/>
      <c r="RMW4" s="1155"/>
      <c r="RMX4" s="1155"/>
      <c r="RMY4" s="1155"/>
      <c r="RMZ4" s="1155"/>
      <c r="RNA4" s="1155"/>
      <c r="RNB4" s="1155"/>
      <c r="RNC4" s="1155"/>
      <c r="RND4" s="1155"/>
      <c r="RNE4" s="1155"/>
      <c r="RNF4" s="1155"/>
      <c r="RNG4" s="1155"/>
      <c r="RNH4" s="1155"/>
      <c r="RNI4" s="1155"/>
      <c r="RNJ4" s="1155"/>
      <c r="RNK4" s="1155"/>
      <c r="RNL4" s="1155"/>
      <c r="RNM4" s="1155"/>
      <c r="RNN4" s="1155"/>
      <c r="RNO4" s="1155"/>
      <c r="RNP4" s="1155"/>
      <c r="RNQ4" s="1155"/>
      <c r="RNR4" s="1155"/>
      <c r="RNS4" s="1155"/>
      <c r="RNT4" s="1155"/>
      <c r="RNU4" s="1155"/>
      <c r="RNV4" s="1155"/>
      <c r="RNW4" s="1155"/>
      <c r="RNX4" s="1155"/>
      <c r="RNY4" s="1155"/>
      <c r="RNZ4" s="1155"/>
      <c r="ROA4" s="1155"/>
      <c r="ROB4" s="1155"/>
      <c r="ROC4" s="1155"/>
      <c r="ROD4" s="1155"/>
      <c r="ROE4" s="1155"/>
      <c r="ROF4" s="1155"/>
      <c r="ROG4" s="1155"/>
      <c r="ROH4" s="1155"/>
      <c r="ROI4" s="1155"/>
      <c r="ROJ4" s="1155"/>
      <c r="ROK4" s="1155"/>
      <c r="ROL4" s="1155"/>
      <c r="ROM4" s="1155"/>
      <c r="RON4" s="1155"/>
      <c r="ROO4" s="1155"/>
      <c r="ROP4" s="1155"/>
      <c r="ROQ4" s="1155"/>
      <c r="ROR4" s="1155"/>
      <c r="ROS4" s="1155"/>
      <c r="ROT4" s="1155"/>
      <c r="ROU4" s="1155"/>
      <c r="ROV4" s="1155"/>
      <c r="ROW4" s="1155"/>
      <c r="ROX4" s="1155"/>
      <c r="ROY4" s="1155"/>
      <c r="ROZ4" s="1155"/>
      <c r="RPA4" s="1155"/>
      <c r="RPB4" s="1155"/>
      <c r="RPC4" s="1155"/>
      <c r="RPD4" s="1155"/>
      <c r="RPE4" s="1155"/>
      <c r="RPF4" s="1155"/>
      <c r="RPG4" s="1155"/>
      <c r="RPH4" s="1155"/>
      <c r="RPI4" s="1155"/>
      <c r="RPJ4" s="1155"/>
      <c r="RPK4" s="1155"/>
      <c r="RPL4" s="1155"/>
      <c r="RPM4" s="1155"/>
      <c r="RPN4" s="1155"/>
      <c r="RPO4" s="1155"/>
      <c r="RPP4" s="1155"/>
      <c r="RPQ4" s="1155"/>
      <c r="RPR4" s="1155"/>
      <c r="RPS4" s="1155"/>
      <c r="RPT4" s="1155"/>
      <c r="RPU4" s="1155"/>
      <c r="RPV4" s="1155"/>
      <c r="RPW4" s="1155"/>
      <c r="RPX4" s="1155"/>
      <c r="RPY4" s="1155"/>
      <c r="RPZ4" s="1155"/>
      <c r="RQA4" s="1155"/>
      <c r="RQB4" s="1155"/>
      <c r="RQC4" s="1155"/>
      <c r="RQD4" s="1155"/>
      <c r="RQE4" s="1155"/>
      <c r="RQF4" s="1155"/>
      <c r="RQG4" s="1155"/>
      <c r="RQH4" s="1155"/>
      <c r="RQI4" s="1155"/>
      <c r="RQJ4" s="1155"/>
      <c r="RQK4" s="1155"/>
      <c r="RQL4" s="1155"/>
      <c r="RQM4" s="1155"/>
      <c r="RQN4" s="1155"/>
      <c r="RQO4" s="1155"/>
      <c r="RQP4" s="1155"/>
      <c r="RQQ4" s="1155"/>
      <c r="RQR4" s="1155"/>
      <c r="RQS4" s="1155"/>
      <c r="RQT4" s="1155"/>
      <c r="RQU4" s="1155"/>
      <c r="RQV4" s="1155"/>
      <c r="RQW4" s="1155"/>
      <c r="RQX4" s="1155"/>
      <c r="RQY4" s="1155"/>
      <c r="RQZ4" s="1155"/>
      <c r="RRA4" s="1155"/>
      <c r="RRB4" s="1155"/>
      <c r="RRC4" s="1155"/>
      <c r="RRD4" s="1155"/>
      <c r="RRE4" s="1155"/>
      <c r="RRF4" s="1155"/>
      <c r="RRG4" s="1155"/>
      <c r="RRH4" s="1155"/>
      <c r="RRI4" s="1155"/>
      <c r="RRJ4" s="1155"/>
      <c r="RRK4" s="1155"/>
      <c r="RRL4" s="1155"/>
      <c r="RRM4" s="1155"/>
      <c r="RRN4" s="1155"/>
      <c r="RRO4" s="1155"/>
      <c r="RRP4" s="1155"/>
      <c r="RRQ4" s="1155"/>
      <c r="RRR4" s="1155"/>
      <c r="RRS4" s="1155"/>
      <c r="RRT4" s="1155"/>
      <c r="RRU4" s="1155"/>
      <c r="RRV4" s="1155"/>
      <c r="RRW4" s="1155"/>
      <c r="RRX4" s="1155"/>
      <c r="RRY4" s="1155"/>
      <c r="RRZ4" s="1155"/>
      <c r="RSA4" s="1155"/>
      <c r="RSB4" s="1155"/>
      <c r="RSC4" s="1155"/>
      <c r="RSD4" s="1155"/>
      <c r="RSE4" s="1155"/>
      <c r="RSF4" s="1155"/>
      <c r="RSG4" s="1155"/>
      <c r="RSH4" s="1155"/>
      <c r="RSI4" s="1155"/>
      <c r="RSJ4" s="1155"/>
      <c r="RSK4" s="1155"/>
      <c r="RSL4" s="1155"/>
      <c r="RSM4" s="1155"/>
      <c r="RSN4" s="1155"/>
      <c r="RSO4" s="1155"/>
      <c r="RSP4" s="1155"/>
      <c r="RSQ4" s="1155"/>
      <c r="RSR4" s="1155"/>
      <c r="RSS4" s="1155"/>
      <c r="RST4" s="1155"/>
      <c r="RSU4" s="1155"/>
      <c r="RSV4" s="1155"/>
      <c r="RSW4" s="1155"/>
      <c r="RSX4" s="1155"/>
      <c r="RSY4" s="1155"/>
      <c r="RSZ4" s="1155"/>
      <c r="RTA4" s="1155"/>
      <c r="RTB4" s="1155"/>
      <c r="RTC4" s="1155"/>
      <c r="RTD4" s="1155"/>
      <c r="RTE4" s="1155"/>
      <c r="RTF4" s="1155"/>
      <c r="RTG4" s="1155"/>
      <c r="RTH4" s="1155"/>
      <c r="RTI4" s="1155"/>
      <c r="RTJ4" s="1155"/>
      <c r="RTK4" s="1155"/>
      <c r="RTL4" s="1155"/>
      <c r="RTM4" s="1155"/>
      <c r="RTN4" s="1155"/>
      <c r="RTO4" s="1155"/>
      <c r="RTP4" s="1155"/>
      <c r="RTQ4" s="1155"/>
      <c r="RTR4" s="1155"/>
      <c r="RTS4" s="1155"/>
      <c r="RTT4" s="1155"/>
      <c r="RTU4" s="1155"/>
      <c r="RTV4" s="1155"/>
      <c r="RTW4" s="1155"/>
      <c r="RTX4" s="1155"/>
      <c r="RTY4" s="1155"/>
      <c r="RTZ4" s="1155"/>
      <c r="RUA4" s="1155"/>
      <c r="RUB4" s="1155"/>
      <c r="RUC4" s="1155"/>
      <c r="RUD4" s="1155"/>
      <c r="RUE4" s="1155"/>
      <c r="RUF4" s="1155"/>
      <c r="RUG4" s="1155"/>
      <c r="RUH4" s="1155"/>
      <c r="RUI4" s="1155"/>
      <c r="RUJ4" s="1155"/>
      <c r="RUK4" s="1155"/>
      <c r="RUL4" s="1155"/>
      <c r="RUM4" s="1155"/>
      <c r="RUN4" s="1155"/>
      <c r="RUO4" s="1155"/>
      <c r="RUP4" s="1155"/>
      <c r="RUQ4" s="1155"/>
      <c r="RUR4" s="1155"/>
      <c r="RUS4" s="1155"/>
      <c r="RUT4" s="1155"/>
      <c r="RUU4" s="1155"/>
      <c r="RUV4" s="1155"/>
      <c r="RUW4" s="1155"/>
      <c r="RUX4" s="1155"/>
      <c r="RUY4" s="1155"/>
      <c r="RUZ4" s="1155"/>
      <c r="RVA4" s="1155"/>
      <c r="RVB4" s="1155"/>
      <c r="RVC4" s="1155"/>
      <c r="RVD4" s="1155"/>
      <c r="RVE4" s="1155"/>
      <c r="RVF4" s="1155"/>
      <c r="RVG4" s="1155"/>
      <c r="RVH4" s="1155"/>
      <c r="RVI4" s="1155"/>
      <c r="RVJ4" s="1155"/>
      <c r="RVK4" s="1155"/>
      <c r="RVL4" s="1155"/>
      <c r="RVM4" s="1155"/>
      <c r="RVN4" s="1155"/>
      <c r="RVO4" s="1155"/>
      <c r="RVP4" s="1155"/>
      <c r="RVQ4" s="1155"/>
      <c r="RVR4" s="1155"/>
      <c r="RVS4" s="1155"/>
      <c r="RVT4" s="1155"/>
      <c r="RVU4" s="1155"/>
      <c r="RVV4" s="1155"/>
      <c r="RVW4" s="1155"/>
      <c r="RVX4" s="1155"/>
      <c r="RVY4" s="1155"/>
      <c r="RVZ4" s="1155"/>
      <c r="RWA4" s="1155"/>
      <c r="RWB4" s="1155"/>
      <c r="RWC4" s="1155"/>
      <c r="RWD4" s="1155"/>
      <c r="RWE4" s="1155"/>
      <c r="RWF4" s="1155"/>
      <c r="RWG4" s="1155"/>
      <c r="RWH4" s="1155"/>
      <c r="RWI4" s="1155"/>
      <c r="RWJ4" s="1155"/>
      <c r="RWK4" s="1155"/>
      <c r="RWL4" s="1155"/>
      <c r="RWM4" s="1155"/>
      <c r="RWN4" s="1155"/>
      <c r="RWO4" s="1155"/>
      <c r="RWP4" s="1155"/>
      <c r="RWQ4" s="1155"/>
      <c r="RWR4" s="1155"/>
      <c r="RWS4" s="1155"/>
      <c r="RWT4" s="1155"/>
      <c r="RWU4" s="1155"/>
      <c r="RWV4" s="1155"/>
      <c r="RWW4" s="1155"/>
      <c r="RWX4" s="1155"/>
      <c r="RWY4" s="1155"/>
      <c r="RWZ4" s="1155"/>
      <c r="RXA4" s="1155"/>
      <c r="RXB4" s="1155"/>
      <c r="RXC4" s="1155"/>
      <c r="RXD4" s="1155"/>
      <c r="RXE4" s="1155"/>
      <c r="RXF4" s="1155"/>
      <c r="RXG4" s="1155"/>
      <c r="RXH4" s="1155"/>
      <c r="RXI4" s="1155"/>
      <c r="RXJ4" s="1155"/>
      <c r="RXK4" s="1155"/>
      <c r="RXL4" s="1155"/>
      <c r="RXM4" s="1155"/>
      <c r="RXN4" s="1155"/>
      <c r="RXO4" s="1155"/>
      <c r="RXP4" s="1155"/>
      <c r="RXQ4" s="1155"/>
      <c r="RXR4" s="1155"/>
      <c r="RXS4" s="1155"/>
      <c r="RXT4" s="1155"/>
      <c r="RXU4" s="1155"/>
      <c r="RXV4" s="1155"/>
      <c r="RXW4" s="1155"/>
      <c r="RXX4" s="1155"/>
      <c r="RXY4" s="1155"/>
      <c r="RXZ4" s="1155"/>
      <c r="RYA4" s="1155"/>
      <c r="RYB4" s="1155"/>
      <c r="RYC4" s="1155"/>
      <c r="RYD4" s="1155"/>
      <c r="RYE4" s="1155"/>
      <c r="RYF4" s="1155"/>
      <c r="RYG4" s="1155"/>
      <c r="RYH4" s="1155"/>
      <c r="RYI4" s="1155"/>
      <c r="RYJ4" s="1155"/>
      <c r="RYK4" s="1155"/>
      <c r="RYL4" s="1155"/>
      <c r="RYM4" s="1155"/>
      <c r="RYN4" s="1155"/>
      <c r="RYO4" s="1155"/>
      <c r="RYP4" s="1155"/>
      <c r="RYQ4" s="1155"/>
      <c r="RYR4" s="1155"/>
      <c r="RYS4" s="1155"/>
      <c r="RYT4" s="1155"/>
      <c r="RYU4" s="1155"/>
      <c r="RYV4" s="1155"/>
      <c r="RYW4" s="1155"/>
      <c r="RYX4" s="1155"/>
      <c r="RYY4" s="1155"/>
      <c r="RYZ4" s="1155"/>
      <c r="RZA4" s="1155"/>
      <c r="RZB4" s="1155"/>
      <c r="RZC4" s="1155"/>
      <c r="RZD4" s="1155"/>
      <c r="RZE4" s="1155"/>
      <c r="RZF4" s="1155"/>
      <c r="RZG4" s="1155"/>
      <c r="RZH4" s="1155"/>
      <c r="RZI4" s="1155"/>
      <c r="RZJ4" s="1155"/>
      <c r="RZK4" s="1155"/>
      <c r="RZL4" s="1155"/>
      <c r="RZM4" s="1155"/>
      <c r="RZN4" s="1155"/>
      <c r="RZO4" s="1155"/>
      <c r="RZP4" s="1155"/>
      <c r="RZQ4" s="1155"/>
      <c r="RZR4" s="1155"/>
      <c r="RZS4" s="1155"/>
      <c r="RZT4" s="1155"/>
      <c r="RZU4" s="1155"/>
      <c r="RZV4" s="1155"/>
      <c r="RZW4" s="1155"/>
      <c r="RZX4" s="1155"/>
      <c r="RZY4" s="1155"/>
      <c r="RZZ4" s="1155"/>
      <c r="SAA4" s="1155"/>
      <c r="SAB4" s="1155"/>
      <c r="SAC4" s="1155"/>
      <c r="SAD4" s="1155"/>
      <c r="SAE4" s="1155"/>
      <c r="SAF4" s="1155"/>
      <c r="SAG4" s="1155"/>
      <c r="SAH4" s="1155"/>
      <c r="SAI4" s="1155"/>
      <c r="SAJ4" s="1155"/>
      <c r="SAK4" s="1155"/>
      <c r="SAL4" s="1155"/>
      <c r="SAM4" s="1155"/>
      <c r="SAN4" s="1155"/>
      <c r="SAO4" s="1155"/>
      <c r="SAP4" s="1155"/>
      <c r="SAQ4" s="1155"/>
      <c r="SAR4" s="1155"/>
      <c r="SAS4" s="1155"/>
      <c r="SAT4" s="1155"/>
      <c r="SAU4" s="1155"/>
      <c r="SAV4" s="1155"/>
      <c r="SAW4" s="1155"/>
      <c r="SAX4" s="1155"/>
      <c r="SAY4" s="1155"/>
      <c r="SAZ4" s="1155"/>
      <c r="SBA4" s="1155"/>
      <c r="SBB4" s="1155"/>
      <c r="SBC4" s="1155"/>
      <c r="SBD4" s="1155"/>
      <c r="SBE4" s="1155"/>
      <c r="SBF4" s="1155"/>
      <c r="SBG4" s="1155"/>
      <c r="SBH4" s="1155"/>
      <c r="SBI4" s="1155"/>
      <c r="SBJ4" s="1155"/>
      <c r="SBK4" s="1155"/>
      <c r="SBL4" s="1155"/>
      <c r="SBM4" s="1155"/>
      <c r="SBN4" s="1155"/>
      <c r="SBO4" s="1155"/>
      <c r="SBP4" s="1155"/>
      <c r="SBQ4" s="1155"/>
      <c r="SBR4" s="1155"/>
      <c r="SBS4" s="1155"/>
      <c r="SBT4" s="1155"/>
      <c r="SBU4" s="1155"/>
      <c r="SBV4" s="1155"/>
      <c r="SBW4" s="1155"/>
      <c r="SBX4" s="1155"/>
      <c r="SBY4" s="1155"/>
      <c r="SBZ4" s="1155"/>
      <c r="SCA4" s="1155"/>
      <c r="SCB4" s="1155"/>
      <c r="SCC4" s="1155"/>
      <c r="SCD4" s="1155"/>
      <c r="SCE4" s="1155"/>
      <c r="SCF4" s="1155"/>
      <c r="SCG4" s="1155"/>
      <c r="SCH4" s="1155"/>
      <c r="SCI4" s="1155"/>
      <c r="SCJ4" s="1155"/>
      <c r="SCK4" s="1155"/>
      <c r="SCL4" s="1155"/>
      <c r="SCM4" s="1155"/>
      <c r="SCN4" s="1155"/>
      <c r="SCO4" s="1155"/>
      <c r="SCP4" s="1155"/>
      <c r="SCQ4" s="1155"/>
      <c r="SCR4" s="1155"/>
      <c r="SCS4" s="1155"/>
      <c r="SCT4" s="1155"/>
      <c r="SCU4" s="1155"/>
      <c r="SCV4" s="1155"/>
      <c r="SCW4" s="1155"/>
      <c r="SCX4" s="1155"/>
      <c r="SCY4" s="1155"/>
      <c r="SCZ4" s="1155"/>
      <c r="SDA4" s="1155"/>
      <c r="SDB4" s="1155"/>
      <c r="SDC4" s="1155"/>
      <c r="SDD4" s="1155"/>
      <c r="SDE4" s="1155"/>
      <c r="SDF4" s="1155"/>
      <c r="SDG4" s="1155"/>
      <c r="SDH4" s="1155"/>
      <c r="SDI4" s="1155"/>
      <c r="SDJ4" s="1155"/>
      <c r="SDK4" s="1155"/>
      <c r="SDL4" s="1155"/>
      <c r="SDM4" s="1155"/>
      <c r="SDN4" s="1155"/>
      <c r="SDO4" s="1155"/>
      <c r="SDP4" s="1155"/>
      <c r="SDQ4" s="1155"/>
      <c r="SDR4" s="1155"/>
      <c r="SDS4" s="1155"/>
      <c r="SDT4" s="1155"/>
      <c r="SDU4" s="1155"/>
      <c r="SDV4" s="1155"/>
      <c r="SDW4" s="1155"/>
      <c r="SDX4" s="1155"/>
      <c r="SDY4" s="1155"/>
      <c r="SDZ4" s="1155"/>
      <c r="SEA4" s="1155"/>
      <c r="SEB4" s="1155"/>
      <c r="SEC4" s="1155"/>
      <c r="SED4" s="1155"/>
      <c r="SEE4" s="1155"/>
      <c r="SEF4" s="1155"/>
      <c r="SEG4" s="1155"/>
      <c r="SEH4" s="1155"/>
      <c r="SEI4" s="1155"/>
      <c r="SEJ4" s="1155"/>
      <c r="SEK4" s="1155"/>
      <c r="SEL4" s="1155"/>
      <c r="SEM4" s="1155"/>
      <c r="SEN4" s="1155"/>
      <c r="SEO4" s="1155"/>
      <c r="SEP4" s="1155"/>
      <c r="SEQ4" s="1155"/>
      <c r="SER4" s="1155"/>
      <c r="SES4" s="1155"/>
      <c r="SET4" s="1155"/>
      <c r="SEU4" s="1155"/>
      <c r="SEV4" s="1155"/>
      <c r="SEW4" s="1155"/>
      <c r="SEX4" s="1155"/>
      <c r="SEY4" s="1155"/>
      <c r="SEZ4" s="1155"/>
      <c r="SFA4" s="1155"/>
      <c r="SFB4" s="1155"/>
      <c r="SFC4" s="1155"/>
      <c r="SFD4" s="1155"/>
      <c r="SFE4" s="1155"/>
      <c r="SFF4" s="1155"/>
      <c r="SFG4" s="1155"/>
      <c r="SFH4" s="1155"/>
      <c r="SFI4" s="1155"/>
      <c r="SFJ4" s="1155"/>
      <c r="SFK4" s="1155"/>
      <c r="SFL4" s="1155"/>
      <c r="SFM4" s="1155"/>
      <c r="SFN4" s="1155"/>
      <c r="SFO4" s="1155"/>
      <c r="SFP4" s="1155"/>
      <c r="SFQ4" s="1155"/>
      <c r="SFR4" s="1155"/>
      <c r="SFS4" s="1155"/>
      <c r="SFT4" s="1155"/>
      <c r="SFU4" s="1155"/>
      <c r="SFV4" s="1155"/>
      <c r="SFW4" s="1155"/>
      <c r="SFX4" s="1155"/>
      <c r="SFY4" s="1155"/>
      <c r="SFZ4" s="1155"/>
      <c r="SGA4" s="1155"/>
      <c r="SGB4" s="1155"/>
      <c r="SGC4" s="1155"/>
      <c r="SGD4" s="1155"/>
      <c r="SGE4" s="1155"/>
      <c r="SGF4" s="1155"/>
      <c r="SGG4" s="1155"/>
      <c r="SGH4" s="1155"/>
      <c r="SGI4" s="1155"/>
      <c r="SGJ4" s="1155"/>
      <c r="SGK4" s="1155"/>
      <c r="SGL4" s="1155"/>
      <c r="SGM4" s="1155"/>
      <c r="SGN4" s="1155"/>
      <c r="SGO4" s="1155"/>
      <c r="SGP4" s="1155"/>
      <c r="SGQ4" s="1155"/>
      <c r="SGR4" s="1155"/>
      <c r="SGS4" s="1155"/>
      <c r="SGT4" s="1155"/>
      <c r="SGU4" s="1155"/>
      <c r="SGV4" s="1155"/>
      <c r="SGW4" s="1155"/>
      <c r="SGX4" s="1155"/>
      <c r="SGY4" s="1155"/>
      <c r="SGZ4" s="1155"/>
      <c r="SHA4" s="1155"/>
      <c r="SHB4" s="1155"/>
      <c r="SHC4" s="1155"/>
      <c r="SHD4" s="1155"/>
      <c r="SHE4" s="1155"/>
      <c r="SHF4" s="1155"/>
      <c r="SHG4" s="1155"/>
      <c r="SHH4" s="1155"/>
      <c r="SHI4" s="1155"/>
      <c r="SHJ4" s="1155"/>
      <c r="SHK4" s="1155"/>
      <c r="SHL4" s="1155"/>
      <c r="SHM4" s="1155"/>
      <c r="SHN4" s="1155"/>
      <c r="SHO4" s="1155"/>
      <c r="SHP4" s="1155"/>
      <c r="SHQ4" s="1155"/>
      <c r="SHR4" s="1155"/>
      <c r="SHS4" s="1155"/>
      <c r="SHT4" s="1155"/>
      <c r="SHU4" s="1155"/>
      <c r="SHV4" s="1155"/>
      <c r="SHW4" s="1155"/>
      <c r="SHX4" s="1155"/>
      <c r="SHY4" s="1155"/>
      <c r="SHZ4" s="1155"/>
      <c r="SIA4" s="1155"/>
      <c r="SIB4" s="1155"/>
      <c r="SIC4" s="1155"/>
      <c r="SID4" s="1155"/>
      <c r="SIE4" s="1155"/>
      <c r="SIF4" s="1155"/>
      <c r="SIG4" s="1155"/>
      <c r="SIH4" s="1155"/>
      <c r="SII4" s="1155"/>
      <c r="SIJ4" s="1155"/>
      <c r="SIK4" s="1155"/>
      <c r="SIL4" s="1155"/>
      <c r="SIM4" s="1155"/>
      <c r="SIN4" s="1155"/>
      <c r="SIO4" s="1155"/>
      <c r="SIP4" s="1155"/>
      <c r="SIQ4" s="1155"/>
      <c r="SIR4" s="1155"/>
      <c r="SIS4" s="1155"/>
      <c r="SIT4" s="1155"/>
      <c r="SIU4" s="1155"/>
      <c r="SIV4" s="1155"/>
      <c r="SIW4" s="1155"/>
      <c r="SIX4" s="1155"/>
      <c r="SIY4" s="1155"/>
      <c r="SIZ4" s="1155"/>
      <c r="SJA4" s="1155"/>
      <c r="SJB4" s="1155"/>
      <c r="SJC4" s="1155"/>
      <c r="SJD4" s="1155"/>
      <c r="SJE4" s="1155"/>
      <c r="SJF4" s="1155"/>
      <c r="SJG4" s="1155"/>
      <c r="SJH4" s="1155"/>
      <c r="SJI4" s="1155"/>
      <c r="SJJ4" s="1155"/>
      <c r="SJK4" s="1155"/>
      <c r="SJL4" s="1155"/>
      <c r="SJM4" s="1155"/>
      <c r="SJN4" s="1155"/>
      <c r="SJO4" s="1155"/>
      <c r="SJP4" s="1155"/>
      <c r="SJQ4" s="1155"/>
      <c r="SJR4" s="1155"/>
      <c r="SJS4" s="1155"/>
      <c r="SJT4" s="1155"/>
      <c r="SJU4" s="1155"/>
      <c r="SJV4" s="1155"/>
      <c r="SJW4" s="1155"/>
      <c r="SJX4" s="1155"/>
      <c r="SJY4" s="1155"/>
      <c r="SJZ4" s="1155"/>
      <c r="SKA4" s="1155"/>
      <c r="SKB4" s="1155"/>
      <c r="SKC4" s="1155"/>
      <c r="SKD4" s="1155"/>
      <c r="SKE4" s="1155"/>
      <c r="SKF4" s="1155"/>
      <c r="SKG4" s="1155"/>
      <c r="SKH4" s="1155"/>
      <c r="SKI4" s="1155"/>
      <c r="SKJ4" s="1155"/>
      <c r="SKK4" s="1155"/>
      <c r="SKL4" s="1155"/>
      <c r="SKM4" s="1155"/>
      <c r="SKN4" s="1155"/>
      <c r="SKO4" s="1155"/>
      <c r="SKP4" s="1155"/>
      <c r="SKQ4" s="1155"/>
      <c r="SKR4" s="1155"/>
      <c r="SKS4" s="1155"/>
      <c r="SKT4" s="1155"/>
      <c r="SKU4" s="1155"/>
      <c r="SKV4" s="1155"/>
      <c r="SKW4" s="1155"/>
      <c r="SKX4" s="1155"/>
      <c r="SKY4" s="1155"/>
      <c r="SKZ4" s="1155"/>
      <c r="SLA4" s="1155"/>
      <c r="SLB4" s="1155"/>
      <c r="SLC4" s="1155"/>
      <c r="SLD4" s="1155"/>
      <c r="SLE4" s="1155"/>
      <c r="SLF4" s="1155"/>
      <c r="SLG4" s="1155"/>
      <c r="SLH4" s="1155"/>
      <c r="SLI4" s="1155"/>
      <c r="SLJ4" s="1155"/>
      <c r="SLK4" s="1155"/>
      <c r="SLL4" s="1155"/>
      <c r="SLM4" s="1155"/>
      <c r="SLN4" s="1155"/>
      <c r="SLO4" s="1155"/>
      <c r="SLP4" s="1155"/>
      <c r="SLQ4" s="1155"/>
      <c r="SLR4" s="1155"/>
      <c r="SLS4" s="1155"/>
      <c r="SLT4" s="1155"/>
      <c r="SLU4" s="1155"/>
      <c r="SLV4" s="1155"/>
      <c r="SLW4" s="1155"/>
      <c r="SLX4" s="1155"/>
      <c r="SLY4" s="1155"/>
      <c r="SLZ4" s="1155"/>
      <c r="SMA4" s="1155"/>
      <c r="SMB4" s="1155"/>
      <c r="SMC4" s="1155"/>
      <c r="SMD4" s="1155"/>
      <c r="SME4" s="1155"/>
      <c r="SMF4" s="1155"/>
      <c r="SMG4" s="1155"/>
      <c r="SMH4" s="1155"/>
      <c r="SMI4" s="1155"/>
      <c r="SMJ4" s="1155"/>
      <c r="SMK4" s="1155"/>
      <c r="SML4" s="1155"/>
      <c r="SMM4" s="1155"/>
      <c r="SMN4" s="1155"/>
      <c r="SMO4" s="1155"/>
      <c r="SMP4" s="1155"/>
      <c r="SMQ4" s="1155"/>
      <c r="SMR4" s="1155"/>
      <c r="SMS4" s="1155"/>
      <c r="SMT4" s="1155"/>
      <c r="SMU4" s="1155"/>
      <c r="SMV4" s="1155"/>
      <c r="SMW4" s="1155"/>
      <c r="SMX4" s="1155"/>
      <c r="SMY4" s="1155"/>
      <c r="SMZ4" s="1155"/>
      <c r="SNA4" s="1155"/>
      <c r="SNB4" s="1155"/>
      <c r="SNC4" s="1155"/>
      <c r="SND4" s="1155"/>
      <c r="SNE4" s="1155"/>
      <c r="SNF4" s="1155"/>
      <c r="SNG4" s="1155"/>
      <c r="SNH4" s="1155"/>
      <c r="SNI4" s="1155"/>
      <c r="SNJ4" s="1155"/>
      <c r="SNK4" s="1155"/>
      <c r="SNL4" s="1155"/>
      <c r="SNM4" s="1155"/>
      <c r="SNN4" s="1155"/>
      <c r="SNO4" s="1155"/>
      <c r="SNP4" s="1155"/>
      <c r="SNQ4" s="1155"/>
      <c r="SNR4" s="1155"/>
      <c r="SNS4" s="1155"/>
      <c r="SNT4" s="1155"/>
      <c r="SNU4" s="1155"/>
      <c r="SNV4" s="1155"/>
      <c r="SNW4" s="1155"/>
      <c r="SNX4" s="1155"/>
      <c r="SNY4" s="1155"/>
      <c r="SNZ4" s="1155"/>
      <c r="SOA4" s="1155"/>
      <c r="SOB4" s="1155"/>
      <c r="SOC4" s="1155"/>
      <c r="SOD4" s="1155"/>
      <c r="SOE4" s="1155"/>
      <c r="SOF4" s="1155"/>
      <c r="SOG4" s="1155"/>
      <c r="SOH4" s="1155"/>
      <c r="SOI4" s="1155"/>
      <c r="SOJ4" s="1155"/>
      <c r="SOK4" s="1155"/>
      <c r="SOL4" s="1155"/>
      <c r="SOM4" s="1155"/>
      <c r="SON4" s="1155"/>
      <c r="SOO4" s="1155"/>
      <c r="SOP4" s="1155"/>
      <c r="SOQ4" s="1155"/>
      <c r="SOR4" s="1155"/>
      <c r="SOS4" s="1155"/>
      <c r="SOT4" s="1155"/>
      <c r="SOU4" s="1155"/>
      <c r="SOV4" s="1155"/>
      <c r="SOW4" s="1155"/>
      <c r="SOX4" s="1155"/>
      <c r="SOY4" s="1155"/>
      <c r="SOZ4" s="1155"/>
      <c r="SPA4" s="1155"/>
      <c r="SPB4" s="1155"/>
      <c r="SPC4" s="1155"/>
      <c r="SPD4" s="1155"/>
      <c r="SPE4" s="1155"/>
      <c r="SPF4" s="1155"/>
      <c r="SPG4" s="1155"/>
      <c r="SPH4" s="1155"/>
      <c r="SPI4" s="1155"/>
      <c r="SPJ4" s="1155"/>
      <c r="SPK4" s="1155"/>
      <c r="SPL4" s="1155"/>
      <c r="SPM4" s="1155"/>
      <c r="SPN4" s="1155"/>
      <c r="SPO4" s="1155"/>
      <c r="SPP4" s="1155"/>
      <c r="SPQ4" s="1155"/>
      <c r="SPR4" s="1155"/>
      <c r="SPS4" s="1155"/>
      <c r="SPT4" s="1155"/>
      <c r="SPU4" s="1155"/>
      <c r="SPV4" s="1155"/>
      <c r="SPW4" s="1155"/>
      <c r="SPX4" s="1155"/>
      <c r="SPY4" s="1155"/>
      <c r="SPZ4" s="1155"/>
      <c r="SQA4" s="1155"/>
      <c r="SQB4" s="1155"/>
      <c r="SQC4" s="1155"/>
      <c r="SQD4" s="1155"/>
      <c r="SQE4" s="1155"/>
      <c r="SQF4" s="1155"/>
      <c r="SQG4" s="1155"/>
      <c r="SQH4" s="1155"/>
      <c r="SQI4" s="1155"/>
      <c r="SQJ4" s="1155"/>
      <c r="SQK4" s="1155"/>
      <c r="SQL4" s="1155"/>
      <c r="SQM4" s="1155"/>
      <c r="SQN4" s="1155"/>
      <c r="SQO4" s="1155"/>
      <c r="SQP4" s="1155"/>
      <c r="SQQ4" s="1155"/>
      <c r="SQR4" s="1155"/>
      <c r="SQS4" s="1155"/>
      <c r="SQT4" s="1155"/>
      <c r="SQU4" s="1155"/>
      <c r="SQV4" s="1155"/>
      <c r="SQW4" s="1155"/>
      <c r="SQX4" s="1155"/>
      <c r="SQY4" s="1155"/>
      <c r="SQZ4" s="1155"/>
      <c r="SRA4" s="1155"/>
      <c r="SRB4" s="1155"/>
      <c r="SRC4" s="1155"/>
      <c r="SRD4" s="1155"/>
      <c r="SRE4" s="1155"/>
      <c r="SRF4" s="1155"/>
      <c r="SRG4" s="1155"/>
      <c r="SRH4" s="1155"/>
      <c r="SRI4" s="1155"/>
      <c r="SRJ4" s="1155"/>
      <c r="SRK4" s="1155"/>
      <c r="SRL4" s="1155"/>
      <c r="SRM4" s="1155"/>
      <c r="SRN4" s="1155"/>
      <c r="SRO4" s="1155"/>
      <c r="SRP4" s="1155"/>
      <c r="SRQ4" s="1155"/>
      <c r="SRR4" s="1155"/>
      <c r="SRS4" s="1155"/>
      <c r="SRT4" s="1155"/>
      <c r="SRU4" s="1155"/>
      <c r="SRV4" s="1155"/>
      <c r="SRW4" s="1155"/>
      <c r="SRX4" s="1155"/>
      <c r="SRY4" s="1155"/>
      <c r="SRZ4" s="1155"/>
      <c r="SSA4" s="1155"/>
      <c r="SSB4" s="1155"/>
      <c r="SSC4" s="1155"/>
      <c r="SSD4" s="1155"/>
      <c r="SSE4" s="1155"/>
      <c r="SSF4" s="1155"/>
      <c r="SSG4" s="1155"/>
      <c r="SSH4" s="1155"/>
      <c r="SSI4" s="1155"/>
      <c r="SSJ4" s="1155"/>
      <c r="SSK4" s="1155"/>
      <c r="SSL4" s="1155"/>
      <c r="SSM4" s="1155"/>
      <c r="SSN4" s="1155"/>
      <c r="SSO4" s="1155"/>
      <c r="SSP4" s="1155"/>
      <c r="SSQ4" s="1155"/>
      <c r="SSR4" s="1155"/>
      <c r="SSS4" s="1155"/>
      <c r="SST4" s="1155"/>
      <c r="SSU4" s="1155"/>
      <c r="SSV4" s="1155"/>
      <c r="SSW4" s="1155"/>
      <c r="SSX4" s="1155"/>
      <c r="SSY4" s="1155"/>
      <c r="SSZ4" s="1155"/>
      <c r="STA4" s="1155"/>
      <c r="STB4" s="1155"/>
      <c r="STC4" s="1155"/>
      <c r="STD4" s="1155"/>
      <c r="STE4" s="1155"/>
      <c r="STF4" s="1155"/>
      <c r="STG4" s="1155"/>
      <c r="STH4" s="1155"/>
      <c r="STI4" s="1155"/>
      <c r="STJ4" s="1155"/>
      <c r="STK4" s="1155"/>
      <c r="STL4" s="1155"/>
      <c r="STM4" s="1155"/>
      <c r="STN4" s="1155"/>
      <c r="STO4" s="1155"/>
      <c r="STP4" s="1155"/>
      <c r="STQ4" s="1155"/>
      <c r="STR4" s="1155"/>
      <c r="STS4" s="1155"/>
      <c r="STT4" s="1155"/>
      <c r="STU4" s="1155"/>
      <c r="STV4" s="1155"/>
      <c r="STW4" s="1155"/>
      <c r="STX4" s="1155"/>
      <c r="STY4" s="1155"/>
      <c r="STZ4" s="1155"/>
      <c r="SUA4" s="1155"/>
      <c r="SUB4" s="1155"/>
      <c r="SUC4" s="1155"/>
      <c r="SUD4" s="1155"/>
      <c r="SUE4" s="1155"/>
      <c r="SUF4" s="1155"/>
      <c r="SUG4" s="1155"/>
      <c r="SUH4" s="1155"/>
      <c r="SUI4" s="1155"/>
      <c r="SUJ4" s="1155"/>
      <c r="SUK4" s="1155"/>
      <c r="SUL4" s="1155"/>
      <c r="SUM4" s="1155"/>
      <c r="SUN4" s="1155"/>
      <c r="SUO4" s="1155"/>
      <c r="SUP4" s="1155"/>
      <c r="SUQ4" s="1155"/>
      <c r="SUR4" s="1155"/>
      <c r="SUS4" s="1155"/>
      <c r="SUT4" s="1155"/>
      <c r="SUU4" s="1155"/>
      <c r="SUV4" s="1155"/>
      <c r="SUW4" s="1155"/>
      <c r="SUX4" s="1155"/>
      <c r="SUY4" s="1155"/>
      <c r="SUZ4" s="1155"/>
      <c r="SVA4" s="1155"/>
      <c r="SVB4" s="1155"/>
      <c r="SVC4" s="1155"/>
      <c r="SVD4" s="1155"/>
      <c r="SVE4" s="1155"/>
      <c r="SVF4" s="1155"/>
      <c r="SVG4" s="1155"/>
      <c r="SVH4" s="1155"/>
      <c r="SVI4" s="1155"/>
      <c r="SVJ4" s="1155"/>
      <c r="SVK4" s="1155"/>
      <c r="SVL4" s="1155"/>
      <c r="SVM4" s="1155"/>
      <c r="SVN4" s="1155"/>
      <c r="SVO4" s="1155"/>
      <c r="SVP4" s="1155"/>
      <c r="SVQ4" s="1155"/>
      <c r="SVR4" s="1155"/>
      <c r="SVS4" s="1155"/>
      <c r="SVT4" s="1155"/>
      <c r="SVU4" s="1155"/>
      <c r="SVV4" s="1155"/>
      <c r="SVW4" s="1155"/>
      <c r="SVX4" s="1155"/>
      <c r="SVY4" s="1155"/>
      <c r="SVZ4" s="1155"/>
      <c r="SWA4" s="1155"/>
      <c r="SWB4" s="1155"/>
      <c r="SWC4" s="1155"/>
      <c r="SWD4" s="1155"/>
      <c r="SWE4" s="1155"/>
      <c r="SWF4" s="1155"/>
      <c r="SWG4" s="1155"/>
      <c r="SWH4" s="1155"/>
      <c r="SWI4" s="1155"/>
      <c r="SWJ4" s="1155"/>
      <c r="SWK4" s="1155"/>
      <c r="SWL4" s="1155"/>
      <c r="SWM4" s="1155"/>
      <c r="SWN4" s="1155"/>
      <c r="SWO4" s="1155"/>
      <c r="SWP4" s="1155"/>
      <c r="SWQ4" s="1155"/>
      <c r="SWR4" s="1155"/>
      <c r="SWS4" s="1155"/>
      <c r="SWT4" s="1155"/>
      <c r="SWU4" s="1155"/>
      <c r="SWV4" s="1155"/>
      <c r="SWW4" s="1155"/>
      <c r="SWX4" s="1155"/>
      <c r="SWY4" s="1155"/>
      <c r="SWZ4" s="1155"/>
      <c r="SXA4" s="1155"/>
      <c r="SXB4" s="1155"/>
      <c r="SXC4" s="1155"/>
      <c r="SXD4" s="1155"/>
      <c r="SXE4" s="1155"/>
      <c r="SXF4" s="1155"/>
      <c r="SXG4" s="1155"/>
      <c r="SXH4" s="1155"/>
      <c r="SXI4" s="1155"/>
      <c r="SXJ4" s="1155"/>
      <c r="SXK4" s="1155"/>
      <c r="SXL4" s="1155"/>
      <c r="SXM4" s="1155"/>
      <c r="SXN4" s="1155"/>
      <c r="SXO4" s="1155"/>
      <c r="SXP4" s="1155"/>
      <c r="SXQ4" s="1155"/>
      <c r="SXR4" s="1155"/>
      <c r="SXS4" s="1155"/>
      <c r="SXT4" s="1155"/>
      <c r="SXU4" s="1155"/>
      <c r="SXV4" s="1155"/>
      <c r="SXW4" s="1155"/>
      <c r="SXX4" s="1155"/>
      <c r="SXY4" s="1155"/>
      <c r="SXZ4" s="1155"/>
      <c r="SYA4" s="1155"/>
      <c r="SYB4" s="1155"/>
      <c r="SYC4" s="1155"/>
      <c r="SYD4" s="1155"/>
      <c r="SYE4" s="1155"/>
      <c r="SYF4" s="1155"/>
      <c r="SYG4" s="1155"/>
      <c r="SYH4" s="1155"/>
      <c r="SYI4" s="1155"/>
      <c r="SYJ4" s="1155"/>
      <c r="SYK4" s="1155"/>
      <c r="SYL4" s="1155"/>
      <c r="SYM4" s="1155"/>
      <c r="SYN4" s="1155"/>
      <c r="SYO4" s="1155"/>
      <c r="SYP4" s="1155"/>
      <c r="SYQ4" s="1155"/>
      <c r="SYR4" s="1155"/>
      <c r="SYS4" s="1155"/>
      <c r="SYT4" s="1155"/>
      <c r="SYU4" s="1155"/>
      <c r="SYV4" s="1155"/>
      <c r="SYW4" s="1155"/>
      <c r="SYX4" s="1155"/>
      <c r="SYY4" s="1155"/>
      <c r="SYZ4" s="1155"/>
      <c r="SZA4" s="1155"/>
      <c r="SZB4" s="1155"/>
      <c r="SZC4" s="1155"/>
      <c r="SZD4" s="1155"/>
      <c r="SZE4" s="1155"/>
      <c r="SZF4" s="1155"/>
      <c r="SZG4" s="1155"/>
      <c r="SZH4" s="1155"/>
      <c r="SZI4" s="1155"/>
      <c r="SZJ4" s="1155"/>
      <c r="SZK4" s="1155"/>
      <c r="SZL4" s="1155"/>
      <c r="SZM4" s="1155"/>
      <c r="SZN4" s="1155"/>
      <c r="SZO4" s="1155"/>
      <c r="SZP4" s="1155"/>
      <c r="SZQ4" s="1155"/>
      <c r="SZR4" s="1155"/>
      <c r="SZS4" s="1155"/>
      <c r="SZT4" s="1155"/>
      <c r="SZU4" s="1155"/>
      <c r="SZV4" s="1155"/>
      <c r="SZW4" s="1155"/>
      <c r="SZX4" s="1155"/>
      <c r="SZY4" s="1155"/>
      <c r="SZZ4" s="1155"/>
      <c r="TAA4" s="1155"/>
      <c r="TAB4" s="1155"/>
      <c r="TAC4" s="1155"/>
      <c r="TAD4" s="1155"/>
      <c r="TAE4" s="1155"/>
      <c r="TAF4" s="1155"/>
      <c r="TAG4" s="1155"/>
      <c r="TAH4" s="1155"/>
      <c r="TAI4" s="1155"/>
      <c r="TAJ4" s="1155"/>
      <c r="TAK4" s="1155"/>
      <c r="TAL4" s="1155"/>
      <c r="TAM4" s="1155"/>
      <c r="TAN4" s="1155"/>
      <c r="TAO4" s="1155"/>
      <c r="TAP4" s="1155"/>
      <c r="TAQ4" s="1155"/>
      <c r="TAR4" s="1155"/>
      <c r="TAS4" s="1155"/>
      <c r="TAT4" s="1155"/>
      <c r="TAU4" s="1155"/>
      <c r="TAV4" s="1155"/>
      <c r="TAW4" s="1155"/>
      <c r="TAX4" s="1155"/>
      <c r="TAY4" s="1155"/>
      <c r="TAZ4" s="1155"/>
      <c r="TBA4" s="1155"/>
      <c r="TBB4" s="1155"/>
      <c r="TBC4" s="1155"/>
      <c r="TBD4" s="1155"/>
      <c r="TBE4" s="1155"/>
      <c r="TBF4" s="1155"/>
      <c r="TBG4" s="1155"/>
      <c r="TBH4" s="1155"/>
      <c r="TBI4" s="1155"/>
      <c r="TBJ4" s="1155"/>
      <c r="TBK4" s="1155"/>
      <c r="TBL4" s="1155"/>
      <c r="TBM4" s="1155"/>
      <c r="TBN4" s="1155"/>
      <c r="TBO4" s="1155"/>
      <c r="TBP4" s="1155"/>
      <c r="TBQ4" s="1155"/>
      <c r="TBR4" s="1155"/>
      <c r="TBS4" s="1155"/>
      <c r="TBT4" s="1155"/>
      <c r="TBU4" s="1155"/>
      <c r="TBV4" s="1155"/>
      <c r="TBW4" s="1155"/>
      <c r="TBX4" s="1155"/>
      <c r="TBY4" s="1155"/>
      <c r="TBZ4" s="1155"/>
      <c r="TCA4" s="1155"/>
      <c r="TCB4" s="1155"/>
      <c r="TCC4" s="1155"/>
      <c r="TCD4" s="1155"/>
      <c r="TCE4" s="1155"/>
      <c r="TCF4" s="1155"/>
      <c r="TCG4" s="1155"/>
      <c r="TCH4" s="1155"/>
      <c r="TCI4" s="1155"/>
      <c r="TCJ4" s="1155"/>
      <c r="TCK4" s="1155"/>
      <c r="TCL4" s="1155"/>
      <c r="TCM4" s="1155"/>
      <c r="TCN4" s="1155"/>
      <c r="TCO4" s="1155"/>
      <c r="TCP4" s="1155"/>
      <c r="TCQ4" s="1155"/>
      <c r="TCR4" s="1155"/>
      <c r="TCS4" s="1155"/>
      <c r="TCT4" s="1155"/>
      <c r="TCU4" s="1155"/>
      <c r="TCV4" s="1155"/>
      <c r="TCW4" s="1155"/>
      <c r="TCX4" s="1155"/>
      <c r="TCY4" s="1155"/>
      <c r="TCZ4" s="1155"/>
      <c r="TDA4" s="1155"/>
      <c r="TDB4" s="1155"/>
      <c r="TDC4" s="1155"/>
      <c r="TDD4" s="1155"/>
      <c r="TDE4" s="1155"/>
      <c r="TDF4" s="1155"/>
      <c r="TDG4" s="1155"/>
      <c r="TDH4" s="1155"/>
      <c r="TDI4" s="1155"/>
      <c r="TDJ4" s="1155"/>
      <c r="TDK4" s="1155"/>
      <c r="TDL4" s="1155"/>
      <c r="TDM4" s="1155"/>
      <c r="TDN4" s="1155"/>
      <c r="TDO4" s="1155"/>
      <c r="TDP4" s="1155"/>
      <c r="TDQ4" s="1155"/>
      <c r="TDR4" s="1155"/>
      <c r="TDS4" s="1155"/>
      <c r="TDT4" s="1155"/>
      <c r="TDU4" s="1155"/>
      <c r="TDV4" s="1155"/>
      <c r="TDW4" s="1155"/>
      <c r="TDX4" s="1155"/>
      <c r="TDY4" s="1155"/>
      <c r="TDZ4" s="1155"/>
      <c r="TEA4" s="1155"/>
      <c r="TEB4" s="1155"/>
      <c r="TEC4" s="1155"/>
      <c r="TED4" s="1155"/>
      <c r="TEE4" s="1155"/>
      <c r="TEF4" s="1155"/>
      <c r="TEG4" s="1155"/>
      <c r="TEH4" s="1155"/>
      <c r="TEI4" s="1155"/>
      <c r="TEJ4" s="1155"/>
      <c r="TEK4" s="1155"/>
      <c r="TEL4" s="1155"/>
      <c r="TEM4" s="1155"/>
      <c r="TEN4" s="1155"/>
      <c r="TEO4" s="1155"/>
      <c r="TEP4" s="1155"/>
      <c r="TEQ4" s="1155"/>
      <c r="TER4" s="1155"/>
      <c r="TES4" s="1155"/>
      <c r="TET4" s="1155"/>
      <c r="TEU4" s="1155"/>
      <c r="TEV4" s="1155"/>
      <c r="TEW4" s="1155"/>
      <c r="TEX4" s="1155"/>
      <c r="TEY4" s="1155"/>
      <c r="TEZ4" s="1155"/>
      <c r="TFA4" s="1155"/>
      <c r="TFB4" s="1155"/>
      <c r="TFC4" s="1155"/>
      <c r="TFD4" s="1155"/>
      <c r="TFE4" s="1155"/>
      <c r="TFF4" s="1155"/>
      <c r="TFG4" s="1155"/>
      <c r="TFH4" s="1155"/>
      <c r="TFI4" s="1155"/>
      <c r="TFJ4" s="1155"/>
      <c r="TFK4" s="1155"/>
      <c r="TFL4" s="1155"/>
      <c r="TFM4" s="1155"/>
      <c r="TFN4" s="1155"/>
      <c r="TFO4" s="1155"/>
      <c r="TFP4" s="1155"/>
      <c r="TFQ4" s="1155"/>
      <c r="TFR4" s="1155"/>
      <c r="TFS4" s="1155"/>
      <c r="TFT4" s="1155"/>
      <c r="TFU4" s="1155"/>
      <c r="TFV4" s="1155"/>
      <c r="TFW4" s="1155"/>
      <c r="TFX4" s="1155"/>
      <c r="TFY4" s="1155"/>
      <c r="TFZ4" s="1155"/>
      <c r="TGA4" s="1155"/>
      <c r="TGB4" s="1155"/>
      <c r="TGC4" s="1155"/>
      <c r="TGD4" s="1155"/>
      <c r="TGE4" s="1155"/>
      <c r="TGF4" s="1155"/>
      <c r="TGG4" s="1155"/>
      <c r="TGH4" s="1155"/>
      <c r="TGI4" s="1155"/>
      <c r="TGJ4" s="1155"/>
      <c r="TGK4" s="1155"/>
      <c r="TGL4" s="1155"/>
      <c r="TGM4" s="1155"/>
      <c r="TGN4" s="1155"/>
      <c r="TGO4" s="1155"/>
      <c r="TGP4" s="1155"/>
      <c r="TGQ4" s="1155"/>
      <c r="TGR4" s="1155"/>
      <c r="TGS4" s="1155"/>
      <c r="TGT4" s="1155"/>
      <c r="TGU4" s="1155"/>
      <c r="TGV4" s="1155"/>
      <c r="TGW4" s="1155"/>
      <c r="TGX4" s="1155"/>
      <c r="TGY4" s="1155"/>
      <c r="TGZ4" s="1155"/>
      <c r="THA4" s="1155"/>
      <c r="THB4" s="1155"/>
      <c r="THC4" s="1155"/>
      <c r="THD4" s="1155"/>
      <c r="THE4" s="1155"/>
      <c r="THF4" s="1155"/>
      <c r="THG4" s="1155"/>
      <c r="THH4" s="1155"/>
      <c r="THI4" s="1155"/>
      <c r="THJ4" s="1155"/>
      <c r="THK4" s="1155"/>
      <c r="THL4" s="1155"/>
      <c r="THM4" s="1155"/>
      <c r="THN4" s="1155"/>
      <c r="THO4" s="1155"/>
      <c r="THP4" s="1155"/>
      <c r="THQ4" s="1155"/>
      <c r="THR4" s="1155"/>
      <c r="THS4" s="1155"/>
      <c r="THT4" s="1155"/>
      <c r="THU4" s="1155"/>
      <c r="THV4" s="1155"/>
      <c r="THW4" s="1155"/>
      <c r="THX4" s="1155"/>
      <c r="THY4" s="1155"/>
      <c r="THZ4" s="1155"/>
      <c r="TIA4" s="1155"/>
      <c r="TIB4" s="1155"/>
      <c r="TIC4" s="1155"/>
      <c r="TID4" s="1155"/>
      <c r="TIE4" s="1155"/>
      <c r="TIF4" s="1155"/>
      <c r="TIG4" s="1155"/>
      <c r="TIH4" s="1155"/>
      <c r="TII4" s="1155"/>
      <c r="TIJ4" s="1155"/>
      <c r="TIK4" s="1155"/>
      <c r="TIL4" s="1155"/>
      <c r="TIM4" s="1155"/>
      <c r="TIN4" s="1155"/>
      <c r="TIO4" s="1155"/>
      <c r="TIP4" s="1155"/>
      <c r="TIQ4" s="1155"/>
      <c r="TIR4" s="1155"/>
      <c r="TIS4" s="1155"/>
      <c r="TIT4" s="1155"/>
      <c r="TIU4" s="1155"/>
      <c r="TIV4" s="1155"/>
      <c r="TIW4" s="1155"/>
      <c r="TIX4" s="1155"/>
      <c r="TIY4" s="1155"/>
      <c r="TIZ4" s="1155"/>
      <c r="TJA4" s="1155"/>
      <c r="TJB4" s="1155"/>
      <c r="TJC4" s="1155"/>
      <c r="TJD4" s="1155"/>
      <c r="TJE4" s="1155"/>
      <c r="TJF4" s="1155"/>
      <c r="TJG4" s="1155"/>
      <c r="TJH4" s="1155"/>
      <c r="TJI4" s="1155"/>
      <c r="TJJ4" s="1155"/>
      <c r="TJK4" s="1155"/>
      <c r="TJL4" s="1155"/>
      <c r="TJM4" s="1155"/>
      <c r="TJN4" s="1155"/>
      <c r="TJO4" s="1155"/>
      <c r="TJP4" s="1155"/>
      <c r="TJQ4" s="1155"/>
      <c r="TJR4" s="1155"/>
      <c r="TJS4" s="1155"/>
      <c r="TJT4" s="1155"/>
      <c r="TJU4" s="1155"/>
      <c r="TJV4" s="1155"/>
      <c r="TJW4" s="1155"/>
      <c r="TJX4" s="1155"/>
      <c r="TJY4" s="1155"/>
      <c r="TJZ4" s="1155"/>
      <c r="TKA4" s="1155"/>
      <c r="TKB4" s="1155"/>
      <c r="TKC4" s="1155"/>
      <c r="TKD4" s="1155"/>
      <c r="TKE4" s="1155"/>
      <c r="TKF4" s="1155"/>
      <c r="TKG4" s="1155"/>
      <c r="TKH4" s="1155"/>
      <c r="TKI4" s="1155"/>
      <c r="TKJ4" s="1155"/>
      <c r="TKK4" s="1155"/>
      <c r="TKL4" s="1155"/>
      <c r="TKM4" s="1155"/>
      <c r="TKN4" s="1155"/>
      <c r="TKO4" s="1155"/>
      <c r="TKP4" s="1155"/>
      <c r="TKQ4" s="1155"/>
      <c r="TKR4" s="1155"/>
      <c r="TKS4" s="1155"/>
      <c r="TKT4" s="1155"/>
      <c r="TKU4" s="1155"/>
      <c r="TKV4" s="1155"/>
      <c r="TKW4" s="1155"/>
      <c r="TKX4" s="1155"/>
      <c r="TKY4" s="1155"/>
      <c r="TKZ4" s="1155"/>
      <c r="TLA4" s="1155"/>
      <c r="TLB4" s="1155"/>
      <c r="TLC4" s="1155"/>
      <c r="TLD4" s="1155"/>
      <c r="TLE4" s="1155"/>
      <c r="TLF4" s="1155"/>
      <c r="TLG4" s="1155"/>
      <c r="TLH4" s="1155"/>
      <c r="TLI4" s="1155"/>
      <c r="TLJ4" s="1155"/>
      <c r="TLK4" s="1155"/>
      <c r="TLL4" s="1155"/>
      <c r="TLM4" s="1155"/>
      <c r="TLN4" s="1155"/>
      <c r="TLO4" s="1155"/>
      <c r="TLP4" s="1155"/>
      <c r="TLQ4" s="1155"/>
      <c r="TLR4" s="1155"/>
      <c r="TLS4" s="1155"/>
      <c r="TLT4" s="1155"/>
      <c r="TLU4" s="1155"/>
      <c r="TLV4" s="1155"/>
      <c r="TLW4" s="1155"/>
      <c r="TLX4" s="1155"/>
      <c r="TLY4" s="1155"/>
      <c r="TLZ4" s="1155"/>
      <c r="TMA4" s="1155"/>
      <c r="TMB4" s="1155"/>
      <c r="TMC4" s="1155"/>
      <c r="TMD4" s="1155"/>
      <c r="TME4" s="1155"/>
      <c r="TMF4" s="1155"/>
      <c r="TMG4" s="1155"/>
      <c r="TMH4" s="1155"/>
      <c r="TMI4" s="1155"/>
      <c r="TMJ4" s="1155"/>
      <c r="TMK4" s="1155"/>
      <c r="TML4" s="1155"/>
      <c r="TMM4" s="1155"/>
      <c r="TMN4" s="1155"/>
      <c r="TMO4" s="1155"/>
      <c r="TMP4" s="1155"/>
      <c r="TMQ4" s="1155"/>
      <c r="TMR4" s="1155"/>
      <c r="TMS4" s="1155"/>
      <c r="TMT4" s="1155"/>
      <c r="TMU4" s="1155"/>
      <c r="TMV4" s="1155"/>
      <c r="TMW4" s="1155"/>
      <c r="TMX4" s="1155"/>
      <c r="TMY4" s="1155"/>
      <c r="TMZ4" s="1155"/>
      <c r="TNA4" s="1155"/>
      <c r="TNB4" s="1155"/>
      <c r="TNC4" s="1155"/>
      <c r="TND4" s="1155"/>
      <c r="TNE4" s="1155"/>
      <c r="TNF4" s="1155"/>
      <c r="TNG4" s="1155"/>
      <c r="TNH4" s="1155"/>
      <c r="TNI4" s="1155"/>
      <c r="TNJ4" s="1155"/>
      <c r="TNK4" s="1155"/>
      <c r="TNL4" s="1155"/>
      <c r="TNM4" s="1155"/>
      <c r="TNN4" s="1155"/>
      <c r="TNO4" s="1155"/>
      <c r="TNP4" s="1155"/>
      <c r="TNQ4" s="1155"/>
      <c r="TNR4" s="1155"/>
      <c r="TNS4" s="1155"/>
      <c r="TNT4" s="1155"/>
      <c r="TNU4" s="1155"/>
      <c r="TNV4" s="1155"/>
      <c r="TNW4" s="1155"/>
      <c r="TNX4" s="1155"/>
      <c r="TNY4" s="1155"/>
      <c r="TNZ4" s="1155"/>
      <c r="TOA4" s="1155"/>
      <c r="TOB4" s="1155"/>
      <c r="TOC4" s="1155"/>
      <c r="TOD4" s="1155"/>
      <c r="TOE4" s="1155"/>
      <c r="TOF4" s="1155"/>
      <c r="TOG4" s="1155"/>
      <c r="TOH4" s="1155"/>
      <c r="TOI4" s="1155"/>
      <c r="TOJ4" s="1155"/>
      <c r="TOK4" s="1155"/>
      <c r="TOL4" s="1155"/>
      <c r="TOM4" s="1155"/>
      <c r="TON4" s="1155"/>
      <c r="TOO4" s="1155"/>
      <c r="TOP4" s="1155"/>
      <c r="TOQ4" s="1155"/>
      <c r="TOR4" s="1155"/>
      <c r="TOS4" s="1155"/>
      <c r="TOT4" s="1155"/>
      <c r="TOU4" s="1155"/>
      <c r="TOV4" s="1155"/>
      <c r="TOW4" s="1155"/>
      <c r="TOX4" s="1155"/>
      <c r="TOY4" s="1155"/>
      <c r="TOZ4" s="1155"/>
      <c r="TPA4" s="1155"/>
      <c r="TPB4" s="1155"/>
      <c r="TPC4" s="1155"/>
      <c r="TPD4" s="1155"/>
      <c r="TPE4" s="1155"/>
      <c r="TPF4" s="1155"/>
      <c r="TPG4" s="1155"/>
      <c r="TPH4" s="1155"/>
      <c r="TPI4" s="1155"/>
      <c r="TPJ4" s="1155"/>
      <c r="TPK4" s="1155"/>
      <c r="TPL4" s="1155"/>
      <c r="TPM4" s="1155"/>
      <c r="TPN4" s="1155"/>
      <c r="TPO4" s="1155"/>
      <c r="TPP4" s="1155"/>
      <c r="TPQ4" s="1155"/>
      <c r="TPR4" s="1155"/>
      <c r="TPS4" s="1155"/>
      <c r="TPT4" s="1155"/>
      <c r="TPU4" s="1155"/>
      <c r="TPV4" s="1155"/>
      <c r="TPW4" s="1155"/>
      <c r="TPX4" s="1155"/>
      <c r="TPY4" s="1155"/>
      <c r="TPZ4" s="1155"/>
      <c r="TQA4" s="1155"/>
      <c r="TQB4" s="1155"/>
      <c r="TQC4" s="1155"/>
      <c r="TQD4" s="1155"/>
      <c r="TQE4" s="1155"/>
      <c r="TQF4" s="1155"/>
      <c r="TQG4" s="1155"/>
      <c r="TQH4" s="1155"/>
      <c r="TQI4" s="1155"/>
      <c r="TQJ4" s="1155"/>
      <c r="TQK4" s="1155"/>
      <c r="TQL4" s="1155"/>
      <c r="TQM4" s="1155"/>
      <c r="TQN4" s="1155"/>
      <c r="TQO4" s="1155"/>
      <c r="TQP4" s="1155"/>
      <c r="TQQ4" s="1155"/>
      <c r="TQR4" s="1155"/>
      <c r="TQS4" s="1155"/>
      <c r="TQT4" s="1155"/>
      <c r="TQU4" s="1155"/>
      <c r="TQV4" s="1155"/>
      <c r="TQW4" s="1155"/>
      <c r="TQX4" s="1155"/>
      <c r="TQY4" s="1155"/>
      <c r="TQZ4" s="1155"/>
      <c r="TRA4" s="1155"/>
      <c r="TRB4" s="1155"/>
      <c r="TRC4" s="1155"/>
      <c r="TRD4" s="1155"/>
      <c r="TRE4" s="1155"/>
      <c r="TRF4" s="1155"/>
      <c r="TRG4" s="1155"/>
      <c r="TRH4" s="1155"/>
      <c r="TRI4" s="1155"/>
      <c r="TRJ4" s="1155"/>
      <c r="TRK4" s="1155"/>
      <c r="TRL4" s="1155"/>
      <c r="TRM4" s="1155"/>
      <c r="TRN4" s="1155"/>
      <c r="TRO4" s="1155"/>
      <c r="TRP4" s="1155"/>
      <c r="TRQ4" s="1155"/>
      <c r="TRR4" s="1155"/>
      <c r="TRS4" s="1155"/>
      <c r="TRT4" s="1155"/>
      <c r="TRU4" s="1155"/>
      <c r="TRV4" s="1155"/>
      <c r="TRW4" s="1155"/>
      <c r="TRX4" s="1155"/>
      <c r="TRY4" s="1155"/>
      <c r="TRZ4" s="1155"/>
      <c r="TSA4" s="1155"/>
      <c r="TSB4" s="1155"/>
      <c r="TSC4" s="1155"/>
      <c r="TSD4" s="1155"/>
      <c r="TSE4" s="1155"/>
      <c r="TSF4" s="1155"/>
      <c r="TSG4" s="1155"/>
      <c r="TSH4" s="1155"/>
      <c r="TSI4" s="1155"/>
      <c r="TSJ4" s="1155"/>
      <c r="TSK4" s="1155"/>
      <c r="TSL4" s="1155"/>
      <c r="TSM4" s="1155"/>
      <c r="TSN4" s="1155"/>
      <c r="TSO4" s="1155"/>
      <c r="TSP4" s="1155"/>
      <c r="TSQ4" s="1155"/>
      <c r="TSR4" s="1155"/>
      <c r="TSS4" s="1155"/>
      <c r="TST4" s="1155"/>
      <c r="TSU4" s="1155"/>
      <c r="TSV4" s="1155"/>
      <c r="TSW4" s="1155"/>
      <c r="TSX4" s="1155"/>
      <c r="TSY4" s="1155"/>
      <c r="TSZ4" s="1155"/>
      <c r="TTA4" s="1155"/>
      <c r="TTB4" s="1155"/>
      <c r="TTC4" s="1155"/>
      <c r="TTD4" s="1155"/>
      <c r="TTE4" s="1155"/>
      <c r="TTF4" s="1155"/>
      <c r="TTG4" s="1155"/>
      <c r="TTH4" s="1155"/>
      <c r="TTI4" s="1155"/>
      <c r="TTJ4" s="1155"/>
      <c r="TTK4" s="1155"/>
      <c r="TTL4" s="1155"/>
      <c r="TTM4" s="1155"/>
      <c r="TTN4" s="1155"/>
      <c r="TTO4" s="1155"/>
      <c r="TTP4" s="1155"/>
      <c r="TTQ4" s="1155"/>
      <c r="TTR4" s="1155"/>
      <c r="TTS4" s="1155"/>
      <c r="TTT4" s="1155"/>
      <c r="TTU4" s="1155"/>
      <c r="TTV4" s="1155"/>
      <c r="TTW4" s="1155"/>
      <c r="TTX4" s="1155"/>
      <c r="TTY4" s="1155"/>
      <c r="TTZ4" s="1155"/>
      <c r="TUA4" s="1155"/>
      <c r="TUB4" s="1155"/>
      <c r="TUC4" s="1155"/>
      <c r="TUD4" s="1155"/>
      <c r="TUE4" s="1155"/>
      <c r="TUF4" s="1155"/>
      <c r="TUG4" s="1155"/>
      <c r="TUH4" s="1155"/>
      <c r="TUI4" s="1155"/>
      <c r="TUJ4" s="1155"/>
      <c r="TUK4" s="1155"/>
      <c r="TUL4" s="1155"/>
      <c r="TUM4" s="1155"/>
      <c r="TUN4" s="1155"/>
      <c r="TUO4" s="1155"/>
      <c r="TUP4" s="1155"/>
      <c r="TUQ4" s="1155"/>
      <c r="TUR4" s="1155"/>
      <c r="TUS4" s="1155"/>
      <c r="TUT4" s="1155"/>
      <c r="TUU4" s="1155"/>
      <c r="TUV4" s="1155"/>
      <c r="TUW4" s="1155"/>
      <c r="TUX4" s="1155"/>
      <c r="TUY4" s="1155"/>
      <c r="TUZ4" s="1155"/>
      <c r="TVA4" s="1155"/>
      <c r="TVB4" s="1155"/>
      <c r="TVC4" s="1155"/>
      <c r="TVD4" s="1155"/>
      <c r="TVE4" s="1155"/>
      <c r="TVF4" s="1155"/>
      <c r="TVG4" s="1155"/>
      <c r="TVH4" s="1155"/>
      <c r="TVI4" s="1155"/>
      <c r="TVJ4" s="1155"/>
      <c r="TVK4" s="1155"/>
      <c r="TVL4" s="1155"/>
      <c r="TVM4" s="1155"/>
      <c r="TVN4" s="1155"/>
      <c r="TVO4" s="1155"/>
      <c r="TVP4" s="1155"/>
      <c r="TVQ4" s="1155"/>
      <c r="TVR4" s="1155"/>
      <c r="TVS4" s="1155"/>
      <c r="TVT4" s="1155"/>
      <c r="TVU4" s="1155"/>
      <c r="TVV4" s="1155"/>
      <c r="TVW4" s="1155"/>
      <c r="TVX4" s="1155"/>
      <c r="TVY4" s="1155"/>
      <c r="TVZ4" s="1155"/>
      <c r="TWA4" s="1155"/>
      <c r="TWB4" s="1155"/>
      <c r="TWC4" s="1155"/>
      <c r="TWD4" s="1155"/>
      <c r="TWE4" s="1155"/>
      <c r="TWF4" s="1155"/>
      <c r="TWG4" s="1155"/>
      <c r="TWH4" s="1155"/>
      <c r="TWI4" s="1155"/>
      <c r="TWJ4" s="1155"/>
      <c r="TWK4" s="1155"/>
      <c r="TWL4" s="1155"/>
      <c r="TWM4" s="1155"/>
      <c r="TWN4" s="1155"/>
      <c r="TWO4" s="1155"/>
      <c r="TWP4" s="1155"/>
      <c r="TWQ4" s="1155"/>
      <c r="TWR4" s="1155"/>
      <c r="TWS4" s="1155"/>
      <c r="TWT4" s="1155"/>
      <c r="TWU4" s="1155"/>
      <c r="TWV4" s="1155"/>
      <c r="TWW4" s="1155"/>
      <c r="TWX4" s="1155"/>
      <c r="TWY4" s="1155"/>
      <c r="TWZ4" s="1155"/>
      <c r="TXA4" s="1155"/>
      <c r="TXB4" s="1155"/>
      <c r="TXC4" s="1155"/>
      <c r="TXD4" s="1155"/>
      <c r="TXE4" s="1155"/>
      <c r="TXF4" s="1155"/>
      <c r="TXG4" s="1155"/>
      <c r="TXH4" s="1155"/>
      <c r="TXI4" s="1155"/>
      <c r="TXJ4" s="1155"/>
      <c r="TXK4" s="1155"/>
      <c r="TXL4" s="1155"/>
      <c r="TXM4" s="1155"/>
      <c r="TXN4" s="1155"/>
      <c r="TXO4" s="1155"/>
      <c r="TXP4" s="1155"/>
      <c r="TXQ4" s="1155"/>
      <c r="TXR4" s="1155"/>
      <c r="TXS4" s="1155"/>
      <c r="TXT4" s="1155"/>
      <c r="TXU4" s="1155"/>
      <c r="TXV4" s="1155"/>
      <c r="TXW4" s="1155"/>
      <c r="TXX4" s="1155"/>
      <c r="TXY4" s="1155"/>
      <c r="TXZ4" s="1155"/>
      <c r="TYA4" s="1155"/>
      <c r="TYB4" s="1155"/>
      <c r="TYC4" s="1155"/>
      <c r="TYD4" s="1155"/>
      <c r="TYE4" s="1155"/>
      <c r="TYF4" s="1155"/>
      <c r="TYG4" s="1155"/>
      <c r="TYH4" s="1155"/>
      <c r="TYI4" s="1155"/>
      <c r="TYJ4" s="1155"/>
      <c r="TYK4" s="1155"/>
      <c r="TYL4" s="1155"/>
      <c r="TYM4" s="1155"/>
      <c r="TYN4" s="1155"/>
      <c r="TYO4" s="1155"/>
      <c r="TYP4" s="1155"/>
      <c r="TYQ4" s="1155"/>
      <c r="TYR4" s="1155"/>
      <c r="TYS4" s="1155"/>
      <c r="TYT4" s="1155"/>
      <c r="TYU4" s="1155"/>
      <c r="TYV4" s="1155"/>
      <c r="TYW4" s="1155"/>
      <c r="TYX4" s="1155"/>
      <c r="TYY4" s="1155"/>
      <c r="TYZ4" s="1155"/>
      <c r="TZA4" s="1155"/>
      <c r="TZB4" s="1155"/>
      <c r="TZC4" s="1155"/>
      <c r="TZD4" s="1155"/>
      <c r="TZE4" s="1155"/>
      <c r="TZF4" s="1155"/>
      <c r="TZG4" s="1155"/>
      <c r="TZH4" s="1155"/>
      <c r="TZI4" s="1155"/>
      <c r="TZJ4" s="1155"/>
      <c r="TZK4" s="1155"/>
      <c r="TZL4" s="1155"/>
      <c r="TZM4" s="1155"/>
      <c r="TZN4" s="1155"/>
      <c r="TZO4" s="1155"/>
      <c r="TZP4" s="1155"/>
      <c r="TZQ4" s="1155"/>
      <c r="TZR4" s="1155"/>
      <c r="TZS4" s="1155"/>
      <c r="TZT4" s="1155"/>
      <c r="TZU4" s="1155"/>
      <c r="TZV4" s="1155"/>
      <c r="TZW4" s="1155"/>
      <c r="TZX4" s="1155"/>
      <c r="TZY4" s="1155"/>
      <c r="TZZ4" s="1155"/>
      <c r="UAA4" s="1155"/>
      <c r="UAB4" s="1155"/>
      <c r="UAC4" s="1155"/>
      <c r="UAD4" s="1155"/>
      <c r="UAE4" s="1155"/>
      <c r="UAF4" s="1155"/>
      <c r="UAG4" s="1155"/>
      <c r="UAH4" s="1155"/>
      <c r="UAI4" s="1155"/>
      <c r="UAJ4" s="1155"/>
      <c r="UAK4" s="1155"/>
      <c r="UAL4" s="1155"/>
      <c r="UAM4" s="1155"/>
      <c r="UAN4" s="1155"/>
      <c r="UAO4" s="1155"/>
      <c r="UAP4" s="1155"/>
      <c r="UAQ4" s="1155"/>
      <c r="UAR4" s="1155"/>
      <c r="UAS4" s="1155"/>
      <c r="UAT4" s="1155"/>
      <c r="UAU4" s="1155"/>
      <c r="UAV4" s="1155"/>
      <c r="UAW4" s="1155"/>
      <c r="UAX4" s="1155"/>
      <c r="UAY4" s="1155"/>
      <c r="UAZ4" s="1155"/>
      <c r="UBA4" s="1155"/>
      <c r="UBB4" s="1155"/>
      <c r="UBC4" s="1155"/>
      <c r="UBD4" s="1155"/>
      <c r="UBE4" s="1155"/>
      <c r="UBF4" s="1155"/>
      <c r="UBG4" s="1155"/>
      <c r="UBH4" s="1155"/>
      <c r="UBI4" s="1155"/>
      <c r="UBJ4" s="1155"/>
      <c r="UBK4" s="1155"/>
      <c r="UBL4" s="1155"/>
      <c r="UBM4" s="1155"/>
      <c r="UBN4" s="1155"/>
      <c r="UBO4" s="1155"/>
      <c r="UBP4" s="1155"/>
      <c r="UBQ4" s="1155"/>
      <c r="UBR4" s="1155"/>
      <c r="UBS4" s="1155"/>
      <c r="UBT4" s="1155"/>
      <c r="UBU4" s="1155"/>
      <c r="UBV4" s="1155"/>
      <c r="UBW4" s="1155"/>
      <c r="UBX4" s="1155"/>
      <c r="UBY4" s="1155"/>
      <c r="UBZ4" s="1155"/>
      <c r="UCA4" s="1155"/>
      <c r="UCB4" s="1155"/>
      <c r="UCC4" s="1155"/>
      <c r="UCD4" s="1155"/>
      <c r="UCE4" s="1155"/>
      <c r="UCF4" s="1155"/>
      <c r="UCG4" s="1155"/>
      <c r="UCH4" s="1155"/>
      <c r="UCI4" s="1155"/>
      <c r="UCJ4" s="1155"/>
      <c r="UCK4" s="1155"/>
      <c r="UCL4" s="1155"/>
      <c r="UCM4" s="1155"/>
      <c r="UCN4" s="1155"/>
      <c r="UCO4" s="1155"/>
      <c r="UCP4" s="1155"/>
      <c r="UCQ4" s="1155"/>
      <c r="UCR4" s="1155"/>
      <c r="UCS4" s="1155"/>
      <c r="UCT4" s="1155"/>
      <c r="UCU4" s="1155"/>
      <c r="UCV4" s="1155"/>
      <c r="UCW4" s="1155"/>
      <c r="UCX4" s="1155"/>
      <c r="UCY4" s="1155"/>
      <c r="UCZ4" s="1155"/>
      <c r="UDA4" s="1155"/>
      <c r="UDB4" s="1155"/>
      <c r="UDC4" s="1155"/>
      <c r="UDD4" s="1155"/>
      <c r="UDE4" s="1155"/>
      <c r="UDF4" s="1155"/>
      <c r="UDG4" s="1155"/>
      <c r="UDH4" s="1155"/>
      <c r="UDI4" s="1155"/>
      <c r="UDJ4" s="1155"/>
      <c r="UDK4" s="1155"/>
      <c r="UDL4" s="1155"/>
      <c r="UDM4" s="1155"/>
      <c r="UDN4" s="1155"/>
      <c r="UDO4" s="1155"/>
      <c r="UDP4" s="1155"/>
      <c r="UDQ4" s="1155"/>
      <c r="UDR4" s="1155"/>
      <c r="UDS4" s="1155"/>
      <c r="UDT4" s="1155"/>
      <c r="UDU4" s="1155"/>
      <c r="UDV4" s="1155"/>
      <c r="UDW4" s="1155"/>
      <c r="UDX4" s="1155"/>
      <c r="UDY4" s="1155"/>
      <c r="UDZ4" s="1155"/>
      <c r="UEA4" s="1155"/>
      <c r="UEB4" s="1155"/>
      <c r="UEC4" s="1155"/>
      <c r="UED4" s="1155"/>
      <c r="UEE4" s="1155"/>
      <c r="UEF4" s="1155"/>
      <c r="UEG4" s="1155"/>
      <c r="UEH4" s="1155"/>
      <c r="UEI4" s="1155"/>
      <c r="UEJ4" s="1155"/>
      <c r="UEK4" s="1155"/>
      <c r="UEL4" s="1155"/>
      <c r="UEM4" s="1155"/>
      <c r="UEN4" s="1155"/>
      <c r="UEO4" s="1155"/>
      <c r="UEP4" s="1155"/>
      <c r="UEQ4" s="1155"/>
      <c r="UER4" s="1155"/>
      <c r="UES4" s="1155"/>
      <c r="UET4" s="1155"/>
      <c r="UEU4" s="1155"/>
      <c r="UEV4" s="1155"/>
      <c r="UEW4" s="1155"/>
      <c r="UEX4" s="1155"/>
      <c r="UEY4" s="1155"/>
      <c r="UEZ4" s="1155"/>
      <c r="UFA4" s="1155"/>
      <c r="UFB4" s="1155"/>
      <c r="UFC4" s="1155"/>
      <c r="UFD4" s="1155"/>
      <c r="UFE4" s="1155"/>
      <c r="UFF4" s="1155"/>
      <c r="UFG4" s="1155"/>
      <c r="UFH4" s="1155"/>
      <c r="UFI4" s="1155"/>
      <c r="UFJ4" s="1155"/>
      <c r="UFK4" s="1155"/>
      <c r="UFL4" s="1155"/>
      <c r="UFM4" s="1155"/>
      <c r="UFN4" s="1155"/>
      <c r="UFO4" s="1155"/>
      <c r="UFP4" s="1155"/>
      <c r="UFQ4" s="1155"/>
      <c r="UFR4" s="1155"/>
      <c r="UFS4" s="1155"/>
      <c r="UFT4" s="1155"/>
      <c r="UFU4" s="1155"/>
      <c r="UFV4" s="1155"/>
      <c r="UFW4" s="1155"/>
      <c r="UFX4" s="1155"/>
      <c r="UFY4" s="1155"/>
      <c r="UFZ4" s="1155"/>
      <c r="UGA4" s="1155"/>
      <c r="UGB4" s="1155"/>
      <c r="UGC4" s="1155"/>
      <c r="UGD4" s="1155"/>
      <c r="UGE4" s="1155"/>
      <c r="UGF4" s="1155"/>
      <c r="UGG4" s="1155"/>
      <c r="UGH4" s="1155"/>
      <c r="UGI4" s="1155"/>
      <c r="UGJ4" s="1155"/>
      <c r="UGK4" s="1155"/>
      <c r="UGL4" s="1155"/>
      <c r="UGM4" s="1155"/>
      <c r="UGN4" s="1155"/>
      <c r="UGO4" s="1155"/>
      <c r="UGP4" s="1155"/>
      <c r="UGQ4" s="1155"/>
      <c r="UGR4" s="1155"/>
      <c r="UGS4" s="1155"/>
      <c r="UGT4" s="1155"/>
      <c r="UGU4" s="1155"/>
      <c r="UGV4" s="1155"/>
      <c r="UGW4" s="1155"/>
      <c r="UGX4" s="1155"/>
      <c r="UGY4" s="1155"/>
      <c r="UGZ4" s="1155"/>
      <c r="UHA4" s="1155"/>
      <c r="UHB4" s="1155"/>
      <c r="UHC4" s="1155"/>
      <c r="UHD4" s="1155"/>
      <c r="UHE4" s="1155"/>
      <c r="UHF4" s="1155"/>
      <c r="UHG4" s="1155"/>
      <c r="UHH4" s="1155"/>
      <c r="UHI4" s="1155"/>
      <c r="UHJ4" s="1155"/>
      <c r="UHK4" s="1155"/>
      <c r="UHL4" s="1155"/>
      <c r="UHM4" s="1155"/>
      <c r="UHN4" s="1155"/>
      <c r="UHO4" s="1155"/>
      <c r="UHP4" s="1155"/>
      <c r="UHQ4" s="1155"/>
      <c r="UHR4" s="1155"/>
      <c r="UHS4" s="1155"/>
      <c r="UHT4" s="1155"/>
      <c r="UHU4" s="1155"/>
      <c r="UHV4" s="1155"/>
      <c r="UHW4" s="1155"/>
      <c r="UHX4" s="1155"/>
      <c r="UHY4" s="1155"/>
      <c r="UHZ4" s="1155"/>
      <c r="UIA4" s="1155"/>
      <c r="UIB4" s="1155"/>
      <c r="UIC4" s="1155"/>
      <c r="UID4" s="1155"/>
      <c r="UIE4" s="1155"/>
      <c r="UIF4" s="1155"/>
      <c r="UIG4" s="1155"/>
      <c r="UIH4" s="1155"/>
      <c r="UII4" s="1155"/>
      <c r="UIJ4" s="1155"/>
      <c r="UIK4" s="1155"/>
      <c r="UIL4" s="1155"/>
      <c r="UIM4" s="1155"/>
      <c r="UIN4" s="1155"/>
      <c r="UIO4" s="1155"/>
      <c r="UIP4" s="1155"/>
      <c r="UIQ4" s="1155"/>
      <c r="UIR4" s="1155"/>
      <c r="UIS4" s="1155"/>
      <c r="UIT4" s="1155"/>
      <c r="UIU4" s="1155"/>
      <c r="UIV4" s="1155"/>
      <c r="UIW4" s="1155"/>
      <c r="UIX4" s="1155"/>
      <c r="UIY4" s="1155"/>
      <c r="UIZ4" s="1155"/>
      <c r="UJA4" s="1155"/>
      <c r="UJB4" s="1155"/>
      <c r="UJC4" s="1155"/>
      <c r="UJD4" s="1155"/>
      <c r="UJE4" s="1155"/>
      <c r="UJF4" s="1155"/>
      <c r="UJG4" s="1155"/>
      <c r="UJH4" s="1155"/>
      <c r="UJI4" s="1155"/>
      <c r="UJJ4" s="1155"/>
      <c r="UJK4" s="1155"/>
      <c r="UJL4" s="1155"/>
      <c r="UJM4" s="1155"/>
      <c r="UJN4" s="1155"/>
      <c r="UJO4" s="1155"/>
      <c r="UJP4" s="1155"/>
      <c r="UJQ4" s="1155"/>
      <c r="UJR4" s="1155"/>
      <c r="UJS4" s="1155"/>
      <c r="UJT4" s="1155"/>
      <c r="UJU4" s="1155"/>
      <c r="UJV4" s="1155"/>
      <c r="UJW4" s="1155"/>
      <c r="UJX4" s="1155"/>
      <c r="UJY4" s="1155"/>
      <c r="UJZ4" s="1155"/>
      <c r="UKA4" s="1155"/>
      <c r="UKB4" s="1155"/>
      <c r="UKC4" s="1155"/>
      <c r="UKD4" s="1155"/>
      <c r="UKE4" s="1155"/>
      <c r="UKF4" s="1155"/>
      <c r="UKG4" s="1155"/>
      <c r="UKH4" s="1155"/>
      <c r="UKI4" s="1155"/>
      <c r="UKJ4" s="1155"/>
      <c r="UKK4" s="1155"/>
      <c r="UKL4" s="1155"/>
      <c r="UKM4" s="1155"/>
      <c r="UKN4" s="1155"/>
      <c r="UKO4" s="1155"/>
      <c r="UKP4" s="1155"/>
      <c r="UKQ4" s="1155"/>
      <c r="UKR4" s="1155"/>
      <c r="UKS4" s="1155"/>
      <c r="UKT4" s="1155"/>
      <c r="UKU4" s="1155"/>
      <c r="UKV4" s="1155"/>
      <c r="UKW4" s="1155"/>
      <c r="UKX4" s="1155"/>
      <c r="UKY4" s="1155"/>
      <c r="UKZ4" s="1155"/>
      <c r="ULA4" s="1155"/>
      <c r="ULB4" s="1155"/>
      <c r="ULC4" s="1155"/>
      <c r="ULD4" s="1155"/>
      <c r="ULE4" s="1155"/>
      <c r="ULF4" s="1155"/>
      <c r="ULG4" s="1155"/>
      <c r="ULH4" s="1155"/>
      <c r="ULI4" s="1155"/>
      <c r="ULJ4" s="1155"/>
      <c r="ULK4" s="1155"/>
      <c r="ULL4" s="1155"/>
      <c r="ULM4" s="1155"/>
      <c r="ULN4" s="1155"/>
      <c r="ULO4" s="1155"/>
      <c r="ULP4" s="1155"/>
      <c r="ULQ4" s="1155"/>
      <c r="ULR4" s="1155"/>
      <c r="ULS4" s="1155"/>
      <c r="ULT4" s="1155"/>
      <c r="ULU4" s="1155"/>
      <c r="ULV4" s="1155"/>
      <c r="ULW4" s="1155"/>
      <c r="ULX4" s="1155"/>
      <c r="ULY4" s="1155"/>
      <c r="ULZ4" s="1155"/>
      <c r="UMA4" s="1155"/>
      <c r="UMB4" s="1155"/>
      <c r="UMC4" s="1155"/>
      <c r="UMD4" s="1155"/>
      <c r="UME4" s="1155"/>
      <c r="UMF4" s="1155"/>
      <c r="UMG4" s="1155"/>
      <c r="UMH4" s="1155"/>
      <c r="UMI4" s="1155"/>
      <c r="UMJ4" s="1155"/>
      <c r="UMK4" s="1155"/>
      <c r="UML4" s="1155"/>
      <c r="UMM4" s="1155"/>
      <c r="UMN4" s="1155"/>
      <c r="UMO4" s="1155"/>
      <c r="UMP4" s="1155"/>
      <c r="UMQ4" s="1155"/>
      <c r="UMR4" s="1155"/>
      <c r="UMS4" s="1155"/>
      <c r="UMT4" s="1155"/>
      <c r="UMU4" s="1155"/>
      <c r="UMV4" s="1155"/>
      <c r="UMW4" s="1155"/>
      <c r="UMX4" s="1155"/>
      <c r="UMY4" s="1155"/>
      <c r="UMZ4" s="1155"/>
      <c r="UNA4" s="1155"/>
      <c r="UNB4" s="1155"/>
      <c r="UNC4" s="1155"/>
      <c r="UND4" s="1155"/>
      <c r="UNE4" s="1155"/>
      <c r="UNF4" s="1155"/>
      <c r="UNG4" s="1155"/>
      <c r="UNH4" s="1155"/>
      <c r="UNI4" s="1155"/>
      <c r="UNJ4" s="1155"/>
      <c r="UNK4" s="1155"/>
      <c r="UNL4" s="1155"/>
      <c r="UNM4" s="1155"/>
      <c r="UNN4" s="1155"/>
      <c r="UNO4" s="1155"/>
      <c r="UNP4" s="1155"/>
      <c r="UNQ4" s="1155"/>
      <c r="UNR4" s="1155"/>
      <c r="UNS4" s="1155"/>
      <c r="UNT4" s="1155"/>
      <c r="UNU4" s="1155"/>
      <c r="UNV4" s="1155"/>
      <c r="UNW4" s="1155"/>
      <c r="UNX4" s="1155"/>
      <c r="UNY4" s="1155"/>
      <c r="UNZ4" s="1155"/>
      <c r="UOA4" s="1155"/>
      <c r="UOB4" s="1155"/>
      <c r="UOC4" s="1155"/>
      <c r="UOD4" s="1155"/>
      <c r="UOE4" s="1155"/>
      <c r="UOF4" s="1155"/>
      <c r="UOG4" s="1155"/>
      <c r="UOH4" s="1155"/>
      <c r="UOI4" s="1155"/>
      <c r="UOJ4" s="1155"/>
      <c r="UOK4" s="1155"/>
      <c r="UOL4" s="1155"/>
      <c r="UOM4" s="1155"/>
      <c r="UON4" s="1155"/>
      <c r="UOO4" s="1155"/>
      <c r="UOP4" s="1155"/>
      <c r="UOQ4" s="1155"/>
      <c r="UOR4" s="1155"/>
      <c r="UOS4" s="1155"/>
      <c r="UOT4" s="1155"/>
      <c r="UOU4" s="1155"/>
      <c r="UOV4" s="1155"/>
      <c r="UOW4" s="1155"/>
      <c r="UOX4" s="1155"/>
      <c r="UOY4" s="1155"/>
      <c r="UOZ4" s="1155"/>
      <c r="UPA4" s="1155"/>
      <c r="UPB4" s="1155"/>
      <c r="UPC4" s="1155"/>
      <c r="UPD4" s="1155"/>
      <c r="UPE4" s="1155"/>
      <c r="UPF4" s="1155"/>
      <c r="UPG4" s="1155"/>
      <c r="UPH4" s="1155"/>
      <c r="UPI4" s="1155"/>
      <c r="UPJ4" s="1155"/>
      <c r="UPK4" s="1155"/>
      <c r="UPL4" s="1155"/>
      <c r="UPM4" s="1155"/>
      <c r="UPN4" s="1155"/>
      <c r="UPO4" s="1155"/>
      <c r="UPP4" s="1155"/>
      <c r="UPQ4" s="1155"/>
      <c r="UPR4" s="1155"/>
      <c r="UPS4" s="1155"/>
      <c r="UPT4" s="1155"/>
      <c r="UPU4" s="1155"/>
      <c r="UPV4" s="1155"/>
      <c r="UPW4" s="1155"/>
      <c r="UPX4" s="1155"/>
      <c r="UPY4" s="1155"/>
      <c r="UPZ4" s="1155"/>
      <c r="UQA4" s="1155"/>
      <c r="UQB4" s="1155"/>
      <c r="UQC4" s="1155"/>
      <c r="UQD4" s="1155"/>
      <c r="UQE4" s="1155"/>
      <c r="UQF4" s="1155"/>
      <c r="UQG4" s="1155"/>
      <c r="UQH4" s="1155"/>
      <c r="UQI4" s="1155"/>
      <c r="UQJ4" s="1155"/>
      <c r="UQK4" s="1155"/>
      <c r="UQL4" s="1155"/>
      <c r="UQM4" s="1155"/>
      <c r="UQN4" s="1155"/>
      <c r="UQO4" s="1155"/>
      <c r="UQP4" s="1155"/>
      <c r="UQQ4" s="1155"/>
      <c r="UQR4" s="1155"/>
      <c r="UQS4" s="1155"/>
      <c r="UQT4" s="1155"/>
      <c r="UQU4" s="1155"/>
      <c r="UQV4" s="1155"/>
      <c r="UQW4" s="1155"/>
      <c r="UQX4" s="1155"/>
      <c r="UQY4" s="1155"/>
      <c r="UQZ4" s="1155"/>
      <c r="URA4" s="1155"/>
      <c r="URB4" s="1155"/>
      <c r="URC4" s="1155"/>
      <c r="URD4" s="1155"/>
      <c r="URE4" s="1155"/>
      <c r="URF4" s="1155"/>
      <c r="URG4" s="1155"/>
      <c r="URH4" s="1155"/>
      <c r="URI4" s="1155"/>
      <c r="URJ4" s="1155"/>
      <c r="URK4" s="1155"/>
      <c r="URL4" s="1155"/>
      <c r="URM4" s="1155"/>
      <c r="URN4" s="1155"/>
      <c r="URO4" s="1155"/>
      <c r="URP4" s="1155"/>
      <c r="URQ4" s="1155"/>
      <c r="URR4" s="1155"/>
      <c r="URS4" s="1155"/>
      <c r="URT4" s="1155"/>
      <c r="URU4" s="1155"/>
      <c r="URV4" s="1155"/>
      <c r="URW4" s="1155"/>
      <c r="URX4" s="1155"/>
      <c r="URY4" s="1155"/>
      <c r="URZ4" s="1155"/>
      <c r="USA4" s="1155"/>
      <c r="USB4" s="1155"/>
      <c r="USC4" s="1155"/>
      <c r="USD4" s="1155"/>
      <c r="USE4" s="1155"/>
      <c r="USF4" s="1155"/>
      <c r="USG4" s="1155"/>
      <c r="USH4" s="1155"/>
      <c r="USI4" s="1155"/>
      <c r="USJ4" s="1155"/>
      <c r="USK4" s="1155"/>
      <c r="USL4" s="1155"/>
      <c r="USM4" s="1155"/>
      <c r="USN4" s="1155"/>
      <c r="USO4" s="1155"/>
      <c r="USP4" s="1155"/>
      <c r="USQ4" s="1155"/>
      <c r="USR4" s="1155"/>
      <c r="USS4" s="1155"/>
      <c r="UST4" s="1155"/>
      <c r="USU4" s="1155"/>
      <c r="USV4" s="1155"/>
      <c r="USW4" s="1155"/>
      <c r="USX4" s="1155"/>
      <c r="USY4" s="1155"/>
      <c r="USZ4" s="1155"/>
      <c r="UTA4" s="1155"/>
      <c r="UTB4" s="1155"/>
      <c r="UTC4" s="1155"/>
      <c r="UTD4" s="1155"/>
      <c r="UTE4" s="1155"/>
      <c r="UTF4" s="1155"/>
      <c r="UTG4" s="1155"/>
      <c r="UTH4" s="1155"/>
      <c r="UTI4" s="1155"/>
      <c r="UTJ4" s="1155"/>
      <c r="UTK4" s="1155"/>
      <c r="UTL4" s="1155"/>
      <c r="UTM4" s="1155"/>
      <c r="UTN4" s="1155"/>
      <c r="UTO4" s="1155"/>
      <c r="UTP4" s="1155"/>
      <c r="UTQ4" s="1155"/>
      <c r="UTR4" s="1155"/>
      <c r="UTS4" s="1155"/>
      <c r="UTT4" s="1155"/>
      <c r="UTU4" s="1155"/>
      <c r="UTV4" s="1155"/>
      <c r="UTW4" s="1155"/>
      <c r="UTX4" s="1155"/>
      <c r="UTY4" s="1155"/>
      <c r="UTZ4" s="1155"/>
      <c r="UUA4" s="1155"/>
      <c r="UUB4" s="1155"/>
      <c r="UUC4" s="1155"/>
      <c r="UUD4" s="1155"/>
      <c r="UUE4" s="1155"/>
      <c r="UUF4" s="1155"/>
      <c r="UUG4" s="1155"/>
      <c r="UUH4" s="1155"/>
      <c r="UUI4" s="1155"/>
      <c r="UUJ4" s="1155"/>
      <c r="UUK4" s="1155"/>
      <c r="UUL4" s="1155"/>
      <c r="UUM4" s="1155"/>
      <c r="UUN4" s="1155"/>
      <c r="UUO4" s="1155"/>
      <c r="UUP4" s="1155"/>
      <c r="UUQ4" s="1155"/>
      <c r="UUR4" s="1155"/>
      <c r="UUS4" s="1155"/>
      <c r="UUT4" s="1155"/>
      <c r="UUU4" s="1155"/>
      <c r="UUV4" s="1155"/>
      <c r="UUW4" s="1155"/>
      <c r="UUX4" s="1155"/>
      <c r="UUY4" s="1155"/>
      <c r="UUZ4" s="1155"/>
      <c r="UVA4" s="1155"/>
      <c r="UVB4" s="1155"/>
      <c r="UVC4" s="1155"/>
      <c r="UVD4" s="1155"/>
      <c r="UVE4" s="1155"/>
      <c r="UVF4" s="1155"/>
      <c r="UVG4" s="1155"/>
      <c r="UVH4" s="1155"/>
      <c r="UVI4" s="1155"/>
      <c r="UVJ4" s="1155"/>
      <c r="UVK4" s="1155"/>
      <c r="UVL4" s="1155"/>
      <c r="UVM4" s="1155"/>
      <c r="UVN4" s="1155"/>
      <c r="UVO4" s="1155"/>
      <c r="UVP4" s="1155"/>
      <c r="UVQ4" s="1155"/>
      <c r="UVR4" s="1155"/>
      <c r="UVS4" s="1155"/>
      <c r="UVT4" s="1155"/>
      <c r="UVU4" s="1155"/>
      <c r="UVV4" s="1155"/>
      <c r="UVW4" s="1155"/>
      <c r="UVX4" s="1155"/>
      <c r="UVY4" s="1155"/>
      <c r="UVZ4" s="1155"/>
      <c r="UWA4" s="1155"/>
      <c r="UWB4" s="1155"/>
      <c r="UWC4" s="1155"/>
      <c r="UWD4" s="1155"/>
      <c r="UWE4" s="1155"/>
      <c r="UWF4" s="1155"/>
      <c r="UWG4" s="1155"/>
      <c r="UWH4" s="1155"/>
      <c r="UWI4" s="1155"/>
      <c r="UWJ4" s="1155"/>
      <c r="UWK4" s="1155"/>
      <c r="UWL4" s="1155"/>
      <c r="UWM4" s="1155"/>
      <c r="UWN4" s="1155"/>
      <c r="UWO4" s="1155"/>
      <c r="UWP4" s="1155"/>
      <c r="UWQ4" s="1155"/>
      <c r="UWR4" s="1155"/>
      <c r="UWS4" s="1155"/>
      <c r="UWT4" s="1155"/>
      <c r="UWU4" s="1155"/>
      <c r="UWV4" s="1155"/>
      <c r="UWW4" s="1155"/>
      <c r="UWX4" s="1155"/>
      <c r="UWY4" s="1155"/>
      <c r="UWZ4" s="1155"/>
      <c r="UXA4" s="1155"/>
      <c r="UXB4" s="1155"/>
      <c r="UXC4" s="1155"/>
      <c r="UXD4" s="1155"/>
      <c r="UXE4" s="1155"/>
      <c r="UXF4" s="1155"/>
      <c r="UXG4" s="1155"/>
      <c r="UXH4" s="1155"/>
      <c r="UXI4" s="1155"/>
      <c r="UXJ4" s="1155"/>
      <c r="UXK4" s="1155"/>
      <c r="UXL4" s="1155"/>
      <c r="UXM4" s="1155"/>
      <c r="UXN4" s="1155"/>
      <c r="UXO4" s="1155"/>
      <c r="UXP4" s="1155"/>
      <c r="UXQ4" s="1155"/>
      <c r="UXR4" s="1155"/>
      <c r="UXS4" s="1155"/>
      <c r="UXT4" s="1155"/>
      <c r="UXU4" s="1155"/>
      <c r="UXV4" s="1155"/>
      <c r="UXW4" s="1155"/>
      <c r="UXX4" s="1155"/>
      <c r="UXY4" s="1155"/>
      <c r="UXZ4" s="1155"/>
      <c r="UYA4" s="1155"/>
      <c r="UYB4" s="1155"/>
      <c r="UYC4" s="1155"/>
      <c r="UYD4" s="1155"/>
      <c r="UYE4" s="1155"/>
      <c r="UYF4" s="1155"/>
      <c r="UYG4" s="1155"/>
      <c r="UYH4" s="1155"/>
      <c r="UYI4" s="1155"/>
      <c r="UYJ4" s="1155"/>
      <c r="UYK4" s="1155"/>
      <c r="UYL4" s="1155"/>
      <c r="UYM4" s="1155"/>
      <c r="UYN4" s="1155"/>
      <c r="UYO4" s="1155"/>
      <c r="UYP4" s="1155"/>
      <c r="UYQ4" s="1155"/>
      <c r="UYR4" s="1155"/>
      <c r="UYS4" s="1155"/>
      <c r="UYT4" s="1155"/>
      <c r="UYU4" s="1155"/>
      <c r="UYV4" s="1155"/>
      <c r="UYW4" s="1155"/>
      <c r="UYX4" s="1155"/>
      <c r="UYY4" s="1155"/>
      <c r="UYZ4" s="1155"/>
      <c r="UZA4" s="1155"/>
      <c r="UZB4" s="1155"/>
      <c r="UZC4" s="1155"/>
      <c r="UZD4" s="1155"/>
      <c r="UZE4" s="1155"/>
      <c r="UZF4" s="1155"/>
      <c r="UZG4" s="1155"/>
      <c r="UZH4" s="1155"/>
      <c r="UZI4" s="1155"/>
      <c r="UZJ4" s="1155"/>
      <c r="UZK4" s="1155"/>
      <c r="UZL4" s="1155"/>
      <c r="UZM4" s="1155"/>
      <c r="UZN4" s="1155"/>
      <c r="UZO4" s="1155"/>
      <c r="UZP4" s="1155"/>
      <c r="UZQ4" s="1155"/>
      <c r="UZR4" s="1155"/>
      <c r="UZS4" s="1155"/>
      <c r="UZT4" s="1155"/>
      <c r="UZU4" s="1155"/>
      <c r="UZV4" s="1155"/>
      <c r="UZW4" s="1155"/>
      <c r="UZX4" s="1155"/>
      <c r="UZY4" s="1155"/>
      <c r="UZZ4" s="1155"/>
      <c r="VAA4" s="1155"/>
      <c r="VAB4" s="1155"/>
      <c r="VAC4" s="1155"/>
      <c r="VAD4" s="1155"/>
      <c r="VAE4" s="1155"/>
      <c r="VAF4" s="1155"/>
      <c r="VAG4" s="1155"/>
      <c r="VAH4" s="1155"/>
      <c r="VAI4" s="1155"/>
      <c r="VAJ4" s="1155"/>
      <c r="VAK4" s="1155"/>
      <c r="VAL4" s="1155"/>
      <c r="VAM4" s="1155"/>
      <c r="VAN4" s="1155"/>
      <c r="VAO4" s="1155"/>
      <c r="VAP4" s="1155"/>
      <c r="VAQ4" s="1155"/>
      <c r="VAR4" s="1155"/>
      <c r="VAS4" s="1155"/>
      <c r="VAT4" s="1155"/>
      <c r="VAU4" s="1155"/>
      <c r="VAV4" s="1155"/>
      <c r="VAW4" s="1155"/>
      <c r="VAX4" s="1155"/>
      <c r="VAY4" s="1155"/>
      <c r="VAZ4" s="1155"/>
      <c r="VBA4" s="1155"/>
      <c r="VBB4" s="1155"/>
      <c r="VBC4" s="1155"/>
      <c r="VBD4" s="1155"/>
      <c r="VBE4" s="1155"/>
      <c r="VBF4" s="1155"/>
      <c r="VBG4" s="1155"/>
      <c r="VBH4" s="1155"/>
      <c r="VBI4" s="1155"/>
      <c r="VBJ4" s="1155"/>
      <c r="VBK4" s="1155"/>
      <c r="VBL4" s="1155"/>
      <c r="VBM4" s="1155"/>
      <c r="VBN4" s="1155"/>
      <c r="VBO4" s="1155"/>
      <c r="VBP4" s="1155"/>
      <c r="VBQ4" s="1155"/>
      <c r="VBR4" s="1155"/>
      <c r="VBS4" s="1155"/>
      <c r="VBT4" s="1155"/>
      <c r="VBU4" s="1155"/>
      <c r="VBV4" s="1155"/>
      <c r="VBW4" s="1155"/>
      <c r="VBX4" s="1155"/>
      <c r="VBY4" s="1155"/>
      <c r="VBZ4" s="1155"/>
      <c r="VCA4" s="1155"/>
      <c r="VCB4" s="1155"/>
      <c r="VCC4" s="1155"/>
      <c r="VCD4" s="1155"/>
      <c r="VCE4" s="1155"/>
      <c r="VCF4" s="1155"/>
      <c r="VCG4" s="1155"/>
      <c r="VCH4" s="1155"/>
      <c r="VCI4" s="1155"/>
      <c r="VCJ4" s="1155"/>
      <c r="VCK4" s="1155"/>
      <c r="VCL4" s="1155"/>
      <c r="VCM4" s="1155"/>
      <c r="VCN4" s="1155"/>
      <c r="VCO4" s="1155"/>
      <c r="VCP4" s="1155"/>
      <c r="VCQ4" s="1155"/>
      <c r="VCR4" s="1155"/>
      <c r="VCS4" s="1155"/>
      <c r="VCT4" s="1155"/>
      <c r="VCU4" s="1155"/>
      <c r="VCV4" s="1155"/>
      <c r="VCW4" s="1155"/>
      <c r="VCX4" s="1155"/>
      <c r="VCY4" s="1155"/>
      <c r="VCZ4" s="1155"/>
      <c r="VDA4" s="1155"/>
      <c r="VDB4" s="1155"/>
      <c r="VDC4" s="1155"/>
      <c r="VDD4" s="1155"/>
      <c r="VDE4" s="1155"/>
      <c r="VDF4" s="1155"/>
      <c r="VDG4" s="1155"/>
      <c r="VDH4" s="1155"/>
      <c r="VDI4" s="1155"/>
      <c r="VDJ4" s="1155"/>
      <c r="VDK4" s="1155"/>
      <c r="VDL4" s="1155"/>
      <c r="VDM4" s="1155"/>
      <c r="VDN4" s="1155"/>
      <c r="VDO4" s="1155"/>
      <c r="VDP4" s="1155"/>
      <c r="VDQ4" s="1155"/>
      <c r="VDR4" s="1155"/>
      <c r="VDS4" s="1155"/>
      <c r="VDT4" s="1155"/>
      <c r="VDU4" s="1155"/>
      <c r="VDV4" s="1155"/>
      <c r="VDW4" s="1155"/>
      <c r="VDX4" s="1155"/>
      <c r="VDY4" s="1155"/>
      <c r="VDZ4" s="1155"/>
      <c r="VEA4" s="1155"/>
      <c r="VEB4" s="1155"/>
      <c r="VEC4" s="1155"/>
      <c r="VED4" s="1155"/>
      <c r="VEE4" s="1155"/>
      <c r="VEF4" s="1155"/>
      <c r="VEG4" s="1155"/>
      <c r="VEH4" s="1155"/>
      <c r="VEI4" s="1155"/>
      <c r="VEJ4" s="1155"/>
      <c r="VEK4" s="1155"/>
      <c r="VEL4" s="1155"/>
      <c r="VEM4" s="1155"/>
      <c r="VEN4" s="1155"/>
      <c r="VEO4" s="1155"/>
      <c r="VEP4" s="1155"/>
      <c r="VEQ4" s="1155"/>
      <c r="VER4" s="1155"/>
      <c r="VES4" s="1155"/>
      <c r="VET4" s="1155"/>
      <c r="VEU4" s="1155"/>
      <c r="VEV4" s="1155"/>
      <c r="VEW4" s="1155"/>
      <c r="VEX4" s="1155"/>
      <c r="VEY4" s="1155"/>
      <c r="VEZ4" s="1155"/>
      <c r="VFA4" s="1155"/>
      <c r="VFB4" s="1155"/>
      <c r="VFC4" s="1155"/>
      <c r="VFD4" s="1155"/>
      <c r="VFE4" s="1155"/>
      <c r="VFF4" s="1155"/>
      <c r="VFG4" s="1155"/>
      <c r="VFH4" s="1155"/>
      <c r="VFI4" s="1155"/>
      <c r="VFJ4" s="1155"/>
      <c r="VFK4" s="1155"/>
      <c r="VFL4" s="1155"/>
      <c r="VFM4" s="1155"/>
      <c r="VFN4" s="1155"/>
      <c r="VFO4" s="1155"/>
      <c r="VFP4" s="1155"/>
      <c r="VFQ4" s="1155"/>
      <c r="VFR4" s="1155"/>
      <c r="VFS4" s="1155"/>
      <c r="VFT4" s="1155"/>
      <c r="VFU4" s="1155"/>
      <c r="VFV4" s="1155"/>
      <c r="VFW4" s="1155"/>
      <c r="VFX4" s="1155"/>
      <c r="VFY4" s="1155"/>
      <c r="VFZ4" s="1155"/>
      <c r="VGA4" s="1155"/>
      <c r="VGB4" s="1155"/>
      <c r="VGC4" s="1155"/>
      <c r="VGD4" s="1155"/>
      <c r="VGE4" s="1155"/>
      <c r="VGF4" s="1155"/>
      <c r="VGG4" s="1155"/>
      <c r="VGH4" s="1155"/>
      <c r="VGI4" s="1155"/>
      <c r="VGJ4" s="1155"/>
      <c r="VGK4" s="1155"/>
      <c r="VGL4" s="1155"/>
      <c r="VGM4" s="1155"/>
      <c r="VGN4" s="1155"/>
      <c r="VGO4" s="1155"/>
      <c r="VGP4" s="1155"/>
      <c r="VGQ4" s="1155"/>
      <c r="VGR4" s="1155"/>
      <c r="VGS4" s="1155"/>
      <c r="VGT4" s="1155"/>
      <c r="VGU4" s="1155"/>
      <c r="VGV4" s="1155"/>
      <c r="VGW4" s="1155"/>
      <c r="VGX4" s="1155"/>
      <c r="VGY4" s="1155"/>
      <c r="VGZ4" s="1155"/>
      <c r="VHA4" s="1155"/>
      <c r="VHB4" s="1155"/>
      <c r="VHC4" s="1155"/>
      <c r="VHD4" s="1155"/>
      <c r="VHE4" s="1155"/>
      <c r="VHF4" s="1155"/>
      <c r="VHG4" s="1155"/>
      <c r="VHH4" s="1155"/>
      <c r="VHI4" s="1155"/>
      <c r="VHJ4" s="1155"/>
      <c r="VHK4" s="1155"/>
      <c r="VHL4" s="1155"/>
      <c r="VHM4" s="1155"/>
      <c r="VHN4" s="1155"/>
      <c r="VHO4" s="1155"/>
      <c r="VHP4" s="1155"/>
      <c r="VHQ4" s="1155"/>
      <c r="VHR4" s="1155"/>
      <c r="VHS4" s="1155"/>
      <c r="VHT4" s="1155"/>
      <c r="VHU4" s="1155"/>
      <c r="VHV4" s="1155"/>
      <c r="VHW4" s="1155"/>
      <c r="VHX4" s="1155"/>
      <c r="VHY4" s="1155"/>
      <c r="VHZ4" s="1155"/>
      <c r="VIA4" s="1155"/>
      <c r="VIB4" s="1155"/>
      <c r="VIC4" s="1155"/>
      <c r="VID4" s="1155"/>
      <c r="VIE4" s="1155"/>
      <c r="VIF4" s="1155"/>
      <c r="VIG4" s="1155"/>
      <c r="VIH4" s="1155"/>
      <c r="VII4" s="1155"/>
      <c r="VIJ4" s="1155"/>
      <c r="VIK4" s="1155"/>
      <c r="VIL4" s="1155"/>
      <c r="VIM4" s="1155"/>
      <c r="VIN4" s="1155"/>
      <c r="VIO4" s="1155"/>
      <c r="VIP4" s="1155"/>
      <c r="VIQ4" s="1155"/>
      <c r="VIR4" s="1155"/>
      <c r="VIS4" s="1155"/>
      <c r="VIT4" s="1155"/>
      <c r="VIU4" s="1155"/>
      <c r="VIV4" s="1155"/>
      <c r="VIW4" s="1155"/>
      <c r="VIX4" s="1155"/>
      <c r="VIY4" s="1155"/>
      <c r="VIZ4" s="1155"/>
      <c r="VJA4" s="1155"/>
      <c r="VJB4" s="1155"/>
      <c r="VJC4" s="1155"/>
      <c r="VJD4" s="1155"/>
      <c r="VJE4" s="1155"/>
      <c r="VJF4" s="1155"/>
      <c r="VJG4" s="1155"/>
      <c r="VJH4" s="1155"/>
      <c r="VJI4" s="1155"/>
      <c r="VJJ4" s="1155"/>
      <c r="VJK4" s="1155"/>
      <c r="VJL4" s="1155"/>
      <c r="VJM4" s="1155"/>
      <c r="VJN4" s="1155"/>
      <c r="VJO4" s="1155"/>
      <c r="VJP4" s="1155"/>
      <c r="VJQ4" s="1155"/>
      <c r="VJR4" s="1155"/>
      <c r="VJS4" s="1155"/>
      <c r="VJT4" s="1155"/>
      <c r="VJU4" s="1155"/>
      <c r="VJV4" s="1155"/>
      <c r="VJW4" s="1155"/>
      <c r="VJX4" s="1155"/>
      <c r="VJY4" s="1155"/>
      <c r="VJZ4" s="1155"/>
      <c r="VKA4" s="1155"/>
      <c r="VKB4" s="1155"/>
      <c r="VKC4" s="1155"/>
      <c r="VKD4" s="1155"/>
      <c r="VKE4" s="1155"/>
      <c r="VKF4" s="1155"/>
      <c r="VKG4" s="1155"/>
      <c r="VKH4" s="1155"/>
      <c r="VKI4" s="1155"/>
      <c r="VKJ4" s="1155"/>
      <c r="VKK4" s="1155"/>
      <c r="VKL4" s="1155"/>
      <c r="VKM4" s="1155"/>
      <c r="VKN4" s="1155"/>
      <c r="VKO4" s="1155"/>
      <c r="VKP4" s="1155"/>
      <c r="VKQ4" s="1155"/>
      <c r="VKR4" s="1155"/>
      <c r="VKS4" s="1155"/>
      <c r="VKT4" s="1155"/>
      <c r="VKU4" s="1155"/>
      <c r="VKV4" s="1155"/>
      <c r="VKW4" s="1155"/>
      <c r="VKX4" s="1155"/>
      <c r="VKY4" s="1155"/>
      <c r="VKZ4" s="1155"/>
      <c r="VLA4" s="1155"/>
      <c r="VLB4" s="1155"/>
      <c r="VLC4" s="1155"/>
      <c r="VLD4" s="1155"/>
      <c r="VLE4" s="1155"/>
      <c r="VLF4" s="1155"/>
      <c r="VLG4" s="1155"/>
      <c r="VLH4" s="1155"/>
      <c r="VLI4" s="1155"/>
      <c r="VLJ4" s="1155"/>
      <c r="VLK4" s="1155"/>
      <c r="VLL4" s="1155"/>
      <c r="VLM4" s="1155"/>
      <c r="VLN4" s="1155"/>
      <c r="VLO4" s="1155"/>
      <c r="VLP4" s="1155"/>
      <c r="VLQ4" s="1155"/>
      <c r="VLR4" s="1155"/>
      <c r="VLS4" s="1155"/>
      <c r="VLT4" s="1155"/>
      <c r="VLU4" s="1155"/>
      <c r="VLV4" s="1155"/>
      <c r="VLW4" s="1155"/>
      <c r="VLX4" s="1155"/>
      <c r="VLY4" s="1155"/>
      <c r="VLZ4" s="1155"/>
      <c r="VMA4" s="1155"/>
      <c r="VMB4" s="1155"/>
      <c r="VMC4" s="1155"/>
      <c r="VMD4" s="1155"/>
      <c r="VME4" s="1155"/>
      <c r="VMF4" s="1155"/>
      <c r="VMG4" s="1155"/>
      <c r="VMH4" s="1155"/>
      <c r="VMI4" s="1155"/>
      <c r="VMJ4" s="1155"/>
      <c r="VMK4" s="1155"/>
      <c r="VML4" s="1155"/>
      <c r="VMM4" s="1155"/>
      <c r="VMN4" s="1155"/>
      <c r="VMO4" s="1155"/>
      <c r="VMP4" s="1155"/>
      <c r="VMQ4" s="1155"/>
      <c r="VMR4" s="1155"/>
      <c r="VMS4" s="1155"/>
      <c r="VMT4" s="1155"/>
      <c r="VMU4" s="1155"/>
      <c r="VMV4" s="1155"/>
      <c r="VMW4" s="1155"/>
      <c r="VMX4" s="1155"/>
      <c r="VMY4" s="1155"/>
      <c r="VMZ4" s="1155"/>
      <c r="VNA4" s="1155"/>
      <c r="VNB4" s="1155"/>
      <c r="VNC4" s="1155"/>
      <c r="VND4" s="1155"/>
      <c r="VNE4" s="1155"/>
      <c r="VNF4" s="1155"/>
      <c r="VNG4" s="1155"/>
      <c r="VNH4" s="1155"/>
      <c r="VNI4" s="1155"/>
      <c r="VNJ4" s="1155"/>
      <c r="VNK4" s="1155"/>
      <c r="VNL4" s="1155"/>
      <c r="VNM4" s="1155"/>
      <c r="VNN4" s="1155"/>
      <c r="VNO4" s="1155"/>
      <c r="VNP4" s="1155"/>
      <c r="VNQ4" s="1155"/>
      <c r="VNR4" s="1155"/>
      <c r="VNS4" s="1155"/>
      <c r="VNT4" s="1155"/>
      <c r="VNU4" s="1155"/>
      <c r="VNV4" s="1155"/>
      <c r="VNW4" s="1155"/>
      <c r="VNX4" s="1155"/>
      <c r="VNY4" s="1155"/>
      <c r="VNZ4" s="1155"/>
      <c r="VOA4" s="1155"/>
      <c r="VOB4" s="1155"/>
      <c r="VOC4" s="1155"/>
      <c r="VOD4" s="1155"/>
      <c r="VOE4" s="1155"/>
      <c r="VOF4" s="1155"/>
      <c r="VOG4" s="1155"/>
      <c r="VOH4" s="1155"/>
      <c r="VOI4" s="1155"/>
      <c r="VOJ4" s="1155"/>
      <c r="VOK4" s="1155"/>
      <c r="VOL4" s="1155"/>
      <c r="VOM4" s="1155"/>
      <c r="VON4" s="1155"/>
      <c r="VOO4" s="1155"/>
      <c r="VOP4" s="1155"/>
      <c r="VOQ4" s="1155"/>
      <c r="VOR4" s="1155"/>
      <c r="VOS4" s="1155"/>
      <c r="VOT4" s="1155"/>
      <c r="VOU4" s="1155"/>
      <c r="VOV4" s="1155"/>
      <c r="VOW4" s="1155"/>
      <c r="VOX4" s="1155"/>
      <c r="VOY4" s="1155"/>
      <c r="VOZ4" s="1155"/>
      <c r="VPA4" s="1155"/>
      <c r="VPB4" s="1155"/>
      <c r="VPC4" s="1155"/>
      <c r="VPD4" s="1155"/>
      <c r="VPE4" s="1155"/>
      <c r="VPF4" s="1155"/>
      <c r="VPG4" s="1155"/>
      <c r="VPH4" s="1155"/>
      <c r="VPI4" s="1155"/>
      <c r="VPJ4" s="1155"/>
      <c r="VPK4" s="1155"/>
      <c r="VPL4" s="1155"/>
      <c r="VPM4" s="1155"/>
      <c r="VPN4" s="1155"/>
      <c r="VPO4" s="1155"/>
      <c r="VPP4" s="1155"/>
      <c r="VPQ4" s="1155"/>
      <c r="VPR4" s="1155"/>
      <c r="VPS4" s="1155"/>
      <c r="VPT4" s="1155"/>
      <c r="VPU4" s="1155"/>
      <c r="VPV4" s="1155"/>
      <c r="VPW4" s="1155"/>
      <c r="VPX4" s="1155"/>
      <c r="VPY4" s="1155"/>
      <c r="VPZ4" s="1155"/>
      <c r="VQA4" s="1155"/>
      <c r="VQB4" s="1155"/>
      <c r="VQC4" s="1155"/>
      <c r="VQD4" s="1155"/>
      <c r="VQE4" s="1155"/>
      <c r="VQF4" s="1155"/>
      <c r="VQG4" s="1155"/>
      <c r="VQH4" s="1155"/>
      <c r="VQI4" s="1155"/>
      <c r="VQJ4" s="1155"/>
      <c r="VQK4" s="1155"/>
      <c r="VQL4" s="1155"/>
      <c r="VQM4" s="1155"/>
      <c r="VQN4" s="1155"/>
      <c r="VQO4" s="1155"/>
      <c r="VQP4" s="1155"/>
      <c r="VQQ4" s="1155"/>
      <c r="VQR4" s="1155"/>
      <c r="VQS4" s="1155"/>
      <c r="VQT4" s="1155"/>
      <c r="VQU4" s="1155"/>
      <c r="VQV4" s="1155"/>
      <c r="VQW4" s="1155"/>
      <c r="VQX4" s="1155"/>
      <c r="VQY4" s="1155"/>
      <c r="VQZ4" s="1155"/>
      <c r="VRA4" s="1155"/>
      <c r="VRB4" s="1155"/>
      <c r="VRC4" s="1155"/>
      <c r="VRD4" s="1155"/>
      <c r="VRE4" s="1155"/>
      <c r="VRF4" s="1155"/>
      <c r="VRG4" s="1155"/>
      <c r="VRH4" s="1155"/>
      <c r="VRI4" s="1155"/>
      <c r="VRJ4" s="1155"/>
      <c r="VRK4" s="1155"/>
      <c r="VRL4" s="1155"/>
      <c r="VRM4" s="1155"/>
      <c r="VRN4" s="1155"/>
      <c r="VRO4" s="1155"/>
      <c r="VRP4" s="1155"/>
      <c r="VRQ4" s="1155"/>
      <c r="VRR4" s="1155"/>
      <c r="VRS4" s="1155"/>
      <c r="VRT4" s="1155"/>
      <c r="VRU4" s="1155"/>
      <c r="VRV4" s="1155"/>
      <c r="VRW4" s="1155"/>
      <c r="VRX4" s="1155"/>
      <c r="VRY4" s="1155"/>
      <c r="VRZ4" s="1155"/>
      <c r="VSA4" s="1155"/>
      <c r="VSB4" s="1155"/>
      <c r="VSC4" s="1155"/>
      <c r="VSD4" s="1155"/>
      <c r="VSE4" s="1155"/>
      <c r="VSF4" s="1155"/>
      <c r="VSG4" s="1155"/>
      <c r="VSH4" s="1155"/>
      <c r="VSI4" s="1155"/>
      <c r="VSJ4" s="1155"/>
      <c r="VSK4" s="1155"/>
      <c r="VSL4" s="1155"/>
      <c r="VSM4" s="1155"/>
      <c r="VSN4" s="1155"/>
      <c r="VSO4" s="1155"/>
      <c r="VSP4" s="1155"/>
      <c r="VSQ4" s="1155"/>
      <c r="VSR4" s="1155"/>
      <c r="VSS4" s="1155"/>
      <c r="VST4" s="1155"/>
      <c r="VSU4" s="1155"/>
      <c r="VSV4" s="1155"/>
      <c r="VSW4" s="1155"/>
      <c r="VSX4" s="1155"/>
      <c r="VSY4" s="1155"/>
      <c r="VSZ4" s="1155"/>
      <c r="VTA4" s="1155"/>
      <c r="VTB4" s="1155"/>
      <c r="VTC4" s="1155"/>
      <c r="VTD4" s="1155"/>
      <c r="VTE4" s="1155"/>
      <c r="VTF4" s="1155"/>
      <c r="VTG4" s="1155"/>
      <c r="VTH4" s="1155"/>
      <c r="VTI4" s="1155"/>
      <c r="VTJ4" s="1155"/>
      <c r="VTK4" s="1155"/>
      <c r="VTL4" s="1155"/>
      <c r="VTM4" s="1155"/>
      <c r="VTN4" s="1155"/>
      <c r="VTO4" s="1155"/>
      <c r="VTP4" s="1155"/>
      <c r="VTQ4" s="1155"/>
      <c r="VTR4" s="1155"/>
      <c r="VTS4" s="1155"/>
      <c r="VTT4" s="1155"/>
      <c r="VTU4" s="1155"/>
      <c r="VTV4" s="1155"/>
      <c r="VTW4" s="1155"/>
      <c r="VTX4" s="1155"/>
      <c r="VTY4" s="1155"/>
      <c r="VTZ4" s="1155"/>
      <c r="VUA4" s="1155"/>
      <c r="VUB4" s="1155"/>
      <c r="VUC4" s="1155"/>
      <c r="VUD4" s="1155"/>
      <c r="VUE4" s="1155"/>
      <c r="VUF4" s="1155"/>
      <c r="VUG4" s="1155"/>
      <c r="VUH4" s="1155"/>
      <c r="VUI4" s="1155"/>
      <c r="VUJ4" s="1155"/>
      <c r="VUK4" s="1155"/>
      <c r="VUL4" s="1155"/>
      <c r="VUM4" s="1155"/>
      <c r="VUN4" s="1155"/>
      <c r="VUO4" s="1155"/>
      <c r="VUP4" s="1155"/>
      <c r="VUQ4" s="1155"/>
      <c r="VUR4" s="1155"/>
      <c r="VUS4" s="1155"/>
      <c r="VUT4" s="1155"/>
      <c r="VUU4" s="1155"/>
      <c r="VUV4" s="1155"/>
      <c r="VUW4" s="1155"/>
      <c r="VUX4" s="1155"/>
      <c r="VUY4" s="1155"/>
      <c r="VUZ4" s="1155"/>
      <c r="VVA4" s="1155"/>
      <c r="VVB4" s="1155"/>
      <c r="VVC4" s="1155"/>
      <c r="VVD4" s="1155"/>
      <c r="VVE4" s="1155"/>
      <c r="VVF4" s="1155"/>
      <c r="VVG4" s="1155"/>
      <c r="VVH4" s="1155"/>
      <c r="VVI4" s="1155"/>
      <c r="VVJ4" s="1155"/>
      <c r="VVK4" s="1155"/>
      <c r="VVL4" s="1155"/>
      <c r="VVM4" s="1155"/>
      <c r="VVN4" s="1155"/>
      <c r="VVO4" s="1155"/>
      <c r="VVP4" s="1155"/>
      <c r="VVQ4" s="1155"/>
      <c r="VVR4" s="1155"/>
      <c r="VVS4" s="1155"/>
      <c r="VVT4" s="1155"/>
      <c r="VVU4" s="1155"/>
      <c r="VVV4" s="1155"/>
      <c r="VVW4" s="1155"/>
      <c r="VVX4" s="1155"/>
      <c r="VVY4" s="1155"/>
      <c r="VVZ4" s="1155"/>
      <c r="VWA4" s="1155"/>
      <c r="VWB4" s="1155"/>
      <c r="VWC4" s="1155"/>
      <c r="VWD4" s="1155"/>
      <c r="VWE4" s="1155"/>
      <c r="VWF4" s="1155"/>
      <c r="VWG4" s="1155"/>
      <c r="VWH4" s="1155"/>
      <c r="VWI4" s="1155"/>
      <c r="VWJ4" s="1155"/>
      <c r="VWK4" s="1155"/>
      <c r="VWL4" s="1155"/>
      <c r="VWM4" s="1155"/>
      <c r="VWN4" s="1155"/>
      <c r="VWO4" s="1155"/>
      <c r="VWP4" s="1155"/>
      <c r="VWQ4" s="1155"/>
      <c r="VWR4" s="1155"/>
      <c r="VWS4" s="1155"/>
      <c r="VWT4" s="1155"/>
      <c r="VWU4" s="1155"/>
      <c r="VWV4" s="1155"/>
      <c r="VWW4" s="1155"/>
      <c r="VWX4" s="1155"/>
      <c r="VWY4" s="1155"/>
      <c r="VWZ4" s="1155"/>
      <c r="VXA4" s="1155"/>
      <c r="VXB4" s="1155"/>
      <c r="VXC4" s="1155"/>
      <c r="VXD4" s="1155"/>
      <c r="VXE4" s="1155"/>
      <c r="VXF4" s="1155"/>
      <c r="VXG4" s="1155"/>
      <c r="VXH4" s="1155"/>
      <c r="VXI4" s="1155"/>
      <c r="VXJ4" s="1155"/>
      <c r="VXK4" s="1155"/>
      <c r="VXL4" s="1155"/>
      <c r="VXM4" s="1155"/>
      <c r="VXN4" s="1155"/>
      <c r="VXO4" s="1155"/>
      <c r="VXP4" s="1155"/>
      <c r="VXQ4" s="1155"/>
      <c r="VXR4" s="1155"/>
      <c r="VXS4" s="1155"/>
      <c r="VXT4" s="1155"/>
      <c r="VXU4" s="1155"/>
      <c r="VXV4" s="1155"/>
      <c r="VXW4" s="1155"/>
      <c r="VXX4" s="1155"/>
      <c r="VXY4" s="1155"/>
      <c r="VXZ4" s="1155"/>
      <c r="VYA4" s="1155"/>
      <c r="VYB4" s="1155"/>
      <c r="VYC4" s="1155"/>
      <c r="VYD4" s="1155"/>
      <c r="VYE4" s="1155"/>
      <c r="VYF4" s="1155"/>
      <c r="VYG4" s="1155"/>
      <c r="VYH4" s="1155"/>
      <c r="VYI4" s="1155"/>
      <c r="VYJ4" s="1155"/>
      <c r="VYK4" s="1155"/>
      <c r="VYL4" s="1155"/>
      <c r="VYM4" s="1155"/>
      <c r="VYN4" s="1155"/>
      <c r="VYO4" s="1155"/>
      <c r="VYP4" s="1155"/>
      <c r="VYQ4" s="1155"/>
      <c r="VYR4" s="1155"/>
      <c r="VYS4" s="1155"/>
      <c r="VYT4" s="1155"/>
      <c r="VYU4" s="1155"/>
      <c r="VYV4" s="1155"/>
      <c r="VYW4" s="1155"/>
      <c r="VYX4" s="1155"/>
      <c r="VYY4" s="1155"/>
      <c r="VYZ4" s="1155"/>
      <c r="VZA4" s="1155"/>
      <c r="VZB4" s="1155"/>
      <c r="VZC4" s="1155"/>
      <c r="VZD4" s="1155"/>
      <c r="VZE4" s="1155"/>
      <c r="VZF4" s="1155"/>
      <c r="VZG4" s="1155"/>
      <c r="VZH4" s="1155"/>
      <c r="VZI4" s="1155"/>
      <c r="VZJ4" s="1155"/>
      <c r="VZK4" s="1155"/>
      <c r="VZL4" s="1155"/>
      <c r="VZM4" s="1155"/>
      <c r="VZN4" s="1155"/>
      <c r="VZO4" s="1155"/>
      <c r="VZP4" s="1155"/>
      <c r="VZQ4" s="1155"/>
      <c r="VZR4" s="1155"/>
      <c r="VZS4" s="1155"/>
      <c r="VZT4" s="1155"/>
      <c r="VZU4" s="1155"/>
      <c r="VZV4" s="1155"/>
      <c r="VZW4" s="1155"/>
      <c r="VZX4" s="1155"/>
      <c r="VZY4" s="1155"/>
      <c r="VZZ4" s="1155"/>
      <c r="WAA4" s="1155"/>
      <c r="WAB4" s="1155"/>
      <c r="WAC4" s="1155"/>
      <c r="WAD4" s="1155"/>
      <c r="WAE4" s="1155"/>
      <c r="WAF4" s="1155"/>
      <c r="WAG4" s="1155"/>
      <c r="WAH4" s="1155"/>
      <c r="WAI4" s="1155"/>
      <c r="WAJ4" s="1155"/>
      <c r="WAK4" s="1155"/>
      <c r="WAL4" s="1155"/>
      <c r="WAM4" s="1155"/>
      <c r="WAN4" s="1155"/>
      <c r="WAO4" s="1155"/>
      <c r="WAP4" s="1155"/>
      <c r="WAQ4" s="1155"/>
      <c r="WAR4" s="1155"/>
      <c r="WAS4" s="1155"/>
      <c r="WAT4" s="1155"/>
      <c r="WAU4" s="1155"/>
      <c r="WAV4" s="1155"/>
      <c r="WAW4" s="1155"/>
      <c r="WAX4" s="1155"/>
      <c r="WAY4" s="1155"/>
      <c r="WAZ4" s="1155"/>
      <c r="WBA4" s="1155"/>
      <c r="WBB4" s="1155"/>
      <c r="WBC4" s="1155"/>
      <c r="WBD4" s="1155"/>
      <c r="WBE4" s="1155"/>
      <c r="WBF4" s="1155"/>
      <c r="WBG4" s="1155"/>
      <c r="WBH4" s="1155"/>
      <c r="WBI4" s="1155"/>
      <c r="WBJ4" s="1155"/>
      <c r="WBK4" s="1155"/>
      <c r="WBL4" s="1155"/>
      <c r="WBM4" s="1155"/>
      <c r="WBN4" s="1155"/>
      <c r="WBO4" s="1155"/>
      <c r="WBP4" s="1155"/>
      <c r="WBQ4" s="1155"/>
      <c r="WBR4" s="1155"/>
      <c r="WBS4" s="1155"/>
      <c r="WBT4" s="1155"/>
      <c r="WBU4" s="1155"/>
      <c r="WBV4" s="1155"/>
      <c r="WBW4" s="1155"/>
      <c r="WBX4" s="1155"/>
      <c r="WBY4" s="1155"/>
      <c r="WBZ4" s="1155"/>
      <c r="WCA4" s="1155"/>
      <c r="WCB4" s="1155"/>
      <c r="WCC4" s="1155"/>
      <c r="WCD4" s="1155"/>
      <c r="WCE4" s="1155"/>
      <c r="WCF4" s="1155"/>
      <c r="WCG4" s="1155"/>
      <c r="WCH4" s="1155"/>
      <c r="WCI4" s="1155"/>
      <c r="WCJ4" s="1155"/>
      <c r="WCK4" s="1155"/>
      <c r="WCL4" s="1155"/>
      <c r="WCM4" s="1155"/>
      <c r="WCN4" s="1155"/>
      <c r="WCO4" s="1155"/>
      <c r="WCP4" s="1155"/>
      <c r="WCQ4" s="1155"/>
      <c r="WCR4" s="1155"/>
      <c r="WCS4" s="1155"/>
      <c r="WCT4" s="1155"/>
      <c r="WCU4" s="1155"/>
      <c r="WCV4" s="1155"/>
      <c r="WCW4" s="1155"/>
      <c r="WCX4" s="1155"/>
      <c r="WCY4" s="1155"/>
      <c r="WCZ4" s="1155"/>
      <c r="WDA4" s="1155"/>
      <c r="WDB4" s="1155"/>
      <c r="WDC4" s="1155"/>
      <c r="WDD4" s="1155"/>
      <c r="WDE4" s="1155"/>
      <c r="WDF4" s="1155"/>
      <c r="WDG4" s="1155"/>
      <c r="WDH4" s="1155"/>
      <c r="WDI4" s="1155"/>
      <c r="WDJ4" s="1155"/>
      <c r="WDK4" s="1155"/>
      <c r="WDL4" s="1155"/>
      <c r="WDM4" s="1155"/>
      <c r="WDN4" s="1155"/>
      <c r="WDO4" s="1155"/>
      <c r="WDP4" s="1155"/>
      <c r="WDQ4" s="1155"/>
      <c r="WDR4" s="1155"/>
      <c r="WDS4" s="1155"/>
      <c r="WDT4" s="1155"/>
      <c r="WDU4" s="1155"/>
      <c r="WDV4" s="1155"/>
      <c r="WDW4" s="1155"/>
      <c r="WDX4" s="1155"/>
      <c r="WDY4" s="1155"/>
      <c r="WDZ4" s="1155"/>
      <c r="WEA4" s="1155"/>
      <c r="WEB4" s="1155"/>
      <c r="WEC4" s="1155"/>
      <c r="WED4" s="1155"/>
      <c r="WEE4" s="1155"/>
      <c r="WEF4" s="1155"/>
      <c r="WEG4" s="1155"/>
      <c r="WEH4" s="1155"/>
      <c r="WEI4" s="1155"/>
      <c r="WEJ4" s="1155"/>
      <c r="WEK4" s="1155"/>
      <c r="WEL4" s="1155"/>
      <c r="WEM4" s="1155"/>
      <c r="WEN4" s="1155"/>
      <c r="WEO4" s="1155"/>
      <c r="WEP4" s="1155"/>
      <c r="WEQ4" s="1155"/>
      <c r="WER4" s="1155"/>
      <c r="WES4" s="1155"/>
      <c r="WET4" s="1155"/>
      <c r="WEU4" s="1155"/>
      <c r="WEV4" s="1155"/>
      <c r="WEW4" s="1155"/>
      <c r="WEX4" s="1155"/>
      <c r="WEY4" s="1155"/>
      <c r="WEZ4" s="1155"/>
      <c r="WFA4" s="1155"/>
      <c r="WFB4" s="1155"/>
      <c r="WFC4" s="1155"/>
      <c r="WFD4" s="1155"/>
      <c r="WFE4" s="1155"/>
      <c r="WFF4" s="1155"/>
      <c r="WFG4" s="1155"/>
      <c r="WFH4" s="1155"/>
      <c r="WFI4" s="1155"/>
      <c r="WFJ4" s="1155"/>
      <c r="WFK4" s="1155"/>
      <c r="WFL4" s="1155"/>
      <c r="WFM4" s="1155"/>
      <c r="WFN4" s="1155"/>
      <c r="WFO4" s="1155"/>
      <c r="WFP4" s="1155"/>
      <c r="WFQ4" s="1155"/>
      <c r="WFR4" s="1155"/>
      <c r="WFS4" s="1155"/>
      <c r="WFT4" s="1155"/>
      <c r="WFU4" s="1155"/>
      <c r="WFV4" s="1155"/>
      <c r="WFW4" s="1155"/>
      <c r="WFX4" s="1155"/>
      <c r="WFY4" s="1155"/>
      <c r="WFZ4" s="1155"/>
      <c r="WGA4" s="1155"/>
      <c r="WGB4" s="1155"/>
      <c r="WGC4" s="1155"/>
      <c r="WGD4" s="1155"/>
      <c r="WGE4" s="1155"/>
      <c r="WGF4" s="1155"/>
      <c r="WGG4" s="1155"/>
      <c r="WGH4" s="1155"/>
      <c r="WGI4" s="1155"/>
      <c r="WGJ4" s="1155"/>
      <c r="WGK4" s="1155"/>
      <c r="WGL4" s="1155"/>
      <c r="WGM4" s="1155"/>
      <c r="WGN4" s="1155"/>
      <c r="WGO4" s="1155"/>
      <c r="WGP4" s="1155"/>
      <c r="WGQ4" s="1155"/>
      <c r="WGR4" s="1155"/>
      <c r="WGS4" s="1155"/>
      <c r="WGT4" s="1155"/>
      <c r="WGU4" s="1155"/>
      <c r="WGV4" s="1155"/>
      <c r="WGW4" s="1155"/>
      <c r="WGX4" s="1155"/>
      <c r="WGY4" s="1155"/>
      <c r="WGZ4" s="1155"/>
      <c r="WHA4" s="1155"/>
      <c r="WHB4" s="1155"/>
      <c r="WHC4" s="1155"/>
      <c r="WHD4" s="1155"/>
      <c r="WHE4" s="1155"/>
      <c r="WHF4" s="1155"/>
      <c r="WHG4" s="1155"/>
      <c r="WHH4" s="1155"/>
      <c r="WHI4" s="1155"/>
      <c r="WHJ4" s="1155"/>
      <c r="WHK4" s="1155"/>
      <c r="WHL4" s="1155"/>
      <c r="WHM4" s="1155"/>
      <c r="WHN4" s="1155"/>
      <c r="WHO4" s="1155"/>
      <c r="WHP4" s="1155"/>
      <c r="WHQ4" s="1155"/>
      <c r="WHR4" s="1155"/>
      <c r="WHS4" s="1155"/>
      <c r="WHT4" s="1155"/>
      <c r="WHU4" s="1155"/>
      <c r="WHV4" s="1155"/>
      <c r="WHW4" s="1155"/>
      <c r="WHX4" s="1155"/>
      <c r="WHY4" s="1155"/>
      <c r="WHZ4" s="1155"/>
      <c r="WIA4" s="1155"/>
      <c r="WIB4" s="1155"/>
      <c r="WIC4" s="1155"/>
      <c r="WID4" s="1155"/>
      <c r="WIE4" s="1155"/>
      <c r="WIF4" s="1155"/>
      <c r="WIG4" s="1155"/>
      <c r="WIH4" s="1155"/>
      <c r="WII4" s="1155"/>
      <c r="WIJ4" s="1155"/>
      <c r="WIK4" s="1155"/>
      <c r="WIL4" s="1155"/>
      <c r="WIM4" s="1155"/>
      <c r="WIN4" s="1155"/>
      <c r="WIO4" s="1155"/>
      <c r="WIP4" s="1155"/>
      <c r="WIQ4" s="1155"/>
      <c r="WIR4" s="1155"/>
      <c r="WIS4" s="1155"/>
      <c r="WIT4" s="1155"/>
      <c r="WIU4" s="1155"/>
      <c r="WIV4" s="1155"/>
      <c r="WIW4" s="1155"/>
      <c r="WIX4" s="1155"/>
      <c r="WIY4" s="1155"/>
      <c r="WIZ4" s="1155"/>
      <c r="WJA4" s="1155"/>
      <c r="WJB4" s="1155"/>
      <c r="WJC4" s="1155"/>
      <c r="WJD4" s="1155"/>
      <c r="WJE4" s="1155"/>
      <c r="WJF4" s="1155"/>
      <c r="WJG4" s="1155"/>
      <c r="WJH4" s="1155"/>
      <c r="WJI4" s="1155"/>
      <c r="WJJ4" s="1155"/>
      <c r="WJK4" s="1155"/>
      <c r="WJL4" s="1155"/>
      <c r="WJM4" s="1155"/>
      <c r="WJN4" s="1155"/>
      <c r="WJO4" s="1155"/>
      <c r="WJP4" s="1155"/>
      <c r="WJQ4" s="1155"/>
      <c r="WJR4" s="1155"/>
      <c r="WJS4" s="1155"/>
      <c r="WJT4" s="1155"/>
      <c r="WJU4" s="1155"/>
      <c r="WJV4" s="1155"/>
      <c r="WJW4" s="1155"/>
      <c r="WJX4" s="1155"/>
      <c r="WJY4" s="1155"/>
      <c r="WJZ4" s="1155"/>
      <c r="WKA4" s="1155"/>
      <c r="WKB4" s="1155"/>
      <c r="WKC4" s="1155"/>
      <c r="WKD4" s="1155"/>
      <c r="WKE4" s="1155"/>
      <c r="WKF4" s="1155"/>
      <c r="WKG4" s="1155"/>
      <c r="WKH4" s="1155"/>
      <c r="WKI4" s="1155"/>
      <c r="WKJ4" s="1155"/>
      <c r="WKK4" s="1155"/>
      <c r="WKL4" s="1155"/>
      <c r="WKM4" s="1155"/>
      <c r="WKN4" s="1155"/>
      <c r="WKO4" s="1155"/>
      <c r="WKP4" s="1155"/>
      <c r="WKQ4" s="1155"/>
      <c r="WKR4" s="1155"/>
      <c r="WKS4" s="1155"/>
      <c r="WKT4" s="1155"/>
      <c r="WKU4" s="1155"/>
      <c r="WKV4" s="1155"/>
      <c r="WKW4" s="1155"/>
      <c r="WKX4" s="1155"/>
      <c r="WKY4" s="1155"/>
      <c r="WKZ4" s="1155"/>
      <c r="WLA4" s="1155"/>
      <c r="WLB4" s="1155"/>
      <c r="WLC4" s="1155"/>
      <c r="WLD4" s="1155"/>
      <c r="WLE4" s="1155"/>
      <c r="WLF4" s="1155"/>
      <c r="WLG4" s="1155"/>
      <c r="WLH4" s="1155"/>
      <c r="WLI4" s="1155"/>
      <c r="WLJ4" s="1155"/>
      <c r="WLK4" s="1155"/>
      <c r="WLL4" s="1155"/>
      <c r="WLM4" s="1155"/>
      <c r="WLN4" s="1155"/>
      <c r="WLO4" s="1155"/>
      <c r="WLP4" s="1155"/>
      <c r="WLQ4" s="1155"/>
      <c r="WLR4" s="1155"/>
      <c r="WLS4" s="1155"/>
      <c r="WLT4" s="1155"/>
      <c r="WLU4" s="1155"/>
      <c r="WLV4" s="1155"/>
      <c r="WLW4" s="1155"/>
      <c r="WLX4" s="1155"/>
      <c r="WLY4" s="1155"/>
      <c r="WLZ4" s="1155"/>
      <c r="WMA4" s="1155"/>
      <c r="WMB4" s="1155"/>
      <c r="WMC4" s="1155"/>
      <c r="WMD4" s="1155"/>
      <c r="WME4" s="1155"/>
      <c r="WMF4" s="1155"/>
      <c r="WMG4" s="1155"/>
      <c r="WMH4" s="1155"/>
      <c r="WMI4" s="1155"/>
      <c r="WMJ4" s="1155"/>
      <c r="WMK4" s="1155"/>
      <c r="WML4" s="1155"/>
      <c r="WMM4" s="1155"/>
      <c r="WMN4" s="1155"/>
      <c r="WMO4" s="1155"/>
      <c r="WMP4" s="1155"/>
      <c r="WMQ4" s="1155"/>
      <c r="WMR4" s="1155"/>
      <c r="WMS4" s="1155"/>
      <c r="WMT4" s="1155"/>
      <c r="WMU4" s="1155"/>
      <c r="WMV4" s="1155"/>
      <c r="WMW4" s="1155"/>
      <c r="WMX4" s="1155"/>
      <c r="WMY4" s="1155"/>
      <c r="WMZ4" s="1155"/>
      <c r="WNA4" s="1155"/>
      <c r="WNB4" s="1155"/>
      <c r="WNC4" s="1155"/>
      <c r="WND4" s="1155"/>
      <c r="WNE4" s="1155"/>
      <c r="WNF4" s="1155"/>
      <c r="WNG4" s="1155"/>
      <c r="WNH4" s="1155"/>
      <c r="WNI4" s="1155"/>
      <c r="WNJ4" s="1155"/>
      <c r="WNK4" s="1155"/>
      <c r="WNL4" s="1155"/>
      <c r="WNM4" s="1155"/>
      <c r="WNN4" s="1155"/>
      <c r="WNO4" s="1155"/>
      <c r="WNP4" s="1155"/>
      <c r="WNQ4" s="1155"/>
      <c r="WNR4" s="1155"/>
      <c r="WNS4" s="1155"/>
      <c r="WNT4" s="1155"/>
      <c r="WNU4" s="1155"/>
      <c r="WNV4" s="1155"/>
      <c r="WNW4" s="1155"/>
      <c r="WNX4" s="1155"/>
      <c r="WNY4" s="1155"/>
      <c r="WNZ4" s="1155"/>
      <c r="WOA4" s="1155"/>
      <c r="WOB4" s="1155"/>
      <c r="WOC4" s="1155"/>
      <c r="WOD4" s="1155"/>
      <c r="WOE4" s="1155"/>
      <c r="WOF4" s="1155"/>
      <c r="WOG4" s="1155"/>
      <c r="WOH4" s="1155"/>
      <c r="WOI4" s="1155"/>
      <c r="WOJ4" s="1155"/>
      <c r="WOK4" s="1155"/>
      <c r="WOL4" s="1155"/>
      <c r="WOM4" s="1155"/>
      <c r="WON4" s="1155"/>
      <c r="WOO4" s="1155"/>
      <c r="WOP4" s="1155"/>
      <c r="WOQ4" s="1155"/>
      <c r="WOR4" s="1155"/>
      <c r="WOS4" s="1155"/>
      <c r="WOT4" s="1155"/>
      <c r="WOU4" s="1155"/>
      <c r="WOV4" s="1155"/>
      <c r="WOW4" s="1155"/>
      <c r="WOX4" s="1155"/>
      <c r="WOY4" s="1155"/>
      <c r="WOZ4" s="1155"/>
      <c r="WPA4" s="1155"/>
      <c r="WPB4" s="1155"/>
      <c r="WPC4" s="1155"/>
      <c r="WPD4" s="1155"/>
      <c r="WPE4" s="1155"/>
      <c r="WPF4" s="1155"/>
      <c r="WPG4" s="1155"/>
      <c r="WPH4" s="1155"/>
      <c r="WPI4" s="1155"/>
      <c r="WPJ4" s="1155"/>
      <c r="WPK4" s="1155"/>
      <c r="WPL4" s="1155"/>
      <c r="WPM4" s="1155"/>
      <c r="WPN4" s="1155"/>
      <c r="WPO4" s="1155"/>
      <c r="WPP4" s="1155"/>
      <c r="WPQ4" s="1155"/>
      <c r="WPR4" s="1155"/>
      <c r="WPS4" s="1155"/>
      <c r="WPT4" s="1155"/>
      <c r="WPU4" s="1155"/>
      <c r="WPV4" s="1155"/>
      <c r="WPW4" s="1155"/>
      <c r="WPX4" s="1155"/>
      <c r="WPY4" s="1155"/>
      <c r="WPZ4" s="1155"/>
      <c r="WQA4" s="1155"/>
      <c r="WQB4" s="1155"/>
      <c r="WQC4" s="1155"/>
      <c r="WQD4" s="1155"/>
      <c r="WQE4" s="1155"/>
      <c r="WQF4" s="1155"/>
      <c r="WQG4" s="1155"/>
      <c r="WQH4" s="1155"/>
      <c r="WQI4" s="1155"/>
      <c r="WQJ4" s="1155"/>
      <c r="WQK4" s="1155"/>
      <c r="WQL4" s="1155"/>
      <c r="WQM4" s="1155"/>
      <c r="WQN4" s="1155"/>
      <c r="WQO4" s="1155"/>
      <c r="WQP4" s="1155"/>
      <c r="WQQ4" s="1155"/>
      <c r="WQR4" s="1155"/>
      <c r="WQS4" s="1155"/>
      <c r="WQT4" s="1155"/>
      <c r="WQU4" s="1155"/>
      <c r="WQV4" s="1155"/>
      <c r="WQW4" s="1155"/>
      <c r="WQX4" s="1155"/>
      <c r="WQY4" s="1155"/>
      <c r="WQZ4" s="1155"/>
      <c r="WRA4" s="1155"/>
      <c r="WRB4" s="1155"/>
      <c r="WRC4" s="1155"/>
      <c r="WRD4" s="1155"/>
      <c r="WRE4" s="1155"/>
      <c r="WRF4" s="1155"/>
      <c r="WRG4" s="1155"/>
      <c r="WRH4" s="1155"/>
      <c r="WRI4" s="1155"/>
      <c r="WRJ4" s="1155"/>
      <c r="WRK4" s="1155"/>
      <c r="WRL4" s="1155"/>
      <c r="WRM4" s="1155"/>
      <c r="WRN4" s="1155"/>
      <c r="WRO4" s="1155"/>
      <c r="WRP4" s="1155"/>
      <c r="WRQ4" s="1155"/>
      <c r="WRR4" s="1155"/>
      <c r="WRS4" s="1155"/>
      <c r="WRT4" s="1155"/>
      <c r="WRU4" s="1155"/>
      <c r="WRV4" s="1155"/>
      <c r="WRW4" s="1155"/>
      <c r="WRX4" s="1155"/>
      <c r="WRY4" s="1155"/>
      <c r="WRZ4" s="1155"/>
      <c r="WSA4" s="1155"/>
      <c r="WSB4" s="1155"/>
      <c r="WSC4" s="1155"/>
      <c r="WSD4" s="1155"/>
      <c r="WSE4" s="1155"/>
      <c r="WSF4" s="1155"/>
      <c r="WSG4" s="1155"/>
      <c r="WSH4" s="1155"/>
      <c r="WSI4" s="1155"/>
      <c r="WSJ4" s="1155"/>
      <c r="WSK4" s="1155"/>
      <c r="WSL4" s="1155"/>
      <c r="WSM4" s="1155"/>
      <c r="WSN4" s="1155"/>
      <c r="WSO4" s="1155"/>
      <c r="WSP4" s="1155"/>
      <c r="WSQ4" s="1155"/>
      <c r="WSR4" s="1155"/>
      <c r="WSS4" s="1155"/>
      <c r="WST4" s="1155"/>
      <c r="WSU4" s="1155"/>
      <c r="WSV4" s="1155"/>
      <c r="WSW4" s="1155"/>
      <c r="WSX4" s="1155"/>
      <c r="WSY4" s="1155"/>
      <c r="WSZ4" s="1155"/>
      <c r="WTA4" s="1155"/>
      <c r="WTB4" s="1155"/>
      <c r="WTC4" s="1155"/>
      <c r="WTD4" s="1155"/>
      <c r="WTE4" s="1155"/>
      <c r="WTF4" s="1155"/>
      <c r="WTG4" s="1155"/>
      <c r="WTH4" s="1155"/>
      <c r="WTI4" s="1155"/>
      <c r="WTJ4" s="1155"/>
      <c r="WTK4" s="1155"/>
      <c r="WTL4" s="1155"/>
      <c r="WTM4" s="1155"/>
      <c r="WTN4" s="1155"/>
      <c r="WTO4" s="1155"/>
      <c r="WTP4" s="1155"/>
      <c r="WTQ4" s="1155"/>
      <c r="WTR4" s="1155"/>
      <c r="WTS4" s="1155"/>
      <c r="WTT4" s="1155"/>
      <c r="WTU4" s="1155"/>
      <c r="WTV4" s="1155"/>
      <c r="WTW4" s="1155"/>
      <c r="WTX4" s="1155"/>
      <c r="WTY4" s="1155"/>
      <c r="WTZ4" s="1155"/>
      <c r="WUA4" s="1155"/>
      <c r="WUB4" s="1155"/>
      <c r="WUC4" s="1155"/>
      <c r="WUD4" s="1155"/>
      <c r="WUE4" s="1155"/>
      <c r="WUF4" s="1155"/>
      <c r="WUG4" s="1155"/>
      <c r="WUH4" s="1155"/>
      <c r="WUI4" s="1155"/>
      <c r="WUJ4" s="1155"/>
      <c r="WUK4" s="1155"/>
      <c r="WUL4" s="1155"/>
      <c r="WUM4" s="1155"/>
      <c r="WUN4" s="1155"/>
      <c r="WUO4" s="1155"/>
      <c r="WUP4" s="1155"/>
      <c r="WUQ4" s="1155"/>
      <c r="WUR4" s="1155"/>
      <c r="WUS4" s="1155"/>
      <c r="WUT4" s="1155"/>
      <c r="WUU4" s="1155"/>
      <c r="WUV4" s="1155"/>
      <c r="WUW4" s="1155"/>
      <c r="WUX4" s="1155"/>
      <c r="WUY4" s="1155"/>
      <c r="WUZ4" s="1155"/>
      <c r="WVA4" s="1155"/>
      <c r="WVB4" s="1155"/>
      <c r="WVC4" s="1155"/>
      <c r="WVD4" s="1155"/>
      <c r="WVE4" s="1155"/>
      <c r="WVF4" s="1155"/>
      <c r="WVG4" s="1155"/>
      <c r="WVH4" s="1155"/>
      <c r="WVI4" s="1155"/>
      <c r="WVJ4" s="1155"/>
      <c r="WVK4" s="1155"/>
      <c r="WVL4" s="1155"/>
      <c r="WVM4" s="1155"/>
      <c r="WVN4" s="1155"/>
      <c r="WVO4" s="1155"/>
      <c r="WVP4" s="1155"/>
      <c r="WVQ4" s="1155"/>
      <c r="WVR4" s="1155"/>
      <c r="WVS4" s="1155"/>
      <c r="WVT4" s="1155"/>
      <c r="WVU4" s="1155"/>
      <c r="WVV4" s="1155"/>
      <c r="WVW4" s="1155"/>
      <c r="WVX4" s="1155"/>
      <c r="WVY4" s="1155"/>
      <c r="WVZ4" s="1155"/>
      <c r="WWA4" s="1155"/>
      <c r="WWB4" s="1155"/>
      <c r="WWC4" s="1155"/>
      <c r="WWD4" s="1155"/>
      <c r="WWE4" s="1155"/>
      <c r="WWF4" s="1155"/>
      <c r="WWG4" s="1155"/>
      <c r="WWH4" s="1155"/>
      <c r="WWI4" s="1155"/>
      <c r="WWJ4" s="1155"/>
      <c r="WWK4" s="1155"/>
      <c r="WWL4" s="1155"/>
      <c r="WWM4" s="1155"/>
      <c r="WWN4" s="1155"/>
      <c r="WWO4" s="1155"/>
      <c r="WWP4" s="1155"/>
      <c r="WWQ4" s="1155"/>
      <c r="WWR4" s="1155"/>
      <c r="WWS4" s="1155"/>
      <c r="WWT4" s="1155"/>
      <c r="WWU4" s="1155"/>
      <c r="WWV4" s="1155"/>
      <c r="WWW4" s="1155"/>
      <c r="WWX4" s="1155"/>
      <c r="WWY4" s="1155"/>
      <c r="WWZ4" s="1155"/>
      <c r="WXA4" s="1155"/>
      <c r="WXB4" s="1155"/>
      <c r="WXC4" s="1155"/>
      <c r="WXD4" s="1155"/>
      <c r="WXE4" s="1155"/>
      <c r="WXF4" s="1155"/>
      <c r="WXG4" s="1155"/>
      <c r="WXH4" s="1155"/>
      <c r="WXI4" s="1155"/>
      <c r="WXJ4" s="1155"/>
      <c r="WXK4" s="1155"/>
      <c r="WXL4" s="1155"/>
      <c r="WXM4" s="1155"/>
      <c r="WXN4" s="1155"/>
      <c r="WXO4" s="1155"/>
      <c r="WXP4" s="1155"/>
      <c r="WXQ4" s="1155"/>
      <c r="WXR4" s="1155"/>
      <c r="WXS4" s="1155"/>
      <c r="WXT4" s="1155"/>
      <c r="WXU4" s="1155"/>
      <c r="WXV4" s="1155"/>
      <c r="WXW4" s="1155"/>
      <c r="WXX4" s="1155"/>
      <c r="WXY4" s="1155"/>
      <c r="WXZ4" s="1155"/>
      <c r="WYA4" s="1155"/>
      <c r="WYB4" s="1155"/>
      <c r="WYC4" s="1155"/>
      <c r="WYD4" s="1155"/>
      <c r="WYE4" s="1155"/>
      <c r="WYF4" s="1155"/>
      <c r="WYG4" s="1155"/>
      <c r="WYH4" s="1155"/>
      <c r="WYI4" s="1155"/>
      <c r="WYJ4" s="1155"/>
      <c r="WYK4" s="1155"/>
      <c r="WYL4" s="1155"/>
      <c r="WYM4" s="1155"/>
      <c r="WYN4" s="1155"/>
      <c r="WYO4" s="1155"/>
      <c r="WYP4" s="1155"/>
      <c r="WYQ4" s="1155"/>
      <c r="WYR4" s="1155"/>
      <c r="WYS4" s="1155"/>
      <c r="WYT4" s="1155"/>
      <c r="WYU4" s="1155"/>
      <c r="WYV4" s="1155"/>
      <c r="WYW4" s="1155"/>
      <c r="WYX4" s="1155"/>
      <c r="WYY4" s="1155"/>
      <c r="WYZ4" s="1155"/>
      <c r="WZA4" s="1155"/>
      <c r="WZB4" s="1155"/>
      <c r="WZC4" s="1155"/>
      <c r="WZD4" s="1155"/>
      <c r="WZE4" s="1155"/>
      <c r="WZF4" s="1155"/>
      <c r="WZG4" s="1155"/>
      <c r="WZH4" s="1155"/>
      <c r="WZI4" s="1155"/>
      <c r="WZJ4" s="1155"/>
      <c r="WZK4" s="1155"/>
      <c r="WZL4" s="1155"/>
      <c r="WZM4" s="1155"/>
      <c r="WZN4" s="1155"/>
      <c r="WZO4" s="1155"/>
      <c r="WZP4" s="1155"/>
      <c r="WZQ4" s="1155"/>
      <c r="WZR4" s="1155"/>
      <c r="WZS4" s="1155"/>
      <c r="WZT4" s="1155"/>
      <c r="WZU4" s="1155"/>
      <c r="WZV4" s="1155"/>
      <c r="WZW4" s="1155"/>
      <c r="WZX4" s="1155"/>
      <c r="WZY4" s="1155"/>
      <c r="WZZ4" s="1155"/>
      <c r="XAA4" s="1155"/>
      <c r="XAB4" s="1155"/>
      <c r="XAC4" s="1155"/>
      <c r="XAD4" s="1155"/>
      <c r="XAE4" s="1155"/>
      <c r="XAF4" s="1155"/>
      <c r="XAG4" s="1155"/>
      <c r="XAH4" s="1155"/>
      <c r="XAI4" s="1155"/>
      <c r="XAJ4" s="1155"/>
      <c r="XAK4" s="1155"/>
      <c r="XAL4" s="1155"/>
      <c r="XAM4" s="1155"/>
      <c r="XAN4" s="1155"/>
      <c r="XAO4" s="1155"/>
      <c r="XAP4" s="1155"/>
      <c r="XAQ4" s="1155"/>
      <c r="XAR4" s="1155"/>
      <c r="XAS4" s="1155"/>
      <c r="XAT4" s="1155"/>
      <c r="XAU4" s="1155"/>
      <c r="XAV4" s="1155"/>
      <c r="XAW4" s="1155"/>
      <c r="XAX4" s="1155"/>
      <c r="XAY4" s="1155"/>
      <c r="XAZ4" s="1155"/>
      <c r="XBA4" s="1155"/>
      <c r="XBB4" s="1155"/>
      <c r="XBC4" s="1155"/>
      <c r="XBD4" s="1155"/>
      <c r="XBE4" s="1155"/>
      <c r="XBF4" s="1155"/>
      <c r="XBG4" s="1155"/>
      <c r="XBH4" s="1155"/>
      <c r="XBI4" s="1155"/>
      <c r="XBJ4" s="1155"/>
      <c r="XBK4" s="1155"/>
      <c r="XBL4" s="1155"/>
      <c r="XBM4" s="1155"/>
      <c r="XBN4" s="1155"/>
      <c r="XBO4" s="1155"/>
      <c r="XBP4" s="1155"/>
      <c r="XBQ4" s="1155"/>
      <c r="XBR4" s="1155"/>
      <c r="XBS4" s="1155"/>
      <c r="XBT4" s="1155"/>
      <c r="XBU4" s="1155"/>
      <c r="XBV4" s="1155"/>
      <c r="XBW4" s="1155"/>
      <c r="XBX4" s="1155"/>
      <c r="XBY4" s="1155"/>
      <c r="XBZ4" s="1155"/>
      <c r="XCA4" s="1155"/>
      <c r="XCB4" s="1155"/>
      <c r="XCC4" s="1155"/>
      <c r="XCD4" s="1155"/>
      <c r="XCE4" s="1155"/>
      <c r="XCF4" s="1155"/>
      <c r="XCG4" s="1155"/>
      <c r="XCH4" s="1155"/>
      <c r="XCI4" s="1155"/>
      <c r="XCJ4" s="1155"/>
      <c r="XCK4" s="1155"/>
      <c r="XCL4" s="1155"/>
      <c r="XCM4" s="1155"/>
      <c r="XCN4" s="1155"/>
      <c r="XCO4" s="1155"/>
      <c r="XCP4" s="1155"/>
      <c r="XCQ4" s="1155"/>
      <c r="XCR4" s="1155"/>
      <c r="XCS4" s="1155"/>
      <c r="XCT4" s="1155"/>
      <c r="XCU4" s="1155"/>
      <c r="XCV4" s="1155"/>
      <c r="XCW4" s="1155"/>
      <c r="XCX4" s="1155"/>
      <c r="XCY4" s="1155"/>
      <c r="XCZ4" s="1155"/>
      <c r="XDA4" s="1155"/>
      <c r="XDB4" s="1155"/>
      <c r="XDC4" s="1155"/>
      <c r="XDD4" s="1155"/>
      <c r="XDE4" s="1155"/>
      <c r="XDF4" s="1155"/>
      <c r="XDG4" s="1155"/>
      <c r="XDH4" s="1155"/>
      <c r="XDI4" s="1155"/>
      <c r="XDJ4" s="1155"/>
      <c r="XDK4" s="1155"/>
      <c r="XDL4" s="1155"/>
      <c r="XDM4" s="1155"/>
      <c r="XDN4" s="1155"/>
      <c r="XDO4" s="1155"/>
      <c r="XDP4" s="1155"/>
      <c r="XDQ4" s="1155"/>
      <c r="XDR4" s="1155"/>
      <c r="XDS4" s="1155"/>
      <c r="XDT4" s="1155"/>
      <c r="XDU4" s="1155"/>
      <c r="XDV4" s="1155"/>
      <c r="XDW4" s="1155"/>
      <c r="XDX4" s="1155"/>
      <c r="XDY4" s="1155"/>
      <c r="XDZ4" s="1155"/>
      <c r="XEA4" s="1155"/>
      <c r="XEB4" s="1155"/>
      <c r="XEC4" s="1155"/>
      <c r="XED4" s="1155"/>
      <c r="XEE4" s="1155"/>
      <c r="XEF4" s="1155"/>
      <c r="XEG4" s="1155"/>
      <c r="XEH4" s="1155"/>
      <c r="XEI4" s="1155"/>
      <c r="XEJ4" s="1155"/>
      <c r="XEK4" s="1155"/>
      <c r="XEL4" s="1155"/>
      <c r="XEM4" s="1155"/>
      <c r="XEN4" s="1155"/>
      <c r="XEO4" s="1155"/>
      <c r="XEP4" s="1155"/>
      <c r="XEQ4" s="1155"/>
      <c r="XER4" s="1155"/>
      <c r="XES4" s="1155"/>
      <c r="XET4" s="1155"/>
      <c r="XEU4" s="1155"/>
      <c r="XEV4" s="1155"/>
      <c r="XEW4" s="1155"/>
      <c r="XEX4" s="1155"/>
      <c r="XEY4" s="1155"/>
      <c r="XEZ4" s="1155"/>
      <c r="XFA4" s="1155"/>
      <c r="XFB4" s="1155"/>
      <c r="XFC4" s="1155"/>
      <c r="XFD4" s="1155"/>
    </row>
    <row r="5" spans="1:16384" ht="37.5" x14ac:dyDescent="0.25">
      <c r="A5" s="114">
        <f>Checklist!A37</f>
        <v>1.206</v>
      </c>
      <c r="B5" s="1156" t="str">
        <f>Checklist!B37</f>
        <v>Has the transit agency received documentation from the SSO confirming its review and approval of the ERP currently in effect?</v>
      </c>
      <c r="C5" s="114">
        <f>Checklist!D37</f>
        <v>0</v>
      </c>
      <c r="D5" s="199" t="str">
        <f>Checklist!E37</f>
        <v xml:space="preserve"> </v>
      </c>
    </row>
    <row r="6" spans="1:16384" ht="25" x14ac:dyDescent="0.25">
      <c r="A6" s="114">
        <f>Checklist!A153</f>
        <v>9.1059999999999999</v>
      </c>
      <c r="B6" s="1156" t="str">
        <f>Checklist!B153</f>
        <v>Does the agency report their NTD security data to FTA as required by 49 CFR 659?</v>
      </c>
      <c r="C6" s="114">
        <f>Checklist!D153</f>
        <v>0</v>
      </c>
      <c r="D6" s="199" t="str">
        <f>Checklist!E153</f>
        <v xml:space="preserve"> </v>
      </c>
    </row>
    <row r="7" spans="1:16384" ht="25" x14ac:dyDescent="0.25">
      <c r="A7" s="114">
        <f>Checklist!A243</f>
        <v>17.108000000000001</v>
      </c>
      <c r="B7" s="1156" t="str">
        <f>Checklist!B243</f>
        <v>Has the agency made its internal security audit schedule available to the SSO agency?</v>
      </c>
      <c r="C7" s="114">
        <f>Checklist!D243</f>
        <v>0</v>
      </c>
      <c r="D7" s="199" t="str">
        <f>Checklist!E243</f>
        <v xml:space="preserve"> </v>
      </c>
    </row>
    <row r="8" spans="1:16384" ht="37.5" x14ac:dyDescent="0.25">
      <c r="A8" s="114">
        <f>Checklist!A244</f>
        <v>17.109000000000002</v>
      </c>
      <c r="B8" s="1156" t="str">
        <f>Checklist!B244</f>
        <v>Has the agency made checklists and procedures used in its internal security audits available to the SSO agency?</v>
      </c>
      <c r="C8" s="114">
        <f>Checklist!D244</f>
        <v>0</v>
      </c>
      <c r="D8" s="199" t="str">
        <f>Checklist!E244</f>
        <v xml:space="preserve"> </v>
      </c>
    </row>
    <row r="9" spans="1:16384" ht="25" x14ac:dyDescent="0.25">
      <c r="A9" s="647">
        <f>Checklist!A245</f>
        <v>17.11</v>
      </c>
      <c r="B9" s="1156" t="str">
        <f>Checklist!B245</f>
        <v>Has the agency notified the SSO agency 30 days prior to the conduct of an internal security audit?</v>
      </c>
      <c r="C9" s="114">
        <f>Checklist!D245</f>
        <v>0</v>
      </c>
      <c r="D9" s="199" t="str">
        <f>Checklist!E245</f>
        <v xml:space="preserve"> </v>
      </c>
    </row>
    <row r="10" spans="1:16384" ht="50" x14ac:dyDescent="0.25">
      <c r="A10" s="114">
        <f>Checklist!A246</f>
        <v>17.111000000000001</v>
      </c>
      <c r="B10" s="1156" t="str">
        <f>Checklist!B246</f>
        <v>Has a report documenting internal security audit process and the status of findings and corrective actions been made available to the SSO agency within the previous 12 months?</v>
      </c>
      <c r="C10" s="114">
        <f>Checklist!D246</f>
        <v>0</v>
      </c>
      <c r="D10" s="199" t="str">
        <f>Checklist!E246</f>
        <v xml:space="preserve"> </v>
      </c>
    </row>
    <row r="11" spans="1:16384" ht="37.5" x14ac:dyDescent="0.25">
      <c r="A11" s="114">
        <f>Checklist!A247</f>
        <v>17.111999999999998</v>
      </c>
      <c r="B11" s="1156" t="str">
        <f>Checklist!B247</f>
        <v>Has the agency's chief executive certified to the SSO agency that the agency is in compliance with its SSP?</v>
      </c>
      <c r="C11" s="114">
        <f>Checklist!D247</f>
        <v>0</v>
      </c>
      <c r="D11" s="199" t="str">
        <f>Checklist!E247</f>
        <v xml:space="preserve"> </v>
      </c>
    </row>
    <row r="12" spans="1:16384" ht="25" x14ac:dyDescent="0.25">
      <c r="A12" s="114">
        <f>Checklist!A248</f>
        <v>17.113</v>
      </c>
      <c r="B12" s="1156" t="str">
        <f>Checklist!B248</f>
        <v>Was that certification included with the most recent annual report submitted to the SSO agency?</v>
      </c>
      <c r="C12" s="114">
        <f>Checklist!D248</f>
        <v>0</v>
      </c>
      <c r="D12" s="199" t="str">
        <f>Checklist!E248</f>
        <v xml:space="preserve"> </v>
      </c>
    </row>
    <row r="13" spans="1:16384" x14ac:dyDescent="0.25">
      <c r="A13" s="115"/>
      <c r="B13" s="1157"/>
    </row>
    <row r="14" spans="1:16384" hidden="1" x14ac:dyDescent="0.25">
      <c r="A14" s="115"/>
      <c r="B14" s="500" t="s">
        <v>416</v>
      </c>
      <c r="C14" s="115">
        <f>SUM(C3:C12)</f>
        <v>0</v>
      </c>
    </row>
    <row r="15" spans="1:16384" hidden="1" x14ac:dyDescent="0.25">
      <c r="A15" s="115"/>
      <c r="B15" s="500" t="s">
        <v>417</v>
      </c>
      <c r="C15" s="501">
        <f>C14/COUNT(C3:C12)</f>
        <v>0</v>
      </c>
    </row>
    <row r="16" spans="1:16384" x14ac:dyDescent="0.25">
      <c r="A16" s="115"/>
      <c r="B16" s="1157"/>
    </row>
    <row r="17" spans="1:2" x14ac:dyDescent="0.25">
      <c r="A17" s="115"/>
      <c r="B17" s="1157"/>
    </row>
    <row r="18" spans="1:2" x14ac:dyDescent="0.25">
      <c r="B18" s="1157"/>
    </row>
    <row r="19" spans="1:2" x14ac:dyDescent="0.25">
      <c r="B19" s="1157"/>
    </row>
    <row r="20" spans="1:2" x14ac:dyDescent="0.25">
      <c r="B20" s="1157"/>
    </row>
    <row r="21" spans="1:2" x14ac:dyDescent="0.25">
      <c r="B21" s="1157"/>
    </row>
    <row r="22" spans="1:2" x14ac:dyDescent="0.25">
      <c r="B22" s="1157"/>
    </row>
    <row r="23" spans="1:2" x14ac:dyDescent="0.25">
      <c r="B23" s="1157"/>
    </row>
    <row r="24" spans="1:2" x14ac:dyDescent="0.25">
      <c r="B24" s="1157"/>
    </row>
    <row r="25" spans="1:2" x14ac:dyDescent="0.25">
      <c r="B25" s="1157"/>
    </row>
    <row r="26" spans="1:2" x14ac:dyDescent="0.25">
      <c r="B26" s="1157"/>
    </row>
    <row r="27" spans="1:2" x14ac:dyDescent="0.25">
      <c r="B27" s="1157"/>
    </row>
    <row r="28" spans="1:2" x14ac:dyDescent="0.25">
      <c r="B28" s="1157"/>
    </row>
    <row r="29" spans="1:2" x14ac:dyDescent="0.25">
      <c r="B29" s="1157"/>
    </row>
    <row r="30" spans="1:2" x14ac:dyDescent="0.25">
      <c r="B30" s="1157"/>
    </row>
  </sheetData>
  <sheetProtection algorithmName="SHA-512" hashValue="FuBm2dgpfxlpa6tHj0aotNktEkj31UGCX3RNHOIiL9DD2V3bhl98fkNeQZXVCRsS6rEB322NI2QB2CauRCryaQ==" saltValue="e/mCB7kwLo1jTGnyJYPA6Q==" spinCount="100000" sheet="1" objects="1" scenarios="1" selectLockedCells="1" selectUnlockedCells="1"/>
  <mergeCells count="1">
    <mergeCell ref="A1:D1"/>
  </mergeCells>
  <pageMargins left="0.7" right="0.7" top="0.75" bottom="0.75" header="0.3" footer="0.3"/>
  <pageSetup scale="72" fitToHeight="0" orientation="portrait" horizontalDpi="4294967292" verticalDpi="4294967292"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5">
    <tabColor rgb="FFFF0000"/>
  </sheetPr>
  <dimension ref="A1:U252"/>
  <sheetViews>
    <sheetView showGridLines="0" zoomScaleNormal="100" zoomScaleSheetLayoutView="75" workbookViewId="0">
      <pane ySplit="4" topLeftCell="A224" activePane="bottomLeft" state="frozen"/>
      <selection activeCell="D65" sqref="D65"/>
      <selection pane="bottomLeft" activeCell="D2" sqref="D2"/>
    </sheetView>
  </sheetViews>
  <sheetFormatPr defaultColWidth="9.1796875" defaultRowHeight="13" x14ac:dyDescent="0.25"/>
  <cols>
    <col min="1" max="1" width="9.1796875" style="55"/>
    <col min="2" max="3" width="2.453125" style="55" customWidth="1"/>
    <col min="4" max="4" width="40.7265625" style="55" customWidth="1"/>
    <col min="5" max="5" width="9.1796875" style="55"/>
    <col min="6" max="6" width="11.54296875" style="55" bestFit="1" customWidth="1"/>
    <col min="7" max="7" width="7.453125" style="55" bestFit="1" customWidth="1"/>
    <col min="8" max="8" width="11.453125" style="55" bestFit="1" customWidth="1"/>
    <col min="9" max="9" width="13.1796875" style="55" bestFit="1" customWidth="1"/>
    <col min="10" max="10" width="11.81640625" style="17" bestFit="1" customWidth="1"/>
    <col min="11" max="11" width="2.1796875" style="55" customWidth="1"/>
    <col min="12" max="12" width="5.26953125" style="55" customWidth="1"/>
    <col min="13" max="13" width="9.1796875" style="55"/>
    <col min="14" max="14" width="12.26953125" style="55" bestFit="1" customWidth="1"/>
    <col min="15" max="15" width="13.1796875" style="55" bestFit="1" customWidth="1"/>
    <col min="16" max="16" width="11.81640625" style="55" bestFit="1" customWidth="1"/>
    <col min="17" max="18" width="9.1796875" style="55"/>
    <col min="19" max="19" width="12" style="55" bestFit="1" customWidth="1"/>
    <col min="20" max="20" width="11.1796875" style="55" bestFit="1" customWidth="1"/>
    <col min="21" max="21" width="11.54296875" style="55" bestFit="1" customWidth="1"/>
    <col min="22" max="16384" width="9.1796875" style="55"/>
  </cols>
  <sheetData>
    <row r="1" spans="1:21" ht="15.5" thickBot="1" x14ac:dyDescent="0.3">
      <c r="A1" s="276" t="s">
        <v>91</v>
      </c>
      <c r="B1" s="276"/>
      <c r="C1" s="276"/>
      <c r="D1" s="277"/>
      <c r="E1" s="276" t="s">
        <v>72</v>
      </c>
      <c r="F1" s="277"/>
      <c r="G1" s="277"/>
      <c r="H1" s="277"/>
      <c r="I1" s="277"/>
    </row>
    <row r="2" spans="1:21" ht="16" thickTop="1" thickBot="1" x14ac:dyDescent="0.3">
      <c r="G2" s="1262" t="s">
        <v>1576</v>
      </c>
      <c r="H2" s="1263">
        <f>SUM(H6,H39,H59,H64,H77,H114,H119,H133,H142,H150,H165,H174,H202,H213,H220,H224,H230)</f>
        <v>0</v>
      </c>
      <c r="I2" s="1263">
        <f>SUM(I6,I39,I59,I64,I77,I114,I119,I133,I142,I150,I165,I174,I202,I213,I220,I224,I230)</f>
        <v>792</v>
      </c>
      <c r="J2" s="1264">
        <f>H2/I2</f>
        <v>0</v>
      </c>
      <c r="M2" s="1262" t="s">
        <v>1576</v>
      </c>
      <c r="N2" s="1263">
        <f>SUM(N6,N39,N59,N64,N77,N114,N119,N133,N142,N150,N165,N174,N202,N213,N220,N224,N230)</f>
        <v>0</v>
      </c>
      <c r="O2" s="1263">
        <f>SUM(O6,O39,O59,O64,O77,O114,O119,O133,O142,O150,O165,O174,O202,O213,O220,O224,O230)</f>
        <v>356</v>
      </c>
      <c r="P2" s="1264">
        <f>N2/O2</f>
        <v>0</v>
      </c>
    </row>
    <row r="3" spans="1:21" ht="13.5" thickTop="1" x14ac:dyDescent="0.25">
      <c r="A3" s="278" t="s">
        <v>73</v>
      </c>
      <c r="B3" s="278"/>
      <c r="C3" s="278"/>
      <c r="M3" s="1260" t="s">
        <v>97</v>
      </c>
      <c r="N3" s="1261"/>
      <c r="O3" s="1261"/>
      <c r="P3" s="1261"/>
      <c r="R3" s="1194" t="s">
        <v>1785</v>
      </c>
      <c r="S3" s="1195"/>
      <c r="T3" s="1195"/>
      <c r="U3" s="1196"/>
    </row>
    <row r="4" spans="1:21" ht="26.25" customHeight="1" thickBot="1" x14ac:dyDescent="0.3">
      <c r="A4" s="4" t="s">
        <v>101</v>
      </c>
      <c r="B4" s="4"/>
      <c r="C4" s="4"/>
      <c r="D4" s="5" t="s">
        <v>100</v>
      </c>
      <c r="E4" s="5" t="s">
        <v>14</v>
      </c>
      <c r="F4" s="5" t="s">
        <v>40</v>
      </c>
      <c r="G4" s="5" t="s">
        <v>237</v>
      </c>
      <c r="H4" s="5" t="s">
        <v>41</v>
      </c>
      <c r="I4" s="5" t="s">
        <v>43</v>
      </c>
      <c r="J4" s="5" t="s">
        <v>42</v>
      </c>
      <c r="K4" s="6"/>
      <c r="M4" s="53" t="s">
        <v>52</v>
      </c>
      <c r="N4" s="1789" t="s">
        <v>74</v>
      </c>
      <c r="O4" s="1790"/>
      <c r="P4" s="5" t="s">
        <v>42</v>
      </c>
      <c r="R4" s="1197" t="s">
        <v>52</v>
      </c>
      <c r="S4" s="1788" t="s">
        <v>74</v>
      </c>
      <c r="T4" s="1788"/>
      <c r="U4" s="1198" t="s">
        <v>42</v>
      </c>
    </row>
    <row r="5" spans="1:21" x14ac:dyDescent="0.25">
      <c r="A5" s="279"/>
      <c r="B5" s="280"/>
      <c r="C5" s="280"/>
      <c r="D5" s="281" t="s">
        <v>49</v>
      </c>
      <c r="E5" s="282"/>
      <c r="F5" s="282"/>
      <c r="G5" s="282"/>
      <c r="H5" s="282"/>
      <c r="I5" s="282"/>
      <c r="J5" s="283"/>
      <c r="K5" s="284"/>
      <c r="M5" s="285" t="s">
        <v>75</v>
      </c>
      <c r="N5" s="8"/>
      <c r="O5" s="1233">
        <f>N7/O7</f>
        <v>0</v>
      </c>
      <c r="P5" s="286"/>
      <c r="R5" s="1199" t="s">
        <v>75</v>
      </c>
      <c r="S5" s="1200"/>
      <c r="T5" s="1236">
        <f>S6/T6</f>
        <v>0</v>
      </c>
      <c r="U5" s="1201"/>
    </row>
    <row r="6" spans="1:21" x14ac:dyDescent="0.25">
      <c r="A6" s="287">
        <v>1</v>
      </c>
      <c r="B6" s="288"/>
      <c r="C6" s="288"/>
      <c r="D6" s="289" t="s">
        <v>38</v>
      </c>
      <c r="E6" s="290"/>
      <c r="F6" s="290"/>
      <c r="G6" s="290"/>
      <c r="H6" s="291">
        <f>H7+H26</f>
        <v>0</v>
      </c>
      <c r="I6" s="291">
        <f>I7+I26</f>
        <v>120</v>
      </c>
      <c r="J6" s="1232">
        <f>H6/I6</f>
        <v>0</v>
      </c>
      <c r="K6" s="292"/>
      <c r="M6" s="293"/>
      <c r="N6" s="10">
        <f>N7+N26</f>
        <v>0</v>
      </c>
      <c r="O6" s="10">
        <f>O7+O26</f>
        <v>48</v>
      </c>
      <c r="P6" s="1234">
        <f>N6/O6</f>
        <v>0</v>
      </c>
      <c r="R6" s="1202"/>
      <c r="S6" s="10">
        <f>SUM(S8:S260)</f>
        <v>0</v>
      </c>
      <c r="T6" s="10">
        <f>SUM(T8:T260)</f>
        <v>52</v>
      </c>
      <c r="U6" s="1235">
        <f>S6/T6</f>
        <v>0</v>
      </c>
    </row>
    <row r="7" spans="1:21" x14ac:dyDescent="0.25">
      <c r="A7" s="294">
        <v>1.1000000000000001</v>
      </c>
      <c r="B7" s="295"/>
      <c r="C7" s="295"/>
      <c r="D7" s="296" t="s">
        <v>37</v>
      </c>
      <c r="E7" s="297"/>
      <c r="F7" s="297"/>
      <c r="G7" s="297"/>
      <c r="H7" s="298">
        <f>SUM(H8:H25)</f>
        <v>0</v>
      </c>
      <c r="I7" s="298">
        <f>SUM(I8:I25)</f>
        <v>72</v>
      </c>
      <c r="J7" s="299">
        <f>H7/I7</f>
        <v>0</v>
      </c>
      <c r="K7" s="292"/>
      <c r="M7" s="300" t="s">
        <v>76</v>
      </c>
      <c r="N7" s="301">
        <f>SUM(N8:N25)</f>
        <v>0</v>
      </c>
      <c r="O7" s="301">
        <f>SUM(O8:O25)</f>
        <v>20</v>
      </c>
      <c r="P7" s="302">
        <f>N7/O7</f>
        <v>0</v>
      </c>
      <c r="R7" s="1199" t="s">
        <v>76</v>
      </c>
      <c r="S7" s="1204"/>
      <c r="T7" s="1204"/>
      <c r="U7" s="1203"/>
    </row>
    <row r="8" spans="1:21" ht="31.5" x14ac:dyDescent="0.25">
      <c r="A8" s="303">
        <v>1.101</v>
      </c>
      <c r="B8" s="303" t="s">
        <v>169</v>
      </c>
      <c r="C8" s="304"/>
      <c r="D8" s="305" t="str">
        <f>Checklist!B13</f>
        <v>Does the transit agency have a System Security Plan (SSP) which addresses personnel security, facility security, vehicle security and Threat/Vulnerability Management?</v>
      </c>
      <c r="E8" s="26">
        <f>+IF(Checklist!D13="",0,Checklist!D13)</f>
        <v>0</v>
      </c>
      <c r="F8" s="25">
        <f>Weights!E8</f>
        <v>1</v>
      </c>
      <c r="G8" s="227">
        <f>IF(Checklist!C13="X", 0, 1)</f>
        <v>1</v>
      </c>
      <c r="H8" s="26">
        <f t="shared" ref="H8:H25" si="0">E8*F8*G8</f>
        <v>0</v>
      </c>
      <c r="I8" s="25">
        <f>F8*G8*4</f>
        <v>4</v>
      </c>
      <c r="J8" s="27">
        <f>H8/I8</f>
        <v>0</v>
      </c>
      <c r="K8" s="306"/>
      <c r="L8" s="308"/>
      <c r="M8" s="304">
        <f>A8</f>
        <v>1.101</v>
      </c>
      <c r="N8" s="45">
        <f t="shared" ref="N8:N25" si="1">IF(B8="B",H8," ")</f>
        <v>0</v>
      </c>
      <c r="O8" s="45">
        <f t="shared" ref="O8:O25" si="2">IF(B8="B",I8," ")</f>
        <v>4</v>
      </c>
      <c r="P8" s="27">
        <f t="shared" ref="P8:P25" si="3">IF(N8="NOT SCORED","NOT SCORED",IF(B8="B",N8/O8," "))</f>
        <v>0</v>
      </c>
      <c r="R8" s="602">
        <f>F8</f>
        <v>1</v>
      </c>
      <c r="S8" s="45"/>
      <c r="T8" s="45"/>
      <c r="U8" s="1205"/>
    </row>
    <row r="9" spans="1:21" ht="21" x14ac:dyDescent="0.25">
      <c r="A9" s="309">
        <v>1.1020000000000001</v>
      </c>
      <c r="B9" s="310"/>
      <c r="C9" s="311"/>
      <c r="D9" s="312" t="str">
        <f>Checklist!B14</f>
        <v>Does the SSP identify and actively monitor the goals and objectives for the security program ?</v>
      </c>
      <c r="E9" s="26">
        <f>+IF(Checklist!D14="",0,Checklist!D14)</f>
        <v>0</v>
      </c>
      <c r="F9" s="25">
        <f>Weights!E9</f>
        <v>1</v>
      </c>
      <c r="G9" s="227">
        <f>IF(Checklist!C14="X", 0, 1)</f>
        <v>1</v>
      </c>
      <c r="H9" s="26">
        <f t="shared" si="0"/>
        <v>0</v>
      </c>
      <c r="I9" s="25">
        <f t="shared" ref="I9:I25" si="4">F9*G9*4</f>
        <v>4</v>
      </c>
      <c r="J9" s="27">
        <f t="shared" ref="J9:J25" si="5">H9/I9</f>
        <v>0</v>
      </c>
      <c r="K9" s="313"/>
      <c r="M9" s="304">
        <f>A9</f>
        <v>1.1020000000000001</v>
      </c>
      <c r="N9" s="45" t="str">
        <f t="shared" si="1"/>
        <v xml:space="preserve"> </v>
      </c>
      <c r="O9" s="45" t="str">
        <f t="shared" si="2"/>
        <v xml:space="preserve"> </v>
      </c>
      <c r="P9" s="27" t="str">
        <f t="shared" si="3"/>
        <v xml:space="preserve"> </v>
      </c>
      <c r="R9" s="602">
        <f>F9</f>
        <v>1</v>
      </c>
      <c r="S9" s="45"/>
      <c r="T9" s="45"/>
      <c r="U9" s="1205"/>
    </row>
    <row r="10" spans="1:21" ht="31.5" x14ac:dyDescent="0.25">
      <c r="A10" s="303">
        <v>1.103</v>
      </c>
      <c r="B10" s="303" t="s">
        <v>169</v>
      </c>
      <c r="C10" s="304"/>
      <c r="D10" s="315" t="str">
        <f>Checklist!B15</f>
        <v xml:space="preserve">Does a written policy statement exist that endorses and adopts the policies and procedures of the SSP that is approved and signed by top management, such as the agency's chief executive? </v>
      </c>
      <c r="E10" s="26">
        <f>+IF(Checklist!D15="",0,Checklist!D15)</f>
        <v>0</v>
      </c>
      <c r="F10" s="25">
        <f>Weights!E10</f>
        <v>1</v>
      </c>
      <c r="G10" s="227">
        <f>IF(Checklist!C15="X", 0, 1)</f>
        <v>1</v>
      </c>
      <c r="H10" s="26">
        <f t="shared" si="0"/>
        <v>0</v>
      </c>
      <c r="I10" s="25">
        <f t="shared" si="4"/>
        <v>4</v>
      </c>
      <c r="J10" s="27">
        <f t="shared" si="5"/>
        <v>0</v>
      </c>
      <c r="K10" s="313"/>
      <c r="M10" s="304">
        <f>A10</f>
        <v>1.103</v>
      </c>
      <c r="N10" s="45">
        <f t="shared" si="1"/>
        <v>0</v>
      </c>
      <c r="O10" s="45">
        <f t="shared" si="2"/>
        <v>4</v>
      </c>
      <c r="P10" s="27">
        <f t="shared" si="3"/>
        <v>0</v>
      </c>
      <c r="R10" s="602">
        <f>F10</f>
        <v>1</v>
      </c>
      <c r="S10" s="45"/>
      <c r="T10" s="45"/>
      <c r="U10" s="1205"/>
    </row>
    <row r="11" spans="1:21" ht="21" x14ac:dyDescent="0.25">
      <c r="A11" s="303">
        <v>1.1040000000000001</v>
      </c>
      <c r="B11" s="303" t="s">
        <v>169</v>
      </c>
      <c r="C11" s="304"/>
      <c r="D11" s="315" t="str">
        <f>Checklist!B16</f>
        <v>Is the SSP separate from the agency’s System Safety Program Plan (SSPP)?</v>
      </c>
      <c r="E11" s="26">
        <f>+IF(Checklist!D16="",0,Checklist!D16)</f>
        <v>0</v>
      </c>
      <c r="F11" s="25">
        <f>Weights!E11</f>
        <v>1</v>
      </c>
      <c r="G11" s="227">
        <f>IF(Checklist!C16="X", 0, 1)</f>
        <v>1</v>
      </c>
      <c r="H11" s="26">
        <f t="shared" si="0"/>
        <v>0</v>
      </c>
      <c r="I11" s="25">
        <f t="shared" si="4"/>
        <v>4</v>
      </c>
      <c r="J11" s="27">
        <f t="shared" si="5"/>
        <v>0</v>
      </c>
      <c r="K11" s="313"/>
      <c r="M11" s="304">
        <v>1.1040000000000001</v>
      </c>
      <c r="N11" s="45">
        <f t="shared" si="1"/>
        <v>0</v>
      </c>
      <c r="O11" s="45">
        <f t="shared" si="2"/>
        <v>4</v>
      </c>
      <c r="P11" s="27">
        <f t="shared" si="3"/>
        <v>0</v>
      </c>
      <c r="R11" s="602">
        <v>1.1040000000000001</v>
      </c>
      <c r="S11" s="45"/>
      <c r="T11" s="45"/>
      <c r="U11" s="1205"/>
    </row>
    <row r="12" spans="1:21" ht="42" x14ac:dyDescent="0.25">
      <c r="A12" s="303">
        <v>1.105</v>
      </c>
      <c r="B12" s="303" t="s">
        <v>169</v>
      </c>
      <c r="C12" s="304" t="s">
        <v>183</v>
      </c>
      <c r="D12" s="317" t="str">
        <f>Checklist!B17</f>
        <v>Do the Security and Emergency Response Plans address protection and response for critical systems? (i.e., facilities, stations, terminals, offices building, underwater tunnels, underground stations/ tunnels and other critical systems)</v>
      </c>
      <c r="E12" s="26">
        <f>+IF(Checklist!D17="",0,Checklist!D17)</f>
        <v>0</v>
      </c>
      <c r="F12" s="25">
        <f>Weights!E12</f>
        <v>1</v>
      </c>
      <c r="G12" s="227">
        <f>IF(Checklist!C17="X", 0, 1)</f>
        <v>1</v>
      </c>
      <c r="H12" s="26">
        <f t="shared" si="0"/>
        <v>0</v>
      </c>
      <c r="I12" s="25">
        <f t="shared" si="4"/>
        <v>4</v>
      </c>
      <c r="J12" s="27">
        <f t="shared" si="5"/>
        <v>0</v>
      </c>
      <c r="K12" s="313"/>
      <c r="M12" s="304">
        <v>1.105</v>
      </c>
      <c r="N12" s="45">
        <f t="shared" si="1"/>
        <v>0</v>
      </c>
      <c r="O12" s="45">
        <f t="shared" si="2"/>
        <v>4</v>
      </c>
      <c r="P12" s="27">
        <f t="shared" si="3"/>
        <v>0</v>
      </c>
      <c r="R12" s="602">
        <v>1.105</v>
      </c>
      <c r="S12" s="45"/>
      <c r="T12" s="45"/>
      <c r="U12" s="1205"/>
    </row>
    <row r="13" spans="1:21" ht="31.5" x14ac:dyDescent="0.25">
      <c r="A13" s="307">
        <v>1.1060000000000001</v>
      </c>
      <c r="B13" s="307"/>
      <c r="C13" s="304"/>
      <c r="D13" s="315" t="str">
        <f>Checklist!B18</f>
        <v>Does the SSP contain or reference other documents establishing procedures for the management of security incidents by the operations control center (or dispatch center) or other formal process?</v>
      </c>
      <c r="E13" s="26">
        <f>+IF(Checklist!D18="",0,Checklist!D18)</f>
        <v>0</v>
      </c>
      <c r="F13" s="25">
        <f>Weights!E13</f>
        <v>1</v>
      </c>
      <c r="G13" s="227">
        <f>IF(Checklist!C18="X", 0, 1)</f>
        <v>1</v>
      </c>
      <c r="H13" s="26">
        <f t="shared" si="0"/>
        <v>0</v>
      </c>
      <c r="I13" s="25">
        <f t="shared" si="4"/>
        <v>4</v>
      </c>
      <c r="J13" s="27">
        <f t="shared" si="5"/>
        <v>0</v>
      </c>
      <c r="K13" s="313"/>
      <c r="M13" s="304">
        <v>1.1060000000000001</v>
      </c>
      <c r="N13" s="45" t="str">
        <f t="shared" si="1"/>
        <v xml:space="preserve"> </v>
      </c>
      <c r="O13" s="45" t="str">
        <f t="shared" si="2"/>
        <v xml:space="preserve"> </v>
      </c>
      <c r="P13" s="27" t="str">
        <f t="shared" si="3"/>
        <v xml:space="preserve"> </v>
      </c>
      <c r="R13" s="602">
        <v>1.1060000000000001</v>
      </c>
      <c r="S13" s="45"/>
      <c r="T13" s="45"/>
      <c r="U13" s="1205"/>
    </row>
    <row r="14" spans="1:21" ht="31.5" x14ac:dyDescent="0.25">
      <c r="A14" s="303">
        <v>1.107</v>
      </c>
      <c r="B14" s="303" t="s">
        <v>169</v>
      </c>
      <c r="C14" s="304"/>
      <c r="D14" s="315" t="str">
        <f>Checklist!B19</f>
        <v>Does the SSP contain or reference other documents establishing plans, procedures, or protocols for responding to security events with external agencies (such as law enforcement, local EMA, fire departments, etc.)?</v>
      </c>
      <c r="E14" s="26">
        <f>+IF(Checklist!D19="",0,Checklist!D19)</f>
        <v>0</v>
      </c>
      <c r="F14" s="25">
        <f>Weights!E14</f>
        <v>1</v>
      </c>
      <c r="G14" s="227">
        <f>IF(Checklist!C19="X", 0, 1)</f>
        <v>1</v>
      </c>
      <c r="H14" s="26">
        <f t="shared" si="0"/>
        <v>0</v>
      </c>
      <c r="I14" s="25">
        <f t="shared" si="4"/>
        <v>4</v>
      </c>
      <c r="J14" s="27">
        <f t="shared" si="5"/>
        <v>0</v>
      </c>
      <c r="K14" s="313"/>
      <c r="M14" s="304">
        <v>1.107</v>
      </c>
      <c r="N14" s="45">
        <f t="shared" si="1"/>
        <v>0</v>
      </c>
      <c r="O14" s="45">
        <f t="shared" si="2"/>
        <v>4</v>
      </c>
      <c r="P14" s="27">
        <f t="shared" si="3"/>
        <v>0</v>
      </c>
      <c r="R14" s="602">
        <v>1.107</v>
      </c>
      <c r="S14" s="45"/>
      <c r="T14" s="45"/>
      <c r="U14" s="1205"/>
    </row>
    <row r="15" spans="1:21" ht="21" x14ac:dyDescent="0.25">
      <c r="A15" s="460">
        <v>1.1080000000000001</v>
      </c>
      <c r="B15" s="460"/>
      <c r="C15" s="460"/>
      <c r="D15" s="315" t="str">
        <f>Checklist!B20</f>
        <v>Has the agency partnered with local law enforcement/ first responders to develop active shooter procedures or protocols?</v>
      </c>
      <c r="E15" s="26">
        <f>+IF(Checklist!D20="",0,Checklist!D20)</f>
        <v>0</v>
      </c>
      <c r="F15" s="25">
        <f>Weights!E15</f>
        <v>1</v>
      </c>
      <c r="G15" s="227">
        <f>IF(Checklist!C20="X", 0, 1)</f>
        <v>1</v>
      </c>
      <c r="H15" s="26">
        <f t="shared" ref="H15:H16" si="6">E15*F15*G15</f>
        <v>0</v>
      </c>
      <c r="I15" s="25">
        <f t="shared" ref="I15:I16" si="7">F15*G15*4</f>
        <v>4</v>
      </c>
      <c r="J15" s="27">
        <f t="shared" ref="J15:J16" si="8">H15/I15</f>
        <v>0</v>
      </c>
      <c r="K15" s="313"/>
      <c r="M15" s="460">
        <v>1.1080000000000001</v>
      </c>
      <c r="N15" s="45" t="str">
        <f t="shared" si="1"/>
        <v xml:space="preserve"> </v>
      </c>
      <c r="O15" s="45" t="str">
        <f t="shared" si="2"/>
        <v xml:space="preserve"> </v>
      </c>
      <c r="P15" s="27" t="str">
        <f t="shared" si="3"/>
        <v xml:space="preserve"> </v>
      </c>
      <c r="R15" s="1206">
        <v>1.1080000000000001</v>
      </c>
      <c r="S15" s="45"/>
      <c r="T15" s="45"/>
      <c r="U15" s="1205"/>
    </row>
    <row r="16" spans="1:21" ht="21" x14ac:dyDescent="0.25">
      <c r="A16" s="460">
        <v>1.109</v>
      </c>
      <c r="B16" s="460"/>
      <c r="C16" s="460"/>
      <c r="D16" s="315" t="str">
        <f>Checklist!B21</f>
        <v>Does the SSP contain or reference other documents that establish procedures or protocols for responding to active shooter events?</v>
      </c>
      <c r="E16" s="26">
        <f>+IF(Checklist!D21="",0,Checklist!D21)</f>
        <v>0</v>
      </c>
      <c r="F16" s="25">
        <f>Weights!E16</f>
        <v>1</v>
      </c>
      <c r="G16" s="227">
        <f>IF(Checklist!C21="X", 0, 1)</f>
        <v>1</v>
      </c>
      <c r="H16" s="26">
        <f t="shared" si="6"/>
        <v>0</v>
      </c>
      <c r="I16" s="25">
        <f t="shared" si="7"/>
        <v>4</v>
      </c>
      <c r="J16" s="27">
        <f t="shared" si="8"/>
        <v>0</v>
      </c>
      <c r="K16" s="313"/>
      <c r="M16" s="460">
        <v>1.109</v>
      </c>
      <c r="N16" s="45" t="str">
        <f t="shared" si="1"/>
        <v xml:space="preserve"> </v>
      </c>
      <c r="O16" s="45" t="str">
        <f t="shared" si="2"/>
        <v xml:space="preserve"> </v>
      </c>
      <c r="P16" s="27" t="str">
        <f t="shared" si="3"/>
        <v xml:space="preserve"> </v>
      </c>
      <c r="R16" s="1206">
        <v>1.109</v>
      </c>
      <c r="S16" s="45"/>
      <c r="T16" s="45"/>
      <c r="U16" s="1205"/>
    </row>
    <row r="17" spans="1:21" ht="42" x14ac:dyDescent="0.25">
      <c r="A17" s="319">
        <v>1.1100000000000001</v>
      </c>
      <c r="B17" s="307"/>
      <c r="C17" s="307"/>
      <c r="D17" s="318" t="str">
        <f>Checklist!B22</f>
        <v>Does the SSP contain or reference other documents that establish protocols addressing specific threats from (i) Improvised Explosive Devices (IED) and (ii) Weapons of Mass Destruction (chemical, biological, radiological hazards)?</v>
      </c>
      <c r="E17" s="26">
        <f>+IF(Checklist!D22="",0,Checklist!D22)</f>
        <v>0</v>
      </c>
      <c r="F17" s="25">
        <f>Weights!E17</f>
        <v>1</v>
      </c>
      <c r="G17" s="227">
        <f>IF(Checklist!C22="X", 0, 1)</f>
        <v>1</v>
      </c>
      <c r="H17" s="26">
        <f t="shared" si="0"/>
        <v>0</v>
      </c>
      <c r="I17" s="25">
        <f t="shared" si="4"/>
        <v>4</v>
      </c>
      <c r="J17" s="27">
        <f t="shared" si="5"/>
        <v>0</v>
      </c>
      <c r="K17" s="313"/>
      <c r="M17" s="319">
        <v>1.1100000000000001</v>
      </c>
      <c r="N17" s="45" t="str">
        <f t="shared" si="1"/>
        <v xml:space="preserve"> </v>
      </c>
      <c r="O17" s="45" t="str">
        <f t="shared" si="2"/>
        <v xml:space="preserve"> </v>
      </c>
      <c r="P17" s="27" t="str">
        <f t="shared" si="3"/>
        <v xml:space="preserve"> </v>
      </c>
      <c r="R17" s="1207">
        <v>1.1100000000000001</v>
      </c>
      <c r="S17" s="45"/>
      <c r="T17" s="45"/>
      <c r="U17" s="1205"/>
    </row>
    <row r="18" spans="1:21" ht="31.5" x14ac:dyDescent="0.25">
      <c r="A18" s="319">
        <v>1.111</v>
      </c>
      <c r="B18" s="319"/>
      <c r="C18" s="319" t="s">
        <v>184</v>
      </c>
      <c r="D18" s="320" t="str">
        <f>Checklist!B23</f>
        <v xml:space="preserve">Are visible, random security measures, based on employee type, integrated into security plans to introduce unpredictability into security activities for deterrent effect?   </v>
      </c>
      <c r="E18" s="26">
        <f>+IF(Checklist!D23="",0,Checklist!D23)</f>
        <v>0</v>
      </c>
      <c r="F18" s="25">
        <f>Weights!E18</f>
        <v>1</v>
      </c>
      <c r="G18" s="227">
        <f>IF(Checklist!C23="X", 0, 1)</f>
        <v>1</v>
      </c>
      <c r="H18" s="26">
        <f t="shared" si="0"/>
        <v>0</v>
      </c>
      <c r="I18" s="25">
        <f t="shared" si="4"/>
        <v>4</v>
      </c>
      <c r="J18" s="27">
        <f t="shared" si="5"/>
        <v>0</v>
      </c>
      <c r="K18" s="313"/>
      <c r="M18" s="319">
        <v>1.111</v>
      </c>
      <c r="N18" s="45" t="str">
        <f t="shared" si="1"/>
        <v xml:space="preserve"> </v>
      </c>
      <c r="O18" s="45" t="str">
        <f t="shared" si="2"/>
        <v xml:space="preserve"> </v>
      </c>
      <c r="P18" s="27" t="str">
        <f t="shared" si="3"/>
        <v xml:space="preserve"> </v>
      </c>
      <c r="R18" s="1207">
        <v>1.111</v>
      </c>
      <c r="S18" s="45"/>
      <c r="T18" s="45"/>
      <c r="U18" s="1205"/>
    </row>
    <row r="19" spans="1:21" ht="42" x14ac:dyDescent="0.25">
      <c r="A19" s="319">
        <v>1.1120000000000001</v>
      </c>
      <c r="B19" s="319"/>
      <c r="C19" s="319"/>
      <c r="D19" s="318" t="str">
        <f>Checklist!B24</f>
        <v>Does the SSP include provisions requiring that security be addressed in extensions, major projects, new vehicles and equipment procurement and other capital projects, and including integration with the transit agency’s safety certification process?</v>
      </c>
      <c r="E19" s="26">
        <f>+IF(Checklist!D24="",0,Checklist!D24)</f>
        <v>0</v>
      </c>
      <c r="F19" s="25">
        <f>Weights!E19</f>
        <v>1</v>
      </c>
      <c r="G19" s="227">
        <f>IF(Checklist!C24="X", 0, 1)</f>
        <v>1</v>
      </c>
      <c r="H19" s="26">
        <f t="shared" si="0"/>
        <v>0</v>
      </c>
      <c r="I19" s="25">
        <f t="shared" si="4"/>
        <v>4</v>
      </c>
      <c r="J19" s="27">
        <f t="shared" si="5"/>
        <v>0</v>
      </c>
      <c r="K19" s="313"/>
      <c r="M19" s="319">
        <v>1.1120000000000001</v>
      </c>
      <c r="N19" s="45" t="str">
        <f t="shared" si="1"/>
        <v xml:space="preserve"> </v>
      </c>
      <c r="O19" s="45" t="str">
        <f t="shared" si="2"/>
        <v xml:space="preserve"> </v>
      </c>
      <c r="P19" s="27" t="str">
        <f t="shared" si="3"/>
        <v xml:space="preserve"> </v>
      </c>
      <c r="R19" s="1207">
        <v>1.1120000000000001</v>
      </c>
      <c r="S19" s="45"/>
      <c r="T19" s="45"/>
      <c r="U19" s="1205"/>
    </row>
    <row r="20" spans="1:21" ht="31.5" x14ac:dyDescent="0.25">
      <c r="A20" s="319">
        <v>1.113</v>
      </c>
      <c r="B20" s="307"/>
      <c r="C20" s="307"/>
      <c r="D20" s="315" t="str">
        <f>Checklist!B25</f>
        <v>Does the SSP include or reference other documents adopting Crime Prevention Through Environmental Design (CPTED) principles as part of the agency's engineering practices?</v>
      </c>
      <c r="E20" s="26">
        <f>+IF(Checklist!D25="",0,Checklist!D25)</f>
        <v>0</v>
      </c>
      <c r="F20" s="25">
        <f>Weights!E20</f>
        <v>1</v>
      </c>
      <c r="G20" s="227">
        <f>IF(Checklist!C25="X", 0, 1)</f>
        <v>1</v>
      </c>
      <c r="H20" s="26">
        <f t="shared" si="0"/>
        <v>0</v>
      </c>
      <c r="I20" s="25">
        <f t="shared" si="4"/>
        <v>4</v>
      </c>
      <c r="J20" s="27">
        <f t="shared" si="5"/>
        <v>0</v>
      </c>
      <c r="K20" s="313"/>
      <c r="M20" s="319">
        <v>1.113</v>
      </c>
      <c r="N20" s="45" t="str">
        <f t="shared" si="1"/>
        <v xml:space="preserve"> </v>
      </c>
      <c r="O20" s="45" t="str">
        <f t="shared" si="2"/>
        <v xml:space="preserve"> </v>
      </c>
      <c r="P20" s="27" t="str">
        <f t="shared" si="3"/>
        <v xml:space="preserve"> </v>
      </c>
      <c r="R20" s="1207">
        <v>1.113</v>
      </c>
      <c r="S20" s="45"/>
      <c r="T20" s="45"/>
      <c r="U20" s="1205"/>
    </row>
    <row r="21" spans="1:21" x14ac:dyDescent="0.25">
      <c r="A21" s="319">
        <v>1.1140000000000001</v>
      </c>
      <c r="B21" s="307"/>
      <c r="C21" s="307"/>
      <c r="D21" s="181" t="str">
        <f>Checklist!B26</f>
        <v>Does the SSP require an annual review?</v>
      </c>
      <c r="E21" s="26">
        <f>+IF(Checklist!D26="",0,Checklist!D26)</f>
        <v>0</v>
      </c>
      <c r="F21" s="25">
        <f>Weights!E21</f>
        <v>1</v>
      </c>
      <c r="G21" s="227">
        <f>IF(Checklist!C26="X", 0, 1)</f>
        <v>1</v>
      </c>
      <c r="H21" s="26">
        <f t="shared" si="0"/>
        <v>0</v>
      </c>
      <c r="I21" s="25">
        <f t="shared" si="4"/>
        <v>4</v>
      </c>
      <c r="J21" s="27">
        <f t="shared" si="5"/>
        <v>0</v>
      </c>
      <c r="K21" s="313"/>
      <c r="M21" s="319">
        <v>1.1140000000000001</v>
      </c>
      <c r="N21" s="45" t="str">
        <f t="shared" si="1"/>
        <v xml:space="preserve"> </v>
      </c>
      <c r="O21" s="45" t="str">
        <f t="shared" si="2"/>
        <v xml:space="preserve"> </v>
      </c>
      <c r="P21" s="27" t="str">
        <f t="shared" si="3"/>
        <v xml:space="preserve"> </v>
      </c>
      <c r="R21" s="1207">
        <v>1.1140000000000001</v>
      </c>
      <c r="S21" s="45"/>
      <c r="T21" s="45"/>
      <c r="U21" s="1205"/>
    </row>
    <row r="22" spans="1:21" ht="21" x14ac:dyDescent="0.25">
      <c r="A22" s="319">
        <v>1.115</v>
      </c>
      <c r="B22" s="307"/>
      <c r="C22" s="307"/>
      <c r="D22" s="318" t="str">
        <f>Checklist!B27</f>
        <v>Does the transit agency produce periodic reports reviewing its progress in meeting its SSP goals and objectives?</v>
      </c>
      <c r="E22" s="26">
        <f>+IF(Checklist!D27="",0,Checklist!D27)</f>
        <v>0</v>
      </c>
      <c r="F22" s="25">
        <f>Weights!E22</f>
        <v>1</v>
      </c>
      <c r="G22" s="227">
        <f>IF(Checklist!C27="X", 0, 1)</f>
        <v>1</v>
      </c>
      <c r="H22" s="26">
        <f t="shared" si="0"/>
        <v>0</v>
      </c>
      <c r="I22" s="25">
        <f t="shared" si="4"/>
        <v>4</v>
      </c>
      <c r="J22" s="27">
        <f t="shared" si="5"/>
        <v>0</v>
      </c>
      <c r="K22" s="313"/>
      <c r="M22" s="319">
        <v>1.115</v>
      </c>
      <c r="N22" s="45" t="str">
        <f t="shared" si="1"/>
        <v xml:space="preserve"> </v>
      </c>
      <c r="O22" s="45" t="str">
        <f t="shared" si="2"/>
        <v xml:space="preserve"> </v>
      </c>
      <c r="P22" s="27" t="str">
        <f t="shared" si="3"/>
        <v xml:space="preserve"> </v>
      </c>
      <c r="R22" s="1207">
        <v>1.115</v>
      </c>
      <c r="S22" s="45"/>
      <c r="T22" s="45"/>
      <c r="U22" s="1205"/>
    </row>
    <row r="23" spans="1:21" ht="21" x14ac:dyDescent="0.25">
      <c r="A23" s="319">
        <v>1.1160000000000001</v>
      </c>
      <c r="B23" s="307"/>
      <c r="C23" s="307"/>
      <c r="D23" s="315" t="str">
        <f>Checklist!B28</f>
        <v>Has an annual review of the SSP been performed and documented in the preceding 12 months?</v>
      </c>
      <c r="E23" s="26">
        <f>+IF(Checklist!D28="",0,Checklist!D28)</f>
        <v>0</v>
      </c>
      <c r="F23" s="25">
        <f>Weights!E23</f>
        <v>1</v>
      </c>
      <c r="G23" s="227">
        <f>IF(Checklist!C28="X", 0, 1)</f>
        <v>1</v>
      </c>
      <c r="H23" s="26">
        <f t="shared" si="0"/>
        <v>0</v>
      </c>
      <c r="I23" s="25">
        <f t="shared" si="4"/>
        <v>4</v>
      </c>
      <c r="J23" s="27">
        <f t="shared" si="5"/>
        <v>0</v>
      </c>
      <c r="K23" s="313"/>
      <c r="M23" s="319">
        <v>1.1160000000000001</v>
      </c>
      <c r="N23" s="45" t="str">
        <f t="shared" si="1"/>
        <v xml:space="preserve"> </v>
      </c>
      <c r="O23" s="45" t="str">
        <f t="shared" si="2"/>
        <v xml:space="preserve"> </v>
      </c>
      <c r="P23" s="27" t="str">
        <f t="shared" si="3"/>
        <v xml:space="preserve"> </v>
      </c>
      <c r="R23" s="1207">
        <v>1.1160000000000001</v>
      </c>
      <c r="S23" s="45"/>
      <c r="T23" s="45"/>
      <c r="U23" s="1205"/>
    </row>
    <row r="24" spans="1:21" ht="21" x14ac:dyDescent="0.25">
      <c r="A24" s="319">
        <v>1.117</v>
      </c>
      <c r="B24" s="307"/>
      <c r="C24" s="307"/>
      <c r="D24" s="315" t="str">
        <f>Checklist!B29</f>
        <v>Does the SSP outline a process for securing SSO agency review and approval of updates to the SSP?</v>
      </c>
      <c r="E24" s="26">
        <f>+IF(Checklist!D29="",0,Checklist!D29)</f>
        <v>0</v>
      </c>
      <c r="F24" s="25">
        <f>Weights!E24</f>
        <v>1</v>
      </c>
      <c r="G24" s="227">
        <f>IF(Checklist!C29="X", 0, 1)</f>
        <v>1</v>
      </c>
      <c r="H24" s="26">
        <f t="shared" si="0"/>
        <v>0</v>
      </c>
      <c r="I24" s="25">
        <f t="shared" si="4"/>
        <v>4</v>
      </c>
      <c r="J24" s="27">
        <f t="shared" si="5"/>
        <v>0</v>
      </c>
      <c r="K24" s="313"/>
      <c r="M24" s="319">
        <v>1.117</v>
      </c>
      <c r="N24" s="45" t="str">
        <f t="shared" si="1"/>
        <v xml:space="preserve"> </v>
      </c>
      <c r="O24" s="45" t="str">
        <f t="shared" si="2"/>
        <v xml:space="preserve"> </v>
      </c>
      <c r="P24" s="27" t="str">
        <f t="shared" si="3"/>
        <v xml:space="preserve"> </v>
      </c>
      <c r="R24" s="1207">
        <v>1.117</v>
      </c>
      <c r="S24" s="45"/>
      <c r="T24" s="45"/>
      <c r="U24" s="1205"/>
    </row>
    <row r="25" spans="1:21" ht="21.5" thickBot="1" x14ac:dyDescent="0.3">
      <c r="A25" s="319">
        <v>1.1180000000000001</v>
      </c>
      <c r="B25" s="307"/>
      <c r="C25" s="307"/>
      <c r="D25" s="315" t="str">
        <f>Checklist!B30</f>
        <v>Has the transit agency submitted and received documentation from the SSO confirming its review and approval of the SSP currently in effect?</v>
      </c>
      <c r="E25" s="26">
        <f>+IF(Checklist!D30="",0,Checklist!D30)</f>
        <v>0</v>
      </c>
      <c r="F25" s="25">
        <f>Weights!E25</f>
        <v>1</v>
      </c>
      <c r="G25" s="227">
        <f>IF(Checklist!C30="X", 0, 1)</f>
        <v>1</v>
      </c>
      <c r="H25" s="26">
        <f t="shared" si="0"/>
        <v>0</v>
      </c>
      <c r="I25" s="25">
        <f t="shared" si="4"/>
        <v>4</v>
      </c>
      <c r="J25" s="27">
        <f t="shared" si="5"/>
        <v>0</v>
      </c>
      <c r="K25" s="313"/>
      <c r="M25" s="319">
        <v>1.1180000000000001</v>
      </c>
      <c r="N25" s="45" t="str">
        <f t="shared" si="1"/>
        <v xml:space="preserve"> </v>
      </c>
      <c r="O25" s="45" t="str">
        <f t="shared" si="2"/>
        <v xml:space="preserve"> </v>
      </c>
      <c r="P25" s="27" t="str">
        <f t="shared" si="3"/>
        <v xml:space="preserve"> </v>
      </c>
      <c r="R25" s="1207">
        <v>1.1180000000000001</v>
      </c>
      <c r="S25" s="45"/>
      <c r="T25" s="45"/>
      <c r="U25" s="1205"/>
    </row>
    <row r="26" spans="1:21" ht="13.5" thickBot="1" x14ac:dyDescent="0.3">
      <c r="A26" s="324">
        <v>1.2</v>
      </c>
      <c r="B26" s="324"/>
      <c r="C26" s="325"/>
      <c r="D26" s="326" t="s">
        <v>36</v>
      </c>
      <c r="E26" s="86"/>
      <c r="F26" s="327"/>
      <c r="G26" s="327"/>
      <c r="H26" s="328">
        <f>SUM(H27:H38)</f>
        <v>0</v>
      </c>
      <c r="I26" s="328">
        <f>SUM(I27:I38)</f>
        <v>48</v>
      </c>
      <c r="J26" s="329">
        <f>H26/I26</f>
        <v>0</v>
      </c>
      <c r="K26" s="313"/>
      <c r="M26" s="330">
        <v>1.2</v>
      </c>
      <c r="N26" s="52">
        <f>SUM(N27:N38)</f>
        <v>0</v>
      </c>
      <c r="O26" s="52">
        <f>SUM(O27:O38)</f>
        <v>28</v>
      </c>
      <c r="P26" s="331">
        <f>N26/O26</f>
        <v>0</v>
      </c>
      <c r="R26" s="1208">
        <v>1.2</v>
      </c>
      <c r="S26" s="52"/>
      <c r="T26" s="52"/>
      <c r="U26" s="1203"/>
    </row>
    <row r="27" spans="1:21" ht="31.5" x14ac:dyDescent="0.25">
      <c r="A27" s="332">
        <v>1.2010000000000001</v>
      </c>
      <c r="B27" s="332" t="s">
        <v>169</v>
      </c>
      <c r="C27" s="309"/>
      <c r="D27" s="333" t="str">
        <f>Checklist!B32</f>
        <v>Does the transit agency have an Emergency Response Plan (ERP) which addresses specific policies and procedures related to emergency response.</v>
      </c>
      <c r="E27" s="87">
        <f>+IF(Checklist!D32="",0,Checklist!D32)</f>
        <v>0</v>
      </c>
      <c r="F27" s="25">
        <f>Weights!E27</f>
        <v>1</v>
      </c>
      <c r="G27" s="227">
        <f>IF(Checklist!C32="X", 0, 1)</f>
        <v>1</v>
      </c>
      <c r="H27" s="26">
        <f t="shared" ref="H27:H38" si="9">E27*F27*G27</f>
        <v>0</v>
      </c>
      <c r="I27" s="25">
        <f t="shared" ref="I27:I38" si="10">F27*G27*4</f>
        <v>4</v>
      </c>
      <c r="J27" s="27">
        <f t="shared" ref="J27:J38" si="11">H27/I27</f>
        <v>0</v>
      </c>
      <c r="K27" s="313"/>
      <c r="M27" s="304">
        <v>1.2010000000000001</v>
      </c>
      <c r="N27" s="45">
        <f t="shared" ref="N27:N38" si="12">IF(B27="B",H27," ")</f>
        <v>0</v>
      </c>
      <c r="O27" s="45">
        <f t="shared" ref="O27:O38" si="13">IF(B27="B",I27," ")</f>
        <v>4</v>
      </c>
      <c r="P27" s="27">
        <f t="shared" ref="P27:P38" si="14">IF(N27="NOT SCORED","NOT SCORED",IF(B27="B",N27/O27," "))</f>
        <v>0</v>
      </c>
      <c r="R27" s="602">
        <v>1.2010000000000001</v>
      </c>
      <c r="S27" s="45"/>
      <c r="T27" s="45"/>
      <c r="U27" s="1205"/>
    </row>
    <row r="28" spans="1:21" ht="31.5" x14ac:dyDescent="0.25">
      <c r="A28" s="303">
        <v>1.202</v>
      </c>
      <c r="B28" s="303" t="s">
        <v>169</v>
      </c>
      <c r="C28" s="307"/>
      <c r="D28" s="334" t="str">
        <f>Checklist!B33</f>
        <v xml:space="preserve">Does a written policy statement exist that endorses and adopts the policies and procedures of the ERP that is approved and signed by top management, such as the agency's chief executive? </v>
      </c>
      <c r="E28" s="26">
        <f>+IF(Checklist!D33="",0,Checklist!D33)</f>
        <v>0</v>
      </c>
      <c r="F28" s="25">
        <f>Weights!E28</f>
        <v>1</v>
      </c>
      <c r="G28" s="227">
        <f>IF(Checklist!C33="X", 0, 1)</f>
        <v>1</v>
      </c>
      <c r="H28" s="26">
        <f t="shared" si="9"/>
        <v>0</v>
      </c>
      <c r="I28" s="25">
        <f t="shared" si="10"/>
        <v>4</v>
      </c>
      <c r="J28" s="27">
        <f t="shared" si="11"/>
        <v>0</v>
      </c>
      <c r="K28" s="313"/>
      <c r="M28" s="304">
        <v>1.202</v>
      </c>
      <c r="N28" s="45">
        <f t="shared" si="12"/>
        <v>0</v>
      </c>
      <c r="O28" s="45">
        <f t="shared" si="13"/>
        <v>4</v>
      </c>
      <c r="P28" s="27">
        <f t="shared" si="14"/>
        <v>0</v>
      </c>
      <c r="R28" s="602">
        <v>1.202</v>
      </c>
      <c r="S28" s="45"/>
      <c r="T28" s="45"/>
      <c r="U28" s="1205"/>
    </row>
    <row r="29" spans="1:21" ht="21" x14ac:dyDescent="0.25">
      <c r="A29" s="303">
        <v>1.2030000000000001</v>
      </c>
      <c r="B29" s="303" t="s">
        <v>169</v>
      </c>
      <c r="C29" s="307"/>
      <c r="D29" s="335" t="str">
        <f>Checklist!B34</f>
        <v>Does the ERP require an annual review to determine if it needs to be updated?</v>
      </c>
      <c r="E29" s="26">
        <f>+IF(Checklist!D34="",0,Checklist!D34)</f>
        <v>0</v>
      </c>
      <c r="F29" s="25">
        <f>Weights!E29</f>
        <v>1</v>
      </c>
      <c r="G29" s="227">
        <f>IF(Checklist!C34="X", 0, 1)</f>
        <v>1</v>
      </c>
      <c r="H29" s="26">
        <f t="shared" si="9"/>
        <v>0</v>
      </c>
      <c r="I29" s="25">
        <f t="shared" si="10"/>
        <v>4</v>
      </c>
      <c r="J29" s="27">
        <f t="shared" si="11"/>
        <v>0</v>
      </c>
      <c r="K29" s="313"/>
      <c r="M29" s="304">
        <v>1.2030000000000001</v>
      </c>
      <c r="N29" s="45">
        <f t="shared" si="12"/>
        <v>0</v>
      </c>
      <c r="O29" s="45">
        <f t="shared" si="13"/>
        <v>4</v>
      </c>
      <c r="P29" s="27">
        <f t="shared" si="14"/>
        <v>0</v>
      </c>
      <c r="R29" s="602">
        <v>1.2030000000000001</v>
      </c>
      <c r="S29" s="45"/>
      <c r="T29" s="45"/>
      <c r="U29" s="1205"/>
    </row>
    <row r="30" spans="1:21" ht="21" x14ac:dyDescent="0.25">
      <c r="A30" s="307">
        <v>1.204</v>
      </c>
      <c r="B30" s="307"/>
      <c r="C30" s="307"/>
      <c r="D30" s="334" t="str">
        <f>Checklist!B35</f>
        <v>Has an annual review of the ERP been performed and documented in the preceding 12 months?</v>
      </c>
      <c r="E30" s="26">
        <f>+IF(Checklist!D35="",0,Checklist!D35)</f>
        <v>0</v>
      </c>
      <c r="F30" s="25">
        <f>Weights!E30</f>
        <v>1</v>
      </c>
      <c r="G30" s="227">
        <f>IF(Checklist!C35="X", 0, 1)</f>
        <v>1</v>
      </c>
      <c r="H30" s="26">
        <f t="shared" si="9"/>
        <v>0</v>
      </c>
      <c r="I30" s="25">
        <f t="shared" si="10"/>
        <v>4</v>
      </c>
      <c r="J30" s="27">
        <f t="shared" si="11"/>
        <v>0</v>
      </c>
      <c r="K30" s="313"/>
      <c r="M30" s="304">
        <v>1.204</v>
      </c>
      <c r="N30" s="45" t="str">
        <f t="shared" si="12"/>
        <v xml:space="preserve"> </v>
      </c>
      <c r="O30" s="45" t="str">
        <f t="shared" si="13"/>
        <v xml:space="preserve"> </v>
      </c>
      <c r="P30" s="27" t="str">
        <f t="shared" si="14"/>
        <v xml:space="preserve"> </v>
      </c>
      <c r="R30" s="602">
        <v>1.204</v>
      </c>
      <c r="S30" s="45"/>
      <c r="T30" s="45"/>
      <c r="U30" s="1205"/>
    </row>
    <row r="31" spans="1:21" ht="21" x14ac:dyDescent="0.25">
      <c r="A31" s="303">
        <v>1.2050000000000001</v>
      </c>
      <c r="B31" s="303" t="s">
        <v>169</v>
      </c>
      <c r="C31" s="307"/>
      <c r="D31" s="336" t="str">
        <f>Checklist!B36</f>
        <v>Does the ERP include a process or review provision to ensure coordination with the transit agency’s SSPP and SSP?</v>
      </c>
      <c r="E31" s="26">
        <f>+IF(Checklist!D36="",0,Checklist!D36)</f>
        <v>0</v>
      </c>
      <c r="F31" s="25">
        <f>Weights!E31</f>
        <v>1</v>
      </c>
      <c r="G31" s="227">
        <f>IF(Checklist!C36="X", 0, 1)</f>
        <v>1</v>
      </c>
      <c r="H31" s="26">
        <f t="shared" si="9"/>
        <v>0</v>
      </c>
      <c r="I31" s="25">
        <f t="shared" si="10"/>
        <v>4</v>
      </c>
      <c r="J31" s="27">
        <f t="shared" si="11"/>
        <v>0</v>
      </c>
      <c r="K31" s="313"/>
      <c r="M31" s="304">
        <v>1.2050000000000001</v>
      </c>
      <c r="N31" s="45">
        <f t="shared" si="12"/>
        <v>0</v>
      </c>
      <c r="O31" s="45">
        <f t="shared" si="13"/>
        <v>4</v>
      </c>
      <c r="P31" s="27">
        <f t="shared" si="14"/>
        <v>0</v>
      </c>
      <c r="R31" s="602">
        <v>1.2050000000000001</v>
      </c>
      <c r="S31" s="45"/>
      <c r="T31" s="45"/>
      <c r="U31" s="1205"/>
    </row>
    <row r="32" spans="1:21" ht="21" x14ac:dyDescent="0.25">
      <c r="A32" s="307">
        <v>1.206</v>
      </c>
      <c r="B32" s="307"/>
      <c r="C32" s="307"/>
      <c r="D32" s="334" t="str">
        <f>Checklist!B37</f>
        <v>Has the transit agency received documentation from the SSO confirming its review and approval of the ERP currently in effect?</v>
      </c>
      <c r="E32" s="26">
        <f>+IF(Checklist!D37="",0,Checklist!D37)</f>
        <v>0</v>
      </c>
      <c r="F32" s="25">
        <f>Weights!E32</f>
        <v>1</v>
      </c>
      <c r="G32" s="227">
        <f>IF(Checklist!C37="X", 0, 1)</f>
        <v>1</v>
      </c>
      <c r="H32" s="26">
        <f t="shared" si="9"/>
        <v>0</v>
      </c>
      <c r="I32" s="25">
        <f t="shared" si="10"/>
        <v>4</v>
      </c>
      <c r="J32" s="27">
        <f t="shared" si="11"/>
        <v>0</v>
      </c>
      <c r="K32" s="313"/>
      <c r="M32" s="304">
        <v>1.206</v>
      </c>
      <c r="N32" s="45" t="str">
        <f t="shared" si="12"/>
        <v xml:space="preserve"> </v>
      </c>
      <c r="O32" s="45" t="str">
        <f t="shared" si="13"/>
        <v xml:space="preserve"> </v>
      </c>
      <c r="P32" s="27" t="str">
        <f t="shared" si="14"/>
        <v xml:space="preserve"> </v>
      </c>
      <c r="R32" s="602">
        <v>1.206</v>
      </c>
      <c r="S32" s="45"/>
      <c r="T32" s="45"/>
      <c r="U32" s="1205"/>
    </row>
    <row r="33" spans="1:21" ht="42" x14ac:dyDescent="0.25">
      <c r="A33" s="303">
        <v>1.2070000000000001</v>
      </c>
      <c r="B33" s="303" t="s">
        <v>169</v>
      </c>
      <c r="C33" s="307"/>
      <c r="D33" s="333" t="str">
        <f>Checklist!B38</f>
        <v>Does the ERP contain or reference other documents establishing plans, procedures, or protocols for responding to emergency events with external agencies? (i.e. law enforcement, local EMA, fire departments, etc.)</v>
      </c>
      <c r="E33" s="26">
        <f>+IF(Checklist!D38="",0,Checklist!D38)</f>
        <v>0</v>
      </c>
      <c r="F33" s="25">
        <f>Weights!E33</f>
        <v>1</v>
      </c>
      <c r="G33" s="227">
        <f>IF(Checklist!C38="X", 0, 1)</f>
        <v>1</v>
      </c>
      <c r="H33" s="26">
        <f t="shared" si="9"/>
        <v>0</v>
      </c>
      <c r="I33" s="25">
        <f t="shared" si="10"/>
        <v>4</v>
      </c>
      <c r="J33" s="27">
        <f t="shared" si="11"/>
        <v>0</v>
      </c>
      <c r="K33" s="313"/>
      <c r="M33" s="304">
        <v>1.2070000000000001</v>
      </c>
      <c r="N33" s="45">
        <f t="shared" si="12"/>
        <v>0</v>
      </c>
      <c r="O33" s="45">
        <f t="shared" si="13"/>
        <v>4</v>
      </c>
      <c r="P33" s="27">
        <f t="shared" si="14"/>
        <v>0</v>
      </c>
      <c r="R33" s="602">
        <v>1.2070000000000001</v>
      </c>
      <c r="S33" s="45"/>
      <c r="T33" s="45"/>
      <c r="U33" s="1205"/>
    </row>
    <row r="34" spans="1:21" ht="31.5" x14ac:dyDescent="0.25">
      <c r="A34" s="303">
        <v>1.208</v>
      </c>
      <c r="B34" s="303" t="s">
        <v>169</v>
      </c>
      <c r="C34" s="307"/>
      <c r="D34" s="333" t="str">
        <f>Checklist!B39</f>
        <v>Does the ERP contain or reference other documents that establish procedures for the management of emergency events, including those to be employed by the operations control center (or dispatch center)?</v>
      </c>
      <c r="E34" s="26">
        <f>+IF(Checklist!D39="",0,Checklist!D39)</f>
        <v>0</v>
      </c>
      <c r="F34" s="25">
        <f>Weights!E34</f>
        <v>1</v>
      </c>
      <c r="G34" s="227">
        <f>IF(Checklist!C39="X", 0, 1)</f>
        <v>1</v>
      </c>
      <c r="H34" s="26">
        <f t="shared" si="9"/>
        <v>0</v>
      </c>
      <c r="I34" s="25">
        <f t="shared" si="10"/>
        <v>4</v>
      </c>
      <c r="J34" s="27">
        <f t="shared" si="11"/>
        <v>0</v>
      </c>
      <c r="K34" s="313"/>
      <c r="M34" s="304">
        <v>1.208</v>
      </c>
      <c r="N34" s="45">
        <f t="shared" si="12"/>
        <v>0</v>
      </c>
      <c r="O34" s="45">
        <f t="shared" si="13"/>
        <v>4</v>
      </c>
      <c r="P34" s="27">
        <f t="shared" si="14"/>
        <v>0</v>
      </c>
      <c r="R34" s="602">
        <v>1.208</v>
      </c>
      <c r="S34" s="45"/>
      <c r="T34" s="45"/>
      <c r="U34" s="1205"/>
    </row>
    <row r="35" spans="1:21" ht="31.5" x14ac:dyDescent="0.25">
      <c r="A35" s="307">
        <v>1.2090000000000001</v>
      </c>
      <c r="B35" s="307"/>
      <c r="C35" s="307"/>
      <c r="D35" s="334" t="str">
        <f>Checklist!B40</f>
        <v>Does the ERP contain or reference other documents to provide for Continuity of Operations (COOP) while responding to emergency events?</v>
      </c>
      <c r="E35" s="26">
        <f>+IF(Checklist!D40="",0,Checklist!D40)</f>
        <v>0</v>
      </c>
      <c r="F35" s="25">
        <f>Weights!E35</f>
        <v>1</v>
      </c>
      <c r="G35" s="227">
        <f>IF(Checklist!C40="X", 0, 1)</f>
        <v>1</v>
      </c>
      <c r="H35" s="26">
        <f t="shared" si="9"/>
        <v>0</v>
      </c>
      <c r="I35" s="25">
        <f t="shared" si="10"/>
        <v>4</v>
      </c>
      <c r="J35" s="27">
        <f t="shared" si="11"/>
        <v>0</v>
      </c>
      <c r="K35" s="313"/>
      <c r="M35" s="307">
        <v>1.2090000000000001</v>
      </c>
      <c r="N35" s="45" t="str">
        <f t="shared" si="12"/>
        <v xml:space="preserve"> </v>
      </c>
      <c r="O35" s="45" t="str">
        <f t="shared" si="13"/>
        <v xml:space="preserve"> </v>
      </c>
      <c r="P35" s="27" t="str">
        <f t="shared" si="14"/>
        <v xml:space="preserve"> </v>
      </c>
      <c r="R35" s="1209">
        <v>1.2090000000000001</v>
      </c>
      <c r="S35" s="45"/>
      <c r="T35" s="45"/>
      <c r="U35" s="1205"/>
    </row>
    <row r="36" spans="1:21" ht="21" x14ac:dyDescent="0.25">
      <c r="A36" s="307">
        <v>1.21</v>
      </c>
      <c r="B36" s="307"/>
      <c r="C36" s="307"/>
      <c r="D36" s="334" t="str">
        <f>Checklist!B41</f>
        <v>Does the agency have a written Business Recovery Plan to guide restoration of facilities and services following an emergency event?</v>
      </c>
      <c r="E36" s="26">
        <f>+IF(Checklist!D41="",0,Checklist!D41)</f>
        <v>0</v>
      </c>
      <c r="F36" s="25">
        <f>Weights!E36</f>
        <v>1</v>
      </c>
      <c r="G36" s="227">
        <f>IF(Checklist!C41="X", 0, 1)</f>
        <v>1</v>
      </c>
      <c r="H36" s="26">
        <f t="shared" si="9"/>
        <v>0</v>
      </c>
      <c r="I36" s="25">
        <f t="shared" si="10"/>
        <v>4</v>
      </c>
      <c r="J36" s="27">
        <f t="shared" si="11"/>
        <v>0</v>
      </c>
      <c r="K36" s="313"/>
      <c r="M36" s="307">
        <v>1.21</v>
      </c>
      <c r="N36" s="45" t="str">
        <f t="shared" si="12"/>
        <v xml:space="preserve"> </v>
      </c>
      <c r="O36" s="45" t="str">
        <f t="shared" si="13"/>
        <v xml:space="preserve"> </v>
      </c>
      <c r="P36" s="27" t="str">
        <f t="shared" si="14"/>
        <v xml:space="preserve"> </v>
      </c>
      <c r="R36" s="1209">
        <v>1.21</v>
      </c>
      <c r="S36" s="45"/>
      <c r="T36" s="45"/>
      <c r="U36" s="1205"/>
    </row>
    <row r="37" spans="1:21" ht="21" x14ac:dyDescent="0.25">
      <c r="A37" s="307">
        <v>1.2110000000000001</v>
      </c>
      <c r="B37" s="307"/>
      <c r="C37" s="307"/>
      <c r="D37" s="334" t="str">
        <f>Checklist!B42</f>
        <v>Does the agency have a written Business Continuity Plan and COOP to guide restoration of facilities and services following an emergency event?</v>
      </c>
      <c r="E37" s="26">
        <f>+IF(Checklist!D42="",0,Checklist!D42)</f>
        <v>0</v>
      </c>
      <c r="F37" s="25">
        <f>Weights!E37</f>
        <v>1</v>
      </c>
      <c r="G37" s="227">
        <f>IF(Checklist!C42="X", 0, 1)</f>
        <v>1</v>
      </c>
      <c r="H37" s="26">
        <f t="shared" si="9"/>
        <v>0</v>
      </c>
      <c r="I37" s="25">
        <f t="shared" si="10"/>
        <v>4</v>
      </c>
      <c r="J37" s="27">
        <f t="shared" si="11"/>
        <v>0</v>
      </c>
      <c r="K37" s="313"/>
      <c r="M37" s="307"/>
      <c r="N37" s="45" t="str">
        <f t="shared" si="12"/>
        <v xml:space="preserve"> </v>
      </c>
      <c r="O37" s="45" t="str">
        <f t="shared" si="13"/>
        <v xml:space="preserve"> </v>
      </c>
      <c r="P37" s="27" t="str">
        <f t="shared" si="14"/>
        <v xml:space="preserve"> </v>
      </c>
      <c r="R37" s="1209"/>
      <c r="S37" s="45"/>
      <c r="T37" s="45"/>
      <c r="U37" s="1205"/>
    </row>
    <row r="38" spans="1:21" ht="13.5" thickBot="1" x14ac:dyDescent="0.3">
      <c r="A38" s="337">
        <v>1.212</v>
      </c>
      <c r="B38" s="337" t="s">
        <v>169</v>
      </c>
      <c r="C38" s="322"/>
      <c r="D38" s="334" t="str">
        <f>Checklist!B43</f>
        <v>Does the agency have a back-up operations control center capability?</v>
      </c>
      <c r="E38" s="26">
        <f>+IF(Checklist!D43="",0,Checklist!D43)</f>
        <v>0</v>
      </c>
      <c r="F38" s="25">
        <f>Weights!E38</f>
        <v>1</v>
      </c>
      <c r="G38" s="227">
        <f>IF(Checklist!C43="X", 0, 1)</f>
        <v>1</v>
      </c>
      <c r="H38" s="26">
        <f t="shared" si="9"/>
        <v>0</v>
      </c>
      <c r="I38" s="25">
        <f t="shared" si="10"/>
        <v>4</v>
      </c>
      <c r="J38" s="27">
        <f t="shared" si="11"/>
        <v>0</v>
      </c>
      <c r="K38" s="313"/>
      <c r="M38" s="307"/>
      <c r="N38" s="45">
        <f t="shared" si="12"/>
        <v>0</v>
      </c>
      <c r="O38" s="45">
        <f t="shared" si="13"/>
        <v>4</v>
      </c>
      <c r="P38" s="27">
        <f t="shared" si="14"/>
        <v>0</v>
      </c>
      <c r="R38" s="1209"/>
      <c r="S38" s="45"/>
      <c r="T38" s="45"/>
      <c r="U38" s="1205"/>
    </row>
    <row r="39" spans="1:21" x14ac:dyDescent="0.25">
      <c r="A39" s="338">
        <v>2</v>
      </c>
      <c r="B39" s="338"/>
      <c r="C39" s="339"/>
      <c r="D39" s="340" t="s">
        <v>39</v>
      </c>
      <c r="E39" s="282"/>
      <c r="F39" s="282"/>
      <c r="G39" s="341"/>
      <c r="H39" s="341">
        <f>H40+H51</f>
        <v>0</v>
      </c>
      <c r="I39" s="341">
        <f>I40+I51</f>
        <v>68</v>
      </c>
      <c r="J39" s="342">
        <f>H39/I39</f>
        <v>0</v>
      </c>
      <c r="K39" s="313"/>
      <c r="M39" s="343">
        <v>2</v>
      </c>
      <c r="N39" s="48">
        <f>N40+N51</f>
        <v>0</v>
      </c>
      <c r="O39" s="48">
        <f>O40+O51</f>
        <v>40</v>
      </c>
      <c r="P39" s="331">
        <f>N39/O39</f>
        <v>0</v>
      </c>
      <c r="R39" s="1210">
        <v>2</v>
      </c>
      <c r="S39" s="48"/>
      <c r="T39" s="48"/>
      <c r="U39" s="1203"/>
    </row>
    <row r="40" spans="1:21" ht="13.5" thickBot="1" x14ac:dyDescent="0.3">
      <c r="A40" s="344">
        <v>2.1</v>
      </c>
      <c r="B40" s="344"/>
      <c r="C40" s="345"/>
      <c r="D40" s="346" t="s">
        <v>37</v>
      </c>
      <c r="E40" s="347"/>
      <c r="F40" s="347"/>
      <c r="G40" s="347"/>
      <c r="H40" s="347">
        <f>SUM(H41:H50)</f>
        <v>0</v>
      </c>
      <c r="I40" s="348">
        <f>SUM(I41:I50)</f>
        <v>40</v>
      </c>
      <c r="J40" s="349">
        <f>H40/I40</f>
        <v>0</v>
      </c>
      <c r="K40" s="313"/>
      <c r="M40" s="330">
        <v>2.1</v>
      </c>
      <c r="N40" s="52">
        <f>SUM(N41:N50)</f>
        <v>0</v>
      </c>
      <c r="O40" s="52">
        <f>SUM(O41:O50)</f>
        <v>20</v>
      </c>
      <c r="P40" s="331">
        <f>N40/O40</f>
        <v>0</v>
      </c>
      <c r="R40" s="1208">
        <v>2.1</v>
      </c>
      <c r="S40" s="52"/>
      <c r="T40" s="52"/>
      <c r="U40" s="1203"/>
    </row>
    <row r="41" spans="1:21" ht="31.5" x14ac:dyDescent="0.25">
      <c r="A41" s="350">
        <v>2.101</v>
      </c>
      <c r="B41" s="350"/>
      <c r="C41" s="309"/>
      <c r="D41" s="351" t="str">
        <f>Checklist!B46</f>
        <v>Does the SSP establish and assign responsibility for implementation of the security program to a Senior Manager who is a "direct report" to the agency's Chief Executive Officer?</v>
      </c>
      <c r="E41" s="26">
        <f>+IF(Checklist!D46="",0,Checklist!D46)</f>
        <v>0</v>
      </c>
      <c r="F41" s="25">
        <f>Weights!E41</f>
        <v>1</v>
      </c>
      <c r="G41" s="227">
        <f>IF(Checklist!C46="X", 0, 1)</f>
        <v>1</v>
      </c>
      <c r="H41" s="26">
        <f t="shared" ref="H41:H50" si="15">E41*F41*G41</f>
        <v>0</v>
      </c>
      <c r="I41" s="25">
        <f t="shared" ref="I41:I50" si="16">F41*G41*4</f>
        <v>4</v>
      </c>
      <c r="J41" s="27">
        <f t="shared" ref="J41:J50" si="17">H41/I41</f>
        <v>0</v>
      </c>
      <c r="K41" s="313"/>
      <c r="M41" s="352">
        <v>2.101</v>
      </c>
      <c r="N41" s="45" t="str">
        <f t="shared" ref="N41:N50" si="18">IF(B41="B",H41," ")</f>
        <v xml:space="preserve"> </v>
      </c>
      <c r="O41" s="45" t="str">
        <f t="shared" ref="O41:O50" si="19">IF(B41="B",I41," ")</f>
        <v xml:space="preserve"> </v>
      </c>
      <c r="P41" s="27" t="str">
        <f t="shared" ref="P41:P50" si="20">IF(N41="NOT SCORED","NOT SCORED",IF(B41="B",N41/O41," "))</f>
        <v xml:space="preserve"> </v>
      </c>
      <c r="R41" s="1211">
        <v>2.101</v>
      </c>
      <c r="S41" s="45"/>
      <c r="T41" s="45"/>
      <c r="U41" s="1205"/>
    </row>
    <row r="42" spans="1:21" ht="21" x14ac:dyDescent="0.25">
      <c r="A42" s="352">
        <v>2.1019999999999999</v>
      </c>
      <c r="B42" s="352"/>
      <c r="C42" s="307"/>
      <c r="D42" s="353" t="str">
        <f>Checklist!B47</f>
        <v>Has the agency established documented lines of delegated authority and lines of succession of security responsibilities?</v>
      </c>
      <c r="E42" s="26">
        <f>+IF(Checklist!D47="",0,Checklist!D47)</f>
        <v>0</v>
      </c>
      <c r="F42" s="25">
        <f>Weights!E42</f>
        <v>1</v>
      </c>
      <c r="G42" s="227">
        <f>IF(Checklist!C47="X", 0, 1)</f>
        <v>1</v>
      </c>
      <c r="H42" s="26">
        <f t="shared" si="15"/>
        <v>0</v>
      </c>
      <c r="I42" s="25">
        <f t="shared" si="16"/>
        <v>4</v>
      </c>
      <c r="J42" s="27">
        <f t="shared" si="17"/>
        <v>0</v>
      </c>
      <c r="K42" s="313"/>
      <c r="M42" s="352">
        <v>2.1019999999999999</v>
      </c>
      <c r="N42" s="45" t="str">
        <f t="shared" si="18"/>
        <v xml:space="preserve"> </v>
      </c>
      <c r="O42" s="45" t="str">
        <f t="shared" si="19"/>
        <v xml:space="preserve"> </v>
      </c>
      <c r="P42" s="27" t="str">
        <f t="shared" si="20"/>
        <v xml:space="preserve"> </v>
      </c>
      <c r="R42" s="1211">
        <v>2.1019999999999999</v>
      </c>
      <c r="S42" s="45"/>
      <c r="T42" s="45"/>
      <c r="U42" s="1205"/>
    </row>
    <row r="43" spans="1:21" ht="31.5" x14ac:dyDescent="0.25">
      <c r="A43" s="354">
        <v>2.1030000000000002</v>
      </c>
      <c r="B43" s="354" t="s">
        <v>169</v>
      </c>
      <c r="C43" s="307"/>
      <c r="D43" s="355" t="str">
        <f>Checklist!B48</f>
        <v xml:space="preserve">Does the SSP or other documents establish roles and responsibilities for security and/or law enforcement personnel based on title and/or position?  </v>
      </c>
      <c r="E43" s="26">
        <f>+IF(Checklist!D48="",0,Checklist!D48)</f>
        <v>0</v>
      </c>
      <c r="F43" s="25">
        <f>Weights!E43</f>
        <v>1</v>
      </c>
      <c r="G43" s="227">
        <f>IF(Checklist!C48="X", 0, 1)</f>
        <v>1</v>
      </c>
      <c r="H43" s="26">
        <f t="shared" si="15"/>
        <v>0</v>
      </c>
      <c r="I43" s="25">
        <f t="shared" si="16"/>
        <v>4</v>
      </c>
      <c r="J43" s="27">
        <f t="shared" si="17"/>
        <v>0</v>
      </c>
      <c r="K43" s="313"/>
      <c r="M43" s="356">
        <v>2.1030000000000002</v>
      </c>
      <c r="N43" s="45">
        <f t="shared" si="18"/>
        <v>0</v>
      </c>
      <c r="O43" s="45">
        <f t="shared" si="19"/>
        <v>4</v>
      </c>
      <c r="P43" s="27">
        <f t="shared" si="20"/>
        <v>0</v>
      </c>
      <c r="R43" s="1212">
        <v>2.1030000000000002</v>
      </c>
      <c r="S43" s="45"/>
      <c r="T43" s="45"/>
      <c r="U43" s="1205"/>
    </row>
    <row r="44" spans="1:21" ht="42" x14ac:dyDescent="0.25">
      <c r="A44" s="354">
        <v>2.1040000000000001</v>
      </c>
      <c r="B44" s="354" t="s">
        <v>169</v>
      </c>
      <c r="C44" s="307"/>
      <c r="D44" s="353" t="str">
        <f>Checklist!B49</f>
        <v xml:space="preserve">Does the SSP or other documents establish security-related roles and responsibilities for non-security personnel based on title and/or position?  (i.e., operators, conductors, maintenance workers and station attendants) </v>
      </c>
      <c r="E44" s="26">
        <f>+IF(Checklist!D49="",0,Checklist!D49)</f>
        <v>0</v>
      </c>
      <c r="F44" s="25">
        <f>Weights!E44</f>
        <v>1</v>
      </c>
      <c r="G44" s="227">
        <f>IF(Checklist!C49="X", 0, 1)</f>
        <v>1</v>
      </c>
      <c r="H44" s="26">
        <f t="shared" si="15"/>
        <v>0</v>
      </c>
      <c r="I44" s="25">
        <f t="shared" si="16"/>
        <v>4</v>
      </c>
      <c r="J44" s="27">
        <f t="shared" si="17"/>
        <v>0</v>
      </c>
      <c r="K44" s="313"/>
      <c r="M44" s="356">
        <v>2.1040000000000001</v>
      </c>
      <c r="N44" s="45">
        <f t="shared" si="18"/>
        <v>0</v>
      </c>
      <c r="O44" s="45">
        <f t="shared" si="19"/>
        <v>4</v>
      </c>
      <c r="P44" s="27">
        <f t="shared" si="20"/>
        <v>0</v>
      </c>
      <c r="R44" s="1212">
        <v>2.1040000000000001</v>
      </c>
      <c r="S44" s="45"/>
      <c r="T44" s="45"/>
      <c r="U44" s="1205"/>
    </row>
    <row r="45" spans="1:21" ht="21" x14ac:dyDescent="0.25">
      <c r="A45" s="357">
        <v>2.105</v>
      </c>
      <c r="B45" s="357"/>
      <c r="C45" s="307" t="s">
        <v>185</v>
      </c>
      <c r="D45" s="358" t="str">
        <f>Checklist!B50</f>
        <v xml:space="preserve">Do senior staff and middle management conduct security meetings to review recommendations for changes to plans and processes?  </v>
      </c>
      <c r="E45" s="26">
        <f>+IF(Checklist!D50="",0,Checklist!D50)</f>
        <v>0</v>
      </c>
      <c r="F45" s="25">
        <f>Weights!E45</f>
        <v>1</v>
      </c>
      <c r="G45" s="227">
        <f>IF(Checklist!C50="X", 0, 1)</f>
        <v>1</v>
      </c>
      <c r="H45" s="26">
        <f t="shared" si="15"/>
        <v>0</v>
      </c>
      <c r="I45" s="25">
        <f t="shared" si="16"/>
        <v>4</v>
      </c>
      <c r="J45" s="27">
        <f t="shared" si="17"/>
        <v>0</v>
      </c>
      <c r="K45" s="313"/>
      <c r="M45" s="356">
        <v>2.105</v>
      </c>
      <c r="N45" s="45" t="str">
        <f t="shared" si="18"/>
        <v xml:space="preserve"> </v>
      </c>
      <c r="O45" s="45" t="str">
        <f t="shared" si="19"/>
        <v xml:space="preserve"> </v>
      </c>
      <c r="P45" s="27" t="str">
        <f t="shared" si="20"/>
        <v xml:space="preserve"> </v>
      </c>
      <c r="R45" s="1212">
        <v>2.105</v>
      </c>
      <c r="S45" s="45"/>
      <c r="T45" s="45"/>
      <c r="U45" s="1205"/>
    </row>
    <row r="46" spans="1:21" ht="31.5" x14ac:dyDescent="0.25">
      <c r="A46" s="352">
        <v>2.1059999999999999</v>
      </c>
      <c r="B46" s="352"/>
      <c r="C46" s="307"/>
      <c r="D46" s="353" t="str">
        <f>Checklist!B51</f>
        <v>Does a Security Review Committee (or other designated group) regularly review security incident reports, trends, and program audit findings?</v>
      </c>
      <c r="E46" s="26">
        <f>+IF(Checklist!D51="",0,Checklist!D51)</f>
        <v>0</v>
      </c>
      <c r="F46" s="25">
        <f>Weights!E46</f>
        <v>1</v>
      </c>
      <c r="G46" s="227">
        <f>IF(Checklist!C51="X", 0, 1)</f>
        <v>1</v>
      </c>
      <c r="H46" s="26">
        <f t="shared" si="15"/>
        <v>0</v>
      </c>
      <c r="I46" s="25">
        <f t="shared" si="16"/>
        <v>4</v>
      </c>
      <c r="J46" s="27">
        <f t="shared" si="17"/>
        <v>0</v>
      </c>
      <c r="K46" s="313"/>
      <c r="M46" s="356">
        <v>2.1059999999999999</v>
      </c>
      <c r="N46" s="45" t="str">
        <f t="shared" si="18"/>
        <v xml:space="preserve"> </v>
      </c>
      <c r="O46" s="45" t="str">
        <f t="shared" si="19"/>
        <v xml:space="preserve"> </v>
      </c>
      <c r="P46" s="27" t="str">
        <f t="shared" si="20"/>
        <v xml:space="preserve"> </v>
      </c>
      <c r="R46" s="1212">
        <v>2.1059999999999999</v>
      </c>
      <c r="S46" s="45"/>
      <c r="T46" s="45"/>
      <c r="U46" s="1205"/>
    </row>
    <row r="47" spans="1:21" ht="31.5" x14ac:dyDescent="0.25">
      <c r="A47" s="354">
        <v>2.1070000000000002</v>
      </c>
      <c r="B47" s="354" t="s">
        <v>169</v>
      </c>
      <c r="C47" s="307"/>
      <c r="D47" s="359" t="str">
        <f>Checklist!B52</f>
        <v>Are informational briefings with appropriate personnel held whenever security protocols, threat levels, or protective measures  are updated or as security conditions warrant?</v>
      </c>
      <c r="E47" s="26">
        <f>+IF(Checklist!D52="",0,Checklist!D52)</f>
        <v>0</v>
      </c>
      <c r="F47" s="25">
        <f>Weights!E47</f>
        <v>1</v>
      </c>
      <c r="G47" s="227">
        <f>IF(Checklist!C52="X", 0, 1)</f>
        <v>1</v>
      </c>
      <c r="H47" s="26">
        <f t="shared" si="15"/>
        <v>0</v>
      </c>
      <c r="I47" s="25">
        <f t="shared" si="16"/>
        <v>4</v>
      </c>
      <c r="J47" s="27">
        <f t="shared" si="17"/>
        <v>0</v>
      </c>
      <c r="K47" s="313"/>
      <c r="M47" s="356">
        <v>2.1070000000000002</v>
      </c>
      <c r="N47" s="45">
        <f t="shared" si="18"/>
        <v>0</v>
      </c>
      <c r="O47" s="45">
        <f t="shared" si="19"/>
        <v>4</v>
      </c>
      <c r="P47" s="27">
        <f t="shared" si="20"/>
        <v>0</v>
      </c>
      <c r="R47" s="1212">
        <v>2.1070000000000002</v>
      </c>
      <c r="S47" s="45"/>
      <c r="T47" s="45"/>
      <c r="U47" s="1205"/>
    </row>
    <row r="48" spans="1:21" ht="31.5" x14ac:dyDescent="0.25">
      <c r="A48" s="354">
        <v>2.1080000000000001</v>
      </c>
      <c r="B48" s="354" t="s">
        <v>169</v>
      </c>
      <c r="C48" s="307"/>
      <c r="D48" s="353" t="str">
        <f>Checklist!B53</f>
        <v>Have reference guides or other written instructions or procedures, appropriate to job function, been distributed to transit employees to implement the requirements of the SSP?</v>
      </c>
      <c r="E48" s="26">
        <f>+IF(Checklist!D53="",0,Checklist!D53)</f>
        <v>0</v>
      </c>
      <c r="F48" s="25">
        <f>Weights!E48</f>
        <v>1</v>
      </c>
      <c r="G48" s="227">
        <f>IF(Checklist!C53="X", 0, 1)</f>
        <v>1</v>
      </c>
      <c r="H48" s="26">
        <f t="shared" si="15"/>
        <v>0</v>
      </c>
      <c r="I48" s="25">
        <f t="shared" si="16"/>
        <v>4</v>
      </c>
      <c r="J48" s="27">
        <f t="shared" si="17"/>
        <v>0</v>
      </c>
      <c r="K48" s="313"/>
      <c r="M48" s="356">
        <v>2.1080000000000001</v>
      </c>
      <c r="N48" s="45">
        <f t="shared" si="18"/>
        <v>0</v>
      </c>
      <c r="O48" s="45">
        <f t="shared" si="19"/>
        <v>4</v>
      </c>
      <c r="P48" s="27">
        <f t="shared" si="20"/>
        <v>0</v>
      </c>
      <c r="R48" s="1212">
        <v>2.1080000000000001</v>
      </c>
      <c r="S48" s="45"/>
      <c r="T48" s="45"/>
      <c r="U48" s="1205"/>
    </row>
    <row r="49" spans="1:21" ht="42" x14ac:dyDescent="0.25">
      <c r="A49" s="354">
        <v>2.109</v>
      </c>
      <c r="B49" s="354" t="s">
        <v>169</v>
      </c>
      <c r="C49" s="307"/>
      <c r="D49" s="334" t="str">
        <f>Checklist!B54</f>
        <v>Has the agency appointed a Primary and Alternate Security Coordinator to serve as its primary and immediate 24-hr contact for intelligence and security-related contact with TSA and are the names of those Coordinators on file with TSA OSPIE office correct?</v>
      </c>
      <c r="E49" s="26">
        <f>+IF(Checklist!D54="",0,Checklist!D54)</f>
        <v>0</v>
      </c>
      <c r="F49" s="25">
        <f>Weights!E49</f>
        <v>1</v>
      </c>
      <c r="G49" s="227">
        <f>IF(Checklist!C54="X", 0, 1)</f>
        <v>1</v>
      </c>
      <c r="H49" s="26">
        <f t="shared" si="15"/>
        <v>0</v>
      </c>
      <c r="I49" s="25">
        <f t="shared" si="16"/>
        <v>4</v>
      </c>
      <c r="J49" s="27">
        <f t="shared" si="17"/>
        <v>0</v>
      </c>
      <c r="K49" s="313"/>
      <c r="M49" s="356">
        <v>2.109</v>
      </c>
      <c r="N49" s="45">
        <f t="shared" si="18"/>
        <v>0</v>
      </c>
      <c r="O49" s="45">
        <f t="shared" si="19"/>
        <v>4</v>
      </c>
      <c r="P49" s="27">
        <f t="shared" si="20"/>
        <v>0</v>
      </c>
      <c r="R49" s="1212">
        <v>2.109</v>
      </c>
      <c r="S49" s="45"/>
      <c r="T49" s="45"/>
      <c r="U49" s="1205"/>
    </row>
    <row r="50" spans="1:21" ht="21.5" thickBot="1" x14ac:dyDescent="0.3">
      <c r="A50" s="360">
        <v>2.11</v>
      </c>
      <c r="B50" s="169"/>
      <c r="C50" s="322"/>
      <c r="D50" s="361" t="str">
        <f>Checklist!B55</f>
        <v xml:space="preserve">Does the agency maintain a record of security related incidents that are reported within the agency? </v>
      </c>
      <c r="E50" s="26">
        <f>+IF(Checklist!D55="",0,Checklist!D55)</f>
        <v>0</v>
      </c>
      <c r="F50" s="25">
        <f>Weights!E50</f>
        <v>1</v>
      </c>
      <c r="G50" s="227">
        <f>IF(Checklist!C55="X", 0, 1)</f>
        <v>1</v>
      </c>
      <c r="H50" s="26">
        <f t="shared" si="15"/>
        <v>0</v>
      </c>
      <c r="I50" s="25">
        <f t="shared" si="16"/>
        <v>4</v>
      </c>
      <c r="J50" s="27">
        <f t="shared" si="17"/>
        <v>0</v>
      </c>
      <c r="K50" s="313"/>
      <c r="M50" s="356"/>
      <c r="N50" s="45" t="str">
        <f t="shared" si="18"/>
        <v xml:space="preserve"> </v>
      </c>
      <c r="O50" s="45" t="str">
        <f t="shared" si="19"/>
        <v xml:space="preserve"> </v>
      </c>
      <c r="P50" s="27" t="str">
        <f t="shared" si="20"/>
        <v xml:space="preserve"> </v>
      </c>
      <c r="R50" s="1212"/>
      <c r="S50" s="45"/>
      <c r="T50" s="45"/>
      <c r="U50" s="1205"/>
    </row>
    <row r="51" spans="1:21" ht="13.5" thickBot="1" x14ac:dyDescent="0.3">
      <c r="A51" s="324">
        <v>2.2000000000000002</v>
      </c>
      <c r="B51" s="324"/>
      <c r="C51" s="362"/>
      <c r="D51" s="363" t="s">
        <v>51</v>
      </c>
      <c r="E51" s="364"/>
      <c r="F51" s="364"/>
      <c r="G51" s="364"/>
      <c r="H51" s="328">
        <f>SUM(H52:H58)</f>
        <v>0</v>
      </c>
      <c r="I51" s="328">
        <f>SUM(I52:I58)</f>
        <v>28</v>
      </c>
      <c r="J51" s="365">
        <f>H51/I51</f>
        <v>0</v>
      </c>
      <c r="K51" s="313"/>
      <c r="M51" s="330">
        <v>2.2000000000000002</v>
      </c>
      <c r="N51" s="52">
        <f>SUM(N52:N58)</f>
        <v>0</v>
      </c>
      <c r="O51" s="52">
        <f>SUM(O52:O58)</f>
        <v>20</v>
      </c>
      <c r="P51" s="366">
        <f>N51/O51</f>
        <v>0</v>
      </c>
      <c r="R51" s="1208">
        <v>2.2000000000000002</v>
      </c>
      <c r="S51" s="52"/>
      <c r="T51" s="52"/>
      <c r="U51" s="1213"/>
    </row>
    <row r="52" spans="1:21" ht="31.5" x14ac:dyDescent="0.25">
      <c r="A52" s="314">
        <v>2.2010000000000001</v>
      </c>
      <c r="B52" s="321"/>
      <c r="C52" s="309"/>
      <c r="D52" s="353" t="str">
        <f>Checklist!B57</f>
        <v>Does the ERP establish and assign responsibility for implementation of the emergency response program to a Senior Manager who is a "direct report" to the agency's Chief Executive Officer?</v>
      </c>
      <c r="E52" s="26">
        <f>+IF(Checklist!D57="",0,Checklist!D57)</f>
        <v>0</v>
      </c>
      <c r="F52" s="25">
        <f>Weights!E52</f>
        <v>1</v>
      </c>
      <c r="G52" s="227">
        <f>IF(Checklist!C57="X", 0, 1)</f>
        <v>1</v>
      </c>
      <c r="H52" s="26">
        <f t="shared" ref="H52:H58" si="21">E52*F52*G52</f>
        <v>0</v>
      </c>
      <c r="I52" s="25">
        <f t="shared" ref="I52:I58" si="22">F52*G52*4</f>
        <v>4</v>
      </c>
      <c r="J52" s="27">
        <f t="shared" ref="J52:J58" si="23">H52/I52</f>
        <v>0</v>
      </c>
      <c r="K52" s="313"/>
      <c r="M52" s="307">
        <v>2.2010000000000001</v>
      </c>
      <c r="N52" s="45" t="str">
        <f t="shared" ref="N52:N58" si="24">IF(B52="B",H52," ")</f>
        <v xml:space="preserve"> </v>
      </c>
      <c r="O52" s="45" t="str">
        <f t="shared" ref="O52:O58" si="25">IF(B52="B",I52," ")</f>
        <v xml:space="preserve"> </v>
      </c>
      <c r="P52" s="27" t="str">
        <f t="shared" ref="P52:P58" si="26">IF(N52="NOT SCORED","NOT SCORED",IF(B52="B",N52/O52," "))</f>
        <v xml:space="preserve"> </v>
      </c>
      <c r="R52" s="1209">
        <v>2.2010000000000001</v>
      </c>
      <c r="S52" s="45"/>
      <c r="T52" s="45"/>
      <c r="U52" s="1205"/>
    </row>
    <row r="53" spans="1:21" ht="31.5" x14ac:dyDescent="0.25">
      <c r="A53" s="367">
        <v>2.202</v>
      </c>
      <c r="B53" s="332" t="s">
        <v>169</v>
      </c>
      <c r="C53" s="307"/>
      <c r="D53" s="353" t="str">
        <f>Checklist!B58</f>
        <v>Are detailed, comprehensive emergency response roles and responsibilities for all departments identified in the ERP or other supporting documents?</v>
      </c>
      <c r="E53" s="26">
        <f>+IF(Checklist!D58="",0,Checklist!D58)</f>
        <v>0</v>
      </c>
      <c r="F53" s="25">
        <f>Weights!E53</f>
        <v>1</v>
      </c>
      <c r="G53" s="227">
        <f>IF(Checklist!C58="X", 0, 1)</f>
        <v>1</v>
      </c>
      <c r="H53" s="26">
        <f t="shared" si="21"/>
        <v>0</v>
      </c>
      <c r="I53" s="25">
        <f t="shared" si="22"/>
        <v>4</v>
      </c>
      <c r="J53" s="27">
        <f t="shared" si="23"/>
        <v>0</v>
      </c>
      <c r="K53" s="313"/>
      <c r="M53" s="304">
        <v>2.202</v>
      </c>
      <c r="N53" s="45">
        <f t="shared" si="24"/>
        <v>0</v>
      </c>
      <c r="O53" s="45">
        <f t="shared" si="25"/>
        <v>4</v>
      </c>
      <c r="P53" s="27">
        <f t="shared" si="26"/>
        <v>0</v>
      </c>
      <c r="R53" s="602">
        <v>2.202</v>
      </c>
      <c r="S53" s="45"/>
      <c r="T53" s="45"/>
      <c r="U53" s="1205"/>
    </row>
    <row r="54" spans="1:21" ht="42" x14ac:dyDescent="0.25">
      <c r="A54" s="367">
        <v>2.2029999999999998</v>
      </c>
      <c r="B54" s="332" t="s">
        <v>169</v>
      </c>
      <c r="C54" s="307" t="s">
        <v>186</v>
      </c>
      <c r="D54" s="358" t="str">
        <f>Checklist!B59</f>
        <v>Does the ERP establish emergency response roles and responsibilities for all front-line personnel based on title and/or position?  (i.e. system law enforcement, system security officials, train or vehicle operators, conductors, station attendants, maintenance workers)</v>
      </c>
      <c r="E54" s="26">
        <f>+IF(Checklist!D59="",0,Checklist!D59)</f>
        <v>0</v>
      </c>
      <c r="F54" s="25">
        <f>Weights!E54</f>
        <v>1</v>
      </c>
      <c r="G54" s="227">
        <f>IF(Checklist!C59="X", 0, 1)</f>
        <v>1</v>
      </c>
      <c r="H54" s="26">
        <f t="shared" si="21"/>
        <v>0</v>
      </c>
      <c r="I54" s="25">
        <f t="shared" si="22"/>
        <v>4</v>
      </c>
      <c r="J54" s="27">
        <f t="shared" si="23"/>
        <v>0</v>
      </c>
      <c r="K54" s="313"/>
      <c r="M54" s="304">
        <v>2.2029999999999998</v>
      </c>
      <c r="N54" s="45">
        <f t="shared" si="24"/>
        <v>0</v>
      </c>
      <c r="O54" s="45">
        <f t="shared" si="25"/>
        <v>4</v>
      </c>
      <c r="P54" s="27">
        <f t="shared" si="26"/>
        <v>0</v>
      </c>
      <c r="R54" s="602">
        <v>2.2029999999999998</v>
      </c>
      <c r="S54" s="45"/>
      <c r="T54" s="45"/>
      <c r="U54" s="1205"/>
    </row>
    <row r="55" spans="1:21" ht="21" x14ac:dyDescent="0.25">
      <c r="A55" s="367">
        <v>2.2040000000000002</v>
      </c>
      <c r="B55" s="332" t="s">
        <v>169</v>
      </c>
      <c r="C55" s="307"/>
      <c r="D55" s="353" t="str">
        <f>Checklist!B60</f>
        <v>Has the ERP been distributed to appropriate departments in the organization?</v>
      </c>
      <c r="E55" s="26">
        <f>+IF(Checklist!D60="",0,Checklist!D60)</f>
        <v>0</v>
      </c>
      <c r="F55" s="25">
        <f>Weights!E55</f>
        <v>1</v>
      </c>
      <c r="G55" s="227">
        <f>IF(Checklist!C60="X", 0, 1)</f>
        <v>1</v>
      </c>
      <c r="H55" s="26">
        <f t="shared" si="21"/>
        <v>0</v>
      </c>
      <c r="I55" s="25">
        <f t="shared" si="22"/>
        <v>4</v>
      </c>
      <c r="J55" s="27">
        <f t="shared" si="23"/>
        <v>0</v>
      </c>
      <c r="K55" s="313"/>
      <c r="M55" s="304">
        <v>2.2040000000000002</v>
      </c>
      <c r="N55" s="45">
        <f t="shared" si="24"/>
        <v>0</v>
      </c>
      <c r="O55" s="45">
        <f t="shared" si="25"/>
        <v>4</v>
      </c>
      <c r="P55" s="27">
        <f t="shared" si="26"/>
        <v>0</v>
      </c>
      <c r="R55" s="602">
        <v>2.2040000000000002</v>
      </c>
      <c r="S55" s="45"/>
      <c r="T55" s="45"/>
      <c r="U55" s="1205"/>
    </row>
    <row r="56" spans="1:21" ht="31.5" x14ac:dyDescent="0.25">
      <c r="A56" s="367">
        <v>2.2050000000000001</v>
      </c>
      <c r="B56" s="332" t="s">
        <v>169</v>
      </c>
      <c r="C56" s="307"/>
      <c r="D56" s="353" t="str">
        <f>Checklist!B61</f>
        <v>Have appropriate reference guides or other written instructions or procedures been distributed to transit employees to implement the requirements of the ERP?</v>
      </c>
      <c r="E56" s="26">
        <f>+IF(Checklist!D61="",0,Checklist!D61)</f>
        <v>0</v>
      </c>
      <c r="F56" s="25">
        <f>Weights!E56</f>
        <v>1</v>
      </c>
      <c r="G56" s="227">
        <f>IF(Checklist!C61="X", 0, 1)</f>
        <v>1</v>
      </c>
      <c r="H56" s="26">
        <f t="shared" si="21"/>
        <v>0</v>
      </c>
      <c r="I56" s="25">
        <f t="shared" si="22"/>
        <v>4</v>
      </c>
      <c r="J56" s="27">
        <f t="shared" si="23"/>
        <v>0</v>
      </c>
      <c r="K56" s="313"/>
      <c r="M56" s="304">
        <v>2.2050000000000001</v>
      </c>
      <c r="N56" s="45">
        <f t="shared" si="24"/>
        <v>0</v>
      </c>
      <c r="O56" s="45">
        <f t="shared" si="25"/>
        <v>4</v>
      </c>
      <c r="P56" s="27">
        <f t="shared" si="26"/>
        <v>0</v>
      </c>
      <c r="R56" s="602">
        <v>2.2050000000000001</v>
      </c>
      <c r="S56" s="45"/>
      <c r="T56" s="45"/>
      <c r="U56" s="1205"/>
    </row>
    <row r="57" spans="1:21" ht="21" x14ac:dyDescent="0.25">
      <c r="A57" s="316">
        <v>2.206</v>
      </c>
      <c r="B57" s="321"/>
      <c r="C57" s="307"/>
      <c r="D57" s="353" t="str">
        <f>Checklist!B62</f>
        <v>Are senior staff and middle management ERP coordination meetings held on a regular basis?</v>
      </c>
      <c r="E57" s="26">
        <f>+IF(Checklist!D62="",0,Checklist!D62)</f>
        <v>0</v>
      </c>
      <c r="F57" s="25">
        <f>Weights!E57</f>
        <v>1</v>
      </c>
      <c r="G57" s="227">
        <f>IF(Checklist!C62="X", 0, 1)</f>
        <v>1</v>
      </c>
      <c r="H57" s="26">
        <f t="shared" si="21"/>
        <v>0</v>
      </c>
      <c r="I57" s="25">
        <f t="shared" si="22"/>
        <v>4</v>
      </c>
      <c r="J57" s="27">
        <f t="shared" si="23"/>
        <v>0</v>
      </c>
      <c r="K57" s="313"/>
      <c r="M57" s="304">
        <v>2.206</v>
      </c>
      <c r="N57" s="45" t="str">
        <f t="shared" si="24"/>
        <v xml:space="preserve"> </v>
      </c>
      <c r="O57" s="45" t="str">
        <f t="shared" si="25"/>
        <v xml:space="preserve"> </v>
      </c>
      <c r="P57" s="27" t="str">
        <f t="shared" si="26"/>
        <v xml:space="preserve"> </v>
      </c>
      <c r="R57" s="602">
        <v>2.206</v>
      </c>
      <c r="S57" s="45"/>
      <c r="T57" s="45"/>
      <c r="U57" s="1205"/>
    </row>
    <row r="58" spans="1:21" ht="21.5" thickBot="1" x14ac:dyDescent="0.3">
      <c r="A58" s="367">
        <v>2.2069999999999999</v>
      </c>
      <c r="B58" s="332" t="s">
        <v>169</v>
      </c>
      <c r="C58" s="307"/>
      <c r="D58" s="353" t="str">
        <f>Checklist!B63</f>
        <v>Are informational briefings with appropriate personnel held whenever emergency response protocols are substantially changed or updated?</v>
      </c>
      <c r="E58" s="26">
        <f>+IF(Checklist!D63="",0,Checklist!D63)</f>
        <v>0</v>
      </c>
      <c r="F58" s="25">
        <f>Weights!E58</f>
        <v>1</v>
      </c>
      <c r="G58" s="227">
        <f>IF(Checklist!C63="X", 0, 1)</f>
        <v>1</v>
      </c>
      <c r="H58" s="26">
        <f t="shared" si="21"/>
        <v>0</v>
      </c>
      <c r="I58" s="25">
        <f t="shared" si="22"/>
        <v>4</v>
      </c>
      <c r="J58" s="27">
        <f t="shared" si="23"/>
        <v>0</v>
      </c>
      <c r="K58" s="313"/>
      <c r="M58" s="304">
        <v>2.2069999999999999</v>
      </c>
      <c r="N58" s="45">
        <f t="shared" si="24"/>
        <v>0</v>
      </c>
      <c r="O58" s="45">
        <f t="shared" si="25"/>
        <v>4</v>
      </c>
      <c r="P58" s="27">
        <f t="shared" si="26"/>
        <v>0</v>
      </c>
      <c r="R58" s="602">
        <v>2.2069999999999999</v>
      </c>
      <c r="S58" s="45"/>
      <c r="T58" s="45"/>
      <c r="U58" s="1205"/>
    </row>
    <row r="59" spans="1:21" ht="32" thickBot="1" x14ac:dyDescent="0.3">
      <c r="A59" s="324">
        <v>3</v>
      </c>
      <c r="B59" s="324"/>
      <c r="C59" s="362"/>
      <c r="D59" s="368" t="s">
        <v>17</v>
      </c>
      <c r="E59" s="369"/>
      <c r="F59" s="369"/>
      <c r="G59" s="369"/>
      <c r="H59" s="370">
        <f>SUM(H60:H63)</f>
        <v>0</v>
      </c>
      <c r="I59" s="370">
        <f>SUM(I60:I63)</f>
        <v>16</v>
      </c>
      <c r="J59" s="365">
        <f>H59/I59</f>
        <v>0</v>
      </c>
      <c r="K59" s="313"/>
      <c r="M59" s="330">
        <v>3</v>
      </c>
      <c r="N59" s="52">
        <f>SUM(N60:N63)</f>
        <v>0</v>
      </c>
      <c r="O59" s="52">
        <f>SUM(O60:O63)</f>
        <v>12</v>
      </c>
      <c r="P59" s="366">
        <f>N59/O59</f>
        <v>0</v>
      </c>
      <c r="R59" s="1208">
        <v>3</v>
      </c>
      <c r="S59" s="52"/>
      <c r="T59" s="52"/>
      <c r="U59" s="1213"/>
    </row>
    <row r="60" spans="1:21" ht="31.5" x14ac:dyDescent="0.25">
      <c r="A60" s="371">
        <v>3.101</v>
      </c>
      <c r="B60" s="371" t="s">
        <v>169</v>
      </c>
      <c r="C60" s="309"/>
      <c r="D60" s="351" t="str">
        <f>Checklist!B65</f>
        <v>How frequently do managers and supervisors provide information to front-line personnel  where security and emergency response issues are the primary focus?</v>
      </c>
      <c r="E60" s="26">
        <f>+IF(Checklist!D65="",0,Checklist!D65)</f>
        <v>0</v>
      </c>
      <c r="F60" s="25">
        <f>Weights!E60</f>
        <v>1</v>
      </c>
      <c r="G60" s="227">
        <f>IF(Checklist!C65="X", 0, 1)</f>
        <v>1</v>
      </c>
      <c r="H60" s="26">
        <f t="shared" ref="H60:H63" si="27">E60*F60*G60</f>
        <v>0</v>
      </c>
      <c r="I60" s="25">
        <f t="shared" ref="I60:I63" si="28">F60*G60*4</f>
        <v>4</v>
      </c>
      <c r="J60" s="27">
        <f t="shared" ref="J60:J63" si="29">H60/I60</f>
        <v>0</v>
      </c>
      <c r="K60" s="313"/>
      <c r="M60" s="356">
        <v>3.101</v>
      </c>
      <c r="N60" s="45">
        <f>IF(B60="B",H60," ")</f>
        <v>0</v>
      </c>
      <c r="O60" s="45">
        <f>IF(B60="B",I60," ")</f>
        <v>4</v>
      </c>
      <c r="P60" s="27">
        <f>IF(N60="NOT SCORED","NOT SCORED",IF(B60="B",N60/O60," "))</f>
        <v>0</v>
      </c>
      <c r="R60" s="1212">
        <v>3.101</v>
      </c>
      <c r="S60" s="45"/>
      <c r="T60" s="45"/>
      <c r="U60" s="1205"/>
    </row>
    <row r="61" spans="1:21" ht="21" x14ac:dyDescent="0.25">
      <c r="A61" s="356">
        <v>3.1019999999999999</v>
      </c>
      <c r="B61" s="356"/>
      <c r="C61" s="307"/>
      <c r="D61" s="359" t="str">
        <f>Checklist!B66</f>
        <v>How frequently are  supervisor, manager, and/or foreperson security review and coordination briefings held?</v>
      </c>
      <c r="E61" s="26">
        <f>+IF(Checklist!D66="",0,Checklist!D66)</f>
        <v>0</v>
      </c>
      <c r="F61" s="25">
        <f>Weights!E61</f>
        <v>1</v>
      </c>
      <c r="G61" s="227">
        <f>IF(Checklist!C66="X", 0, 1)</f>
        <v>1</v>
      </c>
      <c r="H61" s="26">
        <f t="shared" si="27"/>
        <v>0</v>
      </c>
      <c r="I61" s="25">
        <f t="shared" si="28"/>
        <v>4</v>
      </c>
      <c r="J61" s="27">
        <f t="shared" si="29"/>
        <v>0</v>
      </c>
      <c r="K61" s="313"/>
      <c r="M61" s="356">
        <v>3.1019999999999999</v>
      </c>
      <c r="N61" s="45" t="str">
        <f>IF(B61="B",H61," ")</f>
        <v xml:space="preserve"> </v>
      </c>
      <c r="O61" s="45" t="str">
        <f>IF(B61="B",I61," ")</f>
        <v xml:space="preserve"> </v>
      </c>
      <c r="P61" s="27" t="str">
        <f>IF(N61="NOT SCORED","NOT SCORED",IF(B61="B",N61/O61," "))</f>
        <v xml:space="preserve"> </v>
      </c>
      <c r="R61" s="1212">
        <v>3.1019999999999999</v>
      </c>
      <c r="S61" s="45"/>
      <c r="T61" s="45"/>
      <c r="U61" s="1205"/>
    </row>
    <row r="62" spans="1:21" ht="42" x14ac:dyDescent="0.25">
      <c r="A62" s="372">
        <v>3.1030000000000002</v>
      </c>
      <c r="B62" s="372" t="s">
        <v>169</v>
      </c>
      <c r="C62" s="307"/>
      <c r="D62" s="373" t="str">
        <f>Checklist!B67</f>
        <v>Does the agency have a program  that actively utilizes a formal  process for  confirming  personnel have a measurable working knowledge of security protocols? (i.e. internal audits, challenge procedures, qualification testing)</v>
      </c>
      <c r="E62" s="26">
        <f>+IF(Checklist!D67="",0,Checklist!D67)</f>
        <v>0</v>
      </c>
      <c r="F62" s="25">
        <f>Weights!E62</f>
        <v>1</v>
      </c>
      <c r="G62" s="227">
        <f>IF(Checklist!C67="X", 0, 1)</f>
        <v>1</v>
      </c>
      <c r="H62" s="26">
        <f t="shared" si="27"/>
        <v>0</v>
      </c>
      <c r="I62" s="25">
        <f t="shared" si="28"/>
        <v>4</v>
      </c>
      <c r="J62" s="27">
        <f t="shared" si="29"/>
        <v>0</v>
      </c>
      <c r="K62" s="313"/>
      <c r="M62" s="356">
        <v>3.1030000000000002</v>
      </c>
      <c r="N62" s="45">
        <f>IF(B62="B",H62," ")</f>
        <v>0</v>
      </c>
      <c r="O62" s="45">
        <f>IF(B62="B",I62," ")</f>
        <v>4</v>
      </c>
      <c r="P62" s="27">
        <f>IF(N62="NOT SCORED","NOT SCORED",IF(B62="B",N62/O62," "))</f>
        <v>0</v>
      </c>
      <c r="R62" s="1212">
        <v>3.1030000000000002</v>
      </c>
      <c r="S62" s="45"/>
      <c r="T62" s="45"/>
      <c r="U62" s="1205"/>
    </row>
    <row r="63" spans="1:21" ht="32" thickBot="1" x14ac:dyDescent="0.3">
      <c r="A63" s="374">
        <v>3.1040000000000001</v>
      </c>
      <c r="B63" s="374" t="s">
        <v>169</v>
      </c>
      <c r="C63" s="322"/>
      <c r="D63" s="375" t="str">
        <f>Checklist!B68</f>
        <v>Does the agency have a written policy requiring managers and/or supervisors  to debrief front-line employees regarding their involvement in or management of any security or emergency incidents?</v>
      </c>
      <c r="E63" s="26">
        <f>+IF(Checklist!D68="",0,Checklist!D68)</f>
        <v>0</v>
      </c>
      <c r="F63" s="25">
        <f>Weights!E63</f>
        <v>1</v>
      </c>
      <c r="G63" s="227">
        <f>IF(Checklist!C68="X", 0, 1)</f>
        <v>1</v>
      </c>
      <c r="H63" s="26">
        <f t="shared" si="27"/>
        <v>0</v>
      </c>
      <c r="I63" s="25">
        <f t="shared" si="28"/>
        <v>4</v>
      </c>
      <c r="J63" s="27">
        <f t="shared" si="29"/>
        <v>0</v>
      </c>
      <c r="K63" s="313"/>
      <c r="M63" s="356">
        <v>3.1040000000000001</v>
      </c>
      <c r="N63" s="45">
        <f>IF(B63="B",H63," ")</f>
        <v>0</v>
      </c>
      <c r="O63" s="45">
        <f>IF(B63="B",I63," ")</f>
        <v>4</v>
      </c>
      <c r="P63" s="27">
        <f>IF(N63="NOT SCORED","NOT SCORED",IF(B63="B",N63/O63," "))</f>
        <v>0</v>
      </c>
      <c r="R63" s="1212">
        <v>3.1040000000000001</v>
      </c>
      <c r="S63" s="45"/>
      <c r="T63" s="45"/>
      <c r="U63" s="1205"/>
    </row>
    <row r="64" spans="1:21" ht="21.5" thickBot="1" x14ac:dyDescent="0.3">
      <c r="A64" s="324">
        <v>4</v>
      </c>
      <c r="B64" s="324"/>
      <c r="C64" s="362"/>
      <c r="D64" s="368" t="s">
        <v>18</v>
      </c>
      <c r="E64" s="369"/>
      <c r="F64" s="369"/>
      <c r="G64" s="369"/>
      <c r="H64" s="370">
        <f>SUM(H65:H75)</f>
        <v>0</v>
      </c>
      <c r="I64" s="370">
        <f>SUM(I65:I75)</f>
        <v>40</v>
      </c>
      <c r="J64" s="365">
        <f>H64/I64</f>
        <v>0</v>
      </c>
      <c r="K64" s="313"/>
      <c r="M64" s="330">
        <v>4</v>
      </c>
      <c r="N64" s="52">
        <f>SUM(N65:N75)</f>
        <v>0</v>
      </c>
      <c r="O64" s="52">
        <f>SUM(O65:O75)</f>
        <v>20</v>
      </c>
      <c r="P64" s="366">
        <f>N64/O64</f>
        <v>0</v>
      </c>
      <c r="R64" s="1208">
        <v>4</v>
      </c>
      <c r="S64" s="52"/>
      <c r="T64" s="52"/>
      <c r="U64" s="1213"/>
    </row>
    <row r="65" spans="1:21" ht="31.5" x14ac:dyDescent="0.25">
      <c r="A65" s="314">
        <v>4.101</v>
      </c>
      <c r="B65" s="321"/>
      <c r="C65" s="309"/>
      <c r="D65" s="376" t="str">
        <f>Checklist!B70</f>
        <v xml:space="preserve">Have Mutual Aid agreements been established between the transit agency and entities in the area that would be called upon to supplement the agency's resources in the event of an emergency event? </v>
      </c>
      <c r="E65" s="26">
        <f>+IF(Checklist!D70="",0,Checklist!D70)</f>
        <v>0</v>
      </c>
      <c r="F65" s="25">
        <f>Weights!E65</f>
        <v>1</v>
      </c>
      <c r="G65" s="227">
        <f>IF(Checklist!C70="X", 0, 1)</f>
        <v>1</v>
      </c>
      <c r="H65" s="26">
        <f t="shared" ref="H65:H75" si="30">E65*F65*G65</f>
        <v>0</v>
      </c>
      <c r="I65" s="25">
        <f t="shared" ref="I65:I75" si="31">F65*G65*4</f>
        <v>4</v>
      </c>
      <c r="J65" s="27">
        <f t="shared" ref="J65:J75" si="32">H65/I65</f>
        <v>0</v>
      </c>
      <c r="K65" s="313"/>
      <c r="M65" s="307">
        <v>4.101</v>
      </c>
      <c r="N65" s="45" t="str">
        <f t="shared" ref="N65:N75" si="33">IF(B65="B",H65," ")</f>
        <v xml:space="preserve"> </v>
      </c>
      <c r="O65" s="45" t="str">
        <f t="shared" ref="O65:O75" si="34">IF(B65="B",I65," ")</f>
        <v xml:space="preserve"> </v>
      </c>
      <c r="P65" s="27" t="str">
        <f t="shared" ref="P65:P75" si="35">IF(N65="NOT SCORED","NOT SCORED",IF(B65="B",N65/O65," "))</f>
        <v xml:space="preserve"> </v>
      </c>
      <c r="R65" s="1209">
        <v>4.101</v>
      </c>
      <c r="S65" s="45"/>
      <c r="T65" s="45"/>
      <c r="U65" s="1205"/>
    </row>
    <row r="66" spans="1:21" ht="31.5" x14ac:dyDescent="0.25">
      <c r="A66" s="367">
        <v>4.1020000000000003</v>
      </c>
      <c r="B66" s="332" t="s">
        <v>169</v>
      </c>
      <c r="C66" s="307"/>
      <c r="D66" s="376" t="str">
        <f>Checklist!B71</f>
        <v>Does the agency participate in a regional Emergency Management Working Group or similar regional coordinating body for emergency preparedness and response?</v>
      </c>
      <c r="E66" s="26">
        <f>+IF(Checklist!D71="",0,Checklist!D71)</f>
        <v>0</v>
      </c>
      <c r="F66" s="25">
        <f>Weights!E66</f>
        <v>1</v>
      </c>
      <c r="G66" s="227">
        <f>IF(Checklist!C71="X", 0, 1)</f>
        <v>1</v>
      </c>
      <c r="H66" s="26">
        <f t="shared" si="30"/>
        <v>0</v>
      </c>
      <c r="I66" s="25">
        <f t="shared" si="31"/>
        <v>4</v>
      </c>
      <c r="J66" s="27">
        <f t="shared" si="32"/>
        <v>0</v>
      </c>
      <c r="K66" s="313"/>
      <c r="M66" s="304">
        <v>4.1020000000000003</v>
      </c>
      <c r="N66" s="45">
        <f t="shared" si="33"/>
        <v>0</v>
      </c>
      <c r="O66" s="45">
        <f t="shared" si="34"/>
        <v>4</v>
      </c>
      <c r="P66" s="27">
        <f t="shared" si="35"/>
        <v>0</v>
      </c>
      <c r="R66" s="602">
        <v>4.1020000000000003</v>
      </c>
      <c r="S66" s="45"/>
      <c r="T66" s="45"/>
      <c r="U66" s="1205"/>
    </row>
    <row r="67" spans="1:21" ht="21" x14ac:dyDescent="0.25">
      <c r="A67" s="367">
        <v>4.1029999999999998</v>
      </c>
      <c r="B67" s="332" t="s">
        <v>169</v>
      </c>
      <c r="C67" s="307"/>
      <c r="D67" s="377" t="str">
        <f>Checklist!B72</f>
        <v>Have regional incident management protocols been shared with the agency and incorporated into the agency's ERP/SSP/SEPP?</v>
      </c>
      <c r="E67" s="26">
        <f>+IF(Checklist!D72="",0,Checklist!D72)</f>
        <v>0</v>
      </c>
      <c r="F67" s="25">
        <f>Weights!E67</f>
        <v>1</v>
      </c>
      <c r="G67" s="227">
        <f>IF(Checklist!C72="X", 0, 1)</f>
        <v>1</v>
      </c>
      <c r="H67" s="26">
        <f t="shared" si="30"/>
        <v>0</v>
      </c>
      <c r="I67" s="25">
        <f t="shared" si="31"/>
        <v>4</v>
      </c>
      <c r="J67" s="27">
        <f t="shared" si="32"/>
        <v>0</v>
      </c>
      <c r="K67" s="313"/>
      <c r="M67" s="304">
        <v>4.1029999999999998</v>
      </c>
      <c r="N67" s="45">
        <f t="shared" si="33"/>
        <v>0</v>
      </c>
      <c r="O67" s="45">
        <f t="shared" si="34"/>
        <v>4</v>
      </c>
      <c r="P67" s="27">
        <f t="shared" si="35"/>
        <v>0</v>
      </c>
      <c r="R67" s="602">
        <v>4.1029999999999998</v>
      </c>
      <c r="S67" s="45"/>
      <c r="T67" s="45"/>
      <c r="U67" s="1205"/>
    </row>
    <row r="68" spans="1:21" ht="21" x14ac:dyDescent="0.25">
      <c r="A68" s="316">
        <v>4.1040000000000001</v>
      </c>
      <c r="B68" s="321"/>
      <c r="C68" s="307"/>
      <c r="D68" s="334" t="str">
        <f>Checklist!B73</f>
        <v>Have agency resources been appropriately identified and provided to the regional EMA?</v>
      </c>
      <c r="E68" s="26">
        <f>+IF(Checklist!D73="",0,Checklist!D73)</f>
        <v>0</v>
      </c>
      <c r="F68" s="25">
        <f>Weights!E68</f>
        <v>1</v>
      </c>
      <c r="G68" s="227">
        <f>IF(Checklist!C73="X", 0, 1)</f>
        <v>1</v>
      </c>
      <c r="H68" s="26">
        <f t="shared" si="30"/>
        <v>0</v>
      </c>
      <c r="I68" s="25">
        <f t="shared" si="31"/>
        <v>4</v>
      </c>
      <c r="J68" s="27">
        <f t="shared" si="32"/>
        <v>0</v>
      </c>
      <c r="K68" s="313"/>
      <c r="M68" s="304">
        <v>4.1040000000000001</v>
      </c>
      <c r="N68" s="45" t="str">
        <f t="shared" si="33"/>
        <v xml:space="preserve"> </v>
      </c>
      <c r="O68" s="45" t="str">
        <f t="shared" si="34"/>
        <v xml:space="preserve"> </v>
      </c>
      <c r="P68" s="27" t="str">
        <f t="shared" si="35"/>
        <v xml:space="preserve"> </v>
      </c>
      <c r="R68" s="602">
        <v>4.1040000000000001</v>
      </c>
      <c r="S68" s="45"/>
      <c r="T68" s="45"/>
      <c r="U68" s="1205"/>
    </row>
    <row r="69" spans="1:21" ht="21" x14ac:dyDescent="0.25">
      <c r="A69" s="367">
        <v>4.1050000000000004</v>
      </c>
      <c r="B69" s="332" t="s">
        <v>169</v>
      </c>
      <c r="C69" s="307"/>
      <c r="D69" s="373" t="str">
        <f>Checklist!B74</f>
        <v>Does the agency have a designated point-of-contact or liaison from the local/regional Emergency Operations Center (EOC)?</v>
      </c>
      <c r="E69" s="26">
        <f>+IF(Checklist!D74="",0,Checklist!D74)</f>
        <v>0</v>
      </c>
      <c r="F69" s="25">
        <f>Weights!E69</f>
        <v>1</v>
      </c>
      <c r="G69" s="227">
        <f>IF(Checklist!C74="X", 0, 1)</f>
        <v>1</v>
      </c>
      <c r="H69" s="26">
        <f t="shared" si="30"/>
        <v>0</v>
      </c>
      <c r="I69" s="25">
        <f t="shared" si="31"/>
        <v>4</v>
      </c>
      <c r="J69" s="27">
        <f t="shared" si="32"/>
        <v>0</v>
      </c>
      <c r="K69" s="313"/>
      <c r="M69" s="304">
        <v>4.1050000000000004</v>
      </c>
      <c r="N69" s="45">
        <f t="shared" si="33"/>
        <v>0</v>
      </c>
      <c r="O69" s="45">
        <f t="shared" si="34"/>
        <v>4</v>
      </c>
      <c r="P69" s="27">
        <f t="shared" si="35"/>
        <v>0</v>
      </c>
      <c r="R69" s="602">
        <v>4.1050000000000004</v>
      </c>
      <c r="S69" s="45"/>
      <c r="T69" s="45"/>
      <c r="U69" s="1205"/>
    </row>
    <row r="70" spans="1:21" ht="21" x14ac:dyDescent="0.25">
      <c r="A70" s="316">
        <v>4.1059999999999999</v>
      </c>
      <c r="B70" s="321"/>
      <c r="C70" s="307"/>
      <c r="D70" s="334" t="str">
        <f>Checklist!B75</f>
        <v>Does the agency send a representative to the local/regional EOC, should it be activated?</v>
      </c>
      <c r="E70" s="26">
        <f>+IF(Checklist!D75="",0,Checklist!D75)</f>
        <v>0</v>
      </c>
      <c r="F70" s="25">
        <f>Weights!E70</f>
        <v>1</v>
      </c>
      <c r="G70" s="227">
        <f>IF(Checklist!C75="X", 0, 1)</f>
        <v>1</v>
      </c>
      <c r="H70" s="26">
        <f t="shared" si="30"/>
        <v>0</v>
      </c>
      <c r="I70" s="25">
        <f t="shared" si="31"/>
        <v>4</v>
      </c>
      <c r="J70" s="27">
        <f t="shared" si="32"/>
        <v>0</v>
      </c>
      <c r="K70" s="313"/>
      <c r="M70" s="304">
        <v>4.1059999999999999</v>
      </c>
      <c r="N70" s="45" t="str">
        <f t="shared" si="33"/>
        <v xml:space="preserve"> </v>
      </c>
      <c r="O70" s="45" t="str">
        <f t="shared" si="34"/>
        <v xml:space="preserve"> </v>
      </c>
      <c r="P70" s="27" t="str">
        <f t="shared" si="35"/>
        <v xml:space="preserve"> </v>
      </c>
      <c r="R70" s="602">
        <v>4.1059999999999999</v>
      </c>
      <c r="S70" s="45"/>
      <c r="T70" s="45"/>
      <c r="U70" s="1205"/>
    </row>
    <row r="71" spans="1:21" ht="31.5" x14ac:dyDescent="0.25">
      <c r="A71" s="316">
        <v>4.1070000000000002</v>
      </c>
      <c r="B71" s="321"/>
      <c r="C71" s="307"/>
      <c r="D71" s="334" t="str">
        <f>Checklist!B76</f>
        <v>Does the agency have a process for sharing information with the regional/local EOC (i.e., contacts, procedures, resource inventories, etc.)?</v>
      </c>
      <c r="E71" s="26">
        <f>+IF(Checklist!D76="",0,Checklist!D76)</f>
        <v>0</v>
      </c>
      <c r="F71" s="25">
        <f>Weights!E71</f>
        <v>1</v>
      </c>
      <c r="G71" s="227">
        <f>IF(Checklist!C76="X", 0, 1)</f>
        <v>1</v>
      </c>
      <c r="H71" s="26">
        <f t="shared" si="30"/>
        <v>0</v>
      </c>
      <c r="I71" s="25">
        <f t="shared" si="31"/>
        <v>4</v>
      </c>
      <c r="J71" s="27">
        <f t="shared" si="32"/>
        <v>0</v>
      </c>
      <c r="K71" s="313"/>
      <c r="M71" s="304">
        <v>4.1070000000000002</v>
      </c>
      <c r="N71" s="45" t="str">
        <f t="shared" si="33"/>
        <v xml:space="preserve"> </v>
      </c>
      <c r="O71" s="45" t="str">
        <f t="shared" si="34"/>
        <v xml:space="preserve"> </v>
      </c>
      <c r="P71" s="27" t="str">
        <f t="shared" si="35"/>
        <v xml:space="preserve"> </v>
      </c>
      <c r="R71" s="602">
        <v>4.1070000000000002</v>
      </c>
      <c r="S71" s="45"/>
      <c r="T71" s="45"/>
      <c r="U71" s="1205"/>
    </row>
    <row r="72" spans="1:21" ht="31.5" x14ac:dyDescent="0.25">
      <c r="A72" s="367">
        <v>4.1079999999999997</v>
      </c>
      <c r="B72" s="332" t="s">
        <v>169</v>
      </c>
      <c r="C72" s="307"/>
      <c r="D72" s="333" t="str">
        <f>Checklist!B77</f>
        <v>Has the agency developed internal incident management protocols that comply with the National Response Plan and the National Incident Management System (NIMS)?</v>
      </c>
      <c r="E72" s="26">
        <f>+IF(Checklist!D77="",0,Checklist!D77)</f>
        <v>0</v>
      </c>
      <c r="F72" s="25">
        <f>Weights!E72</f>
        <v>1</v>
      </c>
      <c r="G72" s="227">
        <f>IF(Checklist!C77="X", 0, 1)</f>
        <v>1</v>
      </c>
      <c r="H72" s="26">
        <f t="shared" si="30"/>
        <v>0</v>
      </c>
      <c r="I72" s="25">
        <f t="shared" si="31"/>
        <v>4</v>
      </c>
      <c r="J72" s="27">
        <f t="shared" si="32"/>
        <v>0</v>
      </c>
      <c r="K72" s="313"/>
      <c r="M72" s="304">
        <v>4.1079999999999997</v>
      </c>
      <c r="N72" s="45">
        <f t="shared" si="33"/>
        <v>0</v>
      </c>
      <c r="O72" s="45">
        <f t="shared" si="34"/>
        <v>4</v>
      </c>
      <c r="P72" s="27">
        <f t="shared" si="35"/>
        <v>0</v>
      </c>
      <c r="R72" s="602">
        <v>4.1079999999999997</v>
      </c>
      <c r="S72" s="45"/>
      <c r="T72" s="45"/>
      <c r="U72" s="1205"/>
    </row>
    <row r="73" spans="1:21" ht="21" x14ac:dyDescent="0.25">
      <c r="A73" s="316">
        <v>4.109</v>
      </c>
      <c r="B73" s="321"/>
      <c r="C73" s="307"/>
      <c r="D73" s="377" t="str">
        <f>Checklist!B78</f>
        <v>Have the agency's emergency response protocols been shared with the EMA and appropriate first responder agencies?</v>
      </c>
      <c r="E73" s="26">
        <f>+IF(Checklist!D78="",0,Checklist!D78)</f>
        <v>0</v>
      </c>
      <c r="F73" s="25">
        <f>Weights!E73</f>
        <v>1</v>
      </c>
      <c r="G73" s="227">
        <f>IF(Checklist!C78="X", 0, 1)</f>
        <v>1</v>
      </c>
      <c r="H73" s="26">
        <f t="shared" si="30"/>
        <v>0</v>
      </c>
      <c r="I73" s="25">
        <f t="shared" si="31"/>
        <v>4</v>
      </c>
      <c r="J73" s="27">
        <f t="shared" si="32"/>
        <v>0</v>
      </c>
      <c r="K73" s="313"/>
      <c r="M73" s="304">
        <v>4.109</v>
      </c>
      <c r="N73" s="45" t="str">
        <f t="shared" si="33"/>
        <v xml:space="preserve"> </v>
      </c>
      <c r="O73" s="45" t="str">
        <f t="shared" si="34"/>
        <v xml:space="preserve"> </v>
      </c>
      <c r="P73" s="27" t="str">
        <f t="shared" si="35"/>
        <v xml:space="preserve"> </v>
      </c>
      <c r="R73" s="602">
        <v>4.109</v>
      </c>
      <c r="S73" s="45"/>
      <c r="T73" s="45"/>
      <c r="U73" s="1205"/>
    </row>
    <row r="74" spans="1:21" ht="21" x14ac:dyDescent="0.25">
      <c r="A74" s="367">
        <v>4.1100000000000003</v>
      </c>
      <c r="B74" s="332" t="s">
        <v>169</v>
      </c>
      <c r="C74" s="307" t="s">
        <v>186</v>
      </c>
      <c r="D74" s="378" t="str">
        <f>Checklist!B79</f>
        <v>Has the transit system tested its communications systems for interoperability with appropriate emergency response agencies?</v>
      </c>
      <c r="E74" s="26">
        <f>+IF(Checklist!D79="",0,Checklist!D79)</f>
        <v>0</v>
      </c>
      <c r="F74" s="25">
        <f>Weights!E74</f>
        <v>1</v>
      </c>
      <c r="G74" s="227">
        <f>IF(Checklist!C79="X", 0, 1)</f>
        <v>1</v>
      </c>
      <c r="H74" s="26">
        <f t="shared" si="30"/>
        <v>0</v>
      </c>
      <c r="I74" s="25">
        <f t="shared" si="31"/>
        <v>4</v>
      </c>
      <c r="J74" s="27">
        <f t="shared" si="32"/>
        <v>0</v>
      </c>
      <c r="K74" s="313"/>
      <c r="M74" s="304">
        <v>4.1100000000000003</v>
      </c>
      <c r="N74" s="45">
        <f t="shared" si="33"/>
        <v>0</v>
      </c>
      <c r="O74" s="45">
        <f t="shared" si="34"/>
        <v>4</v>
      </c>
      <c r="P74" s="27">
        <f t="shared" si="35"/>
        <v>0</v>
      </c>
      <c r="R74" s="602">
        <v>4.1100000000000003</v>
      </c>
      <c r="S74" s="45"/>
      <c r="T74" s="45"/>
      <c r="U74" s="1205"/>
    </row>
    <row r="75" spans="1:21" ht="42.5" thickBot="1" x14ac:dyDescent="0.3">
      <c r="A75" s="379">
        <v>4.1109999999999998</v>
      </c>
      <c r="B75" s="332" t="s">
        <v>169</v>
      </c>
      <c r="C75" s="322"/>
      <c r="D75" s="380" t="str">
        <f>Checklist!B80</f>
        <v>If the agency's communications systems are NOT inter-operable with appropriate emergency response agencies, have alternate communication protocols been established?  Describe the alternate communication protocols in the justification.</v>
      </c>
      <c r="E75" s="26">
        <f>+IF(Checklist!D80="",0,Checklist!D80)</f>
        <v>0</v>
      </c>
      <c r="F75" s="25">
        <f>Weights!E75</f>
        <v>1</v>
      </c>
      <c r="G75" s="227">
        <f>IF(Checklist!C80="X", 0, 1)</f>
        <v>0</v>
      </c>
      <c r="H75" s="26">
        <f t="shared" si="30"/>
        <v>0</v>
      </c>
      <c r="I75" s="25">
        <f t="shared" si="31"/>
        <v>0</v>
      </c>
      <c r="J75" s="27" t="e">
        <f t="shared" si="32"/>
        <v>#DIV/0!</v>
      </c>
      <c r="K75" s="313"/>
      <c r="M75" s="304">
        <v>4.1109999999999998</v>
      </c>
      <c r="N75" s="45">
        <f t="shared" si="33"/>
        <v>0</v>
      </c>
      <c r="O75" s="45">
        <f t="shared" si="34"/>
        <v>0</v>
      </c>
      <c r="P75" s="27" t="e">
        <f t="shared" si="35"/>
        <v>#DIV/0!</v>
      </c>
      <c r="R75" s="602">
        <v>4.1109999999999998</v>
      </c>
      <c r="S75" s="45"/>
      <c r="T75" s="45"/>
      <c r="U75" s="1205"/>
    </row>
    <row r="76" spans="1:21" x14ac:dyDescent="0.25">
      <c r="A76" s="381"/>
      <c r="B76" s="381"/>
      <c r="C76" s="339"/>
      <c r="D76" s="382" t="s">
        <v>77</v>
      </c>
      <c r="E76" s="383"/>
      <c r="F76" s="383"/>
      <c r="G76" s="383"/>
      <c r="H76" s="383"/>
      <c r="I76" s="383"/>
      <c r="J76" s="384"/>
      <c r="K76" s="313"/>
      <c r="M76" s="385"/>
      <c r="N76" s="48"/>
      <c r="O76" s="48"/>
      <c r="P76" s="386"/>
      <c r="R76" s="1214"/>
      <c r="S76" s="48"/>
      <c r="T76" s="48"/>
      <c r="U76" s="1215"/>
    </row>
    <row r="77" spans="1:21" ht="13.5" thickBot="1" x14ac:dyDescent="0.3">
      <c r="A77" s="344">
        <v>5</v>
      </c>
      <c r="B77" s="344"/>
      <c r="C77" s="345"/>
      <c r="D77" s="387" t="s">
        <v>19</v>
      </c>
      <c r="E77" s="388"/>
      <c r="F77" s="388"/>
      <c r="G77" s="388"/>
      <c r="H77" s="389">
        <f>SUM(H78:H112)</f>
        <v>0</v>
      </c>
      <c r="I77" s="389">
        <f>SUM(I78:I112)</f>
        <v>104</v>
      </c>
      <c r="J77" s="349">
        <f>H77/I77</f>
        <v>0</v>
      </c>
      <c r="K77" s="313"/>
      <c r="M77" s="330">
        <v>5</v>
      </c>
      <c r="N77" s="52">
        <f>SUM(N78:N112)</f>
        <v>0</v>
      </c>
      <c r="O77" s="52">
        <f>SUM(O78:O112)</f>
        <v>40</v>
      </c>
      <c r="P77" s="331">
        <f>N77/O77</f>
        <v>0</v>
      </c>
      <c r="R77" s="1208">
        <v>5</v>
      </c>
      <c r="S77" s="52"/>
      <c r="T77" s="52"/>
      <c r="U77" s="1203"/>
    </row>
    <row r="78" spans="1:21" ht="21" x14ac:dyDescent="0.25">
      <c r="A78" s="650">
        <v>5.101</v>
      </c>
      <c r="B78" s="332" t="s">
        <v>169</v>
      </c>
      <c r="C78" s="309" t="s">
        <v>187</v>
      </c>
      <c r="D78" s="390" t="str">
        <f>Checklist!B83</f>
        <v>Is initial training provided to all new agency employees regarding security orientation/awareness?</v>
      </c>
      <c r="E78" s="26">
        <f>+IF(Checklist!D83="",0,Checklist!D83)</f>
        <v>0</v>
      </c>
      <c r="F78" s="25">
        <f>Weights!E78</f>
        <v>1</v>
      </c>
      <c r="G78" s="227">
        <f>IF(Checklist!C83="X", 0, 1)</f>
        <v>1</v>
      </c>
      <c r="H78" s="26">
        <f t="shared" ref="H78:H112" si="36">E78*F78*G78</f>
        <v>0</v>
      </c>
      <c r="I78" s="25">
        <f t="shared" ref="I78:I112" si="37">F78*G78*4</f>
        <v>4</v>
      </c>
      <c r="J78" s="27">
        <f t="shared" ref="J78:J112" si="38">H78/I78</f>
        <v>0</v>
      </c>
      <c r="K78" s="313"/>
      <c r="M78" s="650">
        <v>5.101</v>
      </c>
      <c r="N78" s="45">
        <f t="shared" ref="N78:N112" si="39">IF(B78="B",H78," ")</f>
        <v>0</v>
      </c>
      <c r="O78" s="45">
        <f t="shared" ref="O78:O112" si="40">IF(B78="B",I78," ")</f>
        <v>4</v>
      </c>
      <c r="P78" s="27">
        <f t="shared" ref="P78:P112" si="41">IF(N78="NOT SCORED","NOT SCORED",IF(B78="B",N78/O78," "))</f>
        <v>0</v>
      </c>
      <c r="R78" s="1216">
        <v>5.101</v>
      </c>
      <c r="S78" s="45"/>
      <c r="T78" s="45"/>
      <c r="U78" s="1205"/>
    </row>
    <row r="79" spans="1:21" ht="31.5" x14ac:dyDescent="0.25">
      <c r="A79" s="656">
        <v>5.1020000000000003</v>
      </c>
      <c r="B79" s="307"/>
      <c r="C79" s="307" t="s">
        <v>187</v>
      </c>
      <c r="D79" s="391" t="str">
        <f>Checklist!B84</f>
        <v>Is annual refresher training regarding security orientation/awareness provided to all employees regardless of position or job function in a formal manner?</v>
      </c>
      <c r="E79" s="26">
        <f>+IF(Checklist!D84="",0,Checklist!D84)</f>
        <v>0</v>
      </c>
      <c r="F79" s="25">
        <f>Weights!E79</f>
        <v>1</v>
      </c>
      <c r="G79" s="227">
        <f>IF(Checklist!C84="X", 0, 1)</f>
        <v>1</v>
      </c>
      <c r="H79" s="26">
        <f t="shared" si="36"/>
        <v>0</v>
      </c>
      <c r="I79" s="25">
        <f t="shared" si="37"/>
        <v>4</v>
      </c>
      <c r="J79" s="27">
        <f t="shared" si="38"/>
        <v>0</v>
      </c>
      <c r="K79" s="313"/>
      <c r="M79" s="656">
        <v>5.1020000000000003</v>
      </c>
      <c r="N79" s="45" t="str">
        <f t="shared" si="39"/>
        <v xml:space="preserve"> </v>
      </c>
      <c r="O79" s="45" t="str">
        <f t="shared" si="40"/>
        <v xml:space="preserve"> </v>
      </c>
      <c r="P79" s="27" t="str">
        <f t="shared" si="41"/>
        <v xml:space="preserve"> </v>
      </c>
      <c r="R79" s="1217">
        <v>5.1020000000000003</v>
      </c>
      <c r="S79" s="45"/>
      <c r="T79" s="45"/>
      <c r="U79" s="1205"/>
    </row>
    <row r="80" spans="1:21" ht="21" x14ac:dyDescent="0.25">
      <c r="A80" s="506">
        <v>5.1029999999999998</v>
      </c>
      <c r="B80" s="303" t="s">
        <v>169</v>
      </c>
      <c r="C80" s="307" t="s">
        <v>187</v>
      </c>
      <c r="D80" s="391" t="str">
        <f>Checklist!B85</f>
        <v xml:space="preserve">Is annual refresher training provided regarding security orientation/awareness to managers and supervisors? </v>
      </c>
      <c r="E80" s="26">
        <f>+IF(Checklist!D85="",0,Checklist!D85)</f>
        <v>0</v>
      </c>
      <c r="F80" s="25">
        <f>Weights!E80</f>
        <v>1</v>
      </c>
      <c r="G80" s="227">
        <f>IF(Checklist!C85="X", 0, 1)</f>
        <v>0</v>
      </c>
      <c r="H80" s="26">
        <f t="shared" si="36"/>
        <v>0</v>
      </c>
      <c r="I80" s="25">
        <f t="shared" si="37"/>
        <v>0</v>
      </c>
      <c r="J80" s="27" t="e">
        <f t="shared" si="38"/>
        <v>#DIV/0!</v>
      </c>
      <c r="K80" s="313"/>
      <c r="M80" s="506">
        <v>5.1029999999999998</v>
      </c>
      <c r="N80" s="45">
        <f t="shared" si="39"/>
        <v>0</v>
      </c>
      <c r="O80" s="45">
        <f t="shared" si="40"/>
        <v>0</v>
      </c>
      <c r="P80" s="27" t="e">
        <f t="shared" si="41"/>
        <v>#DIV/0!</v>
      </c>
      <c r="R80" s="1216">
        <v>5.1029999999999998</v>
      </c>
      <c r="S80" s="45"/>
      <c r="T80" s="45"/>
      <c r="U80" s="1205"/>
    </row>
    <row r="81" spans="1:21" ht="21" x14ac:dyDescent="0.25">
      <c r="A81" s="506">
        <v>5.1040000000000001</v>
      </c>
      <c r="B81" s="303" t="s">
        <v>169</v>
      </c>
      <c r="C81" s="307" t="s">
        <v>187</v>
      </c>
      <c r="D81" s="391" t="str">
        <f>Checklist!B86</f>
        <v xml:space="preserve">Is annual refresher training provided regarding security orientation/awareness  to front-line employees? </v>
      </c>
      <c r="E81" s="26">
        <f>+IF(Checklist!D86="",0,Checklist!D86)</f>
        <v>0</v>
      </c>
      <c r="F81" s="25">
        <f>Weights!E81</f>
        <v>1</v>
      </c>
      <c r="G81" s="227">
        <f>IF(Checklist!C86="X", 0, 1)</f>
        <v>0</v>
      </c>
      <c r="H81" s="26">
        <f t="shared" si="36"/>
        <v>0</v>
      </c>
      <c r="I81" s="25">
        <f t="shared" si="37"/>
        <v>0</v>
      </c>
      <c r="J81" s="27" t="e">
        <f t="shared" si="38"/>
        <v>#DIV/0!</v>
      </c>
      <c r="K81" s="313"/>
      <c r="M81" s="506">
        <v>5.1040000000000001</v>
      </c>
      <c r="N81" s="45">
        <f t="shared" si="39"/>
        <v>0</v>
      </c>
      <c r="O81" s="45">
        <f t="shared" si="40"/>
        <v>0</v>
      </c>
      <c r="P81" s="27" t="e">
        <f t="shared" si="41"/>
        <v>#DIV/0!</v>
      </c>
      <c r="R81" s="1216">
        <v>5.1040000000000001</v>
      </c>
      <c r="S81" s="45"/>
      <c r="T81" s="45"/>
      <c r="U81" s="1205"/>
    </row>
    <row r="82" spans="1:21" ht="21" x14ac:dyDescent="0.25">
      <c r="A82" s="509">
        <v>5.1050000000000004</v>
      </c>
      <c r="B82" s="307"/>
      <c r="C82" s="307"/>
      <c r="D82" s="392" t="str">
        <f>Checklist!B87</f>
        <v>Is ongoing advanced security training focused on job function provided at least annually?</v>
      </c>
      <c r="E82" s="26">
        <f>+IF(Checklist!D87="",0,Checklist!D87)</f>
        <v>0</v>
      </c>
      <c r="F82" s="25">
        <f>Weights!E82</f>
        <v>1</v>
      </c>
      <c r="G82" s="227">
        <f>IF(Checklist!C87="X", 0, 1)</f>
        <v>1</v>
      </c>
      <c r="H82" s="26">
        <f t="shared" si="36"/>
        <v>0</v>
      </c>
      <c r="I82" s="25">
        <f t="shared" si="37"/>
        <v>4</v>
      </c>
      <c r="J82" s="27">
        <f t="shared" si="38"/>
        <v>0</v>
      </c>
      <c r="K82" s="313"/>
      <c r="M82" s="509">
        <v>5.1050000000000004</v>
      </c>
      <c r="N82" s="45" t="str">
        <f t="shared" si="39"/>
        <v xml:space="preserve"> </v>
      </c>
      <c r="O82" s="45" t="str">
        <f t="shared" si="40"/>
        <v xml:space="preserve"> </v>
      </c>
      <c r="P82" s="27" t="str">
        <f t="shared" si="41"/>
        <v xml:space="preserve"> </v>
      </c>
      <c r="R82" s="1218">
        <v>5.1050000000000004</v>
      </c>
      <c r="S82" s="45"/>
      <c r="T82" s="45"/>
      <c r="U82" s="1205"/>
    </row>
    <row r="83" spans="1:21" ht="31.5" x14ac:dyDescent="0.25">
      <c r="A83" s="729">
        <v>5.1059999999999999</v>
      </c>
      <c r="B83" s="460"/>
      <c r="C83" s="460"/>
      <c r="D83" s="392" t="str">
        <f>Checklist!B88</f>
        <v>Is initial training specific to active shooter (run/fight/hide, Lockdown procedures or similar) provided to all employees regardless of position or job function, in a formal manner?</v>
      </c>
      <c r="E83" s="26">
        <f>+IF(Checklist!D88="",0,Checklist!D88)</f>
        <v>0</v>
      </c>
      <c r="F83" s="25">
        <f>Weights!E83</f>
        <v>1</v>
      </c>
      <c r="G83" s="227">
        <f>IF(Checklist!C88="X", 0, 1)</f>
        <v>1</v>
      </c>
      <c r="H83" s="26">
        <f t="shared" ref="H83:H84" si="42">E83*F83*G83</f>
        <v>0</v>
      </c>
      <c r="I83" s="25">
        <f t="shared" ref="I83:I84" si="43">F83*G83*4</f>
        <v>4</v>
      </c>
      <c r="J83" s="27">
        <f t="shared" ref="J83:J84" si="44">H83/I83</f>
        <v>0</v>
      </c>
      <c r="K83" s="313"/>
      <c r="M83" s="729">
        <v>5.1059999999999999</v>
      </c>
      <c r="N83" s="45" t="str">
        <f t="shared" si="39"/>
        <v xml:space="preserve"> </v>
      </c>
      <c r="O83" s="45" t="str">
        <f t="shared" si="40"/>
        <v xml:space="preserve"> </v>
      </c>
      <c r="P83" s="27" t="str">
        <f t="shared" si="41"/>
        <v xml:space="preserve"> </v>
      </c>
      <c r="R83" s="1219">
        <v>5.1059999999999999</v>
      </c>
      <c r="S83" s="45"/>
      <c r="T83" s="45"/>
      <c r="U83" s="1205"/>
    </row>
    <row r="84" spans="1:21" ht="31.5" x14ac:dyDescent="0.25">
      <c r="A84" s="729">
        <v>5.1070000000000002</v>
      </c>
      <c r="B84" s="460"/>
      <c r="C84" s="460"/>
      <c r="D84" s="392" t="str">
        <f>Checklist!B89</f>
        <v>Is annual refresher training specific to active shooter (run/fight/hide, Lockdown procedures or similar) provided to all employees regardless of position or job function?</v>
      </c>
      <c r="E84" s="26">
        <f>+IF(Checklist!D89="",0,Checklist!D89)</f>
        <v>0</v>
      </c>
      <c r="F84" s="25">
        <f>Weights!E84</f>
        <v>1</v>
      </c>
      <c r="G84" s="227">
        <f>IF(Checklist!C89="X", 0, 1)</f>
        <v>1</v>
      </c>
      <c r="H84" s="26">
        <f t="shared" si="42"/>
        <v>0</v>
      </c>
      <c r="I84" s="25">
        <f t="shared" si="43"/>
        <v>4</v>
      </c>
      <c r="J84" s="27">
        <f t="shared" si="44"/>
        <v>0</v>
      </c>
      <c r="K84" s="313"/>
      <c r="M84" s="729">
        <v>5.1070000000000002</v>
      </c>
      <c r="N84" s="45" t="str">
        <f t="shared" si="39"/>
        <v xml:space="preserve"> </v>
      </c>
      <c r="O84" s="45" t="str">
        <f t="shared" si="40"/>
        <v xml:space="preserve"> </v>
      </c>
      <c r="P84" s="27" t="str">
        <f t="shared" si="41"/>
        <v xml:space="preserve"> </v>
      </c>
      <c r="R84" s="1219">
        <v>5.1070000000000002</v>
      </c>
      <c r="S84" s="45"/>
      <c r="T84" s="45"/>
      <c r="U84" s="1205"/>
    </row>
    <row r="85" spans="1:21" ht="21" x14ac:dyDescent="0.25">
      <c r="A85" s="506">
        <v>5.1079999999999997</v>
      </c>
      <c r="B85" s="303" t="s">
        <v>169</v>
      </c>
      <c r="C85" s="307" t="s">
        <v>187</v>
      </c>
      <c r="D85" s="391" t="str">
        <f>Checklist!B90</f>
        <v>Is initial training provided to all new transit employees regarding emergency response?</v>
      </c>
      <c r="E85" s="26">
        <f>+IF(Checklist!D90="",0,Checklist!D90)</f>
        <v>0</v>
      </c>
      <c r="F85" s="25">
        <f>Weights!E85</f>
        <v>1</v>
      </c>
      <c r="G85" s="227">
        <f>IF(Checklist!C90="X", 0, 1)</f>
        <v>1</v>
      </c>
      <c r="H85" s="26">
        <f t="shared" si="36"/>
        <v>0</v>
      </c>
      <c r="I85" s="25">
        <f t="shared" si="37"/>
        <v>4</v>
      </c>
      <c r="J85" s="27">
        <f t="shared" si="38"/>
        <v>0</v>
      </c>
      <c r="K85" s="313"/>
      <c r="M85" s="506">
        <v>5.1079999999999997</v>
      </c>
      <c r="N85" s="45">
        <f t="shared" si="39"/>
        <v>0</v>
      </c>
      <c r="O85" s="45">
        <f t="shared" si="40"/>
        <v>4</v>
      </c>
      <c r="P85" s="27">
        <f t="shared" si="41"/>
        <v>0</v>
      </c>
      <c r="R85" s="1216">
        <v>5.1079999999999997</v>
      </c>
      <c r="S85" s="45"/>
      <c r="T85" s="45"/>
      <c r="U85" s="1205"/>
    </row>
    <row r="86" spans="1:21" ht="21" x14ac:dyDescent="0.25">
      <c r="A86" s="514">
        <v>5.109</v>
      </c>
      <c r="B86" s="319"/>
      <c r="C86" s="307" t="s">
        <v>187</v>
      </c>
      <c r="D86" s="393" t="str">
        <f>Checklist!B91</f>
        <v>Is annual refresher training regarding emergency response provided to all employees regardless of position or job function in a formal manner?</v>
      </c>
      <c r="E86" s="26">
        <f>+IF(Checklist!D91="",0,Checklist!D91)</f>
        <v>0</v>
      </c>
      <c r="F86" s="25">
        <f>Weights!E86</f>
        <v>1</v>
      </c>
      <c r="G86" s="227">
        <f>IF(Checklist!C91="X", 0, 1)</f>
        <v>1</v>
      </c>
      <c r="H86" s="26">
        <f t="shared" si="36"/>
        <v>0</v>
      </c>
      <c r="I86" s="25">
        <f t="shared" si="37"/>
        <v>4</v>
      </c>
      <c r="J86" s="27">
        <f t="shared" si="38"/>
        <v>0</v>
      </c>
      <c r="K86" s="313"/>
      <c r="M86" s="514">
        <v>5.109</v>
      </c>
      <c r="N86" s="45" t="str">
        <f t="shared" si="39"/>
        <v xml:space="preserve"> </v>
      </c>
      <c r="O86" s="45" t="str">
        <f t="shared" si="40"/>
        <v xml:space="preserve"> </v>
      </c>
      <c r="P86" s="27" t="str">
        <f t="shared" si="41"/>
        <v xml:space="preserve"> </v>
      </c>
      <c r="R86" s="1220">
        <v>5.109</v>
      </c>
      <c r="S86" s="45"/>
      <c r="T86" s="45"/>
      <c r="U86" s="1205"/>
    </row>
    <row r="87" spans="1:21" ht="21" x14ac:dyDescent="0.25">
      <c r="A87" s="506">
        <v>5.1100000000000003</v>
      </c>
      <c r="B87" s="303" t="s">
        <v>169</v>
      </c>
      <c r="C87" s="307" t="s">
        <v>187</v>
      </c>
      <c r="D87" s="393" t="str">
        <f>Checklist!B92</f>
        <v>Is annual refresher training provided regarding emergency response to Managers and Supervisors?</v>
      </c>
      <c r="E87" s="26">
        <f>+IF(Checklist!D92="",0,Checklist!D92)</f>
        <v>0</v>
      </c>
      <c r="F87" s="25">
        <f>Weights!E87</f>
        <v>1</v>
      </c>
      <c r="G87" s="227">
        <f>IF(Checklist!C92="X", 0, 1)</f>
        <v>0</v>
      </c>
      <c r="H87" s="26">
        <f t="shared" si="36"/>
        <v>0</v>
      </c>
      <c r="I87" s="25">
        <f t="shared" si="37"/>
        <v>0</v>
      </c>
      <c r="J87" s="27" t="e">
        <f t="shared" si="38"/>
        <v>#DIV/0!</v>
      </c>
      <c r="K87" s="313"/>
      <c r="M87" s="506">
        <v>5.1100000000000003</v>
      </c>
      <c r="N87" s="45">
        <f t="shared" si="39"/>
        <v>0</v>
      </c>
      <c r="O87" s="45">
        <f t="shared" si="40"/>
        <v>0</v>
      </c>
      <c r="P87" s="27" t="e">
        <f t="shared" si="41"/>
        <v>#DIV/0!</v>
      </c>
      <c r="R87" s="1216">
        <v>5.1100000000000003</v>
      </c>
      <c r="S87" s="45"/>
      <c r="T87" s="45"/>
      <c r="U87" s="1205"/>
    </row>
    <row r="88" spans="1:21" ht="21" x14ac:dyDescent="0.25">
      <c r="A88" s="506">
        <v>5.1109999999999998</v>
      </c>
      <c r="B88" s="303" t="s">
        <v>169</v>
      </c>
      <c r="C88" s="307" t="s">
        <v>187</v>
      </c>
      <c r="D88" s="393" t="str">
        <f>Checklist!B93</f>
        <v>Is annual refresher training provided regarding emergency response to front-line Employees?</v>
      </c>
      <c r="E88" s="26">
        <f>+IF(Checklist!D93="",0,Checklist!D93)</f>
        <v>0</v>
      </c>
      <c r="F88" s="25">
        <f>Weights!E88</f>
        <v>1</v>
      </c>
      <c r="G88" s="227">
        <f>IF(Checklist!C93="X", 0, 1)</f>
        <v>0</v>
      </c>
      <c r="H88" s="26">
        <f t="shared" si="36"/>
        <v>0</v>
      </c>
      <c r="I88" s="25">
        <f t="shared" si="37"/>
        <v>0</v>
      </c>
      <c r="J88" s="27" t="e">
        <f t="shared" si="38"/>
        <v>#DIV/0!</v>
      </c>
      <c r="K88" s="313"/>
      <c r="M88" s="506">
        <v>5.1109999999999998</v>
      </c>
      <c r="N88" s="45">
        <f t="shared" si="39"/>
        <v>0</v>
      </c>
      <c r="O88" s="45">
        <f t="shared" si="40"/>
        <v>0</v>
      </c>
      <c r="P88" s="27" t="e">
        <f t="shared" si="41"/>
        <v>#DIV/0!</v>
      </c>
      <c r="R88" s="1216">
        <v>5.1109999999999998</v>
      </c>
      <c r="S88" s="45"/>
      <c r="T88" s="45"/>
      <c r="U88" s="1205"/>
    </row>
    <row r="89" spans="1:21" ht="31.5" x14ac:dyDescent="0.25">
      <c r="A89" s="506">
        <v>5.1120000000000001</v>
      </c>
      <c r="B89" s="303" t="s">
        <v>169</v>
      </c>
      <c r="C89" s="307" t="s">
        <v>187</v>
      </c>
      <c r="D89" s="394" t="str">
        <f>Checklist!B94</f>
        <v xml:space="preserve">Have agency employees received general training on Incident Command System (ICS) procedures in accordance with National Incident Management System (NIMS)? </v>
      </c>
      <c r="E89" s="26">
        <f>+IF(Checklist!D94="",0,Checklist!D94)</f>
        <v>0</v>
      </c>
      <c r="F89" s="25">
        <f>Weights!E89</f>
        <v>1</v>
      </c>
      <c r="G89" s="227">
        <f>IF(Checklist!C94="X", 0, 1)</f>
        <v>1</v>
      </c>
      <c r="H89" s="26">
        <f t="shared" si="36"/>
        <v>0</v>
      </c>
      <c r="I89" s="25">
        <f t="shared" si="37"/>
        <v>4</v>
      </c>
      <c r="J89" s="27">
        <f t="shared" si="38"/>
        <v>0</v>
      </c>
      <c r="K89" s="313"/>
      <c r="M89" s="506">
        <v>5.1120000000000001</v>
      </c>
      <c r="N89" s="45">
        <f t="shared" si="39"/>
        <v>0</v>
      </c>
      <c r="O89" s="45">
        <f t="shared" si="40"/>
        <v>4</v>
      </c>
      <c r="P89" s="27">
        <f t="shared" si="41"/>
        <v>0</v>
      </c>
      <c r="R89" s="1216">
        <v>5.1120000000000001</v>
      </c>
      <c r="S89" s="45"/>
      <c r="T89" s="45"/>
      <c r="U89" s="1205"/>
    </row>
    <row r="90" spans="1:21" ht="31.5" x14ac:dyDescent="0.25">
      <c r="A90" s="666">
        <v>5.1130000000000004</v>
      </c>
      <c r="B90" s="307"/>
      <c r="C90" s="307"/>
      <c r="D90" s="395" t="str">
        <f>Checklist!B95</f>
        <v>Has ICS and NIMS training appropriate to the position been provided to Senior Management staff and supervisors?  (Describe the frequency of training)</v>
      </c>
      <c r="E90" s="26">
        <f>+IF(Checklist!D95="",0,Checklist!D95)</f>
        <v>0</v>
      </c>
      <c r="F90" s="25">
        <f>Weights!E90</f>
        <v>1</v>
      </c>
      <c r="G90" s="227">
        <f>IF(Checklist!C95="X", 0, 1)</f>
        <v>1</v>
      </c>
      <c r="H90" s="26">
        <f t="shared" si="36"/>
        <v>0</v>
      </c>
      <c r="I90" s="25">
        <f t="shared" si="37"/>
        <v>4</v>
      </c>
      <c r="J90" s="27">
        <f t="shared" si="38"/>
        <v>0</v>
      </c>
      <c r="K90" s="313"/>
      <c r="M90" s="666">
        <v>5.1130000000000004</v>
      </c>
      <c r="N90" s="45" t="str">
        <f t="shared" si="39"/>
        <v xml:space="preserve"> </v>
      </c>
      <c r="O90" s="45" t="str">
        <f t="shared" si="40"/>
        <v xml:space="preserve"> </v>
      </c>
      <c r="P90" s="27" t="str">
        <f t="shared" si="41"/>
        <v xml:space="preserve"> </v>
      </c>
      <c r="R90" s="1221">
        <v>5.1130000000000004</v>
      </c>
      <c r="S90" s="45"/>
      <c r="T90" s="45"/>
      <c r="U90" s="1205"/>
    </row>
    <row r="91" spans="1:21" ht="21" x14ac:dyDescent="0.25">
      <c r="A91" s="506">
        <v>5.1139999999999999</v>
      </c>
      <c r="B91" s="303" t="s">
        <v>169</v>
      </c>
      <c r="C91" s="307"/>
      <c r="D91" s="396" t="str">
        <f>Checklist!B96</f>
        <v>Has ICS and NIMS training appropriate to the position been provided to  frontline employees?  (Describe the frequency of training)</v>
      </c>
      <c r="E91" s="26">
        <f>+IF(Checklist!D96="",0,Checklist!D96)</f>
        <v>0</v>
      </c>
      <c r="F91" s="25">
        <f>Weights!E91</f>
        <v>1</v>
      </c>
      <c r="G91" s="227">
        <f>IF(Checklist!C96="X", 0, 1)</f>
        <v>1</v>
      </c>
      <c r="H91" s="26">
        <f t="shared" si="36"/>
        <v>0</v>
      </c>
      <c r="I91" s="25">
        <f t="shared" si="37"/>
        <v>4</v>
      </c>
      <c r="J91" s="27">
        <f t="shared" si="38"/>
        <v>0</v>
      </c>
      <c r="K91" s="313"/>
      <c r="M91" s="506">
        <v>5.1139999999999999</v>
      </c>
      <c r="N91" s="45">
        <f t="shared" si="39"/>
        <v>0</v>
      </c>
      <c r="O91" s="45">
        <f t="shared" si="40"/>
        <v>4</v>
      </c>
      <c r="P91" s="27">
        <f t="shared" si="41"/>
        <v>0</v>
      </c>
      <c r="R91" s="1216">
        <v>5.1139999999999999</v>
      </c>
      <c r="S91" s="45"/>
      <c r="T91" s="45"/>
      <c r="U91" s="1205"/>
    </row>
    <row r="92" spans="1:21" ht="21" x14ac:dyDescent="0.25">
      <c r="A92" s="666">
        <v>5.1150000000000002</v>
      </c>
      <c r="B92" s="307"/>
      <c r="C92" s="307"/>
      <c r="D92" s="396" t="str">
        <f>Checklist!B97</f>
        <v>Has ICS and NIMS training appropriate to the position been provided to front-line employees at least annually?</v>
      </c>
      <c r="E92" s="26">
        <f>+IF(Checklist!D97="",0,Checklist!D97)</f>
        <v>0</v>
      </c>
      <c r="F92" s="25">
        <f>Weights!E92</f>
        <v>1</v>
      </c>
      <c r="G92" s="227">
        <f>IF(Checklist!C97="X", 0, 1)</f>
        <v>0</v>
      </c>
      <c r="H92" s="26">
        <f t="shared" si="36"/>
        <v>0</v>
      </c>
      <c r="I92" s="25">
        <f t="shared" si="37"/>
        <v>0</v>
      </c>
      <c r="J92" s="27" t="e">
        <f t="shared" si="38"/>
        <v>#DIV/0!</v>
      </c>
      <c r="K92" s="313"/>
      <c r="M92" s="666">
        <v>5.1150000000000002</v>
      </c>
      <c r="N92" s="45" t="str">
        <f t="shared" si="39"/>
        <v xml:space="preserve"> </v>
      </c>
      <c r="O92" s="45" t="str">
        <f t="shared" si="40"/>
        <v xml:space="preserve"> </v>
      </c>
      <c r="P92" s="27" t="str">
        <f t="shared" si="41"/>
        <v xml:space="preserve"> </v>
      </c>
      <c r="R92" s="1221">
        <v>5.1150000000000002</v>
      </c>
      <c r="S92" s="45"/>
      <c r="T92" s="45"/>
      <c r="U92" s="1205"/>
    </row>
    <row r="93" spans="1:21" ht="21" x14ac:dyDescent="0.25">
      <c r="A93" s="506">
        <v>5.1159999999999997</v>
      </c>
      <c r="B93" s="303" t="s">
        <v>169</v>
      </c>
      <c r="C93" s="307"/>
      <c r="D93" s="395" t="str">
        <f>Checklist!B98</f>
        <v>Has the agency developed a program and provided training on its own incident response protocols?</v>
      </c>
      <c r="E93" s="26">
        <f>+IF(Checklist!D98="",0,Checklist!D98)</f>
        <v>0</v>
      </c>
      <c r="F93" s="25">
        <f>Weights!E93</f>
        <v>1</v>
      </c>
      <c r="G93" s="227">
        <f>IF(Checklist!C98="X", 0, 1)</f>
        <v>1</v>
      </c>
      <c r="H93" s="26">
        <f t="shared" si="36"/>
        <v>0</v>
      </c>
      <c r="I93" s="25">
        <f t="shared" si="37"/>
        <v>4</v>
      </c>
      <c r="J93" s="27">
        <f t="shared" si="38"/>
        <v>0</v>
      </c>
      <c r="K93" s="313"/>
      <c r="M93" s="506">
        <v>5.1159999999999997</v>
      </c>
      <c r="N93" s="45">
        <f t="shared" si="39"/>
        <v>0</v>
      </c>
      <c r="O93" s="45">
        <f t="shared" si="40"/>
        <v>4</v>
      </c>
      <c r="P93" s="27">
        <f t="shared" si="41"/>
        <v>0</v>
      </c>
      <c r="R93" s="1216">
        <v>5.1159999999999997</v>
      </c>
      <c r="S93" s="45"/>
      <c r="T93" s="45"/>
      <c r="U93" s="1205"/>
    </row>
    <row r="94" spans="1:21" ht="31.5" x14ac:dyDescent="0.25">
      <c r="A94" s="514">
        <v>5.117</v>
      </c>
      <c r="B94" s="307"/>
      <c r="C94" s="307" t="s">
        <v>187</v>
      </c>
      <c r="D94" s="393" t="str">
        <f>Checklist!B99</f>
        <v>Is annual refresher training on the agency's incident response protocols appropriate to the position been provided to all employees regardless of position or job function?</v>
      </c>
      <c r="E94" s="26">
        <f>+IF(Checklist!D99="",0,Checklist!D99)</f>
        <v>0</v>
      </c>
      <c r="F94" s="25">
        <f>Weights!E94</f>
        <v>1</v>
      </c>
      <c r="G94" s="227">
        <f>IF(Checklist!C99="X", 0, 1)</f>
        <v>1</v>
      </c>
      <c r="H94" s="26">
        <f t="shared" si="36"/>
        <v>0</v>
      </c>
      <c r="I94" s="25">
        <f t="shared" si="37"/>
        <v>4</v>
      </c>
      <c r="J94" s="27">
        <f t="shared" si="38"/>
        <v>0</v>
      </c>
      <c r="K94" s="313"/>
      <c r="M94" s="514">
        <v>5.117</v>
      </c>
      <c r="N94" s="45" t="str">
        <f t="shared" si="39"/>
        <v xml:space="preserve"> </v>
      </c>
      <c r="O94" s="45" t="str">
        <f t="shared" si="40"/>
        <v xml:space="preserve"> </v>
      </c>
      <c r="P94" s="27" t="str">
        <f t="shared" si="41"/>
        <v xml:space="preserve"> </v>
      </c>
      <c r="R94" s="1220">
        <v>5.117</v>
      </c>
      <c r="S94" s="45"/>
      <c r="T94" s="45"/>
      <c r="U94" s="1205"/>
    </row>
    <row r="95" spans="1:21" ht="21" x14ac:dyDescent="0.25">
      <c r="A95" s="506">
        <v>5.1180000000000003</v>
      </c>
      <c r="B95" s="303" t="s">
        <v>169</v>
      </c>
      <c r="C95" s="307" t="s">
        <v>187</v>
      </c>
      <c r="D95" s="391" t="str">
        <f>Checklist!B100</f>
        <v xml:space="preserve">Has training on the agency's incident response protocols appropriate to the position been provided to managers and supervisors? </v>
      </c>
      <c r="E95" s="26">
        <f>+IF(Checklist!D100="",0,Checklist!D100)</f>
        <v>0</v>
      </c>
      <c r="F95" s="25">
        <f>Weights!E95</f>
        <v>1</v>
      </c>
      <c r="G95" s="227">
        <f>IF(Checklist!C100="X", 0, 1)</f>
        <v>0</v>
      </c>
      <c r="H95" s="26">
        <f t="shared" si="36"/>
        <v>0</v>
      </c>
      <c r="I95" s="25">
        <f t="shared" si="37"/>
        <v>0</v>
      </c>
      <c r="J95" s="27" t="e">
        <f t="shared" si="38"/>
        <v>#DIV/0!</v>
      </c>
      <c r="K95" s="313"/>
      <c r="M95" s="506">
        <v>5.1180000000000003</v>
      </c>
      <c r="N95" s="45">
        <f t="shared" si="39"/>
        <v>0</v>
      </c>
      <c r="O95" s="45">
        <f t="shared" si="40"/>
        <v>0</v>
      </c>
      <c r="P95" s="27" t="e">
        <f t="shared" si="41"/>
        <v>#DIV/0!</v>
      </c>
      <c r="R95" s="1216">
        <v>5.1180000000000003</v>
      </c>
      <c r="S95" s="45"/>
      <c r="T95" s="45"/>
      <c r="U95" s="1205"/>
    </row>
    <row r="96" spans="1:21" ht="21" x14ac:dyDescent="0.25">
      <c r="A96" s="506">
        <v>5.1189999999999998</v>
      </c>
      <c r="B96" s="303" t="s">
        <v>169</v>
      </c>
      <c r="C96" s="307" t="s">
        <v>187</v>
      </c>
      <c r="D96" s="391" t="str">
        <f>Checklist!B101</f>
        <v xml:space="preserve"> Has training on the agency's incident response protocols appropriate to the position been provided to front-line employees at least annually?</v>
      </c>
      <c r="E96" s="26">
        <f>+IF(Checklist!D101="",0,Checklist!D101)</f>
        <v>0</v>
      </c>
      <c r="F96" s="25">
        <f>Weights!E96</f>
        <v>1</v>
      </c>
      <c r="G96" s="227">
        <f>IF(Checklist!C101="X", 0, 1)</f>
        <v>0</v>
      </c>
      <c r="H96" s="26">
        <f t="shared" si="36"/>
        <v>0</v>
      </c>
      <c r="I96" s="25">
        <f t="shared" si="37"/>
        <v>0</v>
      </c>
      <c r="J96" s="27" t="e">
        <f t="shared" si="38"/>
        <v>#DIV/0!</v>
      </c>
      <c r="K96" s="313"/>
      <c r="M96" s="506">
        <v>5.1189999999999998</v>
      </c>
      <c r="N96" s="45">
        <f t="shared" si="39"/>
        <v>0</v>
      </c>
      <c r="O96" s="45">
        <f t="shared" si="40"/>
        <v>0</v>
      </c>
      <c r="P96" s="27" t="e">
        <f t="shared" si="41"/>
        <v>#DIV/0!</v>
      </c>
      <c r="R96" s="1216">
        <v>5.1189999999999998</v>
      </c>
      <c r="S96" s="45"/>
      <c r="T96" s="45"/>
      <c r="U96" s="1205"/>
    </row>
    <row r="97" spans="1:21" ht="52.5" x14ac:dyDescent="0.25">
      <c r="A97" s="514">
        <v>5.12</v>
      </c>
      <c r="B97" s="307"/>
      <c r="C97" s="307" t="s">
        <v>187</v>
      </c>
      <c r="D97" s="397" t="str">
        <f>Checklist!B102</f>
        <v>Has the transit system implemented an annual training program for personnel regarding response to terrorism, including (i) Improvised Explosive Devices and ii) Weapons of Mass Destruction (chemical, biological, radiological, nuclear)?  If so, summarize the relevant programs in the justification?</v>
      </c>
      <c r="E97" s="26">
        <f>+IF(Checklist!D102="",0,Checklist!D102)</f>
        <v>0</v>
      </c>
      <c r="F97" s="25">
        <f>Weights!E97</f>
        <v>1</v>
      </c>
      <c r="G97" s="227">
        <f>IF(Checklist!C102="X", 0, 1)</f>
        <v>1</v>
      </c>
      <c r="H97" s="26">
        <f t="shared" si="36"/>
        <v>0</v>
      </c>
      <c r="I97" s="25">
        <f t="shared" si="37"/>
        <v>4</v>
      </c>
      <c r="J97" s="27">
        <f t="shared" si="38"/>
        <v>0</v>
      </c>
      <c r="K97" s="313"/>
      <c r="M97" s="514">
        <v>5.12</v>
      </c>
      <c r="N97" s="45" t="str">
        <f t="shared" si="39"/>
        <v xml:space="preserve"> </v>
      </c>
      <c r="O97" s="45" t="str">
        <f t="shared" si="40"/>
        <v xml:space="preserve"> </v>
      </c>
      <c r="P97" s="27" t="str">
        <f t="shared" si="41"/>
        <v xml:space="preserve"> </v>
      </c>
      <c r="R97" s="1220">
        <v>5.12</v>
      </c>
      <c r="S97" s="45"/>
      <c r="T97" s="45"/>
      <c r="U97" s="1205"/>
    </row>
    <row r="98" spans="1:21" ht="31.5" x14ac:dyDescent="0.25">
      <c r="A98" s="666">
        <v>5.1210000000000004</v>
      </c>
      <c r="B98" s="307"/>
      <c r="C98" s="307"/>
      <c r="D98" s="395" t="str">
        <f>Checklist!B103</f>
        <v xml:space="preserve">Has training focused on IEDs and WMDs appropriate to the position been provided to all employees regardless of position or job function at least annually?                               </v>
      </c>
      <c r="E98" s="26">
        <f>+IF(Checklist!D103="",0,Checklist!D103)</f>
        <v>0</v>
      </c>
      <c r="F98" s="25">
        <f>Weights!E98</f>
        <v>1</v>
      </c>
      <c r="G98" s="227">
        <f>IF(Checklist!C103="X", 0, 1)</f>
        <v>1</v>
      </c>
      <c r="H98" s="26">
        <f t="shared" si="36"/>
        <v>0</v>
      </c>
      <c r="I98" s="25">
        <f t="shared" si="37"/>
        <v>4</v>
      </c>
      <c r="J98" s="27">
        <f t="shared" si="38"/>
        <v>0</v>
      </c>
      <c r="K98" s="313"/>
      <c r="M98" s="666">
        <v>5.1210000000000004</v>
      </c>
      <c r="N98" s="45" t="str">
        <f t="shared" si="39"/>
        <v xml:space="preserve"> </v>
      </c>
      <c r="O98" s="45" t="str">
        <f t="shared" si="40"/>
        <v xml:space="preserve"> </v>
      </c>
      <c r="P98" s="27" t="str">
        <f t="shared" si="41"/>
        <v xml:space="preserve"> </v>
      </c>
      <c r="R98" s="1221">
        <v>5.1210000000000004</v>
      </c>
      <c r="S98" s="45"/>
      <c r="T98" s="45"/>
      <c r="U98" s="1205"/>
    </row>
    <row r="99" spans="1:21" ht="21" x14ac:dyDescent="0.25">
      <c r="A99" s="666">
        <v>5.1219999999999999</v>
      </c>
      <c r="B99" s="307"/>
      <c r="C99" s="307"/>
      <c r="D99" s="396" t="str">
        <f>Checklist!B104</f>
        <v>Has training focused on IEDs and WMDs appropriate to the position been provided to manager and supervisors?</v>
      </c>
      <c r="E99" s="26">
        <f>+IF(Checklist!D104="",0,Checklist!D104)</f>
        <v>0</v>
      </c>
      <c r="F99" s="25">
        <f>Weights!E99</f>
        <v>1</v>
      </c>
      <c r="G99" s="227">
        <f>IF(Checklist!C104="X", 0, 1)</f>
        <v>0</v>
      </c>
      <c r="H99" s="26">
        <f t="shared" si="36"/>
        <v>0</v>
      </c>
      <c r="I99" s="25">
        <f t="shared" si="37"/>
        <v>0</v>
      </c>
      <c r="J99" s="27" t="e">
        <f t="shared" si="38"/>
        <v>#DIV/0!</v>
      </c>
      <c r="K99" s="313"/>
      <c r="M99" s="666">
        <v>5.1219999999999999</v>
      </c>
      <c r="N99" s="45" t="str">
        <f t="shared" si="39"/>
        <v xml:space="preserve"> </v>
      </c>
      <c r="O99" s="45" t="str">
        <f t="shared" si="40"/>
        <v xml:space="preserve"> </v>
      </c>
      <c r="P99" s="27" t="str">
        <f t="shared" si="41"/>
        <v xml:space="preserve"> </v>
      </c>
      <c r="R99" s="1221">
        <v>5.1219999999999999</v>
      </c>
      <c r="S99" s="45"/>
      <c r="T99" s="45"/>
      <c r="U99" s="1205"/>
    </row>
    <row r="100" spans="1:21" ht="21" x14ac:dyDescent="0.25">
      <c r="A100" s="666">
        <v>5.1230000000000002</v>
      </c>
      <c r="B100" s="307"/>
      <c r="C100" s="307"/>
      <c r="D100" s="396" t="str">
        <f>Checklist!B105</f>
        <v xml:space="preserve">Has training focused on IEDs and WMDs appropriate to the position been provided to front-line employees at least annually? </v>
      </c>
      <c r="E100" s="26">
        <f>+IF(Checklist!D105="",0,Checklist!D105)</f>
        <v>0</v>
      </c>
      <c r="F100" s="25">
        <f>Weights!E100</f>
        <v>1</v>
      </c>
      <c r="G100" s="227">
        <f>IF(Checklist!C105="X", 0, 1)</f>
        <v>0</v>
      </c>
      <c r="H100" s="26">
        <f t="shared" si="36"/>
        <v>0</v>
      </c>
      <c r="I100" s="25">
        <f t="shared" si="37"/>
        <v>0</v>
      </c>
      <c r="J100" s="27" t="e">
        <f t="shared" si="38"/>
        <v>#DIV/0!</v>
      </c>
      <c r="K100" s="313"/>
      <c r="M100" s="666">
        <v>5.1230000000000002</v>
      </c>
      <c r="N100" s="45" t="str">
        <f t="shared" si="39"/>
        <v xml:space="preserve"> </v>
      </c>
      <c r="O100" s="45" t="str">
        <f t="shared" si="40"/>
        <v xml:space="preserve"> </v>
      </c>
      <c r="P100" s="27" t="str">
        <f t="shared" si="41"/>
        <v xml:space="preserve"> </v>
      </c>
      <c r="R100" s="1221">
        <v>5.1230000000000002</v>
      </c>
      <c r="S100" s="45"/>
      <c r="T100" s="45"/>
      <c r="U100" s="1205"/>
    </row>
    <row r="101" spans="1:21" ht="31.5" x14ac:dyDescent="0.25">
      <c r="A101" s="666">
        <v>5.1239999999999997</v>
      </c>
      <c r="B101" s="307"/>
      <c r="C101" s="307"/>
      <c r="D101" s="395" t="str">
        <f>Checklist!B106</f>
        <v>Do law enforcement/security department personnel, security managers at the agency receive specialized training in counter-terrorism annually? Summarize program in the justification.</v>
      </c>
      <c r="E101" s="26">
        <f>+IF(Checklist!D106="",0,Checklist!D106)</f>
        <v>0</v>
      </c>
      <c r="F101" s="25">
        <f>Weights!E101</f>
        <v>1</v>
      </c>
      <c r="G101" s="227">
        <f>IF(Checklist!C106="X", 0, 1)</f>
        <v>1</v>
      </c>
      <c r="H101" s="26">
        <f t="shared" si="36"/>
        <v>0</v>
      </c>
      <c r="I101" s="25">
        <f t="shared" si="37"/>
        <v>4</v>
      </c>
      <c r="J101" s="27">
        <f t="shared" si="38"/>
        <v>0</v>
      </c>
      <c r="K101" s="313"/>
      <c r="M101" s="666">
        <v>5.1239999999999997</v>
      </c>
      <c r="N101" s="45" t="str">
        <f t="shared" si="39"/>
        <v xml:space="preserve"> </v>
      </c>
      <c r="O101" s="45" t="str">
        <f t="shared" si="40"/>
        <v xml:space="preserve"> </v>
      </c>
      <c r="P101" s="27" t="str">
        <f t="shared" si="41"/>
        <v xml:space="preserve"> </v>
      </c>
      <c r="R101" s="1221">
        <v>5.1239999999999997</v>
      </c>
      <c r="S101" s="45"/>
      <c r="T101" s="45"/>
      <c r="U101" s="1205"/>
    </row>
    <row r="102" spans="1:21" ht="42" x14ac:dyDescent="0.25">
      <c r="A102" s="666">
        <v>5.125</v>
      </c>
      <c r="B102" s="307"/>
      <c r="C102" s="307"/>
      <c r="D102" s="395" t="str">
        <f>Checklist!B107</f>
        <v xml:space="preserve">Do law enforcement/security department personnel at the agency receive specialized training supporting their incident management and emergency response roles at least annually? Summarize program in the justification. </v>
      </c>
      <c r="E102" s="26">
        <f>+IF(Checklist!D107="",0,Checklist!D107)</f>
        <v>0</v>
      </c>
      <c r="F102" s="25">
        <f>Weights!E102</f>
        <v>1</v>
      </c>
      <c r="G102" s="227">
        <f>IF(Checklist!C107="X", 0, 1)</f>
        <v>1</v>
      </c>
      <c r="H102" s="26">
        <f t="shared" si="36"/>
        <v>0</v>
      </c>
      <c r="I102" s="25">
        <f t="shared" si="37"/>
        <v>4</v>
      </c>
      <c r="J102" s="27">
        <f t="shared" si="38"/>
        <v>0</v>
      </c>
      <c r="K102" s="313"/>
      <c r="M102" s="666">
        <v>5.125</v>
      </c>
      <c r="N102" s="45" t="str">
        <f t="shared" si="39"/>
        <v xml:space="preserve"> </v>
      </c>
      <c r="O102" s="45" t="str">
        <f t="shared" si="40"/>
        <v xml:space="preserve"> </v>
      </c>
      <c r="P102" s="27" t="str">
        <f t="shared" si="41"/>
        <v xml:space="preserve"> </v>
      </c>
      <c r="R102" s="1221">
        <v>5.125</v>
      </c>
      <c r="S102" s="45"/>
      <c r="T102" s="45"/>
      <c r="U102" s="1205"/>
    </row>
    <row r="103" spans="1:21" ht="21" x14ac:dyDescent="0.25">
      <c r="A103" s="506">
        <v>5.1260000000000003</v>
      </c>
      <c r="B103" s="303" t="s">
        <v>169</v>
      </c>
      <c r="C103" s="307"/>
      <c r="D103" s="398" t="str">
        <f>Checklist!B108</f>
        <v xml:space="preserve"> Does the agency have an established program to monitor and  schedule employee training/?</v>
      </c>
      <c r="E103" s="26">
        <f>+IF(Checklist!D108="",0,Checklist!D108)</f>
        <v>0</v>
      </c>
      <c r="F103" s="25">
        <f>Weights!E103</f>
        <v>1</v>
      </c>
      <c r="G103" s="227">
        <f>IF(Checklist!C108="X", 0, 1)</f>
        <v>1</v>
      </c>
      <c r="H103" s="26">
        <f t="shared" si="36"/>
        <v>0</v>
      </c>
      <c r="I103" s="25">
        <f t="shared" si="37"/>
        <v>4</v>
      </c>
      <c r="J103" s="27">
        <f t="shared" si="38"/>
        <v>0</v>
      </c>
      <c r="K103" s="313"/>
      <c r="M103" s="506">
        <v>5.1260000000000003</v>
      </c>
      <c r="N103" s="45">
        <f t="shared" si="39"/>
        <v>0</v>
      </c>
      <c r="O103" s="45">
        <f t="shared" si="40"/>
        <v>4</v>
      </c>
      <c r="P103" s="27">
        <f t="shared" si="41"/>
        <v>0</v>
      </c>
      <c r="R103" s="1216">
        <v>5.1260000000000003</v>
      </c>
      <c r="S103" s="45"/>
      <c r="T103" s="45"/>
      <c r="U103" s="1205"/>
    </row>
    <row r="104" spans="1:21" ht="31.5" x14ac:dyDescent="0.25">
      <c r="A104" s="666">
        <v>5.1269999999999998</v>
      </c>
      <c r="B104" s="307"/>
      <c r="C104" s="307"/>
      <c r="D104" s="398" t="str">
        <f>Checklist!B109</f>
        <v>Does the agency have a system that records and tracks personnel training for all security-related courses (including initial, annual, periodic and other)?</v>
      </c>
      <c r="E104" s="26">
        <f>+IF(Checklist!D109="",0,Checklist!D109)</f>
        <v>0</v>
      </c>
      <c r="F104" s="25">
        <f>Weights!E104</f>
        <v>1</v>
      </c>
      <c r="G104" s="227">
        <f>IF(Checklist!C109="X", 0, 1)</f>
        <v>1</v>
      </c>
      <c r="H104" s="26">
        <f t="shared" si="36"/>
        <v>0</v>
      </c>
      <c r="I104" s="25">
        <f t="shared" si="37"/>
        <v>4</v>
      </c>
      <c r="J104" s="27">
        <f t="shared" si="38"/>
        <v>0</v>
      </c>
      <c r="K104" s="313"/>
      <c r="M104" s="666">
        <v>5.1269999999999998</v>
      </c>
      <c r="N104" s="45" t="str">
        <f t="shared" si="39"/>
        <v xml:space="preserve"> </v>
      </c>
      <c r="O104" s="45" t="str">
        <f t="shared" si="40"/>
        <v xml:space="preserve"> </v>
      </c>
      <c r="P104" s="27" t="str">
        <f t="shared" si="41"/>
        <v xml:space="preserve"> </v>
      </c>
      <c r="R104" s="1221">
        <v>5.1269999999999998</v>
      </c>
      <c r="S104" s="45"/>
      <c r="T104" s="45"/>
      <c r="U104" s="1205"/>
    </row>
    <row r="105" spans="1:21" ht="31.5" x14ac:dyDescent="0.25">
      <c r="A105" s="666">
        <v>5.1280000000000001</v>
      </c>
      <c r="B105" s="307"/>
      <c r="C105" s="307"/>
      <c r="D105" s="398" t="str">
        <f>Checklist!B110</f>
        <v>Does the transit agency have a system that records and tracks personnel training for emergency response courses (including initial, periodic and other)?</v>
      </c>
      <c r="E105" s="26">
        <f>+IF(Checklist!D110="",0,Checklist!D110)</f>
        <v>0</v>
      </c>
      <c r="F105" s="25">
        <f>Weights!E105</f>
        <v>1</v>
      </c>
      <c r="G105" s="227">
        <f>IF(Checklist!C110="X", 0, 1)</f>
        <v>1</v>
      </c>
      <c r="H105" s="26">
        <f t="shared" si="36"/>
        <v>0</v>
      </c>
      <c r="I105" s="25">
        <f t="shared" si="37"/>
        <v>4</v>
      </c>
      <c r="J105" s="27">
        <f t="shared" si="38"/>
        <v>0</v>
      </c>
      <c r="K105" s="313"/>
      <c r="M105" s="666">
        <v>5.1280000000000001</v>
      </c>
      <c r="N105" s="45" t="str">
        <f t="shared" si="39"/>
        <v xml:space="preserve"> </v>
      </c>
      <c r="O105" s="45" t="str">
        <f t="shared" si="40"/>
        <v xml:space="preserve"> </v>
      </c>
      <c r="P105" s="27" t="str">
        <f t="shared" si="41"/>
        <v xml:space="preserve"> </v>
      </c>
      <c r="R105" s="1221">
        <v>5.1280000000000001</v>
      </c>
      <c r="S105" s="45"/>
      <c r="T105" s="45"/>
      <c r="U105" s="1205"/>
    </row>
    <row r="106" spans="1:21" ht="21" x14ac:dyDescent="0.25">
      <c r="A106" s="666">
        <v>5.1289999999999996</v>
      </c>
      <c r="B106" s="307"/>
      <c r="C106" s="307"/>
      <c r="D106" s="392" t="str">
        <f>Checklist!B111</f>
        <v>Does the agency have a program to regularly review and update security awareness and emergency response training materials?</v>
      </c>
      <c r="E106" s="26">
        <f>+IF(Checklist!D111="",0,Checklist!D111)</f>
        <v>0</v>
      </c>
      <c r="F106" s="25">
        <f>Weights!E106</f>
        <v>1</v>
      </c>
      <c r="G106" s="227">
        <f>IF(Checklist!C111="X", 0, 1)</f>
        <v>1</v>
      </c>
      <c r="H106" s="26">
        <f t="shared" si="36"/>
        <v>0</v>
      </c>
      <c r="I106" s="25">
        <f t="shared" si="37"/>
        <v>4</v>
      </c>
      <c r="J106" s="27">
        <f t="shared" si="38"/>
        <v>0</v>
      </c>
      <c r="K106" s="313"/>
      <c r="M106" s="666">
        <v>5.1289999999999996</v>
      </c>
      <c r="N106" s="45" t="str">
        <f t="shared" si="39"/>
        <v xml:space="preserve"> </v>
      </c>
      <c r="O106" s="45" t="str">
        <f t="shared" si="40"/>
        <v xml:space="preserve"> </v>
      </c>
      <c r="P106" s="27" t="str">
        <f t="shared" si="41"/>
        <v xml:space="preserve"> </v>
      </c>
      <c r="R106" s="1221">
        <v>5.1289999999999996</v>
      </c>
      <c r="S106" s="45"/>
      <c r="T106" s="45"/>
      <c r="U106" s="1205"/>
    </row>
    <row r="107" spans="1:21" ht="31.5" x14ac:dyDescent="0.25">
      <c r="A107" s="506">
        <v>5.13</v>
      </c>
      <c r="B107" s="303" t="s">
        <v>169</v>
      </c>
      <c r="C107" s="307" t="s">
        <v>187</v>
      </c>
      <c r="D107" s="394" t="str">
        <f>Checklist!B112</f>
        <v>Are all appropriate personnel notified via briefings, email, voicemail, or signage of changes in threat condition, protective measures or the employee watch programs?</v>
      </c>
      <c r="E107" s="26">
        <f>+IF(Checklist!D112="",0,Checklist!D112)</f>
        <v>0</v>
      </c>
      <c r="F107" s="25">
        <f>Weights!E107</f>
        <v>1</v>
      </c>
      <c r="G107" s="227">
        <f>IF(Checklist!C112="X", 0, 1)</f>
        <v>1</v>
      </c>
      <c r="H107" s="26">
        <f t="shared" si="36"/>
        <v>0</v>
      </c>
      <c r="I107" s="25">
        <f t="shared" si="37"/>
        <v>4</v>
      </c>
      <c r="J107" s="27">
        <f t="shared" si="38"/>
        <v>0</v>
      </c>
      <c r="K107" s="313"/>
      <c r="M107" s="506">
        <v>5.13</v>
      </c>
      <c r="N107" s="45">
        <f t="shared" si="39"/>
        <v>0</v>
      </c>
      <c r="O107" s="45">
        <f t="shared" si="40"/>
        <v>4</v>
      </c>
      <c r="P107" s="27">
        <f t="shared" si="41"/>
        <v>0</v>
      </c>
      <c r="R107" s="1216">
        <v>5.13</v>
      </c>
      <c r="S107" s="45"/>
      <c r="T107" s="45"/>
      <c r="U107" s="1205"/>
    </row>
    <row r="108" spans="1:21" ht="42" x14ac:dyDescent="0.25">
      <c r="A108" s="506">
        <v>5.1310000000000002</v>
      </c>
      <c r="B108" s="303" t="s">
        <v>169</v>
      </c>
      <c r="C108" s="307" t="s">
        <v>183</v>
      </c>
      <c r="D108" s="390" t="str">
        <f>Checklist!B113</f>
        <v>Do the agency's security awareness and emergency response training programs cover response and recovery operations in critical facilities and infrastructure?  If so, summarize relevant provisions of program in the justification.</v>
      </c>
      <c r="E108" s="26">
        <f>+IF(Checklist!D113="",0,Checklist!D113)</f>
        <v>0</v>
      </c>
      <c r="F108" s="25">
        <f>Weights!E108</f>
        <v>1</v>
      </c>
      <c r="G108" s="227">
        <f>IF(Checklist!C113="X", 0, 1)</f>
        <v>1</v>
      </c>
      <c r="H108" s="26">
        <f t="shared" si="36"/>
        <v>0</v>
      </c>
      <c r="I108" s="25">
        <f t="shared" si="37"/>
        <v>4</v>
      </c>
      <c r="J108" s="27">
        <f t="shared" si="38"/>
        <v>0</v>
      </c>
      <c r="K108" s="313"/>
      <c r="M108" s="506">
        <v>5.1310000000000002</v>
      </c>
      <c r="N108" s="45">
        <f t="shared" si="39"/>
        <v>0</v>
      </c>
      <c r="O108" s="45">
        <f t="shared" si="40"/>
        <v>4</v>
      </c>
      <c r="P108" s="27">
        <f t="shared" si="41"/>
        <v>0</v>
      </c>
      <c r="R108" s="1216">
        <v>5.1310000000000002</v>
      </c>
      <c r="S108" s="45"/>
      <c r="T108" s="45"/>
      <c r="U108" s="1205"/>
    </row>
    <row r="109" spans="1:21" ht="21" x14ac:dyDescent="0.25">
      <c r="A109" s="506">
        <v>5.1319999999999997</v>
      </c>
      <c r="B109" s="303" t="s">
        <v>169</v>
      </c>
      <c r="C109" s="307" t="s">
        <v>183</v>
      </c>
      <c r="D109" s="390" t="str">
        <f>Checklist!B114</f>
        <v xml:space="preserve">Has the agency provided training to regional first responders to enable them to operate in critical facilities and infrastructure?   </v>
      </c>
      <c r="E109" s="26">
        <f>+IF(Checklist!D114="",0,Checklist!D114)</f>
        <v>0</v>
      </c>
      <c r="F109" s="25">
        <f>Weights!E109</f>
        <v>1</v>
      </c>
      <c r="G109" s="227">
        <f>IF(Checklist!C114="X", 0, 1)</f>
        <v>1</v>
      </c>
      <c r="H109" s="26">
        <f t="shared" si="36"/>
        <v>0</v>
      </c>
      <c r="I109" s="25">
        <f t="shared" si="37"/>
        <v>4</v>
      </c>
      <c r="J109" s="27">
        <f t="shared" si="38"/>
        <v>0</v>
      </c>
      <c r="K109" s="313"/>
      <c r="M109" s="506">
        <v>5.1319999999999997</v>
      </c>
      <c r="N109" s="45">
        <f t="shared" si="39"/>
        <v>0</v>
      </c>
      <c r="O109" s="45">
        <f t="shared" si="40"/>
        <v>4</v>
      </c>
      <c r="P109" s="27">
        <f t="shared" si="41"/>
        <v>0</v>
      </c>
      <c r="R109" s="1216">
        <v>5.1319999999999997</v>
      </c>
      <c r="S109" s="45"/>
      <c r="T109" s="45"/>
      <c r="U109" s="1205"/>
    </row>
    <row r="110" spans="1:21" ht="31.5" x14ac:dyDescent="0.25">
      <c r="A110" s="729">
        <v>5.133</v>
      </c>
      <c r="B110" s="319"/>
      <c r="C110" s="307"/>
      <c r="D110" s="333" t="str">
        <f>Checklist!B115</f>
        <v>Has the agency provided local law enforcement/first responders opportunities to familiarize themselves with agency’s system for response to emergencies? (e.g. Active Shooter, etc.)</v>
      </c>
      <c r="E110" s="26">
        <f>+IF(Checklist!D115="",0,Checklist!D115)</f>
        <v>0</v>
      </c>
      <c r="F110" s="25">
        <f>Weights!E110</f>
        <v>1</v>
      </c>
      <c r="G110" s="227">
        <f>IF(Checklist!C115="X", 0, 1)</f>
        <v>1</v>
      </c>
      <c r="H110" s="26">
        <f t="shared" ref="H110" si="45">E110*F110*G110</f>
        <v>0</v>
      </c>
      <c r="I110" s="25">
        <f t="shared" ref="I110" si="46">F110*G110*4</f>
        <v>4</v>
      </c>
      <c r="J110" s="27">
        <f t="shared" ref="J110" si="47">H110/I110</f>
        <v>0</v>
      </c>
      <c r="K110" s="313"/>
      <c r="M110" s="729">
        <v>5.133</v>
      </c>
      <c r="N110" s="45" t="str">
        <f t="shared" si="39"/>
        <v xml:space="preserve"> </v>
      </c>
      <c r="O110" s="45" t="str">
        <f t="shared" si="40"/>
        <v xml:space="preserve"> </v>
      </c>
      <c r="P110" s="27" t="str">
        <f t="shared" si="41"/>
        <v xml:space="preserve"> </v>
      </c>
      <c r="R110" s="1219">
        <v>5.133</v>
      </c>
      <c r="S110" s="45"/>
      <c r="T110" s="45"/>
      <c r="U110" s="1205"/>
    </row>
    <row r="111" spans="1:21" ht="31.5" x14ac:dyDescent="0.25">
      <c r="A111" s="514">
        <v>5.1340000000000003</v>
      </c>
      <c r="B111" s="319"/>
      <c r="C111" s="307" t="s">
        <v>184</v>
      </c>
      <c r="D111" s="378" t="str">
        <f>Checklist!B116</f>
        <v xml:space="preserve">Does training of transit system law enforcement and/or security personnel integrate the concept and employment of visible, random security measures? </v>
      </c>
      <c r="E111" s="26">
        <f>+IF(Checklist!D116="",0,Checklist!D116)</f>
        <v>0</v>
      </c>
      <c r="F111" s="25">
        <f>Weights!E111</f>
        <v>1</v>
      </c>
      <c r="G111" s="227">
        <f>IF(Checklist!C116="X", 0, 1)</f>
        <v>1</v>
      </c>
      <c r="H111" s="26">
        <f t="shared" si="36"/>
        <v>0</v>
      </c>
      <c r="I111" s="25">
        <f t="shared" si="37"/>
        <v>4</v>
      </c>
      <c r="J111" s="27">
        <f t="shared" si="38"/>
        <v>0</v>
      </c>
      <c r="K111" s="313"/>
      <c r="M111" s="514">
        <v>5.1340000000000003</v>
      </c>
      <c r="N111" s="45" t="str">
        <f t="shared" si="39"/>
        <v xml:space="preserve"> </v>
      </c>
      <c r="O111" s="45" t="str">
        <f t="shared" si="40"/>
        <v xml:space="preserve"> </v>
      </c>
      <c r="P111" s="27" t="str">
        <f t="shared" si="41"/>
        <v xml:space="preserve"> </v>
      </c>
      <c r="R111" s="1220">
        <v>5.1340000000000003</v>
      </c>
      <c r="S111" s="45"/>
      <c r="T111" s="45"/>
      <c r="U111" s="1205"/>
    </row>
    <row r="112" spans="1:21" ht="32" thickBot="1" x14ac:dyDescent="0.3">
      <c r="A112" s="658">
        <v>5.1349999999999998</v>
      </c>
      <c r="B112" s="332" t="s">
        <v>169</v>
      </c>
      <c r="C112" s="322" t="s">
        <v>187</v>
      </c>
      <c r="D112" s="394" t="str">
        <f>Checklist!B117</f>
        <v>Has the agency implemented a program to train or orient first responders and other potential supporting assets (e.g., TSA regional personnel for VIPR exercises) on their system vehicle familiarization?</v>
      </c>
      <c r="E112" s="26">
        <f>+IF(Checklist!D117="",0,Checklist!D117)</f>
        <v>0</v>
      </c>
      <c r="F112" s="25">
        <f>Weights!E112</f>
        <v>1</v>
      </c>
      <c r="G112" s="227">
        <f>IF(Checklist!C117="X", 0, 1)</f>
        <v>1</v>
      </c>
      <c r="H112" s="26">
        <f t="shared" si="36"/>
        <v>0</v>
      </c>
      <c r="I112" s="25">
        <f t="shared" si="37"/>
        <v>4</v>
      </c>
      <c r="J112" s="27">
        <f t="shared" si="38"/>
        <v>0</v>
      </c>
      <c r="K112" s="313"/>
      <c r="M112" s="658">
        <v>5.1349999999999998</v>
      </c>
      <c r="N112" s="45">
        <f t="shared" si="39"/>
        <v>0</v>
      </c>
      <c r="O112" s="45">
        <f t="shared" si="40"/>
        <v>4</v>
      </c>
      <c r="P112" s="27">
        <f t="shared" si="41"/>
        <v>0</v>
      </c>
      <c r="R112" s="1222">
        <v>5.1349999999999998</v>
      </c>
      <c r="S112" s="45"/>
      <c r="T112" s="45"/>
      <c r="U112" s="1205"/>
    </row>
    <row r="113" spans="1:21" ht="13.5" thickBot="1" x14ac:dyDescent="0.3">
      <c r="A113" s="381"/>
      <c r="B113" s="381"/>
      <c r="C113" s="339"/>
      <c r="D113" s="382" t="s">
        <v>60</v>
      </c>
      <c r="E113" s="400"/>
      <c r="F113" s="400"/>
      <c r="G113" s="400"/>
      <c r="H113" s="400"/>
      <c r="I113" s="400"/>
      <c r="J113" s="69"/>
      <c r="K113" s="313"/>
      <c r="M113" s="385"/>
      <c r="N113" s="48"/>
      <c r="O113" s="48"/>
      <c r="P113" s="386"/>
      <c r="R113" s="1214"/>
      <c r="S113" s="48"/>
      <c r="T113" s="48"/>
      <c r="U113" s="1215"/>
    </row>
    <row r="114" spans="1:21" ht="21.5" thickBot="1" x14ac:dyDescent="0.3">
      <c r="A114" s="344">
        <v>6</v>
      </c>
      <c r="B114" s="401"/>
      <c r="C114" s="345"/>
      <c r="D114" s="402" t="s">
        <v>155</v>
      </c>
      <c r="E114" s="388"/>
      <c r="F114" s="388"/>
      <c r="G114" s="388"/>
      <c r="H114" s="389">
        <f>SUM(H115:H117)</f>
        <v>0</v>
      </c>
      <c r="I114" s="389">
        <f>SUM(I115:I117)</f>
        <v>12</v>
      </c>
      <c r="J114" s="349">
        <f>H114/I114</f>
        <v>0</v>
      </c>
      <c r="K114" s="313"/>
      <c r="M114" s="330">
        <v>6</v>
      </c>
      <c r="N114" s="52">
        <f>SUM(N115:N117)</f>
        <v>0</v>
      </c>
      <c r="O114" s="49">
        <f>SUM(O115:O117)</f>
        <v>8</v>
      </c>
      <c r="P114" s="331">
        <f>N114/O114</f>
        <v>0</v>
      </c>
      <c r="R114" s="1208">
        <v>6</v>
      </c>
      <c r="S114" s="52"/>
      <c r="T114" s="49"/>
      <c r="U114" s="1203"/>
    </row>
    <row r="115" spans="1:21" ht="31.5" x14ac:dyDescent="0.25">
      <c r="A115" s="399">
        <v>6.101</v>
      </c>
      <c r="B115" s="332" t="s">
        <v>169</v>
      </c>
      <c r="C115" s="309"/>
      <c r="D115" s="359" t="str">
        <f>Checklist!B120</f>
        <v>Does the SSP contain or reference other documents identifying incremental actions (imminent or elevated) to be implemented for a NTAS threat?</v>
      </c>
      <c r="E115" s="26">
        <f>+IF(Checklist!D120="",0,Checklist!D120)</f>
        <v>0</v>
      </c>
      <c r="F115" s="25">
        <f>Weights!E115</f>
        <v>1</v>
      </c>
      <c r="G115" s="227">
        <f>IF(Checklist!C120="X", 0, 1)</f>
        <v>1</v>
      </c>
      <c r="H115" s="26">
        <f t="shared" ref="H115:H117" si="48">E115*F115*G115</f>
        <v>0</v>
      </c>
      <c r="I115" s="25">
        <f t="shared" ref="I115:I117" si="49">F115*G115*4</f>
        <v>4</v>
      </c>
      <c r="J115" s="27">
        <f t="shared" ref="J115:J117" si="50">H115/I115</f>
        <v>0</v>
      </c>
      <c r="K115" s="313"/>
      <c r="M115" s="304">
        <v>6.101</v>
      </c>
      <c r="N115" s="45">
        <f>IF(B115="B",H115," ")</f>
        <v>0</v>
      </c>
      <c r="O115" s="45">
        <f>IF(B115="B",I115," ")</f>
        <v>4</v>
      </c>
      <c r="P115" s="27">
        <f>IF(N115="NOT SCORED","NOT SCORED",IF(B115="B",N115/O115," "))</f>
        <v>0</v>
      </c>
      <c r="R115" s="602">
        <v>6.101</v>
      </c>
      <c r="S115" s="45"/>
      <c r="T115" s="45"/>
      <c r="U115" s="1205"/>
    </row>
    <row r="116" spans="1:21" ht="21" x14ac:dyDescent="0.25">
      <c r="A116" s="367">
        <v>6.1020000000000003</v>
      </c>
      <c r="B116" s="332" t="s">
        <v>169</v>
      </c>
      <c r="C116" s="307" t="s">
        <v>185</v>
      </c>
      <c r="D116" s="403" t="str">
        <f>Checklist!B121</f>
        <v>Does the agency have actionable operational response protocols for the specific threat scenarios from NTAS?</v>
      </c>
      <c r="E116" s="26">
        <f>+IF(Checklist!D121="",0,Checklist!D121)</f>
        <v>0</v>
      </c>
      <c r="F116" s="25">
        <f>Weights!E116</f>
        <v>1</v>
      </c>
      <c r="G116" s="227">
        <f>IF(Checklist!C121="X", 0, 1)</f>
        <v>1</v>
      </c>
      <c r="H116" s="26">
        <f t="shared" si="48"/>
        <v>0</v>
      </c>
      <c r="I116" s="25">
        <f t="shared" si="49"/>
        <v>4</v>
      </c>
      <c r="J116" s="27">
        <f t="shared" si="50"/>
        <v>0</v>
      </c>
      <c r="K116" s="313"/>
      <c r="M116" s="304">
        <v>6.1020000000000003</v>
      </c>
      <c r="N116" s="45">
        <f>IF(B116="B",H116," ")</f>
        <v>0</v>
      </c>
      <c r="O116" s="45">
        <f>IF(B116="B",I116," ")</f>
        <v>4</v>
      </c>
      <c r="P116" s="27">
        <f>IF(N116="NOT SCORED","NOT SCORED",IF(B116="B",N116/O116," "))</f>
        <v>0</v>
      </c>
      <c r="R116" s="602">
        <v>6.1020000000000003</v>
      </c>
      <c r="S116" s="45"/>
      <c r="T116" s="45"/>
      <c r="U116" s="1205"/>
    </row>
    <row r="117" spans="1:21" ht="32" thickBot="1" x14ac:dyDescent="0.3">
      <c r="A117" s="316">
        <v>6.1029999999999998</v>
      </c>
      <c r="B117" s="321"/>
      <c r="C117" s="322"/>
      <c r="D117" s="334" t="str">
        <f>Checklist!B122</f>
        <v>Has the agency provided annual training and/or instruction focused on job function regarding the incremental activities to be performed by employees?</v>
      </c>
      <c r="E117" s="26">
        <f>+IF(Checklist!D122="",0,Checklist!D122)</f>
        <v>0</v>
      </c>
      <c r="F117" s="25">
        <f>Weights!E117</f>
        <v>1</v>
      </c>
      <c r="G117" s="227">
        <f>IF(Checklist!C122="X", 0, 1)</f>
        <v>1</v>
      </c>
      <c r="H117" s="26">
        <f t="shared" si="48"/>
        <v>0</v>
      </c>
      <c r="I117" s="25">
        <f t="shared" si="49"/>
        <v>4</v>
      </c>
      <c r="J117" s="27">
        <f t="shared" si="50"/>
        <v>0</v>
      </c>
      <c r="K117" s="313"/>
      <c r="M117" s="307">
        <v>6.1029999999999998</v>
      </c>
      <c r="N117" s="45" t="str">
        <f>IF(B117="B",H117," ")</f>
        <v xml:space="preserve"> </v>
      </c>
      <c r="O117" s="45" t="str">
        <f>IF(B117="B",I117," ")</f>
        <v xml:space="preserve"> </v>
      </c>
      <c r="P117" s="27" t="str">
        <f>IF(N117="NOT SCORED","NOT SCORED",IF(B117="B",N117/O117," "))</f>
        <v xml:space="preserve"> </v>
      </c>
      <c r="R117" s="1209">
        <v>6.1029999999999998</v>
      </c>
      <c r="S117" s="45"/>
      <c r="T117" s="45"/>
      <c r="U117" s="1205"/>
    </row>
    <row r="118" spans="1:21" ht="13.5" thickBot="1" x14ac:dyDescent="0.3">
      <c r="A118" s="280"/>
      <c r="B118" s="381"/>
      <c r="C118" s="404"/>
      <c r="D118" s="382" t="s">
        <v>48</v>
      </c>
      <c r="E118" s="400"/>
      <c r="F118" s="400"/>
      <c r="G118" s="400"/>
      <c r="H118" s="400"/>
      <c r="I118" s="400"/>
      <c r="J118" s="69"/>
      <c r="K118" s="313"/>
      <c r="M118" s="385"/>
      <c r="N118" s="48"/>
      <c r="O118" s="48"/>
      <c r="P118" s="386"/>
      <c r="R118" s="1214"/>
      <c r="S118" s="48"/>
      <c r="T118" s="48"/>
      <c r="U118" s="1215"/>
    </row>
    <row r="119" spans="1:21" ht="13.5" thickBot="1" x14ac:dyDescent="0.3">
      <c r="A119" s="344">
        <v>7</v>
      </c>
      <c r="B119" s="325"/>
      <c r="C119" s="345"/>
      <c r="D119" s="405" t="s">
        <v>61</v>
      </c>
      <c r="E119" s="388"/>
      <c r="F119" s="388"/>
      <c r="G119" s="388"/>
      <c r="H119" s="389">
        <f>SUM(H120:H131)</f>
        <v>0</v>
      </c>
      <c r="I119" s="389">
        <f>SUM(I120:I131)</f>
        <v>48</v>
      </c>
      <c r="J119" s="349">
        <f>H119/I119</f>
        <v>0</v>
      </c>
      <c r="K119" s="313"/>
      <c r="M119" s="330">
        <v>7</v>
      </c>
      <c r="N119" s="52">
        <f>SUM(N120:N131)</f>
        <v>0</v>
      </c>
      <c r="O119" s="52">
        <f>SUM(O120:O131)</f>
        <v>24</v>
      </c>
      <c r="P119" s="331">
        <f>N119/O119</f>
        <v>0</v>
      </c>
      <c r="R119" s="1208">
        <v>7</v>
      </c>
      <c r="S119" s="52"/>
      <c r="T119" s="52"/>
      <c r="U119" s="1203"/>
    </row>
    <row r="120" spans="1:21" ht="21" x14ac:dyDescent="0.25">
      <c r="A120" s="406">
        <v>7.101</v>
      </c>
      <c r="B120" s="406" t="s">
        <v>169</v>
      </c>
      <c r="C120" s="309"/>
      <c r="D120" s="407" t="str">
        <f>Checklist!B125</f>
        <v>Has the transit agency developed and implemented a public security and emergency awareness program?</v>
      </c>
      <c r="E120" s="26">
        <f>+IF(Checklist!D125="",0,Checklist!D125)</f>
        <v>0</v>
      </c>
      <c r="F120" s="25">
        <f>Weights!E120</f>
        <v>1</v>
      </c>
      <c r="G120" s="227">
        <f>IF(Checklist!C125="X", 0, 1)</f>
        <v>1</v>
      </c>
      <c r="H120" s="26">
        <f t="shared" ref="H120:H124" si="51">E120*F120*G120</f>
        <v>0</v>
      </c>
      <c r="I120" s="25">
        <f t="shared" ref="I120:I124" si="52">F120*G120*4</f>
        <v>4</v>
      </c>
      <c r="J120" s="27">
        <f t="shared" ref="J120:J124" si="53">H120/I120</f>
        <v>0</v>
      </c>
      <c r="K120" s="313"/>
      <c r="M120" s="304">
        <v>7.101</v>
      </c>
      <c r="N120" s="45">
        <f t="shared" ref="N120:N131" si="54">IF(B120="B",H120," ")</f>
        <v>0</v>
      </c>
      <c r="O120" s="45">
        <f t="shared" ref="O120:O131" si="55">IF(B120="B",I120," ")</f>
        <v>4</v>
      </c>
      <c r="P120" s="27">
        <f t="shared" ref="P120:P131" si="56">IF(N120="NOT SCORED","NOT SCORED",IF(B120="B",N120/O120," "))</f>
        <v>0</v>
      </c>
      <c r="R120" s="602">
        <v>7.101</v>
      </c>
      <c r="S120" s="45"/>
      <c r="T120" s="45"/>
      <c r="U120" s="1205"/>
    </row>
    <row r="121" spans="1:21" ht="42" x14ac:dyDescent="0.25">
      <c r="A121" s="337">
        <v>7.1020000000000003</v>
      </c>
      <c r="B121" s="337" t="s">
        <v>169</v>
      </c>
      <c r="C121" s="307" t="s">
        <v>188</v>
      </c>
      <c r="D121" s="394" t="str">
        <f>Checklist!B126</f>
        <v>Does the agency provide active public outreach for security awareness and emergency preparedness (e.g., Transit Watch, “If You See Something, Say Something”, message boards, brochures, channel cards, posters, fliers)?</v>
      </c>
      <c r="E121" s="26">
        <f>+IF(Checklist!D126="",0,Checklist!D126)</f>
        <v>0</v>
      </c>
      <c r="F121" s="25">
        <f>Weights!E121</f>
        <v>1</v>
      </c>
      <c r="G121" s="227">
        <f>IF(Checklist!C126="X", 0, 1)</f>
        <v>1</v>
      </c>
      <c r="H121" s="26">
        <f t="shared" si="51"/>
        <v>0</v>
      </c>
      <c r="I121" s="25">
        <f t="shared" si="52"/>
        <v>4</v>
      </c>
      <c r="J121" s="27">
        <f t="shared" si="53"/>
        <v>0</v>
      </c>
      <c r="K121" s="313"/>
      <c r="M121" s="304">
        <v>7.1020000000000003</v>
      </c>
      <c r="N121" s="45">
        <f t="shared" si="54"/>
        <v>0</v>
      </c>
      <c r="O121" s="45">
        <f t="shared" si="55"/>
        <v>4</v>
      </c>
      <c r="P121" s="27">
        <f t="shared" si="56"/>
        <v>0</v>
      </c>
      <c r="R121" s="602">
        <v>7.1020000000000003</v>
      </c>
      <c r="S121" s="45"/>
      <c r="T121" s="45"/>
      <c r="U121" s="1205"/>
    </row>
    <row r="122" spans="1:21" x14ac:dyDescent="0.25">
      <c r="A122" s="304">
        <v>7.1029999999999998</v>
      </c>
      <c r="B122" s="304"/>
      <c r="C122" s="307" t="s">
        <v>188</v>
      </c>
      <c r="D122" s="394" t="str">
        <f>Checklist!B127</f>
        <v>Is the above consistent with agency's overall announcement program?</v>
      </c>
      <c r="E122" s="26">
        <f>+IF(Checklist!D127="",0,Checklist!D127)</f>
        <v>0</v>
      </c>
      <c r="F122" s="25">
        <f>Weights!E122</f>
        <v>1</v>
      </c>
      <c r="G122" s="227">
        <f>IF(Checklist!C127="X", 0, 1)</f>
        <v>1</v>
      </c>
      <c r="H122" s="26">
        <f t="shared" si="51"/>
        <v>0</v>
      </c>
      <c r="I122" s="25">
        <f t="shared" si="52"/>
        <v>4</v>
      </c>
      <c r="J122" s="27">
        <f t="shared" si="53"/>
        <v>0</v>
      </c>
      <c r="K122" s="313"/>
      <c r="M122" s="304">
        <v>7.1029999999999998</v>
      </c>
      <c r="N122" s="45" t="str">
        <f t="shared" si="54"/>
        <v xml:space="preserve"> </v>
      </c>
      <c r="O122" s="45" t="str">
        <f t="shared" si="55"/>
        <v xml:space="preserve"> </v>
      </c>
      <c r="P122" s="27" t="str">
        <f t="shared" si="56"/>
        <v xml:space="preserve"> </v>
      </c>
      <c r="R122" s="602">
        <v>7.1029999999999998</v>
      </c>
      <c r="S122" s="45"/>
      <c r="T122" s="45"/>
      <c r="U122" s="1205"/>
    </row>
    <row r="123" spans="1:21" ht="31.5" x14ac:dyDescent="0.25">
      <c r="A123" s="337">
        <v>7.1040000000000001</v>
      </c>
      <c r="B123" s="337" t="s">
        <v>169</v>
      </c>
      <c r="C123" s="307" t="s">
        <v>188</v>
      </c>
      <c r="D123" s="390" t="str">
        <f>Checklist!B128</f>
        <v>Are general security awareness and emergency preparedness messages included in public announcement messages at stations and on board vehicles?</v>
      </c>
      <c r="E123" s="26">
        <f>+IF(Checklist!D128="",0,Checklist!D128)</f>
        <v>0</v>
      </c>
      <c r="F123" s="25">
        <f>Weights!E123</f>
        <v>1</v>
      </c>
      <c r="G123" s="227">
        <f>IF(Checklist!C128="X", 0, 1)</f>
        <v>1</v>
      </c>
      <c r="H123" s="26">
        <f t="shared" si="51"/>
        <v>0</v>
      </c>
      <c r="I123" s="25">
        <f t="shared" si="52"/>
        <v>4</v>
      </c>
      <c r="J123" s="27">
        <f t="shared" si="53"/>
        <v>0</v>
      </c>
      <c r="K123" s="313"/>
      <c r="M123" s="304">
        <v>7.1040000000000001</v>
      </c>
      <c r="N123" s="45">
        <f t="shared" si="54"/>
        <v>0</v>
      </c>
      <c r="O123" s="45">
        <f t="shared" si="55"/>
        <v>4</v>
      </c>
      <c r="P123" s="27">
        <f t="shared" si="56"/>
        <v>0</v>
      </c>
      <c r="R123" s="602">
        <v>7.1040000000000001</v>
      </c>
      <c r="S123" s="45"/>
      <c r="T123" s="45"/>
      <c r="U123" s="1205"/>
    </row>
    <row r="124" spans="1:21" ht="52.5" x14ac:dyDescent="0.25">
      <c r="A124" s="337">
        <v>7.1050000000000004</v>
      </c>
      <c r="B124" s="337" t="s">
        <v>169</v>
      </c>
      <c r="C124" s="307" t="s">
        <v>188</v>
      </c>
      <c r="D124" s="394" t="str">
        <f>Checklist!B129</f>
        <v>Are passengers urged to report unattended property, suspicious behavior, and security concerns to uniformed crew members, law enforcement or security personnel, and/or a contact telephone number?  If so, summarize the type of materials used and content in the justification.</v>
      </c>
      <c r="E124" s="26">
        <f>+IF(Checklist!D129="",0,Checklist!D129)</f>
        <v>0</v>
      </c>
      <c r="F124" s="25">
        <f>Weights!E124</f>
        <v>1</v>
      </c>
      <c r="G124" s="227">
        <f>IF(Checklist!C129="X", 0, 1)</f>
        <v>1</v>
      </c>
      <c r="H124" s="26">
        <f t="shared" si="51"/>
        <v>0</v>
      </c>
      <c r="I124" s="25">
        <f t="shared" si="52"/>
        <v>4</v>
      </c>
      <c r="J124" s="27">
        <f t="shared" si="53"/>
        <v>0</v>
      </c>
      <c r="K124" s="313"/>
      <c r="M124" s="304">
        <v>7.1050000000000004</v>
      </c>
      <c r="N124" s="45">
        <f t="shared" si="54"/>
        <v>0</v>
      </c>
      <c r="O124" s="45">
        <f t="shared" si="55"/>
        <v>4</v>
      </c>
      <c r="P124" s="27">
        <f t="shared" si="56"/>
        <v>0</v>
      </c>
      <c r="R124" s="602">
        <v>7.1050000000000004</v>
      </c>
      <c r="S124" s="45"/>
      <c r="T124" s="45"/>
      <c r="U124" s="1205"/>
    </row>
    <row r="125" spans="1:21" ht="31.5" x14ac:dyDescent="0.25">
      <c r="A125" s="337">
        <v>7.1059999999999999</v>
      </c>
      <c r="B125" s="337" t="s">
        <v>169</v>
      </c>
      <c r="C125" s="307" t="s">
        <v>188</v>
      </c>
      <c r="D125" s="390" t="str">
        <f>Checklist!B130</f>
        <v xml:space="preserve">Does the agency have an appropriate mechanism in place for passengers to communicate a security concern? (e.g., 1-800 number, smart phone applications, social media, etc.)    </v>
      </c>
      <c r="E125" s="26">
        <f>+IF(Checklist!D130="",0,Checklist!D130)</f>
        <v>0</v>
      </c>
      <c r="F125" s="25">
        <f>Weights!E125</f>
        <v>1</v>
      </c>
      <c r="G125" s="227">
        <f>IF(Checklist!C130="X", 0, 1)</f>
        <v>1</v>
      </c>
      <c r="H125" s="26">
        <f t="shared" ref="H125:H130" si="57">E125*F125*G125</f>
        <v>0</v>
      </c>
      <c r="I125" s="25">
        <f t="shared" ref="I125:I130" si="58">F125*G125*4</f>
        <v>4</v>
      </c>
      <c r="J125" s="27">
        <f t="shared" ref="J125:J130" si="59">H125/I125</f>
        <v>0</v>
      </c>
      <c r="K125" s="313"/>
      <c r="M125" s="304">
        <v>7.1059999999999999</v>
      </c>
      <c r="N125" s="45">
        <f t="shared" si="54"/>
        <v>0</v>
      </c>
      <c r="O125" s="45">
        <f t="shared" si="55"/>
        <v>4</v>
      </c>
      <c r="P125" s="27">
        <f t="shared" si="56"/>
        <v>0</v>
      </c>
      <c r="R125" s="602">
        <v>7.1059999999999999</v>
      </c>
      <c r="S125" s="45"/>
      <c r="T125" s="45"/>
      <c r="U125" s="1205"/>
    </row>
    <row r="126" spans="1:21" ht="31.5" x14ac:dyDescent="0.25">
      <c r="A126" s="304">
        <v>7.1070000000000002</v>
      </c>
      <c r="B126" s="304"/>
      <c r="C126" s="307"/>
      <c r="D126" s="408" t="str">
        <f>Checklist!B131</f>
        <v xml:space="preserve">Does the agency issue public service announcements or press releases to social media regarding security and emergency protocols? (e.g. Twitter/ Facebook/etc., QRC codes, and/or apps for smart phones) </v>
      </c>
      <c r="E126" s="26">
        <f>+IF(Checklist!D131="",0,Checklist!D131)</f>
        <v>0</v>
      </c>
      <c r="F126" s="25">
        <f>Weights!E126</f>
        <v>1</v>
      </c>
      <c r="G126" s="227">
        <f>IF(Checklist!C131="X", 0, 1)</f>
        <v>1</v>
      </c>
      <c r="H126" s="26">
        <f t="shared" si="57"/>
        <v>0</v>
      </c>
      <c r="I126" s="25">
        <f t="shared" si="58"/>
        <v>4</v>
      </c>
      <c r="J126" s="27">
        <f t="shared" si="59"/>
        <v>0</v>
      </c>
      <c r="K126" s="313"/>
      <c r="M126" s="304">
        <v>7.1070000000000002</v>
      </c>
      <c r="N126" s="45" t="str">
        <f t="shared" si="54"/>
        <v xml:space="preserve"> </v>
      </c>
      <c r="O126" s="45" t="str">
        <f t="shared" si="55"/>
        <v xml:space="preserve"> </v>
      </c>
      <c r="P126" s="27" t="str">
        <f t="shared" si="56"/>
        <v xml:space="preserve"> </v>
      </c>
      <c r="R126" s="602">
        <v>7.1070000000000002</v>
      </c>
      <c r="S126" s="45"/>
      <c r="T126" s="45"/>
      <c r="U126" s="1205"/>
    </row>
    <row r="127" spans="1:21" ht="31.5" x14ac:dyDescent="0.25">
      <c r="A127" s="304">
        <v>7.1079999999999997</v>
      </c>
      <c r="B127" s="304"/>
      <c r="C127" s="307" t="s">
        <v>188</v>
      </c>
      <c r="D127" s="394" t="str">
        <f>Checklist!B132</f>
        <v xml:space="preserve">Does the agency issue public service announcements or press releases to local media regarding security or emergency protocols? (e.g. newspaper, radio and/or television) </v>
      </c>
      <c r="E127" s="26">
        <f>+IF(Checklist!D132="",0,Checklist!D132)</f>
        <v>0</v>
      </c>
      <c r="F127" s="25">
        <f>Weights!E127</f>
        <v>1</v>
      </c>
      <c r="G127" s="227">
        <f>IF(Checklist!C132="X", 0, 1)</f>
        <v>1</v>
      </c>
      <c r="H127" s="26">
        <f t="shared" si="57"/>
        <v>0</v>
      </c>
      <c r="I127" s="25">
        <f t="shared" si="58"/>
        <v>4</v>
      </c>
      <c r="J127" s="27">
        <f t="shared" si="59"/>
        <v>0</v>
      </c>
      <c r="K127" s="313"/>
      <c r="M127" s="304">
        <v>7.1079999999999997</v>
      </c>
      <c r="N127" s="45" t="str">
        <f t="shared" si="54"/>
        <v xml:space="preserve"> </v>
      </c>
      <c r="O127" s="45" t="str">
        <f t="shared" si="55"/>
        <v xml:space="preserve"> </v>
      </c>
      <c r="P127" s="27" t="str">
        <f t="shared" si="56"/>
        <v xml:space="preserve"> </v>
      </c>
      <c r="R127" s="602">
        <v>7.1079999999999997</v>
      </c>
      <c r="S127" s="45"/>
      <c r="T127" s="45"/>
      <c r="U127" s="1205"/>
    </row>
    <row r="128" spans="1:21" ht="31.5" x14ac:dyDescent="0.25">
      <c r="A128" s="409">
        <v>7.109</v>
      </c>
      <c r="B128" s="409"/>
      <c r="C128" s="307"/>
      <c r="D128" s="408" t="str">
        <f>Checklist!B133</f>
        <v>Does the transit agency conduct a volunteer training program for non-employees to aid with system evacuations and emergency response? If so, describe training program and activities.</v>
      </c>
      <c r="E128" s="26">
        <f>+IF(Checklist!D133="",0,Checklist!D133)</f>
        <v>0</v>
      </c>
      <c r="F128" s="25">
        <f>Weights!E128</f>
        <v>1</v>
      </c>
      <c r="G128" s="227">
        <f>IF(Checklist!C133="X", 0, 1)</f>
        <v>1</v>
      </c>
      <c r="H128" s="26">
        <f t="shared" si="57"/>
        <v>0</v>
      </c>
      <c r="I128" s="25">
        <f t="shared" si="58"/>
        <v>4</v>
      </c>
      <c r="J128" s="27">
        <f t="shared" si="59"/>
        <v>0</v>
      </c>
      <c r="K128" s="313"/>
      <c r="M128" s="409">
        <v>7.109</v>
      </c>
      <c r="N128" s="45" t="str">
        <f t="shared" si="54"/>
        <v xml:space="preserve"> </v>
      </c>
      <c r="O128" s="45" t="str">
        <f t="shared" si="55"/>
        <v xml:space="preserve"> </v>
      </c>
      <c r="P128" s="27" t="str">
        <f t="shared" si="56"/>
        <v xml:space="preserve"> </v>
      </c>
      <c r="R128" s="604">
        <v>7.109</v>
      </c>
      <c r="S128" s="45"/>
      <c r="T128" s="45"/>
      <c r="U128" s="1205"/>
    </row>
    <row r="129" spans="1:21" ht="31.5" x14ac:dyDescent="0.25">
      <c r="A129" s="409">
        <v>7.11</v>
      </c>
      <c r="B129" s="409"/>
      <c r="C129" s="307"/>
      <c r="D129" s="373" t="str">
        <f>Checklist!B134</f>
        <v>Does the transit agency conduct an outreach program to enlist members of the public as security awareness volunteers, similar to Neighborhood Watch programs?</v>
      </c>
      <c r="E129" s="26">
        <f>+IF(Checklist!D134="",0,Checklist!D134)</f>
        <v>0</v>
      </c>
      <c r="F129" s="25">
        <f>Weights!E129</f>
        <v>1</v>
      </c>
      <c r="G129" s="227">
        <f>IF(Checklist!C134="X", 0, 1)</f>
        <v>1</v>
      </c>
      <c r="H129" s="26">
        <f t="shared" si="57"/>
        <v>0</v>
      </c>
      <c r="I129" s="25">
        <f t="shared" si="58"/>
        <v>4</v>
      </c>
      <c r="J129" s="27">
        <f t="shared" si="59"/>
        <v>0</v>
      </c>
      <c r="K129" s="313"/>
      <c r="M129" s="409">
        <v>7.11</v>
      </c>
      <c r="N129" s="45" t="str">
        <f t="shared" si="54"/>
        <v xml:space="preserve"> </v>
      </c>
      <c r="O129" s="45" t="str">
        <f t="shared" si="55"/>
        <v xml:space="preserve"> </v>
      </c>
      <c r="P129" s="27" t="str">
        <f t="shared" si="56"/>
        <v xml:space="preserve"> </v>
      </c>
      <c r="R129" s="604">
        <v>7.11</v>
      </c>
      <c r="S129" s="45"/>
      <c r="T129" s="45"/>
      <c r="U129" s="1205"/>
    </row>
    <row r="130" spans="1:21" ht="21" x14ac:dyDescent="0.25">
      <c r="A130" s="410">
        <v>7.1109999999999998</v>
      </c>
      <c r="B130" s="410" t="s">
        <v>169</v>
      </c>
      <c r="C130" s="307" t="s">
        <v>183</v>
      </c>
      <c r="D130" s="394" t="str">
        <f>Checklist!B135</f>
        <v>Do public awareness materials and/or messages inform passengers on the means to evacuate safely from transit vehicles and facilities?</v>
      </c>
      <c r="E130" s="26">
        <f>+IF(Checklist!D135="",0,Checklist!D135)</f>
        <v>0</v>
      </c>
      <c r="F130" s="25">
        <f>Weights!E130</f>
        <v>1</v>
      </c>
      <c r="G130" s="227">
        <f>IF(Checklist!C135="X", 0, 1)</f>
        <v>1</v>
      </c>
      <c r="H130" s="26">
        <f t="shared" si="57"/>
        <v>0</v>
      </c>
      <c r="I130" s="25">
        <f t="shared" si="58"/>
        <v>4</v>
      </c>
      <c r="J130" s="27">
        <f t="shared" si="59"/>
        <v>0</v>
      </c>
      <c r="K130" s="313"/>
      <c r="M130" s="502">
        <v>7.1109999999999998</v>
      </c>
      <c r="N130" s="45">
        <f t="shared" si="54"/>
        <v>0</v>
      </c>
      <c r="O130" s="45">
        <f t="shared" si="55"/>
        <v>4</v>
      </c>
      <c r="P130" s="27">
        <f t="shared" si="56"/>
        <v>0</v>
      </c>
      <c r="R130" s="1223">
        <v>7.1109999999999998</v>
      </c>
      <c r="S130" s="45"/>
      <c r="T130" s="45"/>
      <c r="U130" s="1205"/>
    </row>
    <row r="131" spans="1:21" ht="21.5" thickBot="1" x14ac:dyDescent="0.3">
      <c r="A131" s="314">
        <v>7.1120000000000001</v>
      </c>
      <c r="B131" s="321"/>
      <c r="C131" s="322"/>
      <c r="D131" s="411" t="str">
        <f>Checklist!B136</f>
        <v>Does the agency track and monitor customer complaints reported by passengers?</v>
      </c>
      <c r="E131" s="26">
        <f>+IF(Checklist!D136="",0,Checklist!D136)</f>
        <v>0</v>
      </c>
      <c r="F131" s="25">
        <f>Weights!E131</f>
        <v>1</v>
      </c>
      <c r="G131" s="227">
        <f>IF(Checklist!C136="X", 0, 1)</f>
        <v>1</v>
      </c>
      <c r="H131" s="26">
        <f t="shared" ref="H131" si="60">E131*F131*G131</f>
        <v>0</v>
      </c>
      <c r="I131" s="25">
        <f t="shared" ref="I131" si="61">F131*G131*4</f>
        <v>4</v>
      </c>
      <c r="J131" s="27">
        <f t="shared" ref="J131" si="62">H131/I131</f>
        <v>0</v>
      </c>
      <c r="K131" s="313"/>
      <c r="M131" s="314">
        <v>7.1120000000000001</v>
      </c>
      <c r="N131" s="45" t="str">
        <f t="shared" si="54"/>
        <v xml:space="preserve"> </v>
      </c>
      <c r="O131" s="45" t="str">
        <f t="shared" si="55"/>
        <v xml:space="preserve"> </v>
      </c>
      <c r="P131" s="27" t="str">
        <f t="shared" si="56"/>
        <v xml:space="preserve"> </v>
      </c>
      <c r="R131" s="1209">
        <v>7.1120000000000001</v>
      </c>
      <c r="S131" s="45"/>
      <c r="T131" s="45"/>
      <c r="U131" s="1205"/>
    </row>
    <row r="132" spans="1:21" ht="13.5" thickBot="1" x14ac:dyDescent="0.3">
      <c r="A132" s="381"/>
      <c r="B132" s="381"/>
      <c r="C132" s="339"/>
      <c r="D132" s="382" t="s">
        <v>167</v>
      </c>
      <c r="E132" s="383"/>
      <c r="F132" s="383"/>
      <c r="G132" s="383"/>
      <c r="H132" s="400"/>
      <c r="I132" s="400"/>
      <c r="J132" s="69"/>
      <c r="K132" s="313"/>
      <c r="M132" s="385"/>
      <c r="N132" s="48"/>
      <c r="O132" s="48"/>
      <c r="P132" s="386"/>
      <c r="R132" s="1214"/>
      <c r="S132" s="48"/>
      <c r="T132" s="48"/>
      <c r="U132" s="1215"/>
    </row>
    <row r="133" spans="1:21" ht="13.5" thickBot="1" x14ac:dyDescent="0.3">
      <c r="A133" s="344">
        <v>8</v>
      </c>
      <c r="B133" s="401"/>
      <c r="C133" s="345"/>
      <c r="D133" s="412" t="s">
        <v>154</v>
      </c>
      <c r="E133" s="413"/>
      <c r="F133" s="414"/>
      <c r="G133" s="415"/>
      <c r="H133" s="389">
        <f>SUM(H134:H140)</f>
        <v>0</v>
      </c>
      <c r="I133" s="389">
        <f>SUM(I134:I140)</f>
        <v>28</v>
      </c>
      <c r="J133" s="349">
        <f>H133/I133</f>
        <v>0</v>
      </c>
      <c r="K133" s="313"/>
      <c r="M133" s="330">
        <v>8</v>
      </c>
      <c r="N133" s="52">
        <f>SUM(N134:N140)</f>
        <v>0</v>
      </c>
      <c r="O133" s="52">
        <f>SUM(O134:O140)</f>
        <v>24</v>
      </c>
      <c r="P133" s="331">
        <f>N133/O133</f>
        <v>0</v>
      </c>
      <c r="R133" s="1208">
        <v>8</v>
      </c>
      <c r="S133" s="52"/>
      <c r="T133" s="52"/>
      <c r="U133" s="1203"/>
    </row>
    <row r="134" spans="1:21" ht="31.5" x14ac:dyDescent="0.25">
      <c r="A134" s="374">
        <v>8.1010000000000009</v>
      </c>
      <c r="B134" s="374" t="s">
        <v>169</v>
      </c>
      <c r="C134" s="309" t="s">
        <v>185</v>
      </c>
      <c r="D134" s="416" t="str">
        <f>Checklist!B139</f>
        <v>Does the agency have its own risk assessment process, approved by its management, for managing threats and vulnerabilities?  If so, summarize the process in the justification.</v>
      </c>
      <c r="E134" s="26">
        <f>+IF(Checklist!D139="",0,Checklist!D139)</f>
        <v>0</v>
      </c>
      <c r="F134" s="25">
        <f>Weights!E134</f>
        <v>1</v>
      </c>
      <c r="G134" s="227">
        <f>IF(Checklist!C139="X", 0, 1)</f>
        <v>1</v>
      </c>
      <c r="H134" s="26">
        <f t="shared" ref="H134:H140" si="63">E134*F134*G134</f>
        <v>0</v>
      </c>
      <c r="I134" s="25">
        <f t="shared" ref="I134:I140" si="64">F134*G134*4</f>
        <v>4</v>
      </c>
      <c r="J134" s="27">
        <f t="shared" ref="J134:J140" si="65">H134/I134</f>
        <v>0</v>
      </c>
      <c r="K134" s="313"/>
      <c r="M134" s="356">
        <v>8.1010000000000009</v>
      </c>
      <c r="N134" s="45">
        <f t="shared" ref="N134:N140" si="66">IF(B134="B",H134," ")</f>
        <v>0</v>
      </c>
      <c r="O134" s="45">
        <f t="shared" ref="O134:O140" si="67">IF(B134="B",I134," ")</f>
        <v>4</v>
      </c>
      <c r="P134" s="27">
        <f t="shared" ref="P134:P140" si="68">IF(N134="NOT SCORED","NOT SCORED",IF(B134="B",N134/O134," "))</f>
        <v>0</v>
      </c>
      <c r="R134" s="1212">
        <v>8.1010000000000009</v>
      </c>
      <c r="S134" s="45"/>
      <c r="T134" s="45"/>
      <c r="U134" s="1205"/>
    </row>
    <row r="135" spans="1:21" ht="21" x14ac:dyDescent="0.25">
      <c r="A135" s="372">
        <v>8.1020000000000003</v>
      </c>
      <c r="B135" s="372" t="s">
        <v>169</v>
      </c>
      <c r="C135" s="307"/>
      <c r="D135" s="417" t="str">
        <f>Checklist!B140</f>
        <v>Has the agency identified facilities and systems it considers to be its critical assets?</v>
      </c>
      <c r="E135" s="26">
        <f>+IF(Checklist!D140="",0,Checklist!D140)</f>
        <v>0</v>
      </c>
      <c r="F135" s="25">
        <f>Weights!E135</f>
        <v>1</v>
      </c>
      <c r="G135" s="227">
        <f>IF(Checklist!C140="X", 0, 1)</f>
        <v>1</v>
      </c>
      <c r="H135" s="26">
        <f t="shared" si="63"/>
        <v>0</v>
      </c>
      <c r="I135" s="25">
        <f t="shared" si="64"/>
        <v>4</v>
      </c>
      <c r="J135" s="27">
        <f t="shared" si="65"/>
        <v>0</v>
      </c>
      <c r="K135" s="313"/>
      <c r="M135" s="356">
        <v>8.1020000000000003</v>
      </c>
      <c r="N135" s="45">
        <f t="shared" si="66"/>
        <v>0</v>
      </c>
      <c r="O135" s="45">
        <f t="shared" si="67"/>
        <v>4</v>
      </c>
      <c r="P135" s="27">
        <f t="shared" si="68"/>
        <v>0</v>
      </c>
      <c r="R135" s="1212">
        <v>8.1020000000000003</v>
      </c>
      <c r="S135" s="45"/>
      <c r="T135" s="45"/>
      <c r="U135" s="1205"/>
    </row>
    <row r="136" spans="1:21" ht="31.5" x14ac:dyDescent="0.25">
      <c r="A136" s="372">
        <v>8.1029999999999998</v>
      </c>
      <c r="B136" s="372" t="s">
        <v>169</v>
      </c>
      <c r="C136" s="307" t="s">
        <v>185</v>
      </c>
      <c r="D136" s="390" t="str">
        <f>Checklist!B141</f>
        <v xml:space="preserve">Has the agency had an internal or external vulnerability assessment on its critical assets within the past 3 years?  Specify the dates of the most recent assessments and the entity(ies) that conducted the assessment(s).  </v>
      </c>
      <c r="E136" s="26">
        <f>+IF(Checklist!D141="",0,Checklist!D141)</f>
        <v>0</v>
      </c>
      <c r="F136" s="25">
        <f>Weights!E136</f>
        <v>1</v>
      </c>
      <c r="G136" s="227">
        <f>IF(Checklist!C141="X", 0, 1)</f>
        <v>1</v>
      </c>
      <c r="H136" s="26">
        <f t="shared" si="63"/>
        <v>0</v>
      </c>
      <c r="I136" s="25">
        <f t="shared" si="64"/>
        <v>4</v>
      </c>
      <c r="J136" s="27">
        <f t="shared" si="65"/>
        <v>0</v>
      </c>
      <c r="K136" s="313"/>
      <c r="M136" s="356">
        <v>8.1029999999999998</v>
      </c>
      <c r="N136" s="45">
        <f t="shared" si="66"/>
        <v>0</v>
      </c>
      <c r="O136" s="45">
        <f t="shared" si="67"/>
        <v>4</v>
      </c>
      <c r="P136" s="27">
        <f t="shared" si="68"/>
        <v>0</v>
      </c>
      <c r="R136" s="1212">
        <v>8.1029999999999998</v>
      </c>
      <c r="S136" s="45"/>
      <c r="T136" s="45"/>
      <c r="U136" s="1205"/>
    </row>
    <row r="137" spans="1:21" ht="52.5" x14ac:dyDescent="0.25">
      <c r="A137" s="372">
        <v>8.1039999999999992</v>
      </c>
      <c r="B137" s="372" t="s">
        <v>169</v>
      </c>
      <c r="C137" s="307" t="s">
        <v>183</v>
      </c>
      <c r="D137" s="378" t="str">
        <f>Checklist!B142</f>
        <v>Has the agency had an internal or external Risk Assessment, analyzing threat, vulnerability, &amp; consequence, for critical assets and infrastructure, and systems within the past 3 years?  Have management and staff responsible for the risk assessment process been properly trained to manage the process?</v>
      </c>
      <c r="E137" s="26">
        <f>+IF(Checklist!D142="",0,Checklist!D142)</f>
        <v>0</v>
      </c>
      <c r="F137" s="25">
        <f>Weights!E137</f>
        <v>1</v>
      </c>
      <c r="G137" s="227">
        <f>IF(Checklist!C142="X", 0, 1)</f>
        <v>1</v>
      </c>
      <c r="H137" s="26">
        <f t="shared" si="63"/>
        <v>0</v>
      </c>
      <c r="I137" s="25">
        <f t="shared" si="64"/>
        <v>4</v>
      </c>
      <c r="J137" s="27">
        <f t="shared" si="65"/>
        <v>0</v>
      </c>
      <c r="K137" s="313"/>
      <c r="M137" s="356">
        <v>8.1039999999999992</v>
      </c>
      <c r="N137" s="45">
        <f t="shared" si="66"/>
        <v>0</v>
      </c>
      <c r="O137" s="45">
        <f t="shared" si="67"/>
        <v>4</v>
      </c>
      <c r="P137" s="27">
        <f t="shared" si="68"/>
        <v>0</v>
      </c>
      <c r="R137" s="1212">
        <v>8.1039999999999992</v>
      </c>
      <c r="S137" s="45"/>
      <c r="T137" s="45"/>
      <c r="U137" s="1205"/>
    </row>
    <row r="138" spans="1:21" ht="31.5" x14ac:dyDescent="0.25">
      <c r="A138" s="372">
        <v>8.1050000000000004</v>
      </c>
      <c r="B138" s="372" t="s">
        <v>169</v>
      </c>
      <c r="C138" s="307" t="s">
        <v>185</v>
      </c>
      <c r="D138" s="390" t="str">
        <f>Checklist!B143</f>
        <v>Has the system implemented procedures to limit and monitor access to underground and underwater tunnels?  If so, summarize procedures in the justification.</v>
      </c>
      <c r="E138" s="26">
        <f>+IF(Checklist!D143="",0,Checklist!D143)</f>
        <v>0</v>
      </c>
      <c r="F138" s="25">
        <f>Weights!E138</f>
        <v>1</v>
      </c>
      <c r="G138" s="227">
        <f>IF(Checklist!C143="X", 0, 1)</f>
        <v>1</v>
      </c>
      <c r="H138" s="26">
        <f t="shared" si="63"/>
        <v>0</v>
      </c>
      <c r="I138" s="25">
        <f t="shared" si="64"/>
        <v>4</v>
      </c>
      <c r="J138" s="27">
        <f t="shared" si="65"/>
        <v>0</v>
      </c>
      <c r="K138" s="313"/>
      <c r="M138" s="356">
        <v>8.1050000000000004</v>
      </c>
      <c r="N138" s="45">
        <f t="shared" si="66"/>
        <v>0</v>
      </c>
      <c r="O138" s="45">
        <f t="shared" si="67"/>
        <v>4</v>
      </c>
      <c r="P138" s="27">
        <f t="shared" si="68"/>
        <v>0</v>
      </c>
      <c r="R138" s="1212">
        <v>8.1050000000000004</v>
      </c>
      <c r="S138" s="45"/>
      <c r="T138" s="45"/>
      <c r="U138" s="1205"/>
    </row>
    <row r="139" spans="1:21" ht="21" x14ac:dyDescent="0.25">
      <c r="A139" s="356">
        <v>8.1059999999999999</v>
      </c>
      <c r="B139" s="356"/>
      <c r="C139" s="307"/>
      <c r="D139" s="336" t="str">
        <f>Checklist!B144</f>
        <v>Are security investments prioritized using information developed in the risk assessment process?</v>
      </c>
      <c r="E139" s="26">
        <f>+IF(Checklist!D144="",0,Checklist!D144)</f>
        <v>0</v>
      </c>
      <c r="F139" s="25">
        <f>Weights!E139</f>
        <v>1</v>
      </c>
      <c r="G139" s="227">
        <f>IF(Checklist!C144="X", 0, 1)</f>
        <v>1</v>
      </c>
      <c r="H139" s="26">
        <f t="shared" si="63"/>
        <v>0</v>
      </c>
      <c r="I139" s="25">
        <f t="shared" si="64"/>
        <v>4</v>
      </c>
      <c r="J139" s="27">
        <f t="shared" si="65"/>
        <v>0</v>
      </c>
      <c r="K139" s="313"/>
      <c r="M139" s="356">
        <v>8.1059999999999999</v>
      </c>
      <c r="N139" s="45" t="str">
        <f t="shared" si="66"/>
        <v xml:space="preserve"> </v>
      </c>
      <c r="O139" s="45" t="str">
        <f t="shared" si="67"/>
        <v xml:space="preserve"> </v>
      </c>
      <c r="P139" s="27" t="str">
        <f t="shared" si="68"/>
        <v xml:space="preserve"> </v>
      </c>
      <c r="R139" s="1212">
        <v>8.1059999999999999</v>
      </c>
      <c r="S139" s="45"/>
      <c r="T139" s="45"/>
      <c r="U139" s="1205"/>
    </row>
    <row r="140" spans="1:21" ht="21.5" thickBot="1" x14ac:dyDescent="0.3">
      <c r="A140" s="372">
        <v>8.1069999999999993</v>
      </c>
      <c r="B140" s="374" t="s">
        <v>169</v>
      </c>
      <c r="C140" s="322" t="s">
        <v>183</v>
      </c>
      <c r="D140" s="418" t="str">
        <f>Checklist!B145</f>
        <v>Upon request, has TSA been provided access to the agency's vulnerability assessments, Security Plan and related documents?</v>
      </c>
      <c r="E140" s="26">
        <f>+IF(Checklist!D145="",0,Checklist!D145)</f>
        <v>0</v>
      </c>
      <c r="F140" s="25">
        <f>Weights!E140</f>
        <v>1</v>
      </c>
      <c r="G140" s="227">
        <f>IF(Checklist!C145="X", 0, 1)</f>
        <v>1</v>
      </c>
      <c r="H140" s="26">
        <f t="shared" si="63"/>
        <v>0</v>
      </c>
      <c r="I140" s="25">
        <f t="shared" si="64"/>
        <v>4</v>
      </c>
      <c r="J140" s="27">
        <f t="shared" si="65"/>
        <v>0</v>
      </c>
      <c r="K140" s="313"/>
      <c r="M140" s="356">
        <v>8.1069999999999993</v>
      </c>
      <c r="N140" s="45">
        <f t="shared" si="66"/>
        <v>0</v>
      </c>
      <c r="O140" s="45">
        <f t="shared" si="67"/>
        <v>4</v>
      </c>
      <c r="P140" s="27">
        <f t="shared" si="68"/>
        <v>0</v>
      </c>
      <c r="R140" s="1212">
        <v>8.1069999999999993</v>
      </c>
      <c r="S140" s="45"/>
      <c r="T140" s="45"/>
      <c r="U140" s="1205"/>
    </row>
    <row r="141" spans="1:21" x14ac:dyDescent="0.25">
      <c r="A141" s="280"/>
      <c r="B141" s="280"/>
      <c r="C141" s="339"/>
      <c r="D141" s="419" t="s">
        <v>47</v>
      </c>
      <c r="E141" s="400"/>
      <c r="F141" s="400"/>
      <c r="G141" s="400"/>
      <c r="H141" s="400"/>
      <c r="I141" s="400"/>
      <c r="J141" s="69"/>
      <c r="K141" s="313"/>
      <c r="M141" s="385"/>
      <c r="N141" s="48"/>
      <c r="O141" s="48"/>
      <c r="P141" s="386"/>
      <c r="R141" s="1214"/>
      <c r="S141" s="48"/>
      <c r="T141" s="48"/>
      <c r="U141" s="1215"/>
    </row>
    <row r="142" spans="1:21" ht="21.5" thickBot="1" x14ac:dyDescent="0.3">
      <c r="A142" s="344">
        <v>9</v>
      </c>
      <c r="B142" s="401"/>
      <c r="C142" s="345"/>
      <c r="D142" s="420" t="s">
        <v>153</v>
      </c>
      <c r="E142" s="388"/>
      <c r="F142" s="388"/>
      <c r="G142" s="388"/>
      <c r="H142" s="389">
        <f>SUM(H143:H148)</f>
        <v>0</v>
      </c>
      <c r="I142" s="389">
        <f>SUM(I143:I148)</f>
        <v>24</v>
      </c>
      <c r="J142" s="349">
        <f>H142/I142</f>
        <v>0</v>
      </c>
      <c r="K142" s="313"/>
      <c r="M142" s="330">
        <v>9</v>
      </c>
      <c r="N142" s="52">
        <f>SUM(N143:N148)</f>
        <v>0</v>
      </c>
      <c r="O142" s="52">
        <f>SUM(O143:O148)</f>
        <v>12</v>
      </c>
      <c r="P142" s="331">
        <f>N142/O142</f>
        <v>0</v>
      </c>
      <c r="R142" s="1208">
        <v>9</v>
      </c>
      <c r="S142" s="52"/>
      <c r="T142" s="52"/>
      <c r="U142" s="1203"/>
    </row>
    <row r="143" spans="1:21" ht="31.5" x14ac:dyDescent="0.25">
      <c r="A143" s="332">
        <v>9.1010000000000009</v>
      </c>
      <c r="B143" s="332" t="s">
        <v>169</v>
      </c>
      <c r="C143" s="309"/>
      <c r="D143" s="421" t="str">
        <f>Checklist!B148</f>
        <v xml:space="preserve">Does the agency have a formalized process and procedures for reporting and exchange of threat and intelligence information with Federal, State, and/or local law enforcement agencies? </v>
      </c>
      <c r="E143" s="26">
        <f>+IF(Checklist!D148="",0,Checklist!D148)</f>
        <v>0</v>
      </c>
      <c r="F143" s="25">
        <f>Weights!E143</f>
        <v>1</v>
      </c>
      <c r="G143" s="227">
        <f>IF(Checklist!C148="X", 0, 1)</f>
        <v>1</v>
      </c>
      <c r="H143" s="26">
        <f t="shared" ref="H143:H148" si="69">E143*F143*G143</f>
        <v>0</v>
      </c>
      <c r="I143" s="25">
        <f t="shared" ref="I143:I148" si="70">F143*G143*4</f>
        <v>4</v>
      </c>
      <c r="J143" s="27">
        <f t="shared" ref="J143:J148" si="71">H143/I143</f>
        <v>0</v>
      </c>
      <c r="K143" s="313"/>
      <c r="M143" s="332">
        <v>9.1010000000000009</v>
      </c>
      <c r="N143" s="45">
        <f t="shared" ref="N143:N148" si="72">IF(B143="B",H143," ")</f>
        <v>0</v>
      </c>
      <c r="O143" s="45">
        <f t="shared" ref="O143:O148" si="73">IF(B143="B",I143," ")</f>
        <v>4</v>
      </c>
      <c r="P143" s="27">
        <f t="shared" ref="P143:P148" si="74">IF(N143="NOT SCORED","NOT SCORED",IF(B143="B",N143/O143," "))</f>
        <v>0</v>
      </c>
      <c r="R143" s="1224">
        <v>9.1010000000000009</v>
      </c>
      <c r="S143" s="45"/>
      <c r="T143" s="45"/>
      <c r="U143" s="1205"/>
    </row>
    <row r="144" spans="1:21" ht="31.5" x14ac:dyDescent="0.25">
      <c r="A144" s="303">
        <v>9.1020000000000003</v>
      </c>
      <c r="B144" s="303" t="s">
        <v>169</v>
      </c>
      <c r="C144" s="307" t="s">
        <v>185</v>
      </c>
      <c r="D144" s="394" t="str">
        <f>Checklist!B149</f>
        <v>Does the agency report threat and intelligence information directly to FBI Joint Terrorism Task Force (JTTF) or other regional anti-terrorism task force?</v>
      </c>
      <c r="E144" s="26">
        <f>+IF(Checklist!D149="",0,Checklist!D149)</f>
        <v>0</v>
      </c>
      <c r="F144" s="25">
        <f>Weights!E144</f>
        <v>1</v>
      </c>
      <c r="G144" s="227">
        <f>IF(Checklist!C149="X", 0, 1)</f>
        <v>1</v>
      </c>
      <c r="H144" s="26">
        <f t="shared" si="69"/>
        <v>0</v>
      </c>
      <c r="I144" s="25">
        <f t="shared" si="70"/>
        <v>4</v>
      </c>
      <c r="J144" s="27">
        <f t="shared" si="71"/>
        <v>0</v>
      </c>
      <c r="K144" s="313"/>
      <c r="M144" s="303">
        <v>9.1020000000000003</v>
      </c>
      <c r="N144" s="45">
        <f t="shared" si="72"/>
        <v>0</v>
      </c>
      <c r="O144" s="45">
        <f t="shared" si="73"/>
        <v>4</v>
      </c>
      <c r="P144" s="27">
        <f t="shared" si="74"/>
        <v>0</v>
      </c>
      <c r="R144" s="1224">
        <v>9.1020000000000003</v>
      </c>
      <c r="S144" s="45"/>
      <c r="T144" s="45"/>
      <c r="U144" s="1205"/>
    </row>
    <row r="145" spans="1:21" ht="21" x14ac:dyDescent="0.25">
      <c r="A145" s="460">
        <v>9.1029999999999998</v>
      </c>
      <c r="B145" s="319"/>
      <c r="C145" s="319"/>
      <c r="D145" s="417" t="str">
        <f>Checklist!B150</f>
        <v>Does the agency have policies requiring employees to report (internal or external) suspicious activity to their supervisor or management?</v>
      </c>
      <c r="E145" s="26">
        <f>+IF(Checklist!D150="",0,Checklist!D150)</f>
        <v>0</v>
      </c>
      <c r="F145" s="25">
        <f>Weights!E145</f>
        <v>1</v>
      </c>
      <c r="G145" s="227">
        <f>IF(Checklist!C150="X", 0, 1)</f>
        <v>1</v>
      </c>
      <c r="H145" s="26">
        <f t="shared" ref="H145" si="75">E145*F145*G145</f>
        <v>0</v>
      </c>
      <c r="I145" s="25">
        <f t="shared" ref="I145" si="76">F145*G145*4</f>
        <v>4</v>
      </c>
      <c r="J145" s="27">
        <f t="shared" ref="J145" si="77">H145/I145</f>
        <v>0</v>
      </c>
      <c r="K145" s="313"/>
      <c r="M145" s="460">
        <v>9.1029999999999998</v>
      </c>
      <c r="N145" s="45" t="str">
        <f t="shared" si="72"/>
        <v xml:space="preserve"> </v>
      </c>
      <c r="O145" s="45" t="str">
        <f t="shared" si="73"/>
        <v xml:space="preserve"> </v>
      </c>
      <c r="P145" s="27" t="str">
        <f t="shared" si="74"/>
        <v xml:space="preserve"> </v>
      </c>
      <c r="R145" s="1206">
        <v>9.1029999999999998</v>
      </c>
      <c r="S145" s="45"/>
      <c r="T145" s="45"/>
      <c r="U145" s="1205"/>
    </row>
    <row r="146" spans="1:21" ht="31.5" x14ac:dyDescent="0.25">
      <c r="A146" s="303">
        <v>9.1039999999999992</v>
      </c>
      <c r="B146" s="303" t="s">
        <v>169</v>
      </c>
      <c r="C146" s="307" t="s">
        <v>185</v>
      </c>
      <c r="D146" s="390" t="str">
        <f>Checklist!B151</f>
        <v>Does the system have a protocol to report threats or significant security concerns to appropriate law enforcement authorities, and TSA's Transportation Security Operations Center (TSOC)?</v>
      </c>
      <c r="E146" s="26">
        <f>+IF(Checklist!D151="",0,Checklist!D151)</f>
        <v>0</v>
      </c>
      <c r="F146" s="25">
        <f>Weights!E146</f>
        <v>1</v>
      </c>
      <c r="G146" s="227">
        <f>IF(Checklist!C151="X", 0, 1)</f>
        <v>1</v>
      </c>
      <c r="H146" s="26">
        <f t="shared" si="69"/>
        <v>0</v>
      </c>
      <c r="I146" s="25">
        <f t="shared" si="70"/>
        <v>4</v>
      </c>
      <c r="J146" s="27">
        <f t="shared" si="71"/>
        <v>0</v>
      </c>
      <c r="K146" s="313"/>
      <c r="M146" s="303">
        <v>9.1039999999999992</v>
      </c>
      <c r="N146" s="45">
        <f t="shared" si="72"/>
        <v>0</v>
      </c>
      <c r="O146" s="45">
        <f t="shared" si="73"/>
        <v>4</v>
      </c>
      <c r="P146" s="27">
        <f t="shared" si="74"/>
        <v>0</v>
      </c>
      <c r="R146" s="1224">
        <v>9.1039999999999992</v>
      </c>
      <c r="S146" s="45"/>
      <c r="T146" s="45"/>
      <c r="U146" s="1205"/>
    </row>
    <row r="147" spans="1:21" ht="42" x14ac:dyDescent="0.25">
      <c r="A147" s="304">
        <v>9.1050000000000004</v>
      </c>
      <c r="B147" s="304"/>
      <c r="C147" s="307"/>
      <c r="D147" s="334" t="str">
        <f>Checklist!B152</f>
        <v>Does the agency routinely receive threat and intelligence information directly from any Federal government agency, State Homeland Security Office, Regional or State Intelligence Fusion Center,  PT-ISAC, or other transit agencies? If so, describe frequency.</v>
      </c>
      <c r="E147" s="26">
        <f>+IF(Checklist!D152="",0,Checklist!D152)</f>
        <v>0</v>
      </c>
      <c r="F147" s="25">
        <f>Weights!E147</f>
        <v>1</v>
      </c>
      <c r="G147" s="227">
        <f>IF(Checklist!C152="X", 0, 1)</f>
        <v>1</v>
      </c>
      <c r="H147" s="26">
        <f t="shared" si="69"/>
        <v>0</v>
      </c>
      <c r="I147" s="25">
        <f t="shared" si="70"/>
        <v>4</v>
      </c>
      <c r="J147" s="27">
        <f t="shared" si="71"/>
        <v>0</v>
      </c>
      <c r="K147" s="313"/>
      <c r="M147" s="304">
        <v>9.1050000000000004</v>
      </c>
      <c r="N147" s="45" t="str">
        <f t="shared" si="72"/>
        <v xml:space="preserve"> </v>
      </c>
      <c r="O147" s="45" t="str">
        <f t="shared" si="73"/>
        <v xml:space="preserve"> </v>
      </c>
      <c r="P147" s="27" t="str">
        <f t="shared" si="74"/>
        <v xml:space="preserve"> </v>
      </c>
      <c r="R147" s="602">
        <v>9.1050000000000004</v>
      </c>
      <c r="S147" s="45"/>
      <c r="T147" s="45"/>
      <c r="U147" s="1205"/>
    </row>
    <row r="148" spans="1:21" ht="21.5" thickBot="1" x14ac:dyDescent="0.3">
      <c r="A148" s="314">
        <v>9.1059999999999999</v>
      </c>
      <c r="B148" s="314"/>
      <c r="C148" s="322"/>
      <c r="D148" s="422" t="str">
        <f>Checklist!B153</f>
        <v>Does the agency report their NTD security data to FTA as required by 49 CFR 659?</v>
      </c>
      <c r="E148" s="266">
        <f>+IF(Checklist!D153="",0,Checklist!D153)</f>
        <v>0</v>
      </c>
      <c r="F148" s="267">
        <f>Weights!E148</f>
        <v>1</v>
      </c>
      <c r="G148" s="268">
        <f>IF(Checklist!C153="X", 0, 1)</f>
        <v>1</v>
      </c>
      <c r="H148" s="266">
        <f t="shared" si="69"/>
        <v>0</v>
      </c>
      <c r="I148" s="267">
        <f t="shared" si="70"/>
        <v>4</v>
      </c>
      <c r="J148" s="269">
        <f t="shared" si="71"/>
        <v>0</v>
      </c>
      <c r="K148" s="313"/>
      <c r="M148" s="314">
        <v>9.1059999999999999</v>
      </c>
      <c r="N148" s="45" t="str">
        <f t="shared" si="72"/>
        <v xml:space="preserve"> </v>
      </c>
      <c r="O148" s="45" t="str">
        <f t="shared" si="73"/>
        <v xml:space="preserve"> </v>
      </c>
      <c r="P148" s="27" t="str">
        <f t="shared" si="74"/>
        <v xml:space="preserve"> </v>
      </c>
      <c r="R148" s="1209">
        <v>9.1059999999999999</v>
      </c>
      <c r="S148" s="45"/>
      <c r="T148" s="45"/>
      <c r="U148" s="1205"/>
    </row>
    <row r="149" spans="1:21" ht="14" thickTop="1" thickBot="1" x14ac:dyDescent="0.3">
      <c r="A149" s="142"/>
      <c r="B149" s="423"/>
      <c r="C149" s="423"/>
      <c r="D149" s="424" t="s">
        <v>59</v>
      </c>
      <c r="E149" s="425"/>
      <c r="F149" s="426"/>
      <c r="G149" s="270"/>
      <c r="H149" s="271"/>
      <c r="I149" s="272"/>
      <c r="J149" s="273"/>
      <c r="K149" s="313"/>
      <c r="L149" s="427"/>
      <c r="M149" s="428"/>
      <c r="N149" s="274"/>
      <c r="O149" s="274"/>
      <c r="P149" s="275"/>
      <c r="R149" s="1225"/>
      <c r="S149" s="274"/>
      <c r="T149" s="274"/>
      <c r="U149" s="1226"/>
    </row>
    <row r="150" spans="1:21" ht="14" thickTop="1" thickBot="1" x14ac:dyDescent="0.3">
      <c r="A150" s="324">
        <v>10</v>
      </c>
      <c r="B150" s="324"/>
      <c r="C150" s="362"/>
      <c r="D150" s="429" t="s">
        <v>152</v>
      </c>
      <c r="E150" s="429"/>
      <c r="F150" s="429"/>
      <c r="G150" s="429"/>
      <c r="H150" s="430">
        <f>SUM(H151:H164)</f>
        <v>0</v>
      </c>
      <c r="I150" s="430">
        <f>SUM(I151:I164)</f>
        <v>56</v>
      </c>
      <c r="J150" s="431">
        <f>H150/I150</f>
        <v>0</v>
      </c>
      <c r="K150" s="313"/>
      <c r="M150" s="330">
        <v>10</v>
      </c>
      <c r="N150" s="52">
        <f>SUM(N151:N164)</f>
        <v>0</v>
      </c>
      <c r="O150" s="52">
        <f>SUM(O151:O164)</f>
        <v>32</v>
      </c>
      <c r="P150" s="331">
        <f>N150/O150</f>
        <v>0</v>
      </c>
      <c r="R150" s="1208">
        <v>10</v>
      </c>
      <c r="S150" s="52"/>
      <c r="T150" s="52"/>
      <c r="U150" s="1203"/>
    </row>
    <row r="151" spans="1:21" ht="42" x14ac:dyDescent="0.25">
      <c r="A151" s="432">
        <v>10.101000000000001</v>
      </c>
      <c r="B151" s="432" t="s">
        <v>169</v>
      </c>
      <c r="C151" s="309"/>
      <c r="D151" s="433" t="str">
        <f>Checklist!B156</f>
        <v>Does the agency have a documented process to develop an approved, coordinated schedule for all emergency management program activities, including local/regional emergency planning and participation in exercises and drills?</v>
      </c>
      <c r="E151" s="262">
        <f>+IF(Checklist!D156="",0,Checklist!D156)</f>
        <v>0</v>
      </c>
      <c r="F151" s="263">
        <f>Weights!E151</f>
        <v>1</v>
      </c>
      <c r="G151" s="264">
        <f>IF(Checklist!C156="X", 0, 1)</f>
        <v>1</v>
      </c>
      <c r="H151" s="262">
        <f t="shared" ref="H151:H164" si="78">E151*F151*G151</f>
        <v>0</v>
      </c>
      <c r="I151" s="263">
        <f t="shared" ref="I151:I164" si="79">F151*G151*4</f>
        <v>4</v>
      </c>
      <c r="J151" s="265">
        <f t="shared" ref="J151:J164" si="80">H151/I151</f>
        <v>0</v>
      </c>
      <c r="K151" s="313"/>
      <c r="M151" s="432">
        <v>10.101000000000001</v>
      </c>
      <c r="N151" s="45">
        <f t="shared" ref="N151:N164" si="81">IF(B151="B",H151," ")</f>
        <v>0</v>
      </c>
      <c r="O151" s="45">
        <f t="shared" ref="O151:O164" si="82">IF(B151="B",I151," ")</f>
        <v>4</v>
      </c>
      <c r="P151" s="27">
        <f t="shared" ref="P151:P164" si="83">IF(N151="NOT SCORED","NOT SCORED",IF(B151="B",N151/O151," "))</f>
        <v>0</v>
      </c>
      <c r="R151" s="601">
        <v>10.101000000000001</v>
      </c>
      <c r="S151" s="45"/>
      <c r="T151" s="45"/>
      <c r="U151" s="1205"/>
    </row>
    <row r="152" spans="1:21" ht="31.5" x14ac:dyDescent="0.25">
      <c r="A152" s="337">
        <v>10.102</v>
      </c>
      <c r="B152" s="337" t="s">
        <v>169</v>
      </c>
      <c r="C152" s="307"/>
      <c r="D152" s="353" t="str">
        <f>Checklist!B157</f>
        <v>Does the agency’s or SSP describe or reference how the agency performs its emergency planning responsibilities and requirements regarding emergency drills and exercises?</v>
      </c>
      <c r="E152" s="26">
        <f>+IF(Checklist!D157="",0,Checklist!D157)</f>
        <v>0</v>
      </c>
      <c r="F152" s="25">
        <f>Weights!E152</f>
        <v>1</v>
      </c>
      <c r="G152" s="264">
        <f>IF(Checklist!C157="X", 0, 1)</f>
        <v>1</v>
      </c>
      <c r="H152" s="26">
        <f t="shared" si="78"/>
        <v>0</v>
      </c>
      <c r="I152" s="25">
        <f t="shared" si="79"/>
        <v>4</v>
      </c>
      <c r="J152" s="27">
        <f t="shared" si="80"/>
        <v>0</v>
      </c>
      <c r="K152" s="313"/>
      <c r="M152" s="337">
        <v>10.102</v>
      </c>
      <c r="N152" s="45">
        <f t="shared" si="81"/>
        <v>0</v>
      </c>
      <c r="O152" s="45">
        <f t="shared" si="82"/>
        <v>4</v>
      </c>
      <c r="P152" s="27">
        <f t="shared" si="83"/>
        <v>0</v>
      </c>
      <c r="R152" s="601">
        <v>10.102</v>
      </c>
      <c r="S152" s="45"/>
      <c r="T152" s="45"/>
      <c r="U152" s="1205"/>
    </row>
    <row r="153" spans="1:21" ht="31.5" x14ac:dyDescent="0.25">
      <c r="A153" s="337">
        <v>10.103</v>
      </c>
      <c r="B153" s="337" t="s">
        <v>169</v>
      </c>
      <c r="C153" s="307" t="s">
        <v>186</v>
      </c>
      <c r="D153" s="358" t="str">
        <f>Checklist!B158</f>
        <v>Does the agency evaluate its emergency preparedness by using annual field exercises, tabletop exercises, and/or drills?  If so, please summarize the exercise events held in the past year.</v>
      </c>
      <c r="E153" s="26">
        <f>+IF(Checklist!D158="",0,Checklist!D158)</f>
        <v>0</v>
      </c>
      <c r="F153" s="25">
        <f>Weights!E153</f>
        <v>1</v>
      </c>
      <c r="G153" s="264">
        <f>IF(Checklist!C158="X", 0, 1)</f>
        <v>1</v>
      </c>
      <c r="H153" s="26">
        <f t="shared" si="78"/>
        <v>0</v>
      </c>
      <c r="I153" s="25">
        <f t="shared" si="79"/>
        <v>4</v>
      </c>
      <c r="J153" s="27">
        <f t="shared" si="80"/>
        <v>0</v>
      </c>
      <c r="K153" s="313"/>
      <c r="M153" s="337">
        <v>10.103</v>
      </c>
      <c r="N153" s="45">
        <f t="shared" si="81"/>
        <v>0</v>
      </c>
      <c r="O153" s="45">
        <f t="shared" si="82"/>
        <v>4</v>
      </c>
      <c r="P153" s="27">
        <f t="shared" si="83"/>
        <v>0</v>
      </c>
      <c r="R153" s="601">
        <v>10.103</v>
      </c>
      <c r="S153" s="45"/>
      <c r="T153" s="45"/>
      <c r="U153" s="1205"/>
    </row>
    <row r="154" spans="1:21" ht="21" x14ac:dyDescent="0.25">
      <c r="A154" s="337">
        <v>10.103999999999999</v>
      </c>
      <c r="B154" s="337" t="s">
        <v>169</v>
      </c>
      <c r="C154" s="307"/>
      <c r="D154" s="353" t="str">
        <f>Checklist!B159</f>
        <v>Does the agency's SPP or a related document include a requirement for annual field exercises, tabletops and drills?</v>
      </c>
      <c r="E154" s="26">
        <f>+IF(Checklist!D159="",0,Checklist!D159)</f>
        <v>0</v>
      </c>
      <c r="F154" s="25">
        <f>Weights!E154</f>
        <v>1</v>
      </c>
      <c r="G154" s="264">
        <f>IF(Checklist!C159="X", 0, 1)</f>
        <v>1</v>
      </c>
      <c r="H154" s="26">
        <f t="shared" si="78"/>
        <v>0</v>
      </c>
      <c r="I154" s="25">
        <f t="shared" si="79"/>
        <v>4</v>
      </c>
      <c r="J154" s="27">
        <f t="shared" si="80"/>
        <v>0</v>
      </c>
      <c r="K154" s="313"/>
      <c r="M154" s="337">
        <v>10.103999999999999</v>
      </c>
      <c r="N154" s="45">
        <f t="shared" si="81"/>
        <v>0</v>
      </c>
      <c r="O154" s="45">
        <f t="shared" si="82"/>
        <v>4</v>
      </c>
      <c r="P154" s="27">
        <f t="shared" si="83"/>
        <v>0</v>
      </c>
      <c r="R154" s="601">
        <v>10.103999999999999</v>
      </c>
      <c r="S154" s="45"/>
      <c r="T154" s="45"/>
      <c r="U154" s="1205"/>
    </row>
    <row r="155" spans="1:21" ht="31.5" x14ac:dyDescent="0.25">
      <c r="A155" s="337">
        <v>10.105</v>
      </c>
      <c r="B155" s="337" t="s">
        <v>169</v>
      </c>
      <c r="C155" s="307"/>
      <c r="D155" s="353" t="str">
        <f>Checklist!B160</f>
        <v>Does the agency’s SPP or SSP describe or reference how the agency documents the results of its emergency preparedness evaluations?  (i.e., briefings, after action reports and implementation of findings)</v>
      </c>
      <c r="E155" s="26">
        <f>+IF(Checklist!D160="",0,Checklist!D160)</f>
        <v>0</v>
      </c>
      <c r="F155" s="25">
        <f>Weights!E155</f>
        <v>1</v>
      </c>
      <c r="G155" s="264">
        <f>IF(Checklist!C160="X", 0, 1)</f>
        <v>1</v>
      </c>
      <c r="H155" s="26">
        <f t="shared" si="78"/>
        <v>0</v>
      </c>
      <c r="I155" s="25">
        <f t="shared" si="79"/>
        <v>4</v>
      </c>
      <c r="J155" s="27">
        <f t="shared" si="80"/>
        <v>0</v>
      </c>
      <c r="K155" s="313"/>
      <c r="M155" s="337">
        <v>10.105</v>
      </c>
      <c r="N155" s="45">
        <f t="shared" si="81"/>
        <v>0</v>
      </c>
      <c r="O155" s="45">
        <f t="shared" si="82"/>
        <v>4</v>
      </c>
      <c r="P155" s="27">
        <f t="shared" si="83"/>
        <v>0</v>
      </c>
      <c r="R155" s="601">
        <v>10.105</v>
      </c>
      <c r="S155" s="45"/>
      <c r="T155" s="45"/>
      <c r="U155" s="1205"/>
    </row>
    <row r="156" spans="1:21" ht="31.5" x14ac:dyDescent="0.25">
      <c r="A156" s="307">
        <v>10.106</v>
      </c>
      <c r="B156" s="307"/>
      <c r="C156" s="307"/>
      <c r="D156" s="353" t="str">
        <f>Checklist!B161</f>
        <v>Does the agency’s SPP or a related document describe or reference its program for providing employee training on emergency response protocols and procedures?</v>
      </c>
      <c r="E156" s="26">
        <f>+IF(Checklist!D161="",0,Checklist!D161)</f>
        <v>0</v>
      </c>
      <c r="F156" s="25">
        <f>Weights!E156</f>
        <v>1</v>
      </c>
      <c r="G156" s="264">
        <f>IF(Checklist!C161="X", 0, 1)</f>
        <v>1</v>
      </c>
      <c r="H156" s="26">
        <f t="shared" si="78"/>
        <v>0</v>
      </c>
      <c r="I156" s="25">
        <f t="shared" si="79"/>
        <v>4</v>
      </c>
      <c r="J156" s="27">
        <f t="shared" si="80"/>
        <v>0</v>
      </c>
      <c r="K156" s="313"/>
      <c r="M156" s="307">
        <v>10.106</v>
      </c>
      <c r="N156" s="45" t="str">
        <f t="shared" si="81"/>
        <v xml:space="preserve"> </v>
      </c>
      <c r="O156" s="45" t="str">
        <f t="shared" si="82"/>
        <v xml:space="preserve"> </v>
      </c>
      <c r="P156" s="27" t="str">
        <f t="shared" si="83"/>
        <v xml:space="preserve"> </v>
      </c>
      <c r="R156" s="1209">
        <v>10.106</v>
      </c>
      <c r="S156" s="45"/>
      <c r="T156" s="45"/>
      <c r="U156" s="1205"/>
    </row>
    <row r="157" spans="1:21" ht="21" x14ac:dyDescent="0.25">
      <c r="A157" s="337">
        <v>10.106999999999999</v>
      </c>
      <c r="B157" s="337" t="s">
        <v>169</v>
      </c>
      <c r="C157" s="307"/>
      <c r="D157" s="359" t="str">
        <f>Checklist!B162</f>
        <v>Does the agency participate as an active player in full-scale, regional exercises,  held at least annually?</v>
      </c>
      <c r="E157" s="26">
        <f>+IF(Checklist!D162="",0,Checklist!D162)</f>
        <v>0</v>
      </c>
      <c r="F157" s="25">
        <f>Weights!E157</f>
        <v>1</v>
      </c>
      <c r="G157" s="264">
        <f>IF(Checklist!C162="X", 0, 1)</f>
        <v>1</v>
      </c>
      <c r="H157" s="26">
        <f t="shared" si="78"/>
        <v>0</v>
      </c>
      <c r="I157" s="25">
        <f t="shared" si="79"/>
        <v>4</v>
      </c>
      <c r="J157" s="27">
        <f t="shared" si="80"/>
        <v>0</v>
      </c>
      <c r="K157" s="313"/>
      <c r="M157" s="337">
        <v>10.106999999999999</v>
      </c>
      <c r="N157" s="45">
        <f t="shared" si="81"/>
        <v>0</v>
      </c>
      <c r="O157" s="45">
        <f t="shared" si="82"/>
        <v>4</v>
      </c>
      <c r="P157" s="27">
        <f t="shared" si="83"/>
        <v>0</v>
      </c>
      <c r="R157" s="601">
        <v>10.106999999999999</v>
      </c>
      <c r="S157" s="45"/>
      <c r="T157" s="45"/>
      <c r="U157" s="1205"/>
    </row>
    <row r="158" spans="1:21" ht="21" x14ac:dyDescent="0.25">
      <c r="A158" s="460">
        <v>10.108000000000001</v>
      </c>
      <c r="B158" s="319"/>
      <c r="C158" s="307"/>
      <c r="D158" s="359" t="str">
        <f>Checklist!B163</f>
        <v>In the last year, has the agency conducted drills or exercises specifically focus on active shooter scenarios with its employees?</v>
      </c>
      <c r="E158" s="26">
        <f>+IF(Checklist!D163="",0,Checklist!D163)</f>
        <v>0</v>
      </c>
      <c r="F158" s="25">
        <f>Weights!E158</f>
        <v>1</v>
      </c>
      <c r="G158" s="264">
        <f>IF(Checklist!C163="X", 0, 1)</f>
        <v>1</v>
      </c>
      <c r="H158" s="26">
        <f t="shared" ref="H158" si="84">E158*F158*G158</f>
        <v>0</v>
      </c>
      <c r="I158" s="25">
        <f t="shared" ref="I158" si="85">F158*G158*4</f>
        <v>4</v>
      </c>
      <c r="J158" s="27">
        <f t="shared" ref="J158" si="86">H158/I158</f>
        <v>0</v>
      </c>
      <c r="K158" s="313"/>
      <c r="M158" s="460">
        <v>10.108000000000001</v>
      </c>
      <c r="N158" s="45" t="str">
        <f t="shared" si="81"/>
        <v xml:space="preserve"> </v>
      </c>
      <c r="O158" s="45" t="str">
        <f t="shared" si="82"/>
        <v xml:space="preserve"> </v>
      </c>
      <c r="P158" s="27" t="str">
        <f t="shared" si="83"/>
        <v xml:space="preserve"> </v>
      </c>
      <c r="R158" s="1206">
        <v>10.108000000000001</v>
      </c>
      <c r="S158" s="45"/>
      <c r="T158" s="45"/>
      <c r="U158" s="1205"/>
    </row>
    <row r="159" spans="1:21" ht="42" x14ac:dyDescent="0.25">
      <c r="A159" s="307">
        <v>10.109</v>
      </c>
      <c r="B159" s="307"/>
      <c r="C159" s="307" t="s">
        <v>186</v>
      </c>
      <c r="D159" s="403" t="str">
        <f>Checklist!B164</f>
        <v xml:space="preserve">In the last year, has the agency conducted and/or participated in  a drill, tabletop exercise, and/or field exercise including scenarios involving (i) IED's and (ii) WMD (chemical, biological, radiological, nuclear) with other transit agencies and first responders (e.g., NTAS scenarios)? </v>
      </c>
      <c r="E159" s="26">
        <f>+IF(Checklist!D164="",0,Checklist!D164)</f>
        <v>0</v>
      </c>
      <c r="F159" s="25">
        <f>Weights!E159</f>
        <v>1</v>
      </c>
      <c r="G159" s="264">
        <f>IF(Checklist!C164="X", 0, 1)</f>
        <v>1</v>
      </c>
      <c r="H159" s="26">
        <f t="shared" si="78"/>
        <v>0</v>
      </c>
      <c r="I159" s="25">
        <f t="shared" si="79"/>
        <v>4</v>
      </c>
      <c r="J159" s="27">
        <f t="shared" si="80"/>
        <v>0</v>
      </c>
      <c r="K159" s="313"/>
      <c r="M159" s="307">
        <v>10.109</v>
      </c>
      <c r="N159" s="45" t="str">
        <f t="shared" si="81"/>
        <v xml:space="preserve"> </v>
      </c>
      <c r="O159" s="45" t="str">
        <f t="shared" si="82"/>
        <v xml:space="preserve"> </v>
      </c>
      <c r="P159" s="27" t="str">
        <f t="shared" si="83"/>
        <v xml:space="preserve"> </v>
      </c>
      <c r="R159" s="1209">
        <v>10.109</v>
      </c>
      <c r="S159" s="45"/>
      <c r="T159" s="45"/>
      <c r="U159" s="1205"/>
    </row>
    <row r="160" spans="1:21" ht="31.5" x14ac:dyDescent="0.25">
      <c r="A160" s="307">
        <v>10.11</v>
      </c>
      <c r="B160" s="307"/>
      <c r="C160" s="307" t="s">
        <v>186</v>
      </c>
      <c r="D160" s="403" t="str">
        <f>Checklist!B165</f>
        <v>In the last year, has the agency reviewed results and prepared after-action reports to assess performance and develop lessons learned for all drills, tabletop, and/or field exercises</v>
      </c>
      <c r="E160" s="26">
        <f>+IF(Checklist!D165="",0,Checklist!D165)</f>
        <v>0</v>
      </c>
      <c r="F160" s="25">
        <f>Weights!E160</f>
        <v>1</v>
      </c>
      <c r="G160" s="264">
        <f>IF(Checklist!C165="X", 0, 1)</f>
        <v>1</v>
      </c>
      <c r="H160" s="26">
        <f t="shared" si="78"/>
        <v>0</v>
      </c>
      <c r="I160" s="25">
        <f t="shared" si="79"/>
        <v>4</v>
      </c>
      <c r="J160" s="27">
        <f t="shared" si="80"/>
        <v>0</v>
      </c>
      <c r="K160" s="313"/>
      <c r="M160" s="307">
        <v>10.11</v>
      </c>
      <c r="N160" s="45" t="str">
        <f t="shared" si="81"/>
        <v xml:space="preserve"> </v>
      </c>
      <c r="O160" s="45" t="str">
        <f t="shared" si="82"/>
        <v xml:space="preserve"> </v>
      </c>
      <c r="P160" s="27" t="str">
        <f t="shared" si="83"/>
        <v xml:space="preserve"> </v>
      </c>
      <c r="R160" s="1209">
        <v>10.11</v>
      </c>
      <c r="S160" s="45"/>
      <c r="T160" s="45"/>
      <c r="U160" s="1205"/>
    </row>
    <row r="161" spans="1:21" ht="42" x14ac:dyDescent="0.25">
      <c r="A161" s="307">
        <v>10.111000000000001</v>
      </c>
      <c r="B161" s="307"/>
      <c r="C161" s="307" t="s">
        <v>186</v>
      </c>
      <c r="D161" s="358" t="str">
        <f>Checklist!B166</f>
        <v xml:space="preserve">In the last 12 months, has the agency updated plans, protocols and processes to incorporate after-action report recommendations/findings or corrective actions?  If so, summarize the actions taken in the justification. </v>
      </c>
      <c r="E161" s="26">
        <f>+IF(Checklist!D166="",0,Checklist!D166)</f>
        <v>0</v>
      </c>
      <c r="F161" s="25">
        <f>Weights!E161</f>
        <v>1</v>
      </c>
      <c r="G161" s="264">
        <f>IF(Checklist!C166="X", 0, 1)</f>
        <v>1</v>
      </c>
      <c r="H161" s="26">
        <f t="shared" si="78"/>
        <v>0</v>
      </c>
      <c r="I161" s="25">
        <f t="shared" si="79"/>
        <v>4</v>
      </c>
      <c r="J161" s="27">
        <f t="shared" si="80"/>
        <v>0</v>
      </c>
      <c r="K161" s="313"/>
      <c r="M161" s="307">
        <v>10.111000000000001</v>
      </c>
      <c r="N161" s="45" t="str">
        <f t="shared" si="81"/>
        <v xml:space="preserve"> </v>
      </c>
      <c r="O161" s="45" t="str">
        <f t="shared" si="82"/>
        <v xml:space="preserve"> </v>
      </c>
      <c r="P161" s="27" t="str">
        <f t="shared" si="83"/>
        <v xml:space="preserve"> </v>
      </c>
      <c r="R161" s="1209">
        <v>10.111000000000001</v>
      </c>
      <c r="S161" s="45"/>
      <c r="T161" s="45"/>
      <c r="U161" s="1205"/>
    </row>
    <row r="162" spans="1:21" ht="31.5" x14ac:dyDescent="0.25">
      <c r="A162" s="307">
        <v>10.112</v>
      </c>
      <c r="B162" s="307"/>
      <c r="C162" s="307"/>
      <c r="D162" s="355" t="str">
        <f>Checklist!B167</f>
        <v>Has the agency established a system for objectively measure and assess its performance during emergency exercises and to measure improvements?</v>
      </c>
      <c r="E162" s="26">
        <f>+IF(Checklist!D167="",0,Checklist!D167)</f>
        <v>0</v>
      </c>
      <c r="F162" s="25">
        <f>Weights!E162</f>
        <v>1</v>
      </c>
      <c r="G162" s="264">
        <f>IF(Checklist!C167="X", 0, 1)</f>
        <v>1</v>
      </c>
      <c r="H162" s="26">
        <f t="shared" si="78"/>
        <v>0</v>
      </c>
      <c r="I162" s="25">
        <f t="shared" si="79"/>
        <v>4</v>
      </c>
      <c r="J162" s="27">
        <f t="shared" si="80"/>
        <v>0</v>
      </c>
      <c r="K162" s="313"/>
      <c r="M162" s="307">
        <v>10.112</v>
      </c>
      <c r="N162" s="45" t="str">
        <f t="shared" si="81"/>
        <v xml:space="preserve"> </v>
      </c>
      <c r="O162" s="45" t="str">
        <f t="shared" si="82"/>
        <v xml:space="preserve"> </v>
      </c>
      <c r="P162" s="27" t="str">
        <f t="shared" si="83"/>
        <v xml:space="preserve"> </v>
      </c>
      <c r="R162" s="1209">
        <v>10.112</v>
      </c>
      <c r="S162" s="45"/>
      <c r="T162" s="45"/>
      <c r="U162" s="1205"/>
    </row>
    <row r="163" spans="1:21" ht="52.5" x14ac:dyDescent="0.25">
      <c r="A163" s="337">
        <v>10.113</v>
      </c>
      <c r="B163" s="337" t="s">
        <v>169</v>
      </c>
      <c r="C163" s="307" t="s">
        <v>183</v>
      </c>
      <c r="D163" s="358" t="str">
        <f>Checklist!B168</f>
        <v>Does the system conduct drills and exercises of its security and emergency response plans to test capabilities of i.) employees and ii.) first responders to operate effectively throughout the agencies system? (i.e., facilities, stations, office buildings, terminals,  underwater/ underground infrastructure and other critical systems)</v>
      </c>
      <c r="E163" s="26">
        <f>+IF(Checklist!D168="",0,Checklist!D168)</f>
        <v>0</v>
      </c>
      <c r="F163" s="25">
        <f>Weights!E163</f>
        <v>1</v>
      </c>
      <c r="G163" s="264">
        <f>IF(Checklist!C168="X", 0, 1)</f>
        <v>1</v>
      </c>
      <c r="H163" s="26">
        <f t="shared" si="78"/>
        <v>0</v>
      </c>
      <c r="I163" s="25">
        <f t="shared" si="79"/>
        <v>4</v>
      </c>
      <c r="J163" s="27">
        <f t="shared" si="80"/>
        <v>0</v>
      </c>
      <c r="K163" s="313"/>
      <c r="M163" s="337">
        <v>10.113</v>
      </c>
      <c r="N163" s="45">
        <f t="shared" si="81"/>
        <v>0</v>
      </c>
      <c r="O163" s="45">
        <f t="shared" si="82"/>
        <v>4</v>
      </c>
      <c r="P163" s="27">
        <f t="shared" si="83"/>
        <v>0</v>
      </c>
      <c r="R163" s="601">
        <v>10.113</v>
      </c>
      <c r="S163" s="45"/>
      <c r="T163" s="45"/>
      <c r="U163" s="1205"/>
    </row>
    <row r="164" spans="1:21" ht="32" thickBot="1" x14ac:dyDescent="0.3">
      <c r="A164" s="434">
        <v>10.114000000000001</v>
      </c>
      <c r="B164" s="432" t="s">
        <v>169</v>
      </c>
      <c r="C164" s="322" t="s">
        <v>186</v>
      </c>
      <c r="D164" s="435" t="str">
        <f>Checklist!B169</f>
        <v>Does the transit system integrate local and regional first responders in drills, tabletop exercises, and/or field exercises?  If so, summarize each joint event and state when it took place.</v>
      </c>
      <c r="E164" s="26">
        <f>+IF(Checklist!D169="",0,Checklist!D169)</f>
        <v>0</v>
      </c>
      <c r="F164" s="25">
        <f>Weights!E164</f>
        <v>1</v>
      </c>
      <c r="G164" s="264">
        <f>IF(Checklist!C169="X", 0, 1)</f>
        <v>1</v>
      </c>
      <c r="H164" s="26">
        <f t="shared" si="78"/>
        <v>0</v>
      </c>
      <c r="I164" s="25">
        <f t="shared" si="79"/>
        <v>4</v>
      </c>
      <c r="J164" s="27">
        <f t="shared" si="80"/>
        <v>0</v>
      </c>
      <c r="K164" s="313"/>
      <c r="M164" s="434">
        <v>10.114000000000001</v>
      </c>
      <c r="N164" s="45">
        <f t="shared" si="81"/>
        <v>0</v>
      </c>
      <c r="O164" s="45">
        <f t="shared" si="82"/>
        <v>4</v>
      </c>
      <c r="P164" s="27">
        <f t="shared" si="83"/>
        <v>0</v>
      </c>
      <c r="R164" s="601">
        <v>10.114000000000001</v>
      </c>
      <c r="S164" s="45"/>
      <c r="T164" s="45"/>
      <c r="U164" s="1205"/>
    </row>
    <row r="165" spans="1:21" ht="13.5" thickBot="1" x14ac:dyDescent="0.3">
      <c r="A165" s="324">
        <v>11</v>
      </c>
      <c r="B165" s="324"/>
      <c r="C165" s="362"/>
      <c r="D165" s="363" t="s">
        <v>143</v>
      </c>
      <c r="E165" s="363"/>
      <c r="F165" s="363"/>
      <c r="G165" s="429"/>
      <c r="H165" s="389">
        <f>SUM(H166:H172)</f>
        <v>0</v>
      </c>
      <c r="I165" s="389">
        <f>SUM(I166:I172)</f>
        <v>28</v>
      </c>
      <c r="J165" s="349">
        <f>H165/I165</f>
        <v>0</v>
      </c>
      <c r="K165" s="313"/>
      <c r="M165" s="330">
        <v>11</v>
      </c>
      <c r="N165" s="52">
        <f>SUM(N166:N172)</f>
        <v>0</v>
      </c>
      <c r="O165" s="52">
        <f>SUM(O166:O172)</f>
        <v>8</v>
      </c>
      <c r="P165" s="331">
        <f>N165/O165</f>
        <v>0</v>
      </c>
      <c r="R165" s="1208">
        <v>11</v>
      </c>
      <c r="S165" s="52"/>
      <c r="T165" s="52"/>
      <c r="U165" s="1203"/>
    </row>
    <row r="166" spans="1:21" ht="31.5" x14ac:dyDescent="0.25">
      <c r="A166" s="432">
        <v>11.101000000000001</v>
      </c>
      <c r="B166" s="436" t="s">
        <v>169</v>
      </c>
      <c r="C166" s="309"/>
      <c r="D166" s="437" t="str">
        <f>Checklist!B171</f>
        <v>Has the agency conducted a risk assessment to identify operational control and communication/business enterprise IT assets and potential vulnerabilities?</v>
      </c>
      <c r="E166" s="26">
        <f>+IF(Checklist!D171="",0,Checklist!D171)</f>
        <v>0</v>
      </c>
      <c r="F166" s="25">
        <f>Weights!E166</f>
        <v>1</v>
      </c>
      <c r="G166" s="227">
        <f>IF(Checklist!C171="X", 0, 1)</f>
        <v>1</v>
      </c>
      <c r="H166" s="26">
        <f t="shared" ref="H166:H172" si="87">E166*F166*G166</f>
        <v>0</v>
      </c>
      <c r="I166" s="25">
        <f t="shared" ref="I166:I172" si="88">F166*G166*4</f>
        <v>4</v>
      </c>
      <c r="J166" s="27">
        <f t="shared" ref="J166:J172" si="89">H166/I166</f>
        <v>0</v>
      </c>
      <c r="K166" s="313"/>
      <c r="M166" s="304">
        <v>11.101000000000001</v>
      </c>
      <c r="N166" s="45">
        <f t="shared" ref="N166:N172" si="90">IF(B166="B",H166," ")</f>
        <v>0</v>
      </c>
      <c r="O166" s="45">
        <f t="shared" ref="O166:O172" si="91">IF(B166="B",I166," ")</f>
        <v>4</v>
      </c>
      <c r="P166" s="27">
        <f t="shared" ref="P166:P172" si="92">IF(N166="NOT SCORED","NOT SCORED",IF(B166="B",N166/O166," "))</f>
        <v>0</v>
      </c>
      <c r="R166" s="602">
        <v>11.101000000000001</v>
      </c>
      <c r="S166" s="45"/>
      <c r="T166" s="45"/>
      <c r="U166" s="1205"/>
    </row>
    <row r="167" spans="1:21" ht="31.5" x14ac:dyDescent="0.25">
      <c r="A167" s="307">
        <v>11.102</v>
      </c>
      <c r="B167" s="307"/>
      <c r="C167" s="307"/>
      <c r="D167" s="353" t="str">
        <f>Checklist!B172</f>
        <v>Has the agency implemented protocols to ensure that all IT facilities (e.g., data centers, server rooms, etc.) and equipment are properly secured to guard against internal or external threats or attacks?</v>
      </c>
      <c r="E167" s="26">
        <f>+IF(Checklist!D172="",0,Checklist!D172)</f>
        <v>0</v>
      </c>
      <c r="F167" s="25">
        <f>Weights!E167</f>
        <v>1</v>
      </c>
      <c r="G167" s="227">
        <f>IF(Checklist!C172="X", 0, 1)</f>
        <v>1</v>
      </c>
      <c r="H167" s="26">
        <f t="shared" si="87"/>
        <v>0</v>
      </c>
      <c r="I167" s="25">
        <f>F167*G167*4</f>
        <v>4</v>
      </c>
      <c r="J167" s="27">
        <f t="shared" si="89"/>
        <v>0</v>
      </c>
      <c r="K167" s="313"/>
      <c r="M167" s="304">
        <v>11.102</v>
      </c>
      <c r="N167" s="45" t="str">
        <f t="shared" si="90"/>
        <v xml:space="preserve"> </v>
      </c>
      <c r="O167" s="45" t="str">
        <f t="shared" si="91"/>
        <v xml:space="preserve"> </v>
      </c>
      <c r="P167" s="27" t="str">
        <f t="shared" si="92"/>
        <v xml:space="preserve"> </v>
      </c>
      <c r="R167" s="1227">
        <v>11.102</v>
      </c>
      <c r="S167" s="45">
        <f>IF(G167=0,"",H167)</f>
        <v>0</v>
      </c>
      <c r="T167" s="45">
        <f>F167*G167*4</f>
        <v>4</v>
      </c>
      <c r="U167" s="27">
        <f t="shared" ref="U167" si="93">S167/T167</f>
        <v>0</v>
      </c>
    </row>
    <row r="168" spans="1:21" ht="21" x14ac:dyDescent="0.25">
      <c r="A168" s="307">
        <v>11.103</v>
      </c>
      <c r="B168" s="307"/>
      <c r="C168" s="307"/>
      <c r="D168" s="353" t="str">
        <f>Checklist!B173</f>
        <v>Has a written strategy been developed and integrated into the overall security program to mitigate the cyber risk identified?</v>
      </c>
      <c r="E168" s="26">
        <f>+IF(Checklist!D173="",0,Checklist!D173)</f>
        <v>0</v>
      </c>
      <c r="F168" s="25">
        <f>Weights!E168</f>
        <v>1</v>
      </c>
      <c r="G168" s="227">
        <f>IF(Checklist!C173="X", 0, 1)</f>
        <v>1</v>
      </c>
      <c r="H168" s="26">
        <f t="shared" si="87"/>
        <v>0</v>
      </c>
      <c r="I168" s="25">
        <f t="shared" si="88"/>
        <v>4</v>
      </c>
      <c r="J168" s="27">
        <f t="shared" si="89"/>
        <v>0</v>
      </c>
      <c r="K168" s="313"/>
      <c r="M168" s="304">
        <v>11.103</v>
      </c>
      <c r="N168" s="45" t="str">
        <f t="shared" si="90"/>
        <v xml:space="preserve"> </v>
      </c>
      <c r="O168" s="45" t="str">
        <f t="shared" si="91"/>
        <v xml:space="preserve"> </v>
      </c>
      <c r="P168" s="27" t="str">
        <f t="shared" si="92"/>
        <v xml:space="preserve"> </v>
      </c>
      <c r="R168" s="602">
        <v>11.103</v>
      </c>
      <c r="S168" s="45"/>
      <c r="T168" s="45"/>
      <c r="U168" s="1205"/>
    </row>
    <row r="169" spans="1:21" ht="52.5" x14ac:dyDescent="0.25">
      <c r="A169" s="307">
        <v>11.103999999999999</v>
      </c>
      <c r="B169" s="307"/>
      <c r="C169" s="307"/>
      <c r="D169" s="353" t="str">
        <f>Checklist!B174</f>
        <v>Does the agency have a designated representative to secure the internal network through appropriate access controls for employees, a strong authentication (i.e., password) policy, encrypting sensitive data, and employing network security infrastructure (example: firewalls, intrusion detection systems, IT security audits, antivirus, etc.)?</v>
      </c>
      <c r="E169" s="26">
        <f>+IF(Checklist!D174="",0,Checklist!D174)</f>
        <v>0</v>
      </c>
      <c r="F169" s="25">
        <f>Weights!E169</f>
        <v>1</v>
      </c>
      <c r="G169" s="227">
        <f>IF(Checklist!C174="X", 0, 1)</f>
        <v>1</v>
      </c>
      <c r="H169" s="26">
        <f t="shared" si="87"/>
        <v>0</v>
      </c>
      <c r="I169" s="25">
        <f t="shared" si="88"/>
        <v>4</v>
      </c>
      <c r="J169" s="27">
        <f t="shared" si="89"/>
        <v>0</v>
      </c>
      <c r="K169" s="313"/>
      <c r="M169" s="304">
        <v>11.103999999999999</v>
      </c>
      <c r="N169" s="45" t="str">
        <f t="shared" si="90"/>
        <v xml:space="preserve"> </v>
      </c>
      <c r="O169" s="45" t="str">
        <f t="shared" si="91"/>
        <v xml:space="preserve"> </v>
      </c>
      <c r="P169" s="27" t="str">
        <f t="shared" si="92"/>
        <v xml:space="preserve"> </v>
      </c>
      <c r="R169" s="1227">
        <v>11.103999999999999</v>
      </c>
      <c r="S169" s="45">
        <f>IF(G169=0,"",H169)</f>
        <v>0</v>
      </c>
      <c r="T169" s="45">
        <f>F169*G169*4</f>
        <v>4</v>
      </c>
      <c r="U169" s="27">
        <f t="shared" ref="U169" si="94">S169/T169</f>
        <v>0</v>
      </c>
    </row>
    <row r="170" spans="1:21" ht="31.5" x14ac:dyDescent="0.25">
      <c r="A170" s="307">
        <v>11.105</v>
      </c>
      <c r="B170" s="307"/>
      <c r="C170" s="307"/>
      <c r="D170" s="353" t="str">
        <f>Checklist!B175</f>
        <v>Does the agency ensure that recurring cyber security training reinforces security roles, responsibilities, and duties of employees at all levels to protect against and recognize cyber threats?</v>
      </c>
      <c r="E170" s="26">
        <f>+IF(Checklist!D175="",0,Checklist!D175)</f>
        <v>0</v>
      </c>
      <c r="F170" s="25">
        <f>Weights!E170</f>
        <v>1</v>
      </c>
      <c r="G170" s="227">
        <f>IF(Checklist!C175="X", 0, 1)</f>
        <v>1</v>
      </c>
      <c r="H170" s="26">
        <f t="shared" si="87"/>
        <v>0</v>
      </c>
      <c r="I170" s="25">
        <f t="shared" si="88"/>
        <v>4</v>
      </c>
      <c r="J170" s="27">
        <f t="shared" si="89"/>
        <v>0</v>
      </c>
      <c r="K170" s="313"/>
      <c r="M170" s="307">
        <v>11.105</v>
      </c>
      <c r="N170" s="45" t="str">
        <f t="shared" si="90"/>
        <v xml:space="preserve"> </v>
      </c>
      <c r="O170" s="45" t="str">
        <f t="shared" si="91"/>
        <v xml:space="preserve"> </v>
      </c>
      <c r="P170" s="27" t="str">
        <f t="shared" si="92"/>
        <v xml:space="preserve"> </v>
      </c>
      <c r="R170" s="1209">
        <v>11.105</v>
      </c>
      <c r="S170" s="45"/>
      <c r="T170" s="45"/>
      <c r="U170" s="1205"/>
    </row>
    <row r="171" spans="1:21" ht="21" x14ac:dyDescent="0.25">
      <c r="A171" s="337">
        <v>11.106</v>
      </c>
      <c r="B171" s="307" t="s">
        <v>169</v>
      </c>
      <c r="C171" s="307"/>
      <c r="D171" s="353" t="str">
        <f>Checklist!B176</f>
        <v>Has the agency established a cyber-incident response and reporting protocol?</v>
      </c>
      <c r="E171" s="26">
        <f>+IF(Checklist!D176="",0,Checklist!D176)</f>
        <v>0</v>
      </c>
      <c r="F171" s="25">
        <f>Weights!E171</f>
        <v>1</v>
      </c>
      <c r="G171" s="227">
        <f>IF(Checklist!C176="X", 0, 1)</f>
        <v>1</v>
      </c>
      <c r="H171" s="26">
        <f t="shared" si="87"/>
        <v>0</v>
      </c>
      <c r="I171" s="25">
        <f t="shared" si="88"/>
        <v>4</v>
      </c>
      <c r="J171" s="27">
        <f t="shared" si="89"/>
        <v>0</v>
      </c>
      <c r="K171" s="313"/>
      <c r="M171" s="307">
        <v>11.106</v>
      </c>
      <c r="N171" s="45">
        <f t="shared" si="90"/>
        <v>0</v>
      </c>
      <c r="O171" s="45">
        <f t="shared" si="91"/>
        <v>4</v>
      </c>
      <c r="P171" s="27">
        <f t="shared" si="92"/>
        <v>0</v>
      </c>
      <c r="R171" s="1209">
        <v>11.106</v>
      </c>
      <c r="S171" s="45"/>
      <c r="T171" s="45"/>
      <c r="U171" s="1205"/>
    </row>
    <row r="172" spans="1:21" ht="32" thickBot="1" x14ac:dyDescent="0.3">
      <c r="A172" s="438">
        <v>11.106999999999999</v>
      </c>
      <c r="B172" s="436"/>
      <c r="C172" s="322"/>
      <c r="D172" s="437" t="str">
        <f>Checklist!B177</f>
        <v>Is the agency aware of and using available resources (e.g., standards, PT-ISAC, US CERT, National Cyber Security Communication and Integration Center, etc.)?</v>
      </c>
      <c r="E172" s="26">
        <f>+IF(Checklist!D177="",0,Checklist!D177)</f>
        <v>0</v>
      </c>
      <c r="F172" s="25">
        <f>Weights!E172</f>
        <v>1</v>
      </c>
      <c r="G172" s="227">
        <f>IF(Checklist!C177="X", 0, 1)</f>
        <v>1</v>
      </c>
      <c r="H172" s="26">
        <f t="shared" si="87"/>
        <v>0</v>
      </c>
      <c r="I172" s="25">
        <f t="shared" si="88"/>
        <v>4</v>
      </c>
      <c r="J172" s="27">
        <f t="shared" si="89"/>
        <v>0</v>
      </c>
      <c r="K172" s="313"/>
      <c r="M172" s="307">
        <v>11.106999999999999</v>
      </c>
      <c r="N172" s="45" t="str">
        <f t="shared" si="90"/>
        <v xml:space="preserve"> </v>
      </c>
      <c r="O172" s="45" t="str">
        <f t="shared" si="91"/>
        <v xml:space="preserve"> </v>
      </c>
      <c r="P172" s="27" t="str">
        <f t="shared" si="92"/>
        <v xml:space="preserve"> </v>
      </c>
      <c r="R172" s="1209">
        <v>11.106999999999999</v>
      </c>
      <c r="S172" s="45"/>
      <c r="T172" s="45"/>
      <c r="U172" s="1205"/>
    </row>
    <row r="173" spans="1:21" x14ac:dyDescent="0.25">
      <c r="A173" s="280"/>
      <c r="B173" s="280"/>
      <c r="C173" s="339"/>
      <c r="D173" s="419" t="s">
        <v>2</v>
      </c>
      <c r="E173" s="400"/>
      <c r="F173" s="400"/>
      <c r="G173" s="400"/>
      <c r="H173" s="400"/>
      <c r="I173" s="400"/>
      <c r="J173" s="69"/>
      <c r="K173" s="313"/>
      <c r="M173" s="385"/>
      <c r="N173" s="48"/>
      <c r="O173" s="48"/>
      <c r="P173" s="386"/>
      <c r="R173" s="1214"/>
      <c r="S173" s="48"/>
      <c r="T173" s="48"/>
      <c r="U173" s="1215"/>
    </row>
    <row r="174" spans="1:21" ht="21.5" thickBot="1" x14ac:dyDescent="0.3">
      <c r="A174" s="344">
        <v>12</v>
      </c>
      <c r="B174" s="344"/>
      <c r="C174" s="345"/>
      <c r="D174" s="439" t="s">
        <v>23</v>
      </c>
      <c r="E174" s="388"/>
      <c r="F174" s="388"/>
      <c r="G174" s="388"/>
      <c r="H174" s="389">
        <f>SUM(H175:H201)</f>
        <v>0</v>
      </c>
      <c r="I174" s="389">
        <f>SUM(I175:I201)</f>
        <v>108</v>
      </c>
      <c r="J174" s="349">
        <f>H174/I174</f>
        <v>0</v>
      </c>
      <c r="K174" s="313"/>
      <c r="M174" s="330">
        <v>12</v>
      </c>
      <c r="N174" s="52">
        <f>SUM(N175:N201)</f>
        <v>0</v>
      </c>
      <c r="O174" s="52">
        <f>SUM(O175:O201)</f>
        <v>32</v>
      </c>
      <c r="P174" s="331">
        <f>N174/O174</f>
        <v>0</v>
      </c>
      <c r="R174" s="1208">
        <v>12</v>
      </c>
      <c r="S174" s="52"/>
      <c r="T174" s="52"/>
      <c r="U174" s="1203"/>
    </row>
    <row r="175" spans="1:21" x14ac:dyDescent="0.25">
      <c r="A175" s="406">
        <v>12.101000000000001</v>
      </c>
      <c r="B175" s="406" t="s">
        <v>169</v>
      </c>
      <c r="C175" s="309"/>
      <c r="D175" s="440" t="str">
        <f>Checklist!B180</f>
        <v xml:space="preserve">Have assets and facilities requiring restricted access been identified? </v>
      </c>
      <c r="E175" s="26">
        <f>+IF(Checklist!D180="",0,Checklist!D180)</f>
        <v>0</v>
      </c>
      <c r="F175" s="25">
        <f>Weights!E175</f>
        <v>1</v>
      </c>
      <c r="G175" s="227">
        <f>IF(Checklist!C180="X", 0, 1)</f>
        <v>1</v>
      </c>
      <c r="H175" s="26">
        <f t="shared" ref="H175:H201" si="95">E175*F175*G175</f>
        <v>0</v>
      </c>
      <c r="I175" s="25">
        <f t="shared" ref="I175:I201" si="96">F175*G175*4</f>
        <v>4</v>
      </c>
      <c r="J175" s="27">
        <f t="shared" ref="J175:J201" si="97">H175/I175</f>
        <v>0</v>
      </c>
      <c r="K175" s="313"/>
      <c r="M175" s="304">
        <v>12.101000000000001</v>
      </c>
      <c r="N175" s="45">
        <f t="shared" ref="N175:N201" si="98">IF(B175="B",H175," ")</f>
        <v>0</v>
      </c>
      <c r="O175" s="45">
        <f t="shared" ref="O175:O201" si="99">IF(B175="B",I175," ")</f>
        <v>4</v>
      </c>
      <c r="P175" s="27">
        <f t="shared" ref="P175:P201" si="100">IF(N175="NOT SCORED","NOT SCORED",IF(B175="B",N175/O175," "))</f>
        <v>0</v>
      </c>
      <c r="R175" s="1227">
        <v>12.101000000000001</v>
      </c>
      <c r="S175" s="45">
        <f>IF(G175=0,"",H175)</f>
        <v>0</v>
      </c>
      <c r="T175" s="45">
        <f>F175*G175*4</f>
        <v>4</v>
      </c>
      <c r="U175" s="27">
        <f t="shared" ref="U175" si="101">S175/T175</f>
        <v>0</v>
      </c>
    </row>
    <row r="176" spans="1:21" ht="21" x14ac:dyDescent="0.25">
      <c r="A176" s="337">
        <v>12.102</v>
      </c>
      <c r="B176" s="337" t="s">
        <v>169</v>
      </c>
      <c r="C176" s="307"/>
      <c r="D176" s="333" t="str">
        <f>Checklist!B181</f>
        <v>Are ID badges or other measures employed to restrict access to facilities not open to the public?</v>
      </c>
      <c r="E176" s="26">
        <f>+IF(Checklist!D181="",0,Checklist!D181)</f>
        <v>0</v>
      </c>
      <c r="F176" s="25">
        <f>Weights!E176</f>
        <v>1</v>
      </c>
      <c r="G176" s="227">
        <f>IF(Checklist!C181="X", 0, 1)</f>
        <v>1</v>
      </c>
      <c r="H176" s="26">
        <f t="shared" si="95"/>
        <v>0</v>
      </c>
      <c r="I176" s="25">
        <f t="shared" si="96"/>
        <v>4</v>
      </c>
      <c r="J176" s="27">
        <f t="shared" si="97"/>
        <v>0</v>
      </c>
      <c r="K176" s="313"/>
      <c r="M176" s="304">
        <v>12.102</v>
      </c>
      <c r="N176" s="45">
        <f t="shared" si="98"/>
        <v>0</v>
      </c>
      <c r="O176" s="45">
        <f t="shared" si="99"/>
        <v>4</v>
      </c>
      <c r="P176" s="27">
        <f t="shared" si="100"/>
        <v>0</v>
      </c>
      <c r="R176" s="602">
        <v>12.102</v>
      </c>
      <c r="S176" s="45"/>
      <c r="T176" s="45"/>
      <c r="U176" s="1205"/>
    </row>
    <row r="177" spans="1:21" ht="31.5" x14ac:dyDescent="0.25">
      <c r="A177" s="337">
        <v>12.103</v>
      </c>
      <c r="B177" s="337" t="s">
        <v>169</v>
      </c>
      <c r="C177" s="307" t="s">
        <v>185</v>
      </c>
      <c r="D177" s="394" t="str">
        <f>Checklist!B182</f>
        <v>Has the transit agency developed and implemented procedures to monitor, update and document access control (e.g. card key, ID badges, keys, safe combinations, etc.)?</v>
      </c>
      <c r="E177" s="26">
        <f>+IF(Checklist!D182="",0,Checklist!D182)</f>
        <v>0</v>
      </c>
      <c r="F177" s="25">
        <f>Weights!E177</f>
        <v>1</v>
      </c>
      <c r="G177" s="227">
        <f>IF(Checklist!C182="X", 0, 1)</f>
        <v>1</v>
      </c>
      <c r="H177" s="26">
        <f t="shared" si="95"/>
        <v>0</v>
      </c>
      <c r="I177" s="25">
        <f t="shared" si="96"/>
        <v>4</v>
      </c>
      <c r="J177" s="27">
        <f t="shared" si="97"/>
        <v>0</v>
      </c>
      <c r="K177" s="313"/>
      <c r="M177" s="304">
        <v>12.103</v>
      </c>
      <c r="N177" s="45">
        <f t="shared" si="98"/>
        <v>0</v>
      </c>
      <c r="O177" s="45">
        <f t="shared" si="99"/>
        <v>4</v>
      </c>
      <c r="P177" s="27">
        <f t="shared" si="100"/>
        <v>0</v>
      </c>
      <c r="R177" s="1227">
        <v>12.103</v>
      </c>
      <c r="S177" s="45">
        <f>IF(G177=0,"",H177)</f>
        <v>0</v>
      </c>
      <c r="T177" s="45">
        <f>F177*G177*4</f>
        <v>4</v>
      </c>
      <c r="U177" s="27">
        <f t="shared" ref="U177" si="102">S177/T177</f>
        <v>0</v>
      </c>
    </row>
    <row r="178" spans="1:21" ht="21" x14ac:dyDescent="0.25">
      <c r="A178" s="337">
        <v>12.103999999999999</v>
      </c>
      <c r="B178" s="337" t="s">
        <v>169</v>
      </c>
      <c r="C178" s="307"/>
      <c r="D178" s="334" t="str">
        <f>Checklist!B183</f>
        <v>Does the agency have documented procedures for issuing ID badges to visitors and contractors?</v>
      </c>
      <c r="E178" s="26">
        <f>+IF(Checklist!D183="",0,Checklist!D183)</f>
        <v>0</v>
      </c>
      <c r="F178" s="25">
        <f>Weights!E178</f>
        <v>1</v>
      </c>
      <c r="G178" s="227">
        <f>IF(Checklist!C183="X", 0, 1)</f>
        <v>1</v>
      </c>
      <c r="H178" s="26">
        <f t="shared" si="95"/>
        <v>0</v>
      </c>
      <c r="I178" s="25">
        <f t="shared" si="96"/>
        <v>4</v>
      </c>
      <c r="J178" s="27">
        <f t="shared" si="97"/>
        <v>0</v>
      </c>
      <c r="K178" s="313"/>
      <c r="M178" s="304">
        <v>12.103999999999999</v>
      </c>
      <c r="N178" s="45">
        <f t="shared" si="98"/>
        <v>0</v>
      </c>
      <c r="O178" s="45">
        <f t="shared" si="99"/>
        <v>4</v>
      </c>
      <c r="P178" s="27">
        <f t="shared" si="100"/>
        <v>0</v>
      </c>
      <c r="R178" s="602">
        <v>12.103999999999999</v>
      </c>
      <c r="S178" s="45"/>
      <c r="T178" s="45"/>
      <c r="U178" s="1205"/>
    </row>
    <row r="179" spans="1:21" ht="21" x14ac:dyDescent="0.25">
      <c r="A179" s="307">
        <v>12.105</v>
      </c>
      <c r="B179" s="307"/>
      <c r="C179" s="307"/>
      <c r="D179" s="333" t="str">
        <f>Checklist!B184</f>
        <v>Does the agency has a documented policy that requires visitors to be escorted when accessing non-public areas.</v>
      </c>
      <c r="E179" s="26">
        <f>+IF(Checklist!D184="",0,Checklist!D184)</f>
        <v>0</v>
      </c>
      <c r="F179" s="25">
        <f>Weights!E179</f>
        <v>1</v>
      </c>
      <c r="G179" s="227">
        <f>IF(Checklist!C184="X", 0, 1)</f>
        <v>1</v>
      </c>
      <c r="H179" s="26">
        <f t="shared" si="95"/>
        <v>0</v>
      </c>
      <c r="I179" s="25">
        <f t="shared" si="96"/>
        <v>4</v>
      </c>
      <c r="J179" s="27">
        <f t="shared" si="97"/>
        <v>0</v>
      </c>
      <c r="K179" s="313"/>
      <c r="M179" s="304">
        <v>12.105</v>
      </c>
      <c r="N179" s="45" t="str">
        <f t="shared" si="98"/>
        <v xml:space="preserve"> </v>
      </c>
      <c r="O179" s="45" t="str">
        <f t="shared" si="99"/>
        <v xml:space="preserve"> </v>
      </c>
      <c r="P179" s="27" t="str">
        <f t="shared" si="100"/>
        <v xml:space="preserve"> </v>
      </c>
      <c r="R179" s="602">
        <v>12.105</v>
      </c>
      <c r="S179" s="45"/>
      <c r="T179" s="45"/>
      <c r="U179" s="1205"/>
    </row>
    <row r="180" spans="1:21" x14ac:dyDescent="0.25">
      <c r="A180" s="307">
        <v>12.106</v>
      </c>
      <c r="B180" s="307"/>
      <c r="C180" s="307"/>
      <c r="D180" s="333" t="str">
        <f>Checklist!B185</f>
        <v>Is CCTV equipment installed in transit agency facilities?</v>
      </c>
      <c r="E180" s="26">
        <f>+IF(Checklist!D185="",0,Checklist!D185)</f>
        <v>0</v>
      </c>
      <c r="F180" s="25">
        <f>Weights!E180</f>
        <v>1</v>
      </c>
      <c r="G180" s="227">
        <f>IF(Checklist!C185="X", 0, 1)</f>
        <v>1</v>
      </c>
      <c r="H180" s="26">
        <f t="shared" si="95"/>
        <v>0</v>
      </c>
      <c r="I180" s="25">
        <f t="shared" si="96"/>
        <v>4</v>
      </c>
      <c r="J180" s="27">
        <f t="shared" si="97"/>
        <v>0</v>
      </c>
      <c r="K180" s="313"/>
      <c r="M180" s="304">
        <v>12.106</v>
      </c>
      <c r="N180" s="45" t="str">
        <f t="shared" si="98"/>
        <v xml:space="preserve"> </v>
      </c>
      <c r="O180" s="45" t="str">
        <f t="shared" si="99"/>
        <v xml:space="preserve"> </v>
      </c>
      <c r="P180" s="27" t="str">
        <f t="shared" si="100"/>
        <v xml:space="preserve"> </v>
      </c>
      <c r="R180" s="602">
        <v>12.106</v>
      </c>
      <c r="S180" s="45"/>
      <c r="T180" s="45"/>
      <c r="U180" s="1205"/>
    </row>
    <row r="181" spans="1:21" ht="21" x14ac:dyDescent="0.25">
      <c r="A181" s="319">
        <v>12.106999999999999</v>
      </c>
      <c r="B181" s="319"/>
      <c r="C181" s="307"/>
      <c r="D181" s="333" t="str">
        <f>Checklist!B186</f>
        <v>Is CCTV equipment protecting critical assets interfaced with an access control system?</v>
      </c>
      <c r="E181" s="26">
        <f>+IF(Checklist!D186="",0,Checklist!D186)</f>
        <v>0</v>
      </c>
      <c r="F181" s="25">
        <f>Weights!E181</f>
        <v>1</v>
      </c>
      <c r="G181" s="227">
        <f>IF(Checklist!C186="X", 0, 1)</f>
        <v>1</v>
      </c>
      <c r="H181" s="26">
        <f t="shared" si="95"/>
        <v>0</v>
      </c>
      <c r="I181" s="25">
        <f t="shared" si="96"/>
        <v>4</v>
      </c>
      <c r="J181" s="27">
        <f t="shared" si="97"/>
        <v>0</v>
      </c>
      <c r="K181" s="313"/>
      <c r="M181" s="304">
        <v>12.106999999999999</v>
      </c>
      <c r="N181" s="45" t="str">
        <f t="shared" si="98"/>
        <v xml:space="preserve"> </v>
      </c>
      <c r="O181" s="45" t="str">
        <f t="shared" si="99"/>
        <v xml:space="preserve"> </v>
      </c>
      <c r="P181" s="27" t="str">
        <f t="shared" si="100"/>
        <v xml:space="preserve"> </v>
      </c>
      <c r="R181" s="602">
        <v>12.106999999999999</v>
      </c>
      <c r="S181" s="45"/>
      <c r="T181" s="45"/>
      <c r="U181" s="1205"/>
    </row>
    <row r="182" spans="1:21" x14ac:dyDescent="0.25">
      <c r="A182" s="319">
        <v>12.108000000000001</v>
      </c>
      <c r="B182" s="319"/>
      <c r="C182" s="307"/>
      <c r="D182" s="333" t="str">
        <f>Checklist!B187</f>
        <v>Is CCTV equipment installed on transit vehicles?</v>
      </c>
      <c r="E182" s="26">
        <f>+IF(Checklist!D187="",0,Checklist!D187)</f>
        <v>0</v>
      </c>
      <c r="F182" s="25">
        <f>Weights!E182</f>
        <v>1</v>
      </c>
      <c r="G182" s="227">
        <f>IF(Checklist!C187="X", 0, 1)</f>
        <v>1</v>
      </c>
      <c r="H182" s="26">
        <f t="shared" si="95"/>
        <v>0</v>
      </c>
      <c r="I182" s="25">
        <f t="shared" si="96"/>
        <v>4</v>
      </c>
      <c r="J182" s="27">
        <f t="shared" si="97"/>
        <v>0</v>
      </c>
      <c r="K182" s="313"/>
      <c r="M182" s="304">
        <v>12.108000000000001</v>
      </c>
      <c r="N182" s="45" t="str">
        <f t="shared" si="98"/>
        <v xml:space="preserve"> </v>
      </c>
      <c r="O182" s="45" t="str">
        <f t="shared" si="99"/>
        <v xml:space="preserve"> </v>
      </c>
      <c r="P182" s="27" t="str">
        <f t="shared" si="100"/>
        <v xml:space="preserve"> </v>
      </c>
      <c r="R182" s="602">
        <v>12.108000000000001</v>
      </c>
      <c r="S182" s="45"/>
      <c r="T182" s="45"/>
      <c r="U182" s="1205"/>
    </row>
    <row r="183" spans="1:21" ht="42" x14ac:dyDescent="0.25">
      <c r="A183" s="307">
        <v>12.109</v>
      </c>
      <c r="B183" s="307"/>
      <c r="C183" s="307"/>
      <c r="D183" s="333" t="str">
        <f>Checklist!B188</f>
        <v>Are Crime Prevention through Environmental Design (CPTED) and technology (e.g., CCTV, access control, intrusion detection, bollards, etc.) incorporated into design criteria for all new and/or existing capital projects?</v>
      </c>
      <c r="E183" s="26">
        <f>+IF(Checklist!D188="",0,Checklist!D188)</f>
        <v>0</v>
      </c>
      <c r="F183" s="25">
        <f>Weights!E183</f>
        <v>1</v>
      </c>
      <c r="G183" s="227">
        <f>IF(Checklist!C188="X", 0, 1)</f>
        <v>1</v>
      </c>
      <c r="H183" s="26">
        <f t="shared" si="95"/>
        <v>0</v>
      </c>
      <c r="I183" s="25">
        <f t="shared" si="96"/>
        <v>4</v>
      </c>
      <c r="J183" s="27">
        <f t="shared" si="97"/>
        <v>0</v>
      </c>
      <c r="K183" s="313"/>
      <c r="M183" s="304">
        <v>12.109</v>
      </c>
      <c r="N183" s="45" t="str">
        <f t="shared" si="98"/>
        <v xml:space="preserve"> </v>
      </c>
      <c r="O183" s="45" t="str">
        <f t="shared" si="99"/>
        <v xml:space="preserve"> </v>
      </c>
      <c r="P183" s="27" t="str">
        <f t="shared" si="100"/>
        <v xml:space="preserve"> </v>
      </c>
      <c r="R183" s="602">
        <v>12.109</v>
      </c>
      <c r="S183" s="45"/>
      <c r="T183" s="45"/>
      <c r="U183" s="1205"/>
    </row>
    <row r="184" spans="1:21" ht="31.5" x14ac:dyDescent="0.25">
      <c r="A184" s="307">
        <v>12.11</v>
      </c>
      <c r="B184" s="307"/>
      <c r="C184" s="307"/>
      <c r="D184" s="417" t="str">
        <f>Checklist!B189</f>
        <v>Does the agency use fencing, barriers, and/or intrusion detection to protect against unauthorized entry into stations, facilities, and other identified critical assets?</v>
      </c>
      <c r="E184" s="26">
        <f>+IF(Checklist!D189="",0,Checklist!D189)</f>
        <v>0</v>
      </c>
      <c r="F184" s="25">
        <f>Weights!E184</f>
        <v>1</v>
      </c>
      <c r="G184" s="227">
        <f>IF(Checklist!C189="X", 0, 1)</f>
        <v>1</v>
      </c>
      <c r="H184" s="26">
        <f t="shared" si="95"/>
        <v>0</v>
      </c>
      <c r="I184" s="25">
        <f t="shared" si="96"/>
        <v>4</v>
      </c>
      <c r="J184" s="27">
        <f t="shared" si="97"/>
        <v>0</v>
      </c>
      <c r="K184" s="313"/>
      <c r="M184" s="304">
        <v>12.11</v>
      </c>
      <c r="N184" s="45" t="str">
        <f t="shared" si="98"/>
        <v xml:space="preserve"> </v>
      </c>
      <c r="O184" s="45" t="str">
        <f t="shared" si="99"/>
        <v xml:space="preserve"> </v>
      </c>
      <c r="P184" s="27" t="str">
        <f t="shared" si="100"/>
        <v xml:space="preserve"> </v>
      </c>
      <c r="R184" s="602">
        <v>12.11</v>
      </c>
      <c r="S184" s="45"/>
      <c r="T184" s="45"/>
      <c r="U184" s="1205"/>
    </row>
    <row r="185" spans="1:21" ht="52.5" x14ac:dyDescent="0.25">
      <c r="A185" s="337">
        <v>12.111000000000001</v>
      </c>
      <c r="B185" s="337" t="s">
        <v>169</v>
      </c>
      <c r="C185" s="307" t="s">
        <v>185</v>
      </c>
      <c r="D185" s="441" t="str">
        <f>Checklist!B190</f>
        <v>Has the system implemented protective measures to secure high risk/high consequence assets and critical systems?  (i.e., CCTV, intrusion detection systems, smart camera technology, fencing, enhanced lighting, access control, LE patrols, K-9s, protection of ventilation systems)</v>
      </c>
      <c r="E185" s="26">
        <f>+IF(Checklist!D190="",0,Checklist!D190)</f>
        <v>0</v>
      </c>
      <c r="F185" s="25">
        <f>Weights!E185</f>
        <v>1</v>
      </c>
      <c r="G185" s="227">
        <f>IF(Checklist!C190="X", 0, 1)</f>
        <v>1</v>
      </c>
      <c r="H185" s="26">
        <f t="shared" si="95"/>
        <v>0</v>
      </c>
      <c r="I185" s="25">
        <f t="shared" si="96"/>
        <v>4</v>
      </c>
      <c r="J185" s="27">
        <f t="shared" si="97"/>
        <v>0</v>
      </c>
      <c r="K185" s="313"/>
      <c r="M185" s="304">
        <v>12.111000000000001</v>
      </c>
      <c r="N185" s="45">
        <f t="shared" si="98"/>
        <v>0</v>
      </c>
      <c r="O185" s="45">
        <f t="shared" si="99"/>
        <v>4</v>
      </c>
      <c r="P185" s="27">
        <f t="shared" si="100"/>
        <v>0</v>
      </c>
      <c r="R185" s="602">
        <v>12.111000000000001</v>
      </c>
      <c r="S185" s="45"/>
      <c r="T185" s="45"/>
      <c r="U185" s="1205"/>
    </row>
    <row r="186" spans="1:21" ht="21" x14ac:dyDescent="0.25">
      <c r="A186" s="307">
        <v>12.112</v>
      </c>
      <c r="B186" s="307"/>
      <c r="C186" s="307"/>
      <c r="D186" s="334" t="str">
        <f>Checklist!B191</f>
        <v>Does the transit agency monitor a network of security, fire, duress, intrusion, utility and internal 911 alarm systems?</v>
      </c>
      <c r="E186" s="26">
        <f>+IF(Checklist!D191="",0,Checklist!D191)</f>
        <v>0</v>
      </c>
      <c r="F186" s="25">
        <f>Weights!E186</f>
        <v>1</v>
      </c>
      <c r="G186" s="227">
        <f>IF(Checklist!C191="X", 0, 1)</f>
        <v>1</v>
      </c>
      <c r="H186" s="26">
        <f t="shared" si="95"/>
        <v>0</v>
      </c>
      <c r="I186" s="25">
        <f t="shared" si="96"/>
        <v>4</v>
      </c>
      <c r="J186" s="27">
        <f t="shared" si="97"/>
        <v>0</v>
      </c>
      <c r="K186" s="313"/>
      <c r="M186" s="304">
        <v>12.112</v>
      </c>
      <c r="N186" s="45" t="str">
        <f t="shared" si="98"/>
        <v xml:space="preserve"> </v>
      </c>
      <c r="O186" s="45" t="str">
        <f t="shared" si="99"/>
        <v xml:space="preserve"> </v>
      </c>
      <c r="P186" s="27" t="str">
        <f t="shared" si="100"/>
        <v xml:space="preserve"> </v>
      </c>
      <c r="R186" s="602">
        <v>12.112</v>
      </c>
      <c r="S186" s="45"/>
      <c r="T186" s="45"/>
      <c r="U186" s="1205"/>
    </row>
    <row r="187" spans="1:21" ht="21" x14ac:dyDescent="0.25">
      <c r="A187" s="307">
        <v>12.113</v>
      </c>
      <c r="B187" s="307"/>
      <c r="C187" s="307"/>
      <c r="D187" s="334" t="str">
        <f>Checklist!B192</f>
        <v xml:space="preserve">Does the agency provide a method for passengers and visitors to report security and safety concerns from within the agency's system? </v>
      </c>
      <c r="E187" s="26">
        <f>+IF(Checklist!D192="",0,Checklist!D192)</f>
        <v>0</v>
      </c>
      <c r="F187" s="25">
        <f>Weights!E187</f>
        <v>1</v>
      </c>
      <c r="G187" s="227">
        <f>IF(Checklist!C192="X", 0, 1)</f>
        <v>1</v>
      </c>
      <c r="H187" s="26">
        <f t="shared" si="95"/>
        <v>0</v>
      </c>
      <c r="I187" s="25">
        <f t="shared" si="96"/>
        <v>4</v>
      </c>
      <c r="J187" s="27">
        <f t="shared" si="97"/>
        <v>0</v>
      </c>
      <c r="K187" s="313"/>
      <c r="M187" s="304">
        <v>12.113</v>
      </c>
      <c r="N187" s="45" t="str">
        <f t="shared" si="98"/>
        <v xml:space="preserve"> </v>
      </c>
      <c r="O187" s="45" t="str">
        <f t="shared" si="99"/>
        <v xml:space="preserve"> </v>
      </c>
      <c r="P187" s="27" t="str">
        <f t="shared" si="100"/>
        <v xml:space="preserve"> </v>
      </c>
      <c r="R187" s="602">
        <v>12.113</v>
      </c>
      <c r="S187" s="45"/>
      <c r="T187" s="45"/>
      <c r="U187" s="1205"/>
    </row>
    <row r="188" spans="1:21" ht="21" x14ac:dyDescent="0.25">
      <c r="A188" s="307">
        <v>12.114000000000001</v>
      </c>
      <c r="B188" s="307"/>
      <c r="C188" s="307"/>
      <c r="D188" s="373" t="str">
        <f>Checklist!B193</f>
        <v>Does the transit agency  administer an automated employee access control system and perform corrective analysis of security breaches?</v>
      </c>
      <c r="E188" s="26">
        <f>+IF(Checklist!D193="",0,Checklist!D193)</f>
        <v>0</v>
      </c>
      <c r="F188" s="25">
        <f>Weights!E188</f>
        <v>1</v>
      </c>
      <c r="G188" s="227">
        <f>IF(Checklist!C193="X", 0, 1)</f>
        <v>1</v>
      </c>
      <c r="H188" s="26">
        <f t="shared" si="95"/>
        <v>0</v>
      </c>
      <c r="I188" s="25">
        <f t="shared" si="96"/>
        <v>4</v>
      </c>
      <c r="J188" s="27">
        <f t="shared" si="97"/>
        <v>0</v>
      </c>
      <c r="K188" s="313"/>
      <c r="M188" s="304">
        <v>12.114000000000001</v>
      </c>
      <c r="N188" s="45" t="str">
        <f t="shared" si="98"/>
        <v xml:space="preserve"> </v>
      </c>
      <c r="O188" s="45" t="str">
        <f t="shared" si="99"/>
        <v xml:space="preserve"> </v>
      </c>
      <c r="P188" s="27" t="str">
        <f t="shared" si="100"/>
        <v xml:space="preserve"> </v>
      </c>
      <c r="R188" s="602">
        <v>12.114000000000001</v>
      </c>
      <c r="S188" s="45"/>
      <c r="T188" s="45"/>
      <c r="U188" s="1205"/>
    </row>
    <row r="189" spans="1:21" ht="21" x14ac:dyDescent="0.25">
      <c r="A189" s="307">
        <v>12.115</v>
      </c>
      <c r="B189" s="307"/>
      <c r="C189" s="307"/>
      <c r="D189" s="334" t="str">
        <f>Checklist!B194</f>
        <v>Does the agency have policies and procedures for screening of mail and/or outside deliveries?</v>
      </c>
      <c r="E189" s="26">
        <f>+IF(Checklist!D194="",0,Checklist!D194)</f>
        <v>0</v>
      </c>
      <c r="F189" s="25">
        <f>Weights!E189</f>
        <v>1</v>
      </c>
      <c r="G189" s="227">
        <f>IF(Checklist!C194="X", 0, 1)</f>
        <v>1</v>
      </c>
      <c r="H189" s="26">
        <f t="shared" si="95"/>
        <v>0</v>
      </c>
      <c r="I189" s="25">
        <f t="shared" si="96"/>
        <v>4</v>
      </c>
      <c r="J189" s="27">
        <f t="shared" si="97"/>
        <v>0</v>
      </c>
      <c r="K189" s="313"/>
      <c r="M189" s="304">
        <v>12.115</v>
      </c>
      <c r="N189" s="45" t="str">
        <f t="shared" si="98"/>
        <v xml:space="preserve"> </v>
      </c>
      <c r="O189" s="45" t="str">
        <f t="shared" si="99"/>
        <v xml:space="preserve"> </v>
      </c>
      <c r="P189" s="27" t="str">
        <f t="shared" si="100"/>
        <v xml:space="preserve"> </v>
      </c>
      <c r="R189" s="602">
        <v>12.115</v>
      </c>
      <c r="S189" s="45"/>
      <c r="T189" s="45"/>
      <c r="U189" s="1205"/>
    </row>
    <row r="190" spans="1:21" ht="21" x14ac:dyDescent="0.25">
      <c r="A190" s="307">
        <v>12.116</v>
      </c>
      <c r="B190" s="307"/>
      <c r="C190" s="307"/>
      <c r="D190" s="334" t="str">
        <f>Checklist!B195</f>
        <v>Have locks, bullet resistant materials and anti-fragmentation materials been installed/used at critical locations?</v>
      </c>
      <c r="E190" s="26">
        <f>+IF(Checklist!D195="",0,Checklist!D195)</f>
        <v>0</v>
      </c>
      <c r="F190" s="25">
        <f>Weights!E190</f>
        <v>1</v>
      </c>
      <c r="G190" s="227">
        <f>IF(Checklist!C195="X", 0, 1)</f>
        <v>1</v>
      </c>
      <c r="H190" s="26">
        <f t="shared" si="95"/>
        <v>0</v>
      </c>
      <c r="I190" s="25">
        <f t="shared" si="96"/>
        <v>4</v>
      </c>
      <c r="J190" s="27">
        <f t="shared" si="97"/>
        <v>0</v>
      </c>
      <c r="K190" s="313"/>
      <c r="M190" s="304">
        <v>12.116</v>
      </c>
      <c r="N190" s="45" t="str">
        <f t="shared" si="98"/>
        <v xml:space="preserve"> </v>
      </c>
      <c r="O190" s="45" t="str">
        <f t="shared" si="99"/>
        <v xml:space="preserve"> </v>
      </c>
      <c r="P190" s="27" t="str">
        <f t="shared" si="100"/>
        <v xml:space="preserve"> </v>
      </c>
      <c r="R190" s="602">
        <v>12.116</v>
      </c>
      <c r="S190" s="45"/>
      <c r="T190" s="45"/>
      <c r="U190" s="1205"/>
    </row>
    <row r="191" spans="1:21" ht="63" x14ac:dyDescent="0.25">
      <c r="A191" s="307">
        <v>12.117000000000001</v>
      </c>
      <c r="B191" s="307"/>
      <c r="C191" s="307"/>
      <c r="D191" s="334" t="str">
        <f>Checklist!B196</f>
        <v>Does the agency use National Fire Protection Association (NFPA) Standard 130 or equivalent to evaluate fire/life safety in station design or modifications? (including fire detection systems, firewalls and flame-resistant materials, back-up powered emergency lighting, defaults in turnstile and other systems supporting emergency exists, and pre-recorded public announcements)</v>
      </c>
      <c r="E191" s="26">
        <f>+IF(Checklist!D196="",0,Checklist!D196)</f>
        <v>0</v>
      </c>
      <c r="F191" s="25">
        <f>Weights!E191</f>
        <v>1</v>
      </c>
      <c r="G191" s="227">
        <f>IF(Checklist!C196="X", 0, 1)</f>
        <v>1</v>
      </c>
      <c r="H191" s="26">
        <f t="shared" si="95"/>
        <v>0</v>
      </c>
      <c r="I191" s="25">
        <f t="shared" si="96"/>
        <v>4</v>
      </c>
      <c r="J191" s="27">
        <f t="shared" si="97"/>
        <v>0</v>
      </c>
      <c r="K191" s="313"/>
      <c r="M191" s="304">
        <v>12.117000000000001</v>
      </c>
      <c r="N191" s="45" t="str">
        <f t="shared" si="98"/>
        <v xml:space="preserve"> </v>
      </c>
      <c r="O191" s="45" t="str">
        <f t="shared" si="99"/>
        <v xml:space="preserve"> </v>
      </c>
      <c r="P191" s="27" t="str">
        <f t="shared" si="100"/>
        <v xml:space="preserve"> </v>
      </c>
      <c r="R191" s="602">
        <v>12.117000000000001</v>
      </c>
      <c r="S191" s="45"/>
      <c r="T191" s="45"/>
      <c r="U191" s="1205"/>
    </row>
    <row r="192" spans="1:21" ht="31.5" x14ac:dyDescent="0.25">
      <c r="A192" s="307">
        <v>12.118</v>
      </c>
      <c r="B192" s="307"/>
      <c r="C192" s="307"/>
      <c r="D192" s="373" t="str">
        <f>Checklist!B197</f>
        <v>Is directional signage with adequate lighting provided in a consistent manner throughout their system, both to provide orientation and to support emergency evacuation?</v>
      </c>
      <c r="E192" s="26">
        <f>+IF(Checklist!D197="",0,Checklist!D197)</f>
        <v>0</v>
      </c>
      <c r="F192" s="25">
        <f>Weights!E192</f>
        <v>1</v>
      </c>
      <c r="G192" s="227">
        <f>IF(Checklist!C197="X", 0, 1)</f>
        <v>1</v>
      </c>
      <c r="H192" s="26">
        <f t="shared" si="95"/>
        <v>0</v>
      </c>
      <c r="I192" s="25">
        <f t="shared" si="96"/>
        <v>4</v>
      </c>
      <c r="J192" s="27">
        <f t="shared" si="97"/>
        <v>0</v>
      </c>
      <c r="K192" s="313"/>
      <c r="M192" s="304">
        <v>12.118</v>
      </c>
      <c r="N192" s="45" t="str">
        <f t="shared" si="98"/>
        <v xml:space="preserve"> </v>
      </c>
      <c r="O192" s="45" t="str">
        <f t="shared" si="99"/>
        <v xml:space="preserve"> </v>
      </c>
      <c r="P192" s="27" t="str">
        <f t="shared" si="100"/>
        <v xml:space="preserve"> </v>
      </c>
      <c r="R192" s="602">
        <v>12.118</v>
      </c>
      <c r="S192" s="45"/>
      <c r="T192" s="45"/>
      <c r="U192" s="1205"/>
    </row>
    <row r="193" spans="1:21" ht="21" x14ac:dyDescent="0.25">
      <c r="A193" s="307">
        <v>12.119</v>
      </c>
      <c r="B193" s="307"/>
      <c r="C193" s="307"/>
      <c r="D193" s="334" t="str">
        <f>Checklist!B198</f>
        <v xml:space="preserve">Are gates and locks used on all facility doors to prevent unauthorized access during operating hours? </v>
      </c>
      <c r="E193" s="26">
        <f>+IF(Checklist!D198="",0,Checklist!D198)</f>
        <v>0</v>
      </c>
      <c r="F193" s="25">
        <f>Weights!E193</f>
        <v>1</v>
      </c>
      <c r="G193" s="227">
        <f>IF(Checklist!C198="X", 0, 1)</f>
        <v>1</v>
      </c>
      <c r="H193" s="26">
        <f t="shared" si="95"/>
        <v>0</v>
      </c>
      <c r="I193" s="25">
        <f t="shared" si="96"/>
        <v>4</v>
      </c>
      <c r="J193" s="27">
        <f t="shared" si="97"/>
        <v>0</v>
      </c>
      <c r="K193" s="313"/>
      <c r="M193" s="304">
        <v>12.119</v>
      </c>
      <c r="N193" s="45" t="str">
        <f t="shared" si="98"/>
        <v xml:space="preserve"> </v>
      </c>
      <c r="O193" s="45" t="str">
        <f t="shared" si="99"/>
        <v xml:space="preserve"> </v>
      </c>
      <c r="P193" s="27" t="str">
        <f t="shared" si="100"/>
        <v xml:space="preserve"> </v>
      </c>
      <c r="R193" s="602">
        <v>12.119</v>
      </c>
      <c r="S193" s="45"/>
      <c r="T193" s="45"/>
      <c r="U193" s="1205"/>
    </row>
    <row r="194" spans="1:21" ht="21" x14ac:dyDescent="0.25">
      <c r="A194" s="307">
        <v>12.12</v>
      </c>
      <c r="B194" s="307"/>
      <c r="C194" s="307"/>
      <c r="D194" s="334" t="str">
        <f>Checklist!B199</f>
        <v xml:space="preserve">Are keys controlled through an established program that is documented? </v>
      </c>
      <c r="E194" s="26">
        <f>+IF(Checklist!D199="",0,Checklist!D199)</f>
        <v>0</v>
      </c>
      <c r="F194" s="25">
        <f>Weights!E194</f>
        <v>1</v>
      </c>
      <c r="G194" s="227">
        <f>IF(Checklist!C199="X", 0, 1)</f>
        <v>1</v>
      </c>
      <c r="H194" s="26">
        <f t="shared" si="95"/>
        <v>0</v>
      </c>
      <c r="I194" s="25">
        <f t="shared" si="96"/>
        <v>4</v>
      </c>
      <c r="J194" s="27">
        <f t="shared" si="97"/>
        <v>0</v>
      </c>
      <c r="K194" s="313"/>
      <c r="M194" s="304">
        <v>12.12</v>
      </c>
      <c r="N194" s="45" t="str">
        <f t="shared" si="98"/>
        <v xml:space="preserve"> </v>
      </c>
      <c r="O194" s="45" t="str">
        <f t="shared" si="99"/>
        <v xml:space="preserve"> </v>
      </c>
      <c r="P194" s="27" t="str">
        <f t="shared" si="100"/>
        <v xml:space="preserve"> </v>
      </c>
      <c r="R194" s="1227">
        <v>12.12</v>
      </c>
      <c r="S194" s="45">
        <f>IF(G194=0,"",H194)</f>
        <v>0</v>
      </c>
      <c r="T194" s="45">
        <f>F194*G194*4</f>
        <v>4</v>
      </c>
      <c r="U194" s="27">
        <f t="shared" ref="U194" si="103">S194/T194</f>
        <v>0</v>
      </c>
    </row>
    <row r="195" spans="1:21" ht="21" x14ac:dyDescent="0.25">
      <c r="A195" s="337">
        <v>12.121</v>
      </c>
      <c r="B195" s="337" t="s">
        <v>169</v>
      </c>
      <c r="C195" s="307"/>
      <c r="D195" s="334" t="str">
        <f>Checklist!B200</f>
        <v>Are gates and locks used to close down system facilities after operating hours?</v>
      </c>
      <c r="E195" s="26">
        <f>+IF(Checklist!D200="",0,Checklist!D200)</f>
        <v>0</v>
      </c>
      <c r="F195" s="25">
        <f>Weights!E195</f>
        <v>1</v>
      </c>
      <c r="G195" s="227">
        <f>IF(Checklist!C200="X", 0, 1)</f>
        <v>1</v>
      </c>
      <c r="H195" s="26">
        <f t="shared" si="95"/>
        <v>0</v>
      </c>
      <c r="I195" s="25">
        <f t="shared" si="96"/>
        <v>4</v>
      </c>
      <c r="J195" s="27">
        <f t="shared" si="97"/>
        <v>0</v>
      </c>
      <c r="K195" s="313"/>
      <c r="M195" s="304">
        <v>12.121</v>
      </c>
      <c r="N195" s="45">
        <f t="shared" si="98"/>
        <v>0</v>
      </c>
      <c r="O195" s="45">
        <f t="shared" si="99"/>
        <v>4</v>
      </c>
      <c r="P195" s="27">
        <f t="shared" si="100"/>
        <v>0</v>
      </c>
      <c r="R195" s="602">
        <v>12.121</v>
      </c>
      <c r="S195" s="45"/>
      <c r="T195" s="45"/>
      <c r="U195" s="1205"/>
    </row>
    <row r="196" spans="1:21" ht="21" x14ac:dyDescent="0.25">
      <c r="A196" s="307">
        <v>12.122</v>
      </c>
      <c r="B196" s="307"/>
      <c r="C196" s="307"/>
      <c r="D196" s="334" t="str">
        <f>Checklist!B201</f>
        <v>Do transit vehicles have radios, silent alarms, and/or passenger communication systems?</v>
      </c>
      <c r="E196" s="26">
        <f>+IF(Checklist!D201="",0,Checklist!D201)</f>
        <v>0</v>
      </c>
      <c r="F196" s="25">
        <f>Weights!E196</f>
        <v>1</v>
      </c>
      <c r="G196" s="227">
        <f>IF(Checklist!C201="X", 0, 1)</f>
        <v>1</v>
      </c>
      <c r="H196" s="26">
        <f t="shared" si="95"/>
        <v>0</v>
      </c>
      <c r="I196" s="25">
        <f t="shared" si="96"/>
        <v>4</v>
      </c>
      <c r="J196" s="27">
        <f t="shared" si="97"/>
        <v>0</v>
      </c>
      <c r="K196" s="313"/>
      <c r="M196" s="304">
        <v>12.122</v>
      </c>
      <c r="N196" s="45" t="str">
        <f t="shared" si="98"/>
        <v xml:space="preserve"> </v>
      </c>
      <c r="O196" s="45" t="str">
        <f t="shared" si="99"/>
        <v xml:space="preserve"> </v>
      </c>
      <c r="P196" s="27" t="str">
        <f t="shared" si="100"/>
        <v xml:space="preserve"> </v>
      </c>
      <c r="R196" s="602">
        <v>12.122</v>
      </c>
      <c r="S196" s="45"/>
      <c r="T196" s="45"/>
      <c r="U196" s="1205"/>
    </row>
    <row r="197" spans="1:21" ht="21" x14ac:dyDescent="0.25">
      <c r="A197" s="307">
        <v>12.122999999999999</v>
      </c>
      <c r="B197" s="307"/>
      <c r="C197" s="307"/>
      <c r="D197" s="334" t="str">
        <f>Checklist!B202</f>
        <v>Does the transit agency use graffiti-resistant/etch-resistant materials for walls, ceilings, and windows?</v>
      </c>
      <c r="E197" s="26">
        <f>+IF(Checklist!D202="",0,Checklist!D202)</f>
        <v>0</v>
      </c>
      <c r="F197" s="25">
        <f>Weights!E197</f>
        <v>1</v>
      </c>
      <c r="G197" s="227">
        <f>IF(Checklist!C202="X", 0, 1)</f>
        <v>1</v>
      </c>
      <c r="H197" s="26">
        <f t="shared" si="95"/>
        <v>0</v>
      </c>
      <c r="I197" s="25">
        <f t="shared" si="96"/>
        <v>4</v>
      </c>
      <c r="J197" s="27">
        <f t="shared" si="97"/>
        <v>0</v>
      </c>
      <c r="K197" s="313"/>
      <c r="M197" s="304">
        <v>12.122999999999999</v>
      </c>
      <c r="N197" s="45" t="str">
        <f t="shared" si="98"/>
        <v xml:space="preserve"> </v>
      </c>
      <c r="O197" s="45" t="str">
        <f t="shared" si="99"/>
        <v xml:space="preserve"> </v>
      </c>
      <c r="P197" s="27" t="str">
        <f t="shared" si="100"/>
        <v xml:space="preserve"> </v>
      </c>
      <c r="R197" s="602">
        <v>12.122999999999999</v>
      </c>
      <c r="S197" s="45"/>
      <c r="T197" s="45"/>
      <c r="U197" s="1205"/>
    </row>
    <row r="198" spans="1:21" ht="42" x14ac:dyDescent="0.25">
      <c r="A198" s="337">
        <v>12.124000000000001</v>
      </c>
      <c r="B198" s="337" t="s">
        <v>169</v>
      </c>
      <c r="C198" s="307"/>
      <c r="D198" s="334" t="str">
        <f>Checklist!B203</f>
        <v>Are Uninterruptible Power Supply (UPS) or redundant power sources provided for safety and security of critical equipment, fire detection, alarm and suppression systems; public address; call-for-aid telephones; CCTV; emergency trip stations; vital train control functions; etc.?</v>
      </c>
      <c r="E198" s="26">
        <f>+IF(Checklist!D203="",0,Checklist!D203)</f>
        <v>0</v>
      </c>
      <c r="F198" s="25">
        <f>Weights!E198</f>
        <v>1</v>
      </c>
      <c r="G198" s="227">
        <f>IF(Checklist!C203="X", 0, 1)</f>
        <v>1</v>
      </c>
      <c r="H198" s="26">
        <f t="shared" si="95"/>
        <v>0</v>
      </c>
      <c r="I198" s="25">
        <f t="shared" si="96"/>
        <v>4</v>
      </c>
      <c r="J198" s="27">
        <f t="shared" si="97"/>
        <v>0</v>
      </c>
      <c r="K198" s="313"/>
      <c r="M198" s="304">
        <v>12.124000000000001</v>
      </c>
      <c r="N198" s="45">
        <f t="shared" si="98"/>
        <v>0</v>
      </c>
      <c r="O198" s="45">
        <f t="shared" si="99"/>
        <v>4</v>
      </c>
      <c r="P198" s="27">
        <f t="shared" si="100"/>
        <v>0</v>
      </c>
      <c r="R198" s="602">
        <v>12.124000000000001</v>
      </c>
      <c r="S198" s="45"/>
      <c r="T198" s="45"/>
      <c r="U198" s="1205"/>
    </row>
    <row r="199" spans="1:21" ht="21" x14ac:dyDescent="0.25">
      <c r="A199" s="307">
        <v>12.125</v>
      </c>
      <c r="B199" s="307"/>
      <c r="C199" s="307"/>
      <c r="D199" s="334" t="str">
        <f>Checklist!B204</f>
        <v>Has the agency removed non-explosive resistant trash receptacles from platform areas of terminals and stations?</v>
      </c>
      <c r="E199" s="26">
        <f>+IF(Checklist!D204="",0,Checklist!D204)</f>
        <v>0</v>
      </c>
      <c r="F199" s="25">
        <f>Weights!E199</f>
        <v>1</v>
      </c>
      <c r="G199" s="227">
        <f>IF(Checklist!C204="X", 0, 1)</f>
        <v>1</v>
      </c>
      <c r="H199" s="26">
        <f t="shared" si="95"/>
        <v>0</v>
      </c>
      <c r="I199" s="25">
        <f t="shared" si="96"/>
        <v>4</v>
      </c>
      <c r="J199" s="27">
        <f t="shared" si="97"/>
        <v>0</v>
      </c>
      <c r="K199" s="313"/>
      <c r="M199" s="304">
        <v>12.125</v>
      </c>
      <c r="N199" s="45" t="str">
        <f t="shared" si="98"/>
        <v xml:space="preserve"> </v>
      </c>
      <c r="O199" s="45" t="str">
        <f t="shared" si="99"/>
        <v xml:space="preserve"> </v>
      </c>
      <c r="P199" s="27" t="str">
        <f t="shared" si="100"/>
        <v xml:space="preserve"> </v>
      </c>
      <c r="R199" s="602">
        <v>12.125</v>
      </c>
      <c r="S199" s="45"/>
      <c r="T199" s="45"/>
      <c r="U199" s="1205"/>
    </row>
    <row r="200" spans="1:21" ht="42" x14ac:dyDescent="0.25">
      <c r="A200" s="337">
        <v>12.125999999999999</v>
      </c>
      <c r="B200" s="337" t="s">
        <v>169</v>
      </c>
      <c r="C200" s="307"/>
      <c r="D200" s="442" t="str">
        <f>Checklist!B205</f>
        <v xml:space="preserve">Does the agency employ specific protective measures for all critical infrastructure  (e.g., tunnels, bridges, stations, control centers, etc.) identified through the risk assessment particularly at access points and ventilation infrastructure? </v>
      </c>
      <c r="E200" s="26">
        <f>+IF(Checklist!D205="",0,Checklist!D205)</f>
        <v>0</v>
      </c>
      <c r="F200" s="25">
        <f>Weights!E200</f>
        <v>1</v>
      </c>
      <c r="G200" s="227">
        <f>IF(Checklist!C205="X", 0, 1)</f>
        <v>1</v>
      </c>
      <c r="H200" s="26">
        <f t="shared" si="95"/>
        <v>0</v>
      </c>
      <c r="I200" s="25">
        <f t="shared" si="96"/>
        <v>4</v>
      </c>
      <c r="J200" s="27">
        <f t="shared" si="97"/>
        <v>0</v>
      </c>
      <c r="K200" s="313"/>
      <c r="M200" s="304">
        <v>12.125999999999999</v>
      </c>
      <c r="N200" s="45">
        <f t="shared" si="98"/>
        <v>0</v>
      </c>
      <c r="O200" s="45">
        <f t="shared" si="99"/>
        <v>4</v>
      </c>
      <c r="P200" s="27">
        <f t="shared" si="100"/>
        <v>0</v>
      </c>
      <c r="R200" s="602">
        <v>12.125999999999999</v>
      </c>
      <c r="S200" s="45"/>
      <c r="T200" s="45"/>
      <c r="U200" s="1205"/>
    </row>
    <row r="201" spans="1:21" ht="32" thickBot="1" x14ac:dyDescent="0.3">
      <c r="A201" s="307">
        <v>12.127000000000001</v>
      </c>
      <c r="B201" s="307"/>
      <c r="C201" s="307" t="s">
        <v>183</v>
      </c>
      <c r="D201" s="403" t="str">
        <f>Checklist!B206</f>
        <v xml:space="preserve">Does the agency have or utilize explosive detection canine teams, either maintained by the system or made available through mutual aid agreements with other law enforcement agencies? </v>
      </c>
      <c r="E201" s="26">
        <f>+IF(Checklist!D206="",0,Checklist!D206)</f>
        <v>0</v>
      </c>
      <c r="F201" s="25">
        <f>Weights!E201</f>
        <v>1</v>
      </c>
      <c r="G201" s="227">
        <f>IF(Checklist!C206="X", 0, 1)</f>
        <v>1</v>
      </c>
      <c r="H201" s="26">
        <f t="shared" si="95"/>
        <v>0</v>
      </c>
      <c r="I201" s="25">
        <f t="shared" si="96"/>
        <v>4</v>
      </c>
      <c r="J201" s="27">
        <f t="shared" si="97"/>
        <v>0</v>
      </c>
      <c r="K201" s="313"/>
      <c r="M201" s="304">
        <v>12.127000000000001</v>
      </c>
      <c r="N201" s="45" t="str">
        <f t="shared" si="98"/>
        <v xml:space="preserve"> </v>
      </c>
      <c r="O201" s="45" t="str">
        <f t="shared" si="99"/>
        <v xml:space="preserve"> </v>
      </c>
      <c r="P201" s="27" t="str">
        <f t="shared" si="100"/>
        <v xml:space="preserve"> </v>
      </c>
      <c r="R201" s="602">
        <v>12.127000000000001</v>
      </c>
      <c r="S201" s="45"/>
      <c r="T201" s="45"/>
      <c r="U201" s="1205"/>
    </row>
    <row r="202" spans="1:21" ht="13.5" thickBot="1" x14ac:dyDescent="0.3">
      <c r="A202" s="324">
        <v>13</v>
      </c>
      <c r="B202" s="324"/>
      <c r="C202" s="443"/>
      <c r="D202" s="363" t="s">
        <v>24</v>
      </c>
      <c r="E202" s="369"/>
      <c r="F202" s="369"/>
      <c r="G202" s="444"/>
      <c r="H202" s="389">
        <f>SUM(H203:H211)</f>
        <v>0</v>
      </c>
      <c r="I202" s="389">
        <f>SUM(I203:I211)</f>
        <v>36</v>
      </c>
      <c r="J202" s="349">
        <f>H202/I202</f>
        <v>0</v>
      </c>
      <c r="K202" s="313"/>
      <c r="M202" s="330">
        <v>13</v>
      </c>
      <c r="N202" s="48">
        <f>SUM(N203:N208)</f>
        <v>0</v>
      </c>
      <c r="O202" s="48">
        <f>SUM(O203:O208)</f>
        <v>12</v>
      </c>
      <c r="P202" s="331">
        <f>N202/O202</f>
        <v>0</v>
      </c>
      <c r="R202" s="1208">
        <v>13</v>
      </c>
      <c r="S202" s="48"/>
      <c r="T202" s="48"/>
      <c r="U202" s="1203"/>
    </row>
    <row r="203" spans="1:21" ht="42" x14ac:dyDescent="0.25">
      <c r="A203" s="406">
        <v>13.101000000000001</v>
      </c>
      <c r="B203" s="406" t="s">
        <v>169</v>
      </c>
      <c r="C203" s="309" t="s">
        <v>183</v>
      </c>
      <c r="D203" s="418" t="str">
        <f>Checklist!B208</f>
        <v>Does the agency conduct frequent inspections of key facilities, stations, terminals, trains and vehicles, or other critical assets for persons, materials, and items that do not belong? Describe frequency of inspection.</v>
      </c>
      <c r="E203" s="26">
        <f>+IF(Checklist!D208="",0,Checklist!D208)</f>
        <v>0</v>
      </c>
      <c r="F203" s="25">
        <f>Weights!E203</f>
        <v>1</v>
      </c>
      <c r="G203" s="227">
        <f>IF(Checklist!C208="X", 0, 1)</f>
        <v>1</v>
      </c>
      <c r="H203" s="26">
        <f t="shared" ref="H203:H209" si="104">E203*F203*G203</f>
        <v>0</v>
      </c>
      <c r="I203" s="25">
        <f t="shared" ref="I203:I209" si="105">F203*G203*4</f>
        <v>4</v>
      </c>
      <c r="J203" s="27">
        <f t="shared" ref="J203:J209" si="106">H203/I203</f>
        <v>0</v>
      </c>
      <c r="K203" s="313"/>
      <c r="M203" s="304">
        <v>13.101000000000001</v>
      </c>
      <c r="N203" s="45">
        <f t="shared" ref="N203:N209" si="107">IF(B203="B",H203," ")</f>
        <v>0</v>
      </c>
      <c r="O203" s="45">
        <f t="shared" ref="O203:O209" si="108">IF(B203="B",I203," ")</f>
        <v>4</v>
      </c>
      <c r="P203" s="27">
        <f t="shared" ref="P203:P209" si="109">IF(N203="NOT SCORED","NOT SCORED",IF(B203="B",N203/O203," "))</f>
        <v>0</v>
      </c>
      <c r="R203" s="602">
        <v>13.101000000000001</v>
      </c>
      <c r="S203" s="45"/>
      <c r="T203" s="45"/>
      <c r="U203" s="1205"/>
    </row>
    <row r="204" spans="1:21" ht="42" x14ac:dyDescent="0.25">
      <c r="A204" s="337">
        <v>13.102</v>
      </c>
      <c r="B204" s="337" t="s">
        <v>169</v>
      </c>
      <c r="C204" s="307"/>
      <c r="D204" s="373" t="str">
        <f>Checklist!B209</f>
        <v>Has the transit agency established procedures for inspecting/sweeping vehicles and stations to identify and manage suspicious items, based on HOT characteristics (hidden, obviously suspicious, not typical) or equivalent system?</v>
      </c>
      <c r="E204" s="26">
        <f>+IF(Checklist!D209="",0,Checklist!D209)</f>
        <v>0</v>
      </c>
      <c r="F204" s="25">
        <f>Weights!E204</f>
        <v>1</v>
      </c>
      <c r="G204" s="227">
        <f>IF(Checklist!C209="X", 0, 1)</f>
        <v>1</v>
      </c>
      <c r="H204" s="26">
        <f t="shared" si="104"/>
        <v>0</v>
      </c>
      <c r="I204" s="25">
        <f t="shared" si="105"/>
        <v>4</v>
      </c>
      <c r="J204" s="27">
        <f t="shared" si="106"/>
        <v>0</v>
      </c>
      <c r="K204" s="313"/>
      <c r="M204" s="304">
        <v>13.102</v>
      </c>
      <c r="N204" s="45">
        <f t="shared" si="107"/>
        <v>0</v>
      </c>
      <c r="O204" s="45">
        <f t="shared" si="108"/>
        <v>4</v>
      </c>
      <c r="P204" s="27">
        <f t="shared" si="109"/>
        <v>0</v>
      </c>
      <c r="R204" s="602">
        <v>13.102</v>
      </c>
      <c r="S204" s="45"/>
      <c r="T204" s="45"/>
      <c r="U204" s="1205"/>
    </row>
    <row r="205" spans="1:21" ht="31.5" x14ac:dyDescent="0.25">
      <c r="A205" s="307">
        <v>13.103</v>
      </c>
      <c r="B205" s="307"/>
      <c r="C205" s="307"/>
      <c r="D205" s="373" t="str">
        <f>Checklist!B210</f>
        <v>Has the transit agency developed a form or quick reference guide for operations and personnel to conduct pre-trip, post-trip, and within-trip inspections?</v>
      </c>
      <c r="E205" s="26">
        <f>+IF(Checklist!D210="",0,Checklist!D210)</f>
        <v>0</v>
      </c>
      <c r="F205" s="25">
        <f>Weights!E205</f>
        <v>1</v>
      </c>
      <c r="G205" s="227">
        <f>IF(Checklist!C210="X", 0, 1)</f>
        <v>1</v>
      </c>
      <c r="H205" s="26">
        <f t="shared" si="104"/>
        <v>0</v>
      </c>
      <c r="I205" s="25">
        <f t="shared" si="105"/>
        <v>4</v>
      </c>
      <c r="J205" s="27">
        <f t="shared" si="106"/>
        <v>0</v>
      </c>
      <c r="K205" s="313"/>
      <c r="M205" s="304">
        <v>13.103</v>
      </c>
      <c r="N205" s="45" t="str">
        <f t="shared" si="107"/>
        <v xml:space="preserve"> </v>
      </c>
      <c r="O205" s="45" t="str">
        <f t="shared" si="108"/>
        <v xml:space="preserve"> </v>
      </c>
      <c r="P205" s="27" t="str">
        <f t="shared" si="109"/>
        <v xml:space="preserve"> </v>
      </c>
      <c r="R205" s="602">
        <v>13.103</v>
      </c>
      <c r="S205" s="45"/>
      <c r="T205" s="45"/>
      <c r="U205" s="1205"/>
    </row>
    <row r="206" spans="1:21" ht="21" x14ac:dyDescent="0.25">
      <c r="A206" s="307">
        <v>13.103999999999999</v>
      </c>
      <c r="B206" s="307"/>
      <c r="C206" s="307"/>
      <c r="D206" s="334" t="str">
        <f>Checklist!B211</f>
        <v>Has the transit agency developed a form or quick reference guide for station attendants and others regarding station and facility inspections?</v>
      </c>
      <c r="E206" s="26">
        <f>+IF(Checklist!D211="",0,Checklist!D211)</f>
        <v>0</v>
      </c>
      <c r="F206" s="25">
        <f>Weights!E206</f>
        <v>1</v>
      </c>
      <c r="G206" s="227">
        <f>IF(Checklist!C211="X", 0, 1)</f>
        <v>1</v>
      </c>
      <c r="H206" s="26">
        <f t="shared" si="104"/>
        <v>0</v>
      </c>
      <c r="I206" s="25">
        <f t="shared" si="105"/>
        <v>4</v>
      </c>
      <c r="J206" s="27">
        <f t="shared" si="106"/>
        <v>0</v>
      </c>
      <c r="K206" s="313"/>
      <c r="M206" s="304">
        <v>13.103999999999999</v>
      </c>
      <c r="N206" s="45" t="str">
        <f t="shared" si="107"/>
        <v xml:space="preserve"> </v>
      </c>
      <c r="O206" s="45" t="str">
        <f t="shared" si="108"/>
        <v xml:space="preserve"> </v>
      </c>
      <c r="P206" s="27" t="str">
        <f t="shared" si="109"/>
        <v xml:space="preserve"> </v>
      </c>
      <c r="R206" s="602">
        <v>13.103999999999999</v>
      </c>
      <c r="S206" s="45"/>
      <c r="T206" s="45"/>
      <c r="U206" s="1205"/>
    </row>
    <row r="207" spans="1:21" ht="42" x14ac:dyDescent="0.25">
      <c r="A207" s="307">
        <v>13.105</v>
      </c>
      <c r="B207" s="307"/>
      <c r="C207" s="307" t="s">
        <v>185</v>
      </c>
      <c r="D207" s="394" t="str">
        <f>Checklist!B212</f>
        <v>Does the system document the results of inspections and implement any changes to policies and procedures or implement corrective actions, based on the findings? Describe specific examples where improvements to policy or procedures have occurred.</v>
      </c>
      <c r="E207" s="26">
        <f>+IF(Checklist!D212="",0,Checklist!D212)</f>
        <v>0</v>
      </c>
      <c r="F207" s="25">
        <f>Weights!E207</f>
        <v>1</v>
      </c>
      <c r="G207" s="227">
        <f>IF(Checklist!C212="X", 0, 1)</f>
        <v>1</v>
      </c>
      <c r="H207" s="26">
        <f t="shared" si="104"/>
        <v>0</v>
      </c>
      <c r="I207" s="25">
        <f t="shared" si="105"/>
        <v>4</v>
      </c>
      <c r="J207" s="27">
        <f t="shared" si="106"/>
        <v>0</v>
      </c>
      <c r="K207" s="313"/>
      <c r="M207" s="304">
        <v>13.105</v>
      </c>
      <c r="N207" s="45" t="str">
        <f t="shared" si="107"/>
        <v xml:space="preserve"> </v>
      </c>
      <c r="O207" s="45" t="str">
        <f t="shared" si="108"/>
        <v xml:space="preserve"> </v>
      </c>
      <c r="P207" s="27" t="str">
        <f t="shared" si="109"/>
        <v xml:space="preserve"> </v>
      </c>
      <c r="R207" s="602">
        <v>13.105</v>
      </c>
      <c r="S207" s="45"/>
      <c r="T207" s="45"/>
      <c r="U207" s="1205"/>
    </row>
    <row r="208" spans="1:21" ht="31.5" x14ac:dyDescent="0.25">
      <c r="A208" s="337">
        <v>13.106</v>
      </c>
      <c r="B208" s="337" t="s">
        <v>169</v>
      </c>
      <c r="C208" s="307" t="s">
        <v>185</v>
      </c>
      <c r="D208" s="390" t="str">
        <f>Checklist!B213</f>
        <v xml:space="preserve">Does the agency conduct frequent inspections of its critical systems access points, ventilation systems, and the interior of underground/underwater assets for indications of suspicious activity?     </v>
      </c>
      <c r="E208" s="26">
        <f>+IF(Checklist!D213="",0,Checklist!D213)</f>
        <v>0</v>
      </c>
      <c r="F208" s="25">
        <f>Weights!E208</f>
        <v>1</v>
      </c>
      <c r="G208" s="227">
        <f>IF(Checklist!C213="X", 0, 1)</f>
        <v>1</v>
      </c>
      <c r="H208" s="26">
        <f t="shared" si="104"/>
        <v>0</v>
      </c>
      <c r="I208" s="25">
        <f t="shared" si="105"/>
        <v>4</v>
      </c>
      <c r="J208" s="27">
        <f t="shared" si="106"/>
        <v>0</v>
      </c>
      <c r="K208" s="313"/>
      <c r="M208" s="409">
        <v>13.106</v>
      </c>
      <c r="N208" s="45">
        <f t="shared" si="107"/>
        <v>0</v>
      </c>
      <c r="O208" s="45">
        <f t="shared" si="108"/>
        <v>4</v>
      </c>
      <c r="P208" s="27">
        <f t="shared" si="109"/>
        <v>0</v>
      </c>
      <c r="R208" s="604">
        <v>13.106</v>
      </c>
      <c r="S208" s="45"/>
      <c r="T208" s="45"/>
      <c r="U208" s="1205"/>
    </row>
    <row r="209" spans="1:21" ht="21.5" thickBot="1" x14ac:dyDescent="0.3">
      <c r="A209" s="314">
        <v>13.106999999999999</v>
      </c>
      <c r="B209" s="321"/>
      <c r="C209" s="322"/>
      <c r="D209" s="445" t="str">
        <f>Checklist!B214</f>
        <v>Does the system integrate randomness and unpredictability into its security activities to enhance deterrent effect? Describe how.</v>
      </c>
      <c r="E209" s="26">
        <f>+IF(Checklist!D214="",0,Checklist!D214)</f>
        <v>0</v>
      </c>
      <c r="F209" s="25">
        <f>Weights!E209</f>
        <v>1</v>
      </c>
      <c r="G209" s="227">
        <f>IF(Checklist!C214="X", 0, 1)</f>
        <v>1</v>
      </c>
      <c r="H209" s="26">
        <f t="shared" si="104"/>
        <v>0</v>
      </c>
      <c r="I209" s="25">
        <f t="shared" si="105"/>
        <v>4</v>
      </c>
      <c r="J209" s="27">
        <f t="shared" si="106"/>
        <v>0</v>
      </c>
      <c r="K209" s="313"/>
      <c r="M209" s="314">
        <v>13.106999999999999</v>
      </c>
      <c r="N209" s="45" t="str">
        <f t="shared" si="107"/>
        <v xml:space="preserve"> </v>
      </c>
      <c r="O209" s="45" t="str">
        <f t="shared" si="108"/>
        <v xml:space="preserve"> </v>
      </c>
      <c r="P209" s="27" t="str">
        <f t="shared" si="109"/>
        <v xml:space="preserve"> </v>
      </c>
      <c r="R209" s="1209">
        <v>13.106999999999999</v>
      </c>
      <c r="S209" s="45"/>
      <c r="T209" s="45"/>
      <c r="U209" s="1205"/>
    </row>
    <row r="210" spans="1:21" ht="31.5" x14ac:dyDescent="0.25">
      <c r="A210" s="446">
        <v>13.108000000000001</v>
      </c>
      <c r="B210" s="446"/>
      <c r="C210" s="321"/>
      <c r="D210" s="447" t="str">
        <f>Checklist!B215</f>
        <v>Is there a process in place to ensure that in service vehicles are inspected at regular periodic intervals for suspicious or unattended items? Specify type and frequency of inspections.</v>
      </c>
      <c r="E210" s="26">
        <f>+IF(Checklist!D215="",0,Checklist!D215)</f>
        <v>0</v>
      </c>
      <c r="F210" s="25">
        <f>Weights!E210</f>
        <v>1</v>
      </c>
      <c r="G210" s="227">
        <f>IF(Checklist!C215="X", 0, 1)</f>
        <v>1</v>
      </c>
      <c r="H210" s="26">
        <f t="shared" ref="H210:H211" si="110">E210*F210*G210</f>
        <v>0</v>
      </c>
      <c r="I210" s="25">
        <f t="shared" ref="I210:I211" si="111">F210*G210*4</f>
        <v>4</v>
      </c>
      <c r="J210" s="27">
        <f t="shared" ref="J210:J211" si="112">H210/I210</f>
        <v>0</v>
      </c>
      <c r="K210" s="313"/>
      <c r="M210" s="446">
        <v>13.108000000000001</v>
      </c>
      <c r="N210" s="45"/>
      <c r="O210" s="45"/>
      <c r="P210" s="27"/>
      <c r="R210" s="1209">
        <v>13.108000000000001</v>
      </c>
      <c r="S210" s="45"/>
      <c r="T210" s="45"/>
      <c r="U210" s="1205"/>
    </row>
    <row r="211" spans="1:21" ht="42.5" thickBot="1" x14ac:dyDescent="0.3">
      <c r="A211" s="446">
        <v>13.109</v>
      </c>
      <c r="B211" s="446"/>
      <c r="C211" s="321"/>
      <c r="D211" s="447" t="str">
        <f>Checklist!B216</f>
        <v>Is there a process in place, with necessary training provided to personnel, to ensure that all critical infrastructure are inspected at regular periodic intervals for suspicious or unattended items? Specify type and frequency of inspections.</v>
      </c>
      <c r="E211" s="26">
        <f>+IF(Checklist!D216="",0,Checklist!D216)</f>
        <v>0</v>
      </c>
      <c r="F211" s="25">
        <f>Weights!E211</f>
        <v>1</v>
      </c>
      <c r="G211" s="227">
        <f>IF(Checklist!C216="X", 0, 1)</f>
        <v>1</v>
      </c>
      <c r="H211" s="26">
        <f t="shared" si="110"/>
        <v>0</v>
      </c>
      <c r="I211" s="25">
        <f t="shared" si="111"/>
        <v>4</v>
      </c>
      <c r="J211" s="27">
        <f t="shared" si="112"/>
        <v>0</v>
      </c>
      <c r="K211" s="313"/>
      <c r="M211" s="446">
        <v>13.109</v>
      </c>
      <c r="N211" s="45"/>
      <c r="O211" s="45"/>
      <c r="P211" s="27"/>
      <c r="R211" s="1209">
        <v>13.109</v>
      </c>
      <c r="S211" s="45"/>
      <c r="T211" s="45"/>
      <c r="U211" s="1205"/>
    </row>
    <row r="212" spans="1:21" x14ac:dyDescent="0.25">
      <c r="A212" s="280"/>
      <c r="B212" s="280"/>
      <c r="C212" s="339"/>
      <c r="D212" s="419" t="s">
        <v>33</v>
      </c>
      <c r="E212" s="400"/>
      <c r="F212" s="400"/>
      <c r="G212" s="400"/>
      <c r="H212" s="400"/>
      <c r="I212" s="400"/>
      <c r="J212" s="69"/>
      <c r="K212" s="313"/>
      <c r="M212" s="385"/>
      <c r="N212" s="48"/>
      <c r="O212" s="48"/>
      <c r="P212" s="386"/>
      <c r="R212" s="1214"/>
      <c r="S212" s="48"/>
      <c r="T212" s="48"/>
      <c r="U212" s="1215"/>
    </row>
    <row r="213" spans="1:21" ht="13.5" thickBot="1" x14ac:dyDescent="0.3">
      <c r="A213" s="344">
        <v>14</v>
      </c>
      <c r="B213" s="344"/>
      <c r="C213" s="345"/>
      <c r="D213" s="387" t="s">
        <v>25</v>
      </c>
      <c r="E213" s="388"/>
      <c r="F213" s="388"/>
      <c r="G213" s="388"/>
      <c r="H213" s="389">
        <f>SUM(H214:H218)</f>
        <v>0</v>
      </c>
      <c r="I213" s="389">
        <f>SUM(I214:I218)</f>
        <v>20</v>
      </c>
      <c r="J213" s="349">
        <f>H213/I213</f>
        <v>0</v>
      </c>
      <c r="K213" s="313"/>
      <c r="M213" s="330">
        <v>14</v>
      </c>
      <c r="N213" s="52">
        <f>SUM(N214:N218)</f>
        <v>0</v>
      </c>
      <c r="O213" s="52">
        <f>SUM(O214:O218)</f>
        <v>12</v>
      </c>
      <c r="P213" s="331">
        <f>N213/O213</f>
        <v>0</v>
      </c>
      <c r="R213" s="1208">
        <v>14</v>
      </c>
      <c r="S213" s="52"/>
      <c r="T213" s="52"/>
      <c r="U213" s="1203"/>
    </row>
    <row r="214" spans="1:21" ht="42" x14ac:dyDescent="0.25">
      <c r="A214" s="406">
        <v>14.101000000000001</v>
      </c>
      <c r="B214" s="406" t="s">
        <v>169</v>
      </c>
      <c r="C214" s="309" t="s">
        <v>185</v>
      </c>
      <c r="D214" s="416" t="str">
        <f>Checklist!B219</f>
        <v>Does the agency conduct background investigations on all new front-line operations and maintenance employees, and employees with access to sensitive security information, facilities and systems? (i.e., criminal history and motor vehicle records)</v>
      </c>
      <c r="E214" s="26">
        <f>+IF(Checklist!D219="",0,Checklist!D219)</f>
        <v>0</v>
      </c>
      <c r="F214" s="25">
        <f>Weights!E214</f>
        <v>1</v>
      </c>
      <c r="G214" s="227">
        <f>IF(Checklist!C219="X", 0, 1)</f>
        <v>1</v>
      </c>
      <c r="H214" s="26">
        <f t="shared" ref="H214:H218" si="113">E214*F214*G214</f>
        <v>0</v>
      </c>
      <c r="I214" s="25">
        <f t="shared" ref="I214:I218" si="114">F214*G214*4</f>
        <v>4</v>
      </c>
      <c r="J214" s="27">
        <f t="shared" ref="J214:J218" si="115">H214/I214</f>
        <v>0</v>
      </c>
      <c r="K214" s="313"/>
      <c r="M214" s="304">
        <v>14.101000000000001</v>
      </c>
      <c r="N214" s="45">
        <f>IF(B214="B",H214," ")</f>
        <v>0</v>
      </c>
      <c r="O214" s="45">
        <f>IF(B214="B",I214," ")</f>
        <v>4</v>
      </c>
      <c r="P214" s="27">
        <f>IF(N214="NOT SCORED","NOT SCORED",IF(B214="B",N214/O214," "))</f>
        <v>0</v>
      </c>
      <c r="R214" s="1227">
        <v>14.101000000000001</v>
      </c>
      <c r="S214" s="45">
        <f>IF(G214=0,"",H214)</f>
        <v>0</v>
      </c>
      <c r="T214" s="45">
        <f t="shared" ref="T214:T218" si="116">F214*G214*4</f>
        <v>4</v>
      </c>
      <c r="U214" s="27">
        <f t="shared" ref="U214:U218" si="117">S214/T214</f>
        <v>0</v>
      </c>
    </row>
    <row r="215" spans="1:21" ht="42" x14ac:dyDescent="0.25">
      <c r="A215" s="337">
        <v>14.102</v>
      </c>
      <c r="B215" s="337" t="s">
        <v>169</v>
      </c>
      <c r="C215" s="307" t="s">
        <v>185</v>
      </c>
      <c r="D215" s="394" t="str">
        <f>Checklist!B220</f>
        <v xml:space="preserve">To the extent allowed by agency policy or law, does the agency conduct background investigations on contractors, including vendors, with access to critical facilities, sensitive security systems, and sensitive security information?  </v>
      </c>
      <c r="E215" s="26">
        <f>+IF(Checklist!D220="",0,Checklist!D220)</f>
        <v>0</v>
      </c>
      <c r="F215" s="25">
        <f>Weights!E215</f>
        <v>1</v>
      </c>
      <c r="G215" s="227">
        <f>IF(Checklist!C220="X", 0, 1)</f>
        <v>1</v>
      </c>
      <c r="H215" s="26">
        <f t="shared" si="113"/>
        <v>0</v>
      </c>
      <c r="I215" s="25">
        <f t="shared" si="114"/>
        <v>4</v>
      </c>
      <c r="J215" s="27">
        <f t="shared" si="115"/>
        <v>0</v>
      </c>
      <c r="K215" s="313"/>
      <c r="M215" s="304">
        <v>14.102</v>
      </c>
      <c r="N215" s="45">
        <f>IF(B215="B",H215," ")</f>
        <v>0</v>
      </c>
      <c r="O215" s="45">
        <f>IF(B215="B",I215," ")</f>
        <v>4</v>
      </c>
      <c r="P215" s="27">
        <f>IF(N215="NOT SCORED","NOT SCORED",IF(B215="B",N215/O215," "))</f>
        <v>0</v>
      </c>
      <c r="R215" s="1227">
        <v>14.102</v>
      </c>
      <c r="S215" s="45">
        <f>IF(G215=0,"",H215)</f>
        <v>0</v>
      </c>
      <c r="T215" s="45">
        <f t="shared" si="116"/>
        <v>4</v>
      </c>
      <c r="U215" s="27">
        <f t="shared" si="117"/>
        <v>0</v>
      </c>
    </row>
    <row r="216" spans="1:21" ht="31.5" x14ac:dyDescent="0.25">
      <c r="A216" s="307">
        <v>14.103</v>
      </c>
      <c r="B216" s="307"/>
      <c r="C216" s="307"/>
      <c r="D216" s="334" t="str">
        <f>Checklist!B221</f>
        <v>Has counsel for the agency reviewed the process for conducting employee background investigations to confirm that procedures are consistent with applicable statutes and regulations?</v>
      </c>
      <c r="E216" s="26">
        <f>+IF(Checklist!D221="",0,Checklist!D221)</f>
        <v>0</v>
      </c>
      <c r="F216" s="25">
        <f>Weights!E216</f>
        <v>1</v>
      </c>
      <c r="G216" s="227">
        <f>IF(Checklist!C221="X", 0, 1)</f>
        <v>1</v>
      </c>
      <c r="H216" s="26">
        <f t="shared" si="113"/>
        <v>0</v>
      </c>
      <c r="I216" s="25">
        <f t="shared" si="114"/>
        <v>4</v>
      </c>
      <c r="J216" s="27">
        <f t="shared" si="115"/>
        <v>0</v>
      </c>
      <c r="K216" s="313"/>
      <c r="M216" s="304">
        <v>14.103</v>
      </c>
      <c r="N216" s="45" t="str">
        <f>IF(B216="B",H216," ")</f>
        <v xml:space="preserve"> </v>
      </c>
      <c r="O216" s="45" t="str">
        <f>IF(B216="B",I216," ")</f>
        <v xml:space="preserve"> </v>
      </c>
      <c r="P216" s="27" t="str">
        <f>IF(N216="NOT SCORED","NOT SCORED",IF(B216="B",N216/O216," "))</f>
        <v xml:space="preserve"> </v>
      </c>
      <c r="R216" s="1227">
        <v>14.103</v>
      </c>
      <c r="S216" s="45">
        <f>IF(G216=0,"",H216)</f>
        <v>0</v>
      </c>
      <c r="T216" s="45">
        <f t="shared" si="116"/>
        <v>4</v>
      </c>
      <c r="U216" s="27">
        <f t="shared" si="117"/>
        <v>0</v>
      </c>
    </row>
    <row r="217" spans="1:21" ht="21" x14ac:dyDescent="0.25">
      <c r="A217" s="337">
        <v>14.103999999999999</v>
      </c>
      <c r="B217" s="337" t="s">
        <v>169</v>
      </c>
      <c r="C217" s="307"/>
      <c r="D217" s="334" t="str">
        <f>Checklist!B222</f>
        <v xml:space="preserve">Does the agency have a documented process for conducting background investigations? </v>
      </c>
      <c r="E217" s="26">
        <f>+IF(Checklist!D222="",0,Checklist!D222)</f>
        <v>0</v>
      </c>
      <c r="F217" s="25">
        <f>Weights!E217</f>
        <v>1</v>
      </c>
      <c r="G217" s="227">
        <f>IF(Checklist!C222="X", 0, 1)</f>
        <v>1</v>
      </c>
      <c r="H217" s="26">
        <f t="shared" si="113"/>
        <v>0</v>
      </c>
      <c r="I217" s="25">
        <f t="shared" si="114"/>
        <v>4</v>
      </c>
      <c r="J217" s="27">
        <f t="shared" si="115"/>
        <v>0</v>
      </c>
      <c r="K217" s="313"/>
      <c r="M217" s="304">
        <v>14.103999999999999</v>
      </c>
      <c r="N217" s="45">
        <f>IF(B217="B",H217," ")</f>
        <v>0</v>
      </c>
      <c r="O217" s="45">
        <f>IF(B217="B",I217," ")</f>
        <v>4</v>
      </c>
      <c r="P217" s="27">
        <f>IF(N217="NOT SCORED","NOT SCORED",IF(B217="B",N217/O217," "))</f>
        <v>0</v>
      </c>
      <c r="R217" s="1227">
        <v>14.103999999999999</v>
      </c>
      <c r="S217" s="45">
        <f>IF(G217=0,"",H217)</f>
        <v>0</v>
      </c>
      <c r="T217" s="45">
        <f t="shared" si="116"/>
        <v>4</v>
      </c>
      <c r="U217" s="27">
        <f t="shared" si="117"/>
        <v>0</v>
      </c>
    </row>
    <row r="218" spans="1:21" ht="21.5" thickBot="1" x14ac:dyDescent="0.3">
      <c r="A218" s="321">
        <v>14.105</v>
      </c>
      <c r="B218" s="321"/>
      <c r="C218" s="322"/>
      <c r="D218" s="421" t="str">
        <f>Checklist!B223</f>
        <v xml:space="preserve">Is the criteria for background investigations based on employee type and responsibility, and is access documented?  </v>
      </c>
      <c r="E218" s="26">
        <f>+IF(Checklist!D223="",0,Checklist!D223)</f>
        <v>0</v>
      </c>
      <c r="F218" s="25">
        <f>Weights!E218</f>
        <v>1</v>
      </c>
      <c r="G218" s="227">
        <f>IF(Checklist!C223="X", 0, 1)</f>
        <v>1</v>
      </c>
      <c r="H218" s="26">
        <f t="shared" si="113"/>
        <v>0</v>
      </c>
      <c r="I218" s="25">
        <f t="shared" si="114"/>
        <v>4</v>
      </c>
      <c r="J218" s="27">
        <f t="shared" si="115"/>
        <v>0</v>
      </c>
      <c r="K218" s="313"/>
      <c r="M218" s="304">
        <v>14.105</v>
      </c>
      <c r="N218" s="45" t="str">
        <f>IF(B218="B",H218," ")</f>
        <v xml:space="preserve"> </v>
      </c>
      <c r="O218" s="45" t="str">
        <f>IF(B218="B",I218," ")</f>
        <v xml:space="preserve"> </v>
      </c>
      <c r="P218" s="27" t="str">
        <f>IF(N218="NOT SCORED","NOT SCORED",IF(B218="B",N218/O218," "))</f>
        <v xml:space="preserve"> </v>
      </c>
      <c r="R218" s="1227">
        <v>14.105</v>
      </c>
      <c r="S218" s="45">
        <f>IF(G218=0,"",H218)</f>
        <v>0</v>
      </c>
      <c r="T218" s="45">
        <f t="shared" si="116"/>
        <v>4</v>
      </c>
      <c r="U218" s="27">
        <f t="shared" si="117"/>
        <v>0</v>
      </c>
    </row>
    <row r="219" spans="1:21" x14ac:dyDescent="0.25">
      <c r="A219" s="280"/>
      <c r="B219" s="280"/>
      <c r="C219" s="339"/>
      <c r="D219" s="419" t="s">
        <v>35</v>
      </c>
      <c r="E219" s="400"/>
      <c r="F219" s="400"/>
      <c r="G219" s="400"/>
      <c r="H219" s="400"/>
      <c r="I219" s="400"/>
      <c r="J219" s="69"/>
      <c r="K219" s="313"/>
      <c r="M219" s="385"/>
      <c r="N219" s="48"/>
      <c r="O219" s="48"/>
      <c r="P219" s="386"/>
      <c r="R219" s="1214"/>
      <c r="S219" s="48"/>
      <c r="T219" s="48"/>
      <c r="U219" s="1215"/>
    </row>
    <row r="220" spans="1:21" ht="13.5" thickBot="1" x14ac:dyDescent="0.3">
      <c r="A220" s="344">
        <v>15</v>
      </c>
      <c r="B220" s="344"/>
      <c r="C220" s="345"/>
      <c r="D220" s="387" t="s">
        <v>26</v>
      </c>
      <c r="E220" s="388"/>
      <c r="F220" s="388"/>
      <c r="G220" s="388"/>
      <c r="H220" s="389">
        <f>SUM(H221:H223)</f>
        <v>0</v>
      </c>
      <c r="I220" s="389">
        <f>SUM(I221:I223)</f>
        <v>12</v>
      </c>
      <c r="J220" s="349">
        <f>H220/I220</f>
        <v>0</v>
      </c>
      <c r="K220" s="313"/>
      <c r="M220" s="330">
        <v>15</v>
      </c>
      <c r="N220" s="52">
        <f>SUM(N221:N223)</f>
        <v>0</v>
      </c>
      <c r="O220" s="52">
        <f>SUM(O221:O223)</f>
        <v>8</v>
      </c>
      <c r="P220" s="331">
        <f>N220/O220</f>
        <v>0</v>
      </c>
      <c r="R220" s="1208">
        <v>15</v>
      </c>
      <c r="S220" s="52"/>
      <c r="T220" s="52"/>
      <c r="U220" s="1203"/>
    </row>
    <row r="221" spans="1:21" ht="42" x14ac:dyDescent="0.25">
      <c r="A221" s="448">
        <v>15.101000000000001</v>
      </c>
      <c r="B221" s="448" t="s">
        <v>169</v>
      </c>
      <c r="C221" s="309" t="s">
        <v>185</v>
      </c>
      <c r="D221" s="449" t="str">
        <f>Checklist!B226</f>
        <v>Does the agency keep documentation of its security critical systems, such as tunnels, bridges, HVAC systems and intrusion alarm detection systems (i.e. plans, schematics, etc.) protected from unauthorized access?</v>
      </c>
      <c r="E221" s="26">
        <f>+IF(Checklist!D226="",0,Checklist!D226)</f>
        <v>0</v>
      </c>
      <c r="F221" s="25">
        <f>Weights!E221</f>
        <v>1</v>
      </c>
      <c r="G221" s="227">
        <f>IF(Checklist!C226="X", 0, 1)</f>
        <v>1</v>
      </c>
      <c r="H221" s="26">
        <f t="shared" ref="H221:H223" si="118">E221*F221*G221</f>
        <v>0</v>
      </c>
      <c r="I221" s="25">
        <f t="shared" ref="I221:I223" si="119">F221*G221*4</f>
        <v>4</v>
      </c>
      <c r="J221" s="27">
        <f t="shared" ref="J221:J223" si="120">H221/I221</f>
        <v>0</v>
      </c>
      <c r="K221" s="313"/>
      <c r="M221" s="304">
        <v>15.101000000000001</v>
      </c>
      <c r="N221" s="45">
        <f>IF(B221="B",H221," ")</f>
        <v>0</v>
      </c>
      <c r="O221" s="45">
        <f>IF(B221="B",I221," ")</f>
        <v>4</v>
      </c>
      <c r="P221" s="27">
        <f>IF(N221="NOT SCORED","NOT SCORED",IF(B221="B",N221/O221," "))</f>
        <v>0</v>
      </c>
      <c r="R221" s="1227">
        <v>15.101000000000001</v>
      </c>
      <c r="S221" s="45">
        <f>IF(G221=0,"",H221)</f>
        <v>0</v>
      </c>
      <c r="T221" s="45">
        <f t="shared" ref="T221:T223" si="121">F221*G221*4</f>
        <v>4</v>
      </c>
      <c r="U221" s="27">
        <f t="shared" ref="U221:U223" si="122">S221/T221</f>
        <v>0</v>
      </c>
    </row>
    <row r="222" spans="1:21" ht="31.5" x14ac:dyDescent="0.25">
      <c r="A222" s="450">
        <v>15.102</v>
      </c>
      <c r="B222" s="450" t="s">
        <v>169</v>
      </c>
      <c r="C222" s="451"/>
      <c r="D222" s="452" t="str">
        <f>Checklist!B227</f>
        <v>Has the agency designated a department/person responsible for administering the access control policy with respect to agency documents?</v>
      </c>
      <c r="E222" s="26">
        <f>+IF(Checklist!D227="",0,Checklist!D227)</f>
        <v>0</v>
      </c>
      <c r="F222" s="25">
        <f>Weights!E222</f>
        <v>1</v>
      </c>
      <c r="G222" s="227">
        <f>IF(Checklist!C227="X", 0, 1)</f>
        <v>1</v>
      </c>
      <c r="H222" s="26">
        <f t="shared" si="118"/>
        <v>0</v>
      </c>
      <c r="I222" s="25">
        <f t="shared" si="119"/>
        <v>4</v>
      </c>
      <c r="J222" s="27">
        <f t="shared" si="120"/>
        <v>0</v>
      </c>
      <c r="K222" s="313"/>
      <c r="M222" s="304">
        <v>15.102</v>
      </c>
      <c r="N222" s="45">
        <f>IF(B222="B",H222," ")</f>
        <v>0</v>
      </c>
      <c r="O222" s="45">
        <f>IF(B222="B",I222," ")</f>
        <v>4</v>
      </c>
      <c r="P222" s="27">
        <f>IF(N222="NOT SCORED","NOT SCORED",IF(B222="B",N222/O222," "))</f>
        <v>0</v>
      </c>
      <c r="R222" s="1227">
        <v>15.102</v>
      </c>
      <c r="S222" s="45">
        <f>IF(G222=0,"",H222)</f>
        <v>0</v>
      </c>
      <c r="T222" s="45">
        <f t="shared" si="121"/>
        <v>4</v>
      </c>
      <c r="U222" s="27">
        <f t="shared" si="122"/>
        <v>0</v>
      </c>
    </row>
    <row r="223" spans="1:21" ht="32" thickBot="1" x14ac:dyDescent="0.3">
      <c r="A223" s="322">
        <v>15.103</v>
      </c>
      <c r="B223" s="322"/>
      <c r="C223" s="322"/>
      <c r="D223" s="453" t="str">
        <f>Checklist!B228</f>
        <v>Does the security review committee or other designated group review document control practices, assess compliance applicable procedures, and identify discrepancies and necessary corrective action?</v>
      </c>
      <c r="E223" s="26">
        <f>+IF(Checklist!D228="",0,Checklist!D228)</f>
        <v>0</v>
      </c>
      <c r="F223" s="25">
        <f>Weights!E223</f>
        <v>1</v>
      </c>
      <c r="G223" s="227">
        <f>IF(Checklist!C228="X", 0, 1)</f>
        <v>1</v>
      </c>
      <c r="H223" s="26">
        <f t="shared" si="118"/>
        <v>0</v>
      </c>
      <c r="I223" s="25">
        <f t="shared" si="119"/>
        <v>4</v>
      </c>
      <c r="J223" s="27">
        <f t="shared" si="120"/>
        <v>0</v>
      </c>
      <c r="K223" s="313"/>
      <c r="M223" s="307">
        <v>15.103</v>
      </c>
      <c r="N223" s="45" t="str">
        <f>IF(B223="B",H223," ")</f>
        <v xml:space="preserve"> </v>
      </c>
      <c r="O223" s="45" t="str">
        <f>IF(B223="B",I223," ")</f>
        <v xml:space="preserve"> </v>
      </c>
      <c r="P223" s="27" t="str">
        <f>IF(N223="NOT SCORED","NOT SCORED",IF(B223="B",N223/O223," "))</f>
        <v xml:space="preserve"> </v>
      </c>
      <c r="R223" s="1227">
        <v>15.103</v>
      </c>
      <c r="S223" s="45">
        <f>IF(G223=0,"",H223)</f>
        <v>0</v>
      </c>
      <c r="T223" s="45">
        <f t="shared" si="121"/>
        <v>4</v>
      </c>
      <c r="U223" s="27">
        <f t="shared" si="122"/>
        <v>0</v>
      </c>
    </row>
    <row r="224" spans="1:21" ht="13.5" thickBot="1" x14ac:dyDescent="0.3">
      <c r="A224" s="325">
        <v>16</v>
      </c>
      <c r="B224" s="325"/>
      <c r="C224" s="362"/>
      <c r="D224" s="429" t="s">
        <v>27</v>
      </c>
      <c r="E224" s="444"/>
      <c r="F224" s="444"/>
      <c r="G224" s="444"/>
      <c r="H224" s="430">
        <f>SUM(H225:H228)</f>
        <v>0</v>
      </c>
      <c r="I224" s="430">
        <f>SUM(I225:I228)</f>
        <v>16</v>
      </c>
      <c r="J224" s="431">
        <f>H224/I224</f>
        <v>0</v>
      </c>
      <c r="K224" s="313"/>
      <c r="M224" s="330">
        <v>16</v>
      </c>
      <c r="N224" s="52">
        <f>SUM(N225:N228)</f>
        <v>0</v>
      </c>
      <c r="O224" s="52">
        <f>SUM(O225:O228)</f>
        <v>8</v>
      </c>
      <c r="P224" s="331">
        <f>N224/O224</f>
        <v>0</v>
      </c>
      <c r="R224" s="1208">
        <v>16</v>
      </c>
      <c r="S224" s="52"/>
      <c r="T224" s="52"/>
      <c r="U224" s="1203"/>
    </row>
    <row r="225" spans="1:21" ht="42" x14ac:dyDescent="0.25">
      <c r="A225" s="406">
        <v>16.100999999999999</v>
      </c>
      <c r="B225" s="406" t="s">
        <v>169</v>
      </c>
      <c r="C225" s="309"/>
      <c r="D225" s="440" t="str">
        <f>Checklist!B230</f>
        <v>Does the agency have a documented policy for identifying and controlling the distribution of and access to documents  it considers to be Sensitive Security Information (SSI) pursuant to 49 CFR Part 15 or 1520?</v>
      </c>
      <c r="E225" s="26">
        <f>+IF(Checklist!D230="",0,Checklist!D230)</f>
        <v>0</v>
      </c>
      <c r="F225" s="25">
        <f>Weights!E225</f>
        <v>1</v>
      </c>
      <c r="G225" s="227">
        <f>IF(Checklist!C230="X", 0, 1)</f>
        <v>1</v>
      </c>
      <c r="H225" s="26">
        <f t="shared" ref="H225:H228" si="123">E225*F225*G225</f>
        <v>0</v>
      </c>
      <c r="I225" s="25">
        <f t="shared" ref="I225:I228" si="124">F225*G225*4</f>
        <v>4</v>
      </c>
      <c r="J225" s="27">
        <f t="shared" ref="J225:J228" si="125">H225/I225</f>
        <v>0</v>
      </c>
      <c r="K225" s="313"/>
      <c r="M225" s="304">
        <v>16.100999999999999</v>
      </c>
      <c r="N225" s="45">
        <f>IF(B225="B",H225," ")</f>
        <v>0</v>
      </c>
      <c r="O225" s="45">
        <f>IF(B225="B",I225," ")</f>
        <v>4</v>
      </c>
      <c r="P225" s="27">
        <f>IF(N225="NOT SCORED","NOT SCORED",IF(B225="B",N225/O225," "))</f>
        <v>0</v>
      </c>
      <c r="R225" s="602">
        <v>16.100999999999999</v>
      </c>
      <c r="S225" s="45"/>
      <c r="T225" s="45"/>
      <c r="U225" s="1205"/>
    </row>
    <row r="226" spans="1:21" ht="42" x14ac:dyDescent="0.25">
      <c r="A226" s="454">
        <v>16.102</v>
      </c>
      <c r="B226" s="454" t="s">
        <v>169</v>
      </c>
      <c r="C226" s="307"/>
      <c r="D226" s="417" t="str">
        <f>Checklist!B231</f>
        <v>Does the agency have a documented policy for proper handling, control, and storage of documents labeled as or otherwise determined to be Sensitive Security Information (SSI) pursuant to 49 CFR Part 15 or 1520?</v>
      </c>
      <c r="E226" s="26">
        <f>+IF(Checklist!D231="",0,Checklist!D231)</f>
        <v>0</v>
      </c>
      <c r="F226" s="25">
        <f>Weights!E226</f>
        <v>1</v>
      </c>
      <c r="G226" s="227">
        <f>IF(Checklist!C231="X", 0, 1)</f>
        <v>1</v>
      </c>
      <c r="H226" s="26">
        <f t="shared" si="123"/>
        <v>0</v>
      </c>
      <c r="I226" s="25">
        <f t="shared" si="124"/>
        <v>4</v>
      </c>
      <c r="J226" s="27">
        <f t="shared" si="125"/>
        <v>0</v>
      </c>
      <c r="K226" s="313"/>
      <c r="M226" s="409">
        <v>16.102</v>
      </c>
      <c r="N226" s="45">
        <f>IF(B226="B",H226," ")</f>
        <v>0</v>
      </c>
      <c r="O226" s="45">
        <f>IF(B226="B",I226," ")</f>
        <v>4</v>
      </c>
      <c r="P226" s="27">
        <f>IF(N226="NOT SCORED","NOT SCORED",IF(B226="B",N226/O226," "))</f>
        <v>0</v>
      </c>
      <c r="R226" s="604">
        <v>16.102</v>
      </c>
      <c r="S226" s="45"/>
      <c r="T226" s="45"/>
      <c r="U226" s="1205"/>
    </row>
    <row r="227" spans="1:21" ht="31.5" x14ac:dyDescent="0.25">
      <c r="A227" s="455">
        <v>16.103000000000002</v>
      </c>
      <c r="B227" s="455"/>
      <c r="C227" s="307"/>
      <c r="D227" s="373" t="str">
        <f>Checklist!B232</f>
        <v xml:space="preserve">Are employees who may be provided SSI materials per 49 CFR Part 15 or 1520) familiar with the documented policy for the proper handling of such materials? </v>
      </c>
      <c r="E227" s="26">
        <f>+IF(Checklist!D232="",0,Checklist!D232)</f>
        <v>0</v>
      </c>
      <c r="F227" s="25">
        <f>Weights!E227</f>
        <v>1</v>
      </c>
      <c r="G227" s="227">
        <f>IF(Checklist!C232="X", 0, 1)</f>
        <v>1</v>
      </c>
      <c r="H227" s="26">
        <f t="shared" si="123"/>
        <v>0</v>
      </c>
      <c r="I227" s="25">
        <f t="shared" si="124"/>
        <v>4</v>
      </c>
      <c r="J227" s="27">
        <f t="shared" si="125"/>
        <v>0</v>
      </c>
      <c r="K227" s="313"/>
      <c r="M227" s="455">
        <v>16.103000000000002</v>
      </c>
      <c r="N227" s="45" t="str">
        <f>IF(B227="B",H227," ")</f>
        <v xml:space="preserve"> </v>
      </c>
      <c r="O227" s="45" t="str">
        <f>IF(B227="B",I227," ")</f>
        <v xml:space="preserve"> </v>
      </c>
      <c r="P227" s="27" t="str">
        <f>IF(N227="NOT SCORED","NOT SCORED",IF(B227="B",N227/O227," "))</f>
        <v xml:space="preserve"> </v>
      </c>
      <c r="R227" s="1228">
        <v>16.103000000000002</v>
      </c>
      <c r="S227" s="45"/>
      <c r="T227" s="45"/>
      <c r="U227" s="1205"/>
    </row>
    <row r="228" spans="1:21" ht="32" thickBot="1" x14ac:dyDescent="0.3">
      <c r="A228" s="321">
        <v>16.103999999999999</v>
      </c>
      <c r="B228" s="321"/>
      <c r="C228" s="322"/>
      <c r="D228" s="456" t="str">
        <f>Checklist!B233</f>
        <v>Have employees provided access to SSI material per 49 CFR Part 15 or 1520 received training on proper labeling, handling, dissemination, and storage (such as through the TSA on-line SSI training program)?</v>
      </c>
      <c r="E228" s="26">
        <f>+IF(Checklist!D233="",0,Checklist!D233)</f>
        <v>0</v>
      </c>
      <c r="F228" s="25">
        <f>Weights!E228</f>
        <v>1</v>
      </c>
      <c r="G228" s="227">
        <f>IF(Checklist!C233="X", 0, 1)</f>
        <v>1</v>
      </c>
      <c r="H228" s="26">
        <f t="shared" si="123"/>
        <v>0</v>
      </c>
      <c r="I228" s="25">
        <f t="shared" si="124"/>
        <v>4</v>
      </c>
      <c r="J228" s="27">
        <f t="shared" si="125"/>
        <v>0</v>
      </c>
      <c r="K228" s="313"/>
      <c r="M228" s="455">
        <v>16.103999999999999</v>
      </c>
      <c r="N228" s="45" t="str">
        <f>IF(B228="B",H228," ")</f>
        <v xml:space="preserve"> </v>
      </c>
      <c r="O228" s="45" t="str">
        <f>IF(B228="B",I228," ")</f>
        <v xml:space="preserve"> </v>
      </c>
      <c r="P228" s="27" t="str">
        <f>IF(N228="NOT SCORED","NOT SCORED",IF(B228="B",N228/O228," "))</f>
        <v xml:space="preserve"> </v>
      </c>
      <c r="R228" s="1228">
        <v>16.103999999999999</v>
      </c>
      <c r="S228" s="45"/>
      <c r="T228" s="45"/>
      <c r="U228" s="1205"/>
    </row>
    <row r="229" spans="1:21" x14ac:dyDescent="0.25">
      <c r="A229" s="280"/>
      <c r="B229" s="280"/>
      <c r="C229" s="339"/>
      <c r="D229" s="419" t="s">
        <v>29</v>
      </c>
      <c r="E229" s="457"/>
      <c r="F229" s="400"/>
      <c r="G229" s="400"/>
      <c r="H229" s="400"/>
      <c r="I229" s="400"/>
      <c r="J229" s="69"/>
      <c r="K229" s="313"/>
      <c r="M229" s="385"/>
      <c r="N229" s="48"/>
      <c r="O229" s="48"/>
      <c r="P229" s="386"/>
      <c r="R229" s="1214"/>
      <c r="S229" s="48"/>
      <c r="T229" s="48"/>
      <c r="U229" s="1215"/>
    </row>
    <row r="230" spans="1:21" ht="13.5" thickBot="1" x14ac:dyDescent="0.3">
      <c r="A230" s="344">
        <v>17</v>
      </c>
      <c r="B230" s="344"/>
      <c r="C230" s="345"/>
      <c r="D230" s="387" t="s">
        <v>28</v>
      </c>
      <c r="E230" s="388"/>
      <c r="F230" s="388"/>
      <c r="G230" s="388"/>
      <c r="H230" s="389">
        <f>SUM(H231:H244)</f>
        <v>0</v>
      </c>
      <c r="I230" s="389">
        <f>SUM(I231:I244)</f>
        <v>56</v>
      </c>
      <c r="J230" s="349">
        <f>H230/I230</f>
        <v>0</v>
      </c>
      <c r="K230" s="313"/>
      <c r="M230" s="330">
        <v>17</v>
      </c>
      <c r="N230" s="52">
        <f>SUM(N231:N244)</f>
        <v>0</v>
      </c>
      <c r="O230" s="52">
        <f>SUM(O231:O244)</f>
        <v>16</v>
      </c>
      <c r="P230" s="331">
        <f>N230/O230</f>
        <v>0</v>
      </c>
      <c r="R230" s="1208">
        <v>17</v>
      </c>
      <c r="S230" s="52"/>
      <c r="T230" s="52"/>
      <c r="U230" s="1203"/>
    </row>
    <row r="231" spans="1:21" ht="21" x14ac:dyDescent="0.25">
      <c r="A231" s="316">
        <v>17.100999999999999</v>
      </c>
      <c r="B231" s="316"/>
      <c r="C231" s="309"/>
      <c r="D231" s="398" t="str">
        <f>Checklist!B236</f>
        <v>Has the agency established a schedule for conducting  its internal security audit process?</v>
      </c>
      <c r="E231" s="26">
        <f>+IF(Checklist!D236="",0,Checklist!D236)</f>
        <v>0</v>
      </c>
      <c r="F231" s="25">
        <f>Weights!E231</f>
        <v>1</v>
      </c>
      <c r="G231" s="227">
        <f>IF(Checklist!C236="X", 0, 1)</f>
        <v>1</v>
      </c>
      <c r="H231" s="26">
        <f t="shared" ref="H231:H244" si="126">E231*F231*G231</f>
        <v>0</v>
      </c>
      <c r="I231" s="25">
        <f t="shared" ref="I231:I244" si="127">F231*G231*4</f>
        <v>4</v>
      </c>
      <c r="J231" s="27">
        <f t="shared" ref="J231:J244" si="128">H231/I231</f>
        <v>0</v>
      </c>
      <c r="K231" s="313"/>
      <c r="M231" s="307">
        <v>17.100999999999999</v>
      </c>
      <c r="N231" s="45" t="str">
        <f>IF(B231="B",H231," ")</f>
        <v xml:space="preserve"> </v>
      </c>
      <c r="O231" s="45" t="str">
        <f>IF(B231="B",I231," ")</f>
        <v xml:space="preserve"> </v>
      </c>
      <c r="P231" s="27" t="str">
        <f t="shared" ref="P231:P244" si="129">IF(N231="NOT SCORED","NOT SCORED",IF(B231="B",N231/O231," "))</f>
        <v xml:space="preserve"> </v>
      </c>
      <c r="R231" s="1209">
        <v>17.100999999999999</v>
      </c>
      <c r="S231" s="45"/>
      <c r="T231" s="45"/>
      <c r="U231" s="1205"/>
    </row>
    <row r="232" spans="1:21" ht="31.5" x14ac:dyDescent="0.25">
      <c r="A232" s="458">
        <v>17.102</v>
      </c>
      <c r="B232" s="458" t="s">
        <v>169</v>
      </c>
      <c r="C232" s="307"/>
      <c r="D232" s="398" t="str">
        <f>Checklist!B237</f>
        <v>Does the SSP contain a description of the process used by the agency to audit its implementation of the SSP over the course of the agency's published schedule?</v>
      </c>
      <c r="E232" s="26">
        <f>+IF(Checklist!D237="",0,Checklist!D237)</f>
        <v>0</v>
      </c>
      <c r="F232" s="25">
        <f>Weights!E232</f>
        <v>1</v>
      </c>
      <c r="G232" s="227">
        <f>IF(Checklist!C237="X", 0, 1)</f>
        <v>1</v>
      </c>
      <c r="H232" s="26">
        <f t="shared" si="126"/>
        <v>0</v>
      </c>
      <c r="I232" s="25">
        <f t="shared" si="127"/>
        <v>4</v>
      </c>
      <c r="J232" s="27">
        <f t="shared" si="128"/>
        <v>0</v>
      </c>
      <c r="K232" s="313"/>
      <c r="M232" s="304">
        <v>17.102</v>
      </c>
      <c r="N232" s="45">
        <f t="shared" ref="N232:N244" si="130">IF(B232="B",H232," ")</f>
        <v>0</v>
      </c>
      <c r="O232" s="45">
        <f t="shared" ref="O232:O244" si="131">IF(B232="B",I232," ")</f>
        <v>4</v>
      </c>
      <c r="P232" s="27">
        <f t="shared" si="129"/>
        <v>0</v>
      </c>
      <c r="R232" s="602">
        <v>17.102</v>
      </c>
      <c r="S232" s="45"/>
      <c r="T232" s="45"/>
      <c r="U232" s="1205"/>
    </row>
    <row r="233" spans="1:21" ht="21" x14ac:dyDescent="0.25">
      <c r="A233" s="458">
        <v>17.103000000000002</v>
      </c>
      <c r="B233" s="458" t="s">
        <v>169</v>
      </c>
      <c r="C233" s="307"/>
      <c r="D233" s="398" t="str">
        <f>Checklist!B238</f>
        <v>Has the transit agency established checklists and procedures to govern the conduct of its internal security audit process?</v>
      </c>
      <c r="E233" s="26">
        <f>+IF(Checklist!D238="",0,Checklist!D238)</f>
        <v>0</v>
      </c>
      <c r="F233" s="25">
        <f>Weights!E233</f>
        <v>1</v>
      </c>
      <c r="G233" s="227">
        <f>IF(Checklist!C238="X", 0, 1)</f>
        <v>1</v>
      </c>
      <c r="H233" s="26">
        <f t="shared" si="126"/>
        <v>0</v>
      </c>
      <c r="I233" s="25">
        <f t="shared" si="127"/>
        <v>4</v>
      </c>
      <c r="J233" s="27">
        <f t="shared" si="128"/>
        <v>0</v>
      </c>
      <c r="K233" s="313"/>
      <c r="M233" s="304">
        <v>17.103000000000002</v>
      </c>
      <c r="N233" s="45">
        <f t="shared" si="130"/>
        <v>0</v>
      </c>
      <c r="O233" s="45">
        <f t="shared" si="131"/>
        <v>4</v>
      </c>
      <c r="P233" s="27">
        <f t="shared" si="129"/>
        <v>0</v>
      </c>
      <c r="R233" s="602">
        <v>17.103000000000002</v>
      </c>
      <c r="S233" s="45"/>
      <c r="T233" s="45"/>
      <c r="U233" s="1205"/>
    </row>
    <row r="234" spans="1:21" x14ac:dyDescent="0.25">
      <c r="A234" s="458">
        <v>17.103999999999999</v>
      </c>
      <c r="B234" s="458" t="s">
        <v>169</v>
      </c>
      <c r="C234" s="307"/>
      <c r="D234" s="398" t="str">
        <f>Checklist!B239</f>
        <v xml:space="preserve">Is the transit agency complying with its internal security audit schedule? </v>
      </c>
      <c r="E234" s="26">
        <f>+IF(Checklist!D239="",0,Checklist!D239)</f>
        <v>0</v>
      </c>
      <c r="F234" s="25">
        <f>Weights!E234</f>
        <v>1</v>
      </c>
      <c r="G234" s="227">
        <f>IF(Checklist!C239="X", 0, 1)</f>
        <v>1</v>
      </c>
      <c r="H234" s="26">
        <f t="shared" si="126"/>
        <v>0</v>
      </c>
      <c r="I234" s="25">
        <f t="shared" si="127"/>
        <v>4</v>
      </c>
      <c r="J234" s="27">
        <f t="shared" si="128"/>
        <v>0</v>
      </c>
      <c r="K234" s="313"/>
      <c r="M234" s="304">
        <v>17.103999999999999</v>
      </c>
      <c r="N234" s="45">
        <f t="shared" si="130"/>
        <v>0</v>
      </c>
      <c r="O234" s="45">
        <f t="shared" si="131"/>
        <v>4</v>
      </c>
      <c r="P234" s="27">
        <f t="shared" si="129"/>
        <v>0</v>
      </c>
      <c r="R234" s="602">
        <v>17.103999999999999</v>
      </c>
      <c r="S234" s="45"/>
      <c r="T234" s="45"/>
      <c r="U234" s="1205"/>
    </row>
    <row r="235" spans="1:21" ht="52.5" x14ac:dyDescent="0.25">
      <c r="A235" s="458">
        <v>17.105</v>
      </c>
      <c r="B235" s="458" t="s">
        <v>169</v>
      </c>
      <c r="C235" s="307"/>
      <c r="D235" s="398" t="str">
        <f>Checklist!B240</f>
        <v>Is each internal security audit documented in a written report, which includes evaluation of the adequacy and effectiveness of the SSP element and applicable implementing procedures audited, needed corrected actions, needed recommendations, an implementation schedule for corrective actions and status reporting?</v>
      </c>
      <c r="E235" s="26">
        <f>+IF(Checklist!D240="",0,Checklist!D240)</f>
        <v>0</v>
      </c>
      <c r="F235" s="25">
        <f>Weights!E235</f>
        <v>1</v>
      </c>
      <c r="G235" s="227">
        <f>IF(Checklist!C240="X", 0, 1)</f>
        <v>1</v>
      </c>
      <c r="H235" s="26">
        <f t="shared" si="126"/>
        <v>0</v>
      </c>
      <c r="I235" s="25">
        <f t="shared" si="127"/>
        <v>4</v>
      </c>
      <c r="J235" s="27">
        <f t="shared" si="128"/>
        <v>0</v>
      </c>
      <c r="K235" s="313"/>
      <c r="M235" s="304">
        <v>17.105</v>
      </c>
      <c r="N235" s="45">
        <f t="shared" si="130"/>
        <v>0</v>
      </c>
      <c r="O235" s="45">
        <f t="shared" si="131"/>
        <v>4</v>
      </c>
      <c r="P235" s="27">
        <f t="shared" si="129"/>
        <v>0</v>
      </c>
      <c r="R235" s="602">
        <v>17.105</v>
      </c>
      <c r="S235" s="45"/>
      <c r="T235" s="45"/>
      <c r="U235" s="1205"/>
    </row>
    <row r="236" spans="1:21" ht="42" x14ac:dyDescent="0.25">
      <c r="A236" s="316">
        <v>17.106000000000002</v>
      </c>
      <c r="B236" s="316"/>
      <c r="C236" s="307"/>
      <c r="D236" s="398" t="str">
        <f>Checklist!B241</f>
        <v>In the last 12 months, has the Security Review Committee or other designated group addressed the findings and recommendations from the internal security audits, and updated plans, protocols and processes as necessary?</v>
      </c>
      <c r="E236" s="26">
        <f>+IF(Checklist!D241="",0,Checklist!D241)</f>
        <v>0</v>
      </c>
      <c r="F236" s="25">
        <f>Weights!E236</f>
        <v>1</v>
      </c>
      <c r="G236" s="227">
        <f>IF(Checklist!C241="X", 0, 1)</f>
        <v>1</v>
      </c>
      <c r="H236" s="26">
        <f t="shared" si="126"/>
        <v>0</v>
      </c>
      <c r="I236" s="25">
        <f t="shared" si="127"/>
        <v>4</v>
      </c>
      <c r="J236" s="27">
        <f t="shared" si="128"/>
        <v>0</v>
      </c>
      <c r="K236" s="313"/>
      <c r="M236" s="307">
        <v>17.106000000000002</v>
      </c>
      <c r="N236" s="45" t="str">
        <f t="shared" si="130"/>
        <v xml:space="preserve"> </v>
      </c>
      <c r="O236" s="45" t="str">
        <f t="shared" si="131"/>
        <v xml:space="preserve"> </v>
      </c>
      <c r="P236" s="27" t="str">
        <f t="shared" si="129"/>
        <v xml:space="preserve"> </v>
      </c>
      <c r="R236" s="1209">
        <v>17.106000000000002</v>
      </c>
      <c r="S236" s="45"/>
      <c r="T236" s="45"/>
      <c r="U236" s="1205"/>
    </row>
    <row r="237" spans="1:21" ht="31.5" x14ac:dyDescent="0.25">
      <c r="A237" s="316">
        <v>17.106999999999999</v>
      </c>
      <c r="B237" s="316"/>
      <c r="C237" s="307"/>
      <c r="D237" s="398" t="str">
        <f>Checklist!B242</f>
        <v>Does the transit agency’s internal security audit process ensure that auditors are independent from those responsible for the activity being audited?</v>
      </c>
      <c r="E237" s="26">
        <f>+IF(Checklist!D242="",0,Checklist!D242)</f>
        <v>0</v>
      </c>
      <c r="F237" s="25">
        <f>Weights!E237</f>
        <v>1</v>
      </c>
      <c r="G237" s="227">
        <f>IF(Checklist!C242="X", 0, 1)</f>
        <v>1</v>
      </c>
      <c r="H237" s="26">
        <f t="shared" si="126"/>
        <v>0</v>
      </c>
      <c r="I237" s="25">
        <f t="shared" si="127"/>
        <v>4</v>
      </c>
      <c r="J237" s="27">
        <f t="shared" si="128"/>
        <v>0</v>
      </c>
      <c r="K237" s="313"/>
      <c r="M237" s="307">
        <v>17.106999999999999</v>
      </c>
      <c r="N237" s="45" t="str">
        <f t="shared" si="130"/>
        <v xml:space="preserve"> </v>
      </c>
      <c r="O237" s="45" t="str">
        <f t="shared" si="131"/>
        <v xml:space="preserve"> </v>
      </c>
      <c r="P237" s="27" t="str">
        <f t="shared" si="129"/>
        <v xml:space="preserve"> </v>
      </c>
      <c r="R237" s="1209">
        <v>17.106999999999999</v>
      </c>
      <c r="S237" s="45"/>
      <c r="T237" s="45"/>
      <c r="U237" s="1205"/>
    </row>
    <row r="238" spans="1:21" ht="21" x14ac:dyDescent="0.25">
      <c r="A238" s="459">
        <v>17.108000000000001</v>
      </c>
      <c r="B238" s="459"/>
      <c r="C238" s="460"/>
      <c r="D238" s="398" t="str">
        <f>Checklist!B243</f>
        <v>Has the agency made its internal security audit schedule available to the SSO agency?</v>
      </c>
      <c r="E238" s="26">
        <f>+IF(Checklist!D243="",0,Checklist!D243)</f>
        <v>0</v>
      </c>
      <c r="F238" s="228">
        <f>Weights!E238</f>
        <v>1</v>
      </c>
      <c r="G238" s="227">
        <f>IF(Checklist!C243="X", 0, 1)</f>
        <v>1</v>
      </c>
      <c r="H238" s="26">
        <f t="shared" si="126"/>
        <v>0</v>
      </c>
      <c r="I238" s="25">
        <f t="shared" si="127"/>
        <v>4</v>
      </c>
      <c r="J238" s="27">
        <f t="shared" si="128"/>
        <v>0</v>
      </c>
      <c r="K238" s="313"/>
      <c r="M238" s="307">
        <v>17.108000000000001</v>
      </c>
      <c r="N238" s="45" t="str">
        <f t="shared" si="130"/>
        <v xml:space="preserve"> </v>
      </c>
      <c r="O238" s="45" t="str">
        <f t="shared" si="131"/>
        <v xml:space="preserve"> </v>
      </c>
      <c r="P238" s="27" t="str">
        <f t="shared" si="129"/>
        <v xml:space="preserve"> </v>
      </c>
      <c r="R238" s="1209">
        <v>17.108000000000001</v>
      </c>
      <c r="S238" s="45"/>
      <c r="T238" s="45"/>
      <c r="U238" s="1205"/>
    </row>
    <row r="239" spans="1:21" ht="21" x14ac:dyDescent="0.25">
      <c r="A239" s="316">
        <v>17.109000000000002</v>
      </c>
      <c r="B239" s="316"/>
      <c r="C239" s="307"/>
      <c r="D239" s="398" t="str">
        <f>Checklist!B244</f>
        <v>Has the agency made checklists and procedures used in its internal security audits available to the SSO agency?</v>
      </c>
      <c r="E239" s="26">
        <f>+IF(Checklist!D244="",0,Checklist!D244)</f>
        <v>0</v>
      </c>
      <c r="F239" s="25">
        <f>Weights!E239</f>
        <v>1</v>
      </c>
      <c r="G239" s="227">
        <f>IF(Checklist!C244="X", 0, 1)</f>
        <v>1</v>
      </c>
      <c r="H239" s="26">
        <f t="shared" si="126"/>
        <v>0</v>
      </c>
      <c r="I239" s="25">
        <f t="shared" si="127"/>
        <v>4</v>
      </c>
      <c r="J239" s="27">
        <f t="shared" si="128"/>
        <v>0</v>
      </c>
      <c r="K239" s="313"/>
      <c r="M239" s="307">
        <v>17.109000000000002</v>
      </c>
      <c r="N239" s="45" t="str">
        <f t="shared" si="130"/>
        <v xml:space="preserve"> </v>
      </c>
      <c r="O239" s="45" t="str">
        <f t="shared" si="131"/>
        <v xml:space="preserve"> </v>
      </c>
      <c r="P239" s="27" t="str">
        <f t="shared" si="129"/>
        <v xml:space="preserve"> </v>
      </c>
      <c r="R239" s="1209">
        <v>17.109000000000002</v>
      </c>
      <c r="S239" s="45"/>
      <c r="T239" s="45"/>
      <c r="U239" s="1205"/>
    </row>
    <row r="240" spans="1:21" ht="21" x14ac:dyDescent="0.25">
      <c r="A240" s="316">
        <v>17.11</v>
      </c>
      <c r="B240" s="316"/>
      <c r="C240" s="307"/>
      <c r="D240" s="398" t="str">
        <f>Checklist!B245</f>
        <v>Has the agency notified the SSO agency 30 days prior to the conduct of an internal security audit?</v>
      </c>
      <c r="E240" s="26">
        <f>+IF(Checklist!D245="",0,Checklist!D245)</f>
        <v>0</v>
      </c>
      <c r="F240" s="25">
        <f>Weights!E240</f>
        <v>1</v>
      </c>
      <c r="G240" s="227">
        <f>IF(Checklist!C245="X", 0, 1)</f>
        <v>1</v>
      </c>
      <c r="H240" s="26">
        <f t="shared" si="126"/>
        <v>0</v>
      </c>
      <c r="I240" s="25">
        <f t="shared" si="127"/>
        <v>4</v>
      </c>
      <c r="J240" s="27">
        <f t="shared" si="128"/>
        <v>0</v>
      </c>
      <c r="K240" s="313"/>
      <c r="M240" s="307">
        <v>17.11</v>
      </c>
      <c r="N240" s="45" t="str">
        <f t="shared" si="130"/>
        <v xml:space="preserve"> </v>
      </c>
      <c r="O240" s="45" t="str">
        <f t="shared" si="131"/>
        <v xml:space="preserve"> </v>
      </c>
      <c r="P240" s="27" t="str">
        <f t="shared" si="129"/>
        <v xml:space="preserve"> </v>
      </c>
      <c r="R240" s="1209">
        <v>17.11</v>
      </c>
      <c r="S240" s="45"/>
      <c r="T240" s="45"/>
      <c r="U240" s="1205"/>
    </row>
    <row r="241" spans="1:21" ht="31.5" x14ac:dyDescent="0.25">
      <c r="A241" s="316">
        <v>17.111000000000001</v>
      </c>
      <c r="B241" s="316"/>
      <c r="C241" s="307"/>
      <c r="D241" s="398" t="str">
        <f>Checklist!B246</f>
        <v>Has a report documenting internal security audit process and the status of findings and corrective actions been made available to the SSO agency within the previous 12 months?</v>
      </c>
      <c r="E241" s="26">
        <f>+IF(Checklist!D246="",0,Checklist!D246)</f>
        <v>0</v>
      </c>
      <c r="F241" s="25">
        <f>Weights!E241</f>
        <v>1</v>
      </c>
      <c r="G241" s="227">
        <f>IF(Checklist!C246="X", 0, 1)</f>
        <v>1</v>
      </c>
      <c r="H241" s="26">
        <f t="shared" si="126"/>
        <v>0</v>
      </c>
      <c r="I241" s="25">
        <f t="shared" si="127"/>
        <v>4</v>
      </c>
      <c r="J241" s="27">
        <f t="shared" si="128"/>
        <v>0</v>
      </c>
      <c r="K241" s="313"/>
      <c r="M241" s="307">
        <v>17.111000000000001</v>
      </c>
      <c r="N241" s="45" t="str">
        <f t="shared" si="130"/>
        <v xml:space="preserve"> </v>
      </c>
      <c r="O241" s="45" t="str">
        <f t="shared" si="131"/>
        <v xml:space="preserve"> </v>
      </c>
      <c r="P241" s="27" t="str">
        <f t="shared" si="129"/>
        <v xml:space="preserve"> </v>
      </c>
      <c r="R241" s="1209">
        <v>17.111000000000001</v>
      </c>
      <c r="S241" s="45"/>
      <c r="T241" s="45"/>
      <c r="U241" s="1205"/>
    </row>
    <row r="242" spans="1:21" ht="21" x14ac:dyDescent="0.25">
      <c r="A242" s="316">
        <v>17.111999999999998</v>
      </c>
      <c r="B242" s="316"/>
      <c r="C242" s="307"/>
      <c r="D242" s="398" t="str">
        <f>Checklist!B247</f>
        <v>Has the agency's chief executive certified to the SSO agency that the agency is in compliance with its SSP?</v>
      </c>
      <c r="E242" s="26">
        <f>+IF(Checklist!D247="",0,Checklist!D247)</f>
        <v>0</v>
      </c>
      <c r="F242" s="25">
        <f>Weights!E242</f>
        <v>1</v>
      </c>
      <c r="G242" s="227">
        <f>IF(Checklist!C247="X", 0, 1)</f>
        <v>1</v>
      </c>
      <c r="H242" s="26">
        <f t="shared" si="126"/>
        <v>0</v>
      </c>
      <c r="I242" s="25">
        <f t="shared" si="127"/>
        <v>4</v>
      </c>
      <c r="J242" s="27">
        <f t="shared" si="128"/>
        <v>0</v>
      </c>
      <c r="K242" s="313"/>
      <c r="M242" s="307">
        <v>17.111999999999998</v>
      </c>
      <c r="N242" s="45" t="str">
        <f t="shared" si="130"/>
        <v xml:space="preserve"> </v>
      </c>
      <c r="O242" s="45" t="str">
        <f t="shared" si="131"/>
        <v xml:space="preserve"> </v>
      </c>
      <c r="P242" s="27" t="str">
        <f t="shared" si="129"/>
        <v xml:space="preserve"> </v>
      </c>
      <c r="R242" s="1209">
        <v>17.111999999999998</v>
      </c>
      <c r="S242" s="45"/>
      <c r="T242" s="45"/>
      <c r="U242" s="1205"/>
    </row>
    <row r="243" spans="1:21" ht="21" x14ac:dyDescent="0.25">
      <c r="A243" s="316">
        <v>17.113</v>
      </c>
      <c r="B243" s="316"/>
      <c r="C243" s="307"/>
      <c r="D243" s="398" t="str">
        <f>Checklist!B248</f>
        <v>Was that certification included with the most recent annual report submitted to the SSO agency?</v>
      </c>
      <c r="E243" s="26">
        <f>+IF(Checklist!D248="",0,Checklist!D248)</f>
        <v>0</v>
      </c>
      <c r="F243" s="25">
        <f>Weights!E243</f>
        <v>1</v>
      </c>
      <c r="G243" s="227">
        <f>IF(Checklist!C248="X", 0, 1)</f>
        <v>1</v>
      </c>
      <c r="H243" s="26">
        <f t="shared" si="126"/>
        <v>0</v>
      </c>
      <c r="I243" s="25">
        <f t="shared" si="127"/>
        <v>4</v>
      </c>
      <c r="J243" s="27">
        <f t="shared" si="128"/>
        <v>0</v>
      </c>
      <c r="K243" s="313"/>
      <c r="M243" s="307">
        <v>17.113</v>
      </c>
      <c r="N243" s="45" t="str">
        <f t="shared" si="130"/>
        <v xml:space="preserve"> </v>
      </c>
      <c r="O243" s="45" t="str">
        <f t="shared" si="131"/>
        <v xml:space="preserve"> </v>
      </c>
      <c r="P243" s="27" t="str">
        <f t="shared" si="129"/>
        <v xml:space="preserve"> </v>
      </c>
      <c r="R243" s="1209">
        <v>17.113</v>
      </c>
      <c r="S243" s="45"/>
      <c r="T243" s="45"/>
      <c r="U243" s="1205"/>
    </row>
    <row r="244" spans="1:21" ht="32" thickBot="1" x14ac:dyDescent="0.3">
      <c r="A244" s="461">
        <v>17.114000000000001</v>
      </c>
      <c r="B244" s="461"/>
      <c r="C244" s="307"/>
      <c r="D244" s="462" t="str">
        <f>Checklist!B249</f>
        <v>If the agency's chief executive was not able to certify to the SSO agency that the agency is in compliance with its SSP, was a corrective action plan developed and made available to the SSO?</v>
      </c>
      <c r="E244" s="26">
        <f>+IF(Checklist!D249="",0,Checklist!D249)</f>
        <v>0</v>
      </c>
      <c r="F244" s="25">
        <f>Weights!E244</f>
        <v>1</v>
      </c>
      <c r="G244" s="227">
        <f>IF(Checklist!C249="X", 0, 1)</f>
        <v>1</v>
      </c>
      <c r="H244" s="26">
        <f t="shared" si="126"/>
        <v>0</v>
      </c>
      <c r="I244" s="25">
        <f t="shared" si="127"/>
        <v>4</v>
      </c>
      <c r="J244" s="27">
        <f t="shared" si="128"/>
        <v>0</v>
      </c>
      <c r="K244" s="313"/>
      <c r="M244" s="307">
        <v>17.114000000000001</v>
      </c>
      <c r="N244" s="45" t="str">
        <f t="shared" si="130"/>
        <v xml:space="preserve"> </v>
      </c>
      <c r="O244" s="45" t="str">
        <f t="shared" si="131"/>
        <v xml:space="preserve"> </v>
      </c>
      <c r="P244" s="27" t="str">
        <f t="shared" si="129"/>
        <v xml:space="preserve"> </v>
      </c>
      <c r="R244" s="1229">
        <v>17.114000000000001</v>
      </c>
      <c r="S244" s="1230"/>
      <c r="T244" s="1230"/>
      <c r="U244" s="1231"/>
    </row>
    <row r="245" spans="1:21" ht="13.5" hidden="1" thickTop="1" x14ac:dyDescent="0.25">
      <c r="D245" s="463" t="s">
        <v>126</v>
      </c>
      <c r="E245" s="19">
        <f>COUNTBLANK(E8:E244)</f>
        <v>29</v>
      </c>
    </row>
    <row r="246" spans="1:21" hidden="1" x14ac:dyDescent="0.25">
      <c r="D246" s="464" t="s">
        <v>127</v>
      </c>
      <c r="E246" s="20">
        <f>COUNTA(E8:E244)</f>
        <v>208</v>
      </c>
    </row>
    <row r="247" spans="1:21" hidden="1" x14ac:dyDescent="0.25">
      <c r="D247" s="464" t="s">
        <v>128</v>
      </c>
      <c r="E247" s="20">
        <v>28</v>
      </c>
    </row>
    <row r="248" spans="1:21" hidden="1" x14ac:dyDescent="0.25">
      <c r="D248" s="465"/>
      <c r="E248" s="20"/>
    </row>
    <row r="249" spans="1:21" hidden="1" x14ac:dyDescent="0.25">
      <c r="D249" s="464" t="s">
        <v>129</v>
      </c>
      <c r="E249" s="20">
        <v>221</v>
      </c>
    </row>
    <row r="250" spans="1:21" ht="13.5" hidden="1" thickBot="1" x14ac:dyDescent="0.3">
      <c r="D250" s="466" t="s">
        <v>130</v>
      </c>
      <c r="E250" s="21">
        <f>SUM(E245+E246)</f>
        <v>237</v>
      </c>
    </row>
    <row r="251" spans="1:21" ht="13.5" hidden="1" thickBot="1" x14ac:dyDescent="0.3">
      <c r="D251" s="467" t="s">
        <v>131</v>
      </c>
      <c r="E251" s="22">
        <f>SUM(E249-E250)</f>
        <v>-16</v>
      </c>
    </row>
    <row r="252" spans="1:21" ht="13.5" thickTop="1" x14ac:dyDescent="0.25"/>
  </sheetData>
  <sheetProtection algorithmName="SHA-512" hashValue="X5aEcoky8Mooejw3AxgTUkVS1mV0PlBhWGZinPhm84CSWfo6P+rlFCRnX06fKWay8ArcdrEo2LzzpR2rPD5ocw==" saltValue="iZIJDbQu6uyNDQIvkSXb8g==" spinCount="100000" sheet="1" selectLockedCells="1" selectUnlockedCells="1"/>
  <mergeCells count="2">
    <mergeCell ref="S4:T4"/>
    <mergeCell ref="N4:O4"/>
  </mergeCells>
  <phoneticPr fontId="5" type="noConversion"/>
  <conditionalFormatting sqref="E150:E157 E126:E130 E132 E134:E144 E8:E14 E17:E82 E111:E124 E85:E109 E146:E148 E159:E244">
    <cfRule type="containsText" dxfId="260" priority="298" stopIfTrue="1" operator="containsText" text="2">
      <formula>NOT(ISERROR(SEARCH("2",E8)))</formula>
    </cfRule>
    <cfRule type="containsText" dxfId="259" priority="299" stopIfTrue="1" operator="containsText" text="1">
      <formula>NOT(ISERROR(SEARCH("1",E8)))</formula>
    </cfRule>
    <cfRule type="containsText" dxfId="258" priority="300" stopIfTrue="1" operator="containsText" text="0">
      <formula>NOT(ISERROR(SEARCH("0",E8)))</formula>
    </cfRule>
  </conditionalFormatting>
  <conditionalFormatting sqref="E251">
    <cfRule type="cellIs" dxfId="257" priority="295" stopIfTrue="1" operator="lessThan">
      <formula>0</formula>
    </cfRule>
    <cfRule type="cellIs" dxfId="256" priority="296" stopIfTrue="1" operator="greaterThan">
      <formula>0</formula>
    </cfRule>
    <cfRule type="cellIs" dxfId="255" priority="297" stopIfTrue="1" operator="equal">
      <formula>0</formula>
    </cfRule>
  </conditionalFormatting>
  <conditionalFormatting sqref="O60:O63 O65:O75 O78:O82 O115:O117 O120:O124 O134:O140 O143:O144 O151:O157 O166:O172 O175:O201 O203:O211 O214:O218 O221:O223 O225:O228 O231:O244 O8:O14 O27:O38 O41:O50 O52:O58 O126:O130 O17:O25 O111:O112 O85:O109 O146:O149 O159:O164">
    <cfRule type="notContainsBlanks" dxfId="254" priority="301" stopIfTrue="1">
      <formula>LEN(TRIM(O8))&gt;0</formula>
    </cfRule>
  </conditionalFormatting>
  <conditionalFormatting sqref="D238:D244 D32 D24:D25">
    <cfRule type="containsText" dxfId="253" priority="257" stopIfTrue="1" operator="containsText" text="N/A Not Governed By 49 CFR Part 659">
      <formula>NOT(ISERROR(SEARCH("N/A Not Governed By 49 CFR Part 659",D24)))</formula>
    </cfRule>
  </conditionalFormatting>
  <conditionalFormatting sqref="C150:C244 C126:C130 C132:C139 C141:C148 C8:C124">
    <cfRule type="cellIs" dxfId="252" priority="245" operator="equal">
      <formula>"T6"</formula>
    </cfRule>
    <cfRule type="cellIs" dxfId="251" priority="246" operator="equal">
      <formula>"T5"</formula>
    </cfRule>
    <cfRule type="cellIs" dxfId="250" priority="247" operator="equal">
      <formula>"T4"</formula>
    </cfRule>
    <cfRule type="cellIs" dxfId="249" priority="250" operator="equal">
      <formula>"T3"</formula>
    </cfRule>
    <cfRule type="cellIs" dxfId="248" priority="251" operator="equal">
      <formula>"T2"</formula>
    </cfRule>
    <cfRule type="cellIs" dxfId="247" priority="255" operator="equal">
      <formula>"T1"</formula>
    </cfRule>
  </conditionalFormatting>
  <conditionalFormatting sqref="D8">
    <cfRule type="cellIs" dxfId="246" priority="254" operator="equal">
      <formula>$C$8=T</formula>
    </cfRule>
  </conditionalFormatting>
  <conditionalFormatting sqref="C27:C124 C150:C244 C126:C130 C132:C139 C141:C148">
    <cfRule type="cellIs" dxfId="245" priority="248" operator="equal">
      <formula>"T3"</formula>
    </cfRule>
    <cfRule type="cellIs" dxfId="244" priority="249" operator="equal">
      <formula>"T2"</formula>
    </cfRule>
  </conditionalFormatting>
  <conditionalFormatting sqref="E60:E63 E65:E75 E78:E82 E115:E117 E120:E124 E134:E140 E151:E157 E166:E172 E175:E201 E214:E218 E221:E228 E231:E244 E143:E144 J229:J230 E41:E50 E52:E58 H8:H14 J8:J14 E203:E211 E126:E130 E8:E14 E17:E38 J17:J25 H17:H25 E111:E112 E85:E109 E146:E148 E159:E164">
    <cfRule type="cellIs" dxfId="243" priority="137" operator="equal">
      <formula>"NOT SCORED"</formula>
    </cfRule>
  </conditionalFormatting>
  <conditionalFormatting sqref="P126:P130 N126:N130 N132:N144 P132:P144 N8:N14 P8:P14 P17:P82 N17:N82 N111:N124 P111:P124 N85:N109 P85:P109 P146:P157 N146:N157 N159:N244 P159:P244">
    <cfRule type="cellIs" dxfId="242" priority="135" operator="equal">
      <formula>"NOT SCORED"</formula>
    </cfRule>
  </conditionalFormatting>
  <conditionalFormatting sqref="D148">
    <cfRule type="cellIs" dxfId="241" priority="133" operator="equal">
      <formula>"N/A Not Governed By 49 CFR Part 659"</formula>
    </cfRule>
  </conditionalFormatting>
  <conditionalFormatting sqref="H27:H38 J27:J38">
    <cfRule type="cellIs" dxfId="240" priority="132" operator="equal">
      <formula>"NOT SCORED"</formula>
    </cfRule>
  </conditionalFormatting>
  <conditionalFormatting sqref="H41:H50 J41:J50">
    <cfRule type="cellIs" dxfId="239" priority="131" operator="equal">
      <formula>"NOT SCORED"</formula>
    </cfRule>
  </conditionalFormatting>
  <conditionalFormatting sqref="H52:H58 J52:J58">
    <cfRule type="cellIs" dxfId="238" priority="130" operator="equal">
      <formula>"NOT SCORED"</formula>
    </cfRule>
  </conditionalFormatting>
  <conditionalFormatting sqref="H60:H63 J60:J63">
    <cfRule type="cellIs" dxfId="237" priority="129" operator="equal">
      <formula>"NOT SCORED"</formula>
    </cfRule>
  </conditionalFormatting>
  <conditionalFormatting sqref="H65:H75 J65:J75">
    <cfRule type="cellIs" dxfId="236" priority="128" operator="equal">
      <formula>"NOT SCORED"</formula>
    </cfRule>
  </conditionalFormatting>
  <conditionalFormatting sqref="H78:H82 J78:J82 J111:J112 H111:H112 J85:J109 H85:H109">
    <cfRule type="cellIs" dxfId="235" priority="127" operator="equal">
      <formula>"NOT SCORED"</formula>
    </cfRule>
  </conditionalFormatting>
  <conditionalFormatting sqref="H115:H117 J115:J117">
    <cfRule type="cellIs" dxfId="234" priority="126" operator="equal">
      <formula>"NOT SCORED"</formula>
    </cfRule>
  </conditionalFormatting>
  <conditionalFormatting sqref="H120:H124 J120:J124 J126:J130 H126:H130">
    <cfRule type="cellIs" dxfId="233" priority="125" operator="equal">
      <formula>"NOT SCORED"</formula>
    </cfRule>
  </conditionalFormatting>
  <conditionalFormatting sqref="H134:H140 J134:J140">
    <cfRule type="cellIs" dxfId="232" priority="124" operator="equal">
      <formula>"NOT SCORED"</formula>
    </cfRule>
  </conditionalFormatting>
  <conditionalFormatting sqref="H143:H144 J143:J144 J146:J149 H146:H149">
    <cfRule type="cellIs" dxfId="231" priority="123" operator="equal">
      <formula>"NOT SCORED"</formula>
    </cfRule>
  </conditionalFormatting>
  <conditionalFormatting sqref="H151:H157 J151:J157 J159:J164 H159:H164">
    <cfRule type="cellIs" dxfId="230" priority="122" operator="equal">
      <formula>"NOT SCORED"</formula>
    </cfRule>
  </conditionalFormatting>
  <conditionalFormatting sqref="H166:H172 J166:J172">
    <cfRule type="cellIs" dxfId="229" priority="121" operator="equal">
      <formula>"NOT SCORED"</formula>
    </cfRule>
  </conditionalFormatting>
  <conditionalFormatting sqref="H175:H201 J175:J201">
    <cfRule type="cellIs" dxfId="228" priority="120" operator="equal">
      <formula>"NOT SCORED"</formula>
    </cfRule>
  </conditionalFormatting>
  <conditionalFormatting sqref="H203:H209 J203:J209">
    <cfRule type="cellIs" dxfId="227" priority="119" operator="equal">
      <formula>"NOT SCORED"</formula>
    </cfRule>
  </conditionalFormatting>
  <conditionalFormatting sqref="H214:H218 J214:J218">
    <cfRule type="cellIs" dxfId="226" priority="118" operator="equal">
      <formula>"NOT SCORED"</formula>
    </cfRule>
  </conditionalFormatting>
  <conditionalFormatting sqref="H221:H223 J221:J223">
    <cfRule type="cellIs" dxfId="225" priority="117" operator="equal">
      <formula>"NOT SCORED"</formula>
    </cfRule>
  </conditionalFormatting>
  <conditionalFormatting sqref="H225:H228 J225:J228">
    <cfRule type="cellIs" dxfId="224" priority="116" operator="equal">
      <formula>"NOT SCORED"</formula>
    </cfRule>
  </conditionalFormatting>
  <conditionalFormatting sqref="H231:H244 J231:J244">
    <cfRule type="cellIs" dxfId="223" priority="115" operator="equal">
      <formula>"NOT SCORED"</formula>
    </cfRule>
  </conditionalFormatting>
  <conditionalFormatting sqref="H210:H211 J210:J211">
    <cfRule type="cellIs" dxfId="222" priority="114" operator="equal">
      <formula>"NOT SCORED"</formula>
    </cfRule>
  </conditionalFormatting>
  <conditionalFormatting sqref="E125">
    <cfRule type="containsText" dxfId="221" priority="110" stopIfTrue="1" operator="containsText" text="2">
      <formula>NOT(ISERROR(SEARCH("2",E125)))</formula>
    </cfRule>
    <cfRule type="containsText" dxfId="220" priority="111" stopIfTrue="1" operator="containsText" text="1">
      <formula>NOT(ISERROR(SEARCH("1",E125)))</formula>
    </cfRule>
    <cfRule type="containsText" dxfId="219" priority="112" stopIfTrue="1" operator="containsText" text="0">
      <formula>NOT(ISERROR(SEARCH("0",E125)))</formula>
    </cfRule>
  </conditionalFormatting>
  <conditionalFormatting sqref="O125">
    <cfRule type="notContainsBlanks" dxfId="218" priority="113" stopIfTrue="1">
      <formula>LEN(TRIM(O125))&gt;0</formula>
    </cfRule>
  </conditionalFormatting>
  <conditionalFormatting sqref="C125">
    <cfRule type="cellIs" dxfId="217" priority="101" operator="equal">
      <formula>"T6"</formula>
    </cfRule>
    <cfRule type="cellIs" dxfId="216" priority="102" operator="equal">
      <formula>"T5"</formula>
    </cfRule>
    <cfRule type="cellIs" dxfId="215" priority="103" operator="equal">
      <formula>"T4"</formula>
    </cfRule>
    <cfRule type="cellIs" dxfId="214" priority="106" operator="equal">
      <formula>"T3"</formula>
    </cfRule>
    <cfRule type="cellIs" dxfId="213" priority="107" operator="equal">
      <formula>"T2"</formula>
    </cfRule>
    <cfRule type="cellIs" dxfId="212" priority="109" operator="equal">
      <formula>"T1"</formula>
    </cfRule>
  </conditionalFormatting>
  <conditionalFormatting sqref="C125">
    <cfRule type="cellIs" dxfId="211" priority="104" operator="equal">
      <formula>"T3"</formula>
    </cfRule>
    <cfRule type="cellIs" dxfId="210" priority="105" operator="equal">
      <formula>"T2"</formula>
    </cfRule>
  </conditionalFormatting>
  <conditionalFormatting sqref="E125">
    <cfRule type="cellIs" dxfId="209" priority="100" operator="equal">
      <formula>"NOT SCORED"</formula>
    </cfRule>
  </conditionalFormatting>
  <conditionalFormatting sqref="P125 N125">
    <cfRule type="cellIs" dxfId="208" priority="98" operator="equal">
      <formula>"NOT SCORED"</formula>
    </cfRule>
  </conditionalFormatting>
  <conditionalFormatting sqref="J125 H125">
    <cfRule type="cellIs" dxfId="207" priority="97" operator="equal">
      <formula>"NOT SCORED"</formula>
    </cfRule>
  </conditionalFormatting>
  <conditionalFormatting sqref="O131">
    <cfRule type="notContainsBlanks" dxfId="206" priority="96" stopIfTrue="1">
      <formula>LEN(TRIM(O131))&gt;0</formula>
    </cfRule>
  </conditionalFormatting>
  <conditionalFormatting sqref="C131">
    <cfRule type="cellIs" dxfId="205" priority="84" operator="equal">
      <formula>"T6"</formula>
    </cfRule>
    <cfRule type="cellIs" dxfId="204" priority="85" operator="equal">
      <formula>"T5"</formula>
    </cfRule>
    <cfRule type="cellIs" dxfId="203" priority="86" operator="equal">
      <formula>"T4"</formula>
    </cfRule>
    <cfRule type="cellIs" dxfId="202" priority="89" operator="equal">
      <formula>"T3"</formula>
    </cfRule>
    <cfRule type="cellIs" dxfId="201" priority="90" operator="equal">
      <formula>"T2"</formula>
    </cfRule>
    <cfRule type="cellIs" dxfId="200" priority="92" operator="equal">
      <formula>"T1"</formula>
    </cfRule>
  </conditionalFormatting>
  <conditionalFormatting sqref="C131">
    <cfRule type="cellIs" dxfId="199" priority="87" operator="equal">
      <formula>"T3"</formula>
    </cfRule>
    <cfRule type="cellIs" dxfId="198" priority="88" operator="equal">
      <formula>"T2"</formula>
    </cfRule>
  </conditionalFormatting>
  <conditionalFormatting sqref="N131 P131">
    <cfRule type="cellIs" dxfId="197" priority="81" operator="equal">
      <formula>"NOT SCORED"</formula>
    </cfRule>
  </conditionalFormatting>
  <conditionalFormatting sqref="J131 H131">
    <cfRule type="cellIs" dxfId="196" priority="75" operator="equal">
      <formula>"NOT SCORED"</formula>
    </cfRule>
  </conditionalFormatting>
  <conditionalFormatting sqref="E131">
    <cfRule type="containsText" dxfId="195" priority="77" stopIfTrue="1" operator="containsText" text="2">
      <formula>NOT(ISERROR(SEARCH("2",E131)))</formula>
    </cfRule>
    <cfRule type="containsText" dxfId="194" priority="78" stopIfTrue="1" operator="containsText" text="1">
      <formula>NOT(ISERROR(SEARCH("1",E131)))</formula>
    </cfRule>
    <cfRule type="containsText" dxfId="193" priority="79" stopIfTrue="1" operator="containsText" text="0">
      <formula>NOT(ISERROR(SEARCH("0",E131)))</formula>
    </cfRule>
  </conditionalFormatting>
  <conditionalFormatting sqref="E131">
    <cfRule type="cellIs" dxfId="192" priority="76" operator="equal">
      <formula>"NOT SCORED"</formula>
    </cfRule>
  </conditionalFormatting>
  <conditionalFormatting sqref="C140">
    <cfRule type="cellIs" dxfId="191" priority="67" operator="equal">
      <formula>"T6"</formula>
    </cfRule>
    <cfRule type="cellIs" dxfId="190" priority="68" operator="equal">
      <formula>"T5"</formula>
    </cfRule>
    <cfRule type="cellIs" dxfId="189" priority="69" operator="equal">
      <formula>"T4"</formula>
    </cfRule>
    <cfRule type="cellIs" dxfId="188" priority="72" operator="equal">
      <formula>"T3"</formula>
    </cfRule>
    <cfRule type="cellIs" dxfId="187" priority="73" operator="equal">
      <formula>"T2"</formula>
    </cfRule>
    <cfRule type="cellIs" dxfId="186" priority="74" operator="equal">
      <formula>"T1"</formula>
    </cfRule>
  </conditionalFormatting>
  <conditionalFormatting sqref="C140">
    <cfRule type="cellIs" dxfId="185" priority="70" operator="equal">
      <formula>"T3"</formula>
    </cfRule>
    <cfRule type="cellIs" dxfId="184" priority="71" operator="equal">
      <formula>"T2"</formula>
    </cfRule>
  </conditionalFormatting>
  <conditionalFormatting sqref="E15:E16">
    <cfRule type="containsText" dxfId="183" priority="63" stopIfTrue="1" operator="containsText" text="2">
      <formula>NOT(ISERROR(SEARCH("2",E15)))</formula>
    </cfRule>
    <cfRule type="containsText" dxfId="182" priority="64" stopIfTrue="1" operator="containsText" text="1">
      <formula>NOT(ISERROR(SEARCH("1",E15)))</formula>
    </cfRule>
    <cfRule type="containsText" dxfId="181" priority="65" stopIfTrue="1" operator="containsText" text="0">
      <formula>NOT(ISERROR(SEARCH("0",E15)))</formula>
    </cfRule>
  </conditionalFormatting>
  <conditionalFormatting sqref="O15:O16">
    <cfRule type="notContainsBlanks" dxfId="180" priority="66" stopIfTrue="1">
      <formula>LEN(TRIM(O15))&gt;0</formula>
    </cfRule>
  </conditionalFormatting>
  <conditionalFormatting sqref="H15:H16 J15:J16 E15:E16">
    <cfRule type="cellIs" dxfId="179" priority="61" operator="equal">
      <formula>"NOT SCORED"</formula>
    </cfRule>
  </conditionalFormatting>
  <conditionalFormatting sqref="N15:N16 P15:P16">
    <cfRule type="cellIs" dxfId="178" priority="59" operator="equal">
      <formula>"NOT SCORED"</formula>
    </cfRule>
  </conditionalFormatting>
  <conditionalFormatting sqref="E110">
    <cfRule type="containsText" dxfId="177" priority="55" stopIfTrue="1" operator="containsText" text="2">
      <formula>NOT(ISERROR(SEARCH("2",E110)))</formula>
    </cfRule>
    <cfRule type="containsText" dxfId="176" priority="56" stopIfTrue="1" operator="containsText" text="1">
      <formula>NOT(ISERROR(SEARCH("1",E110)))</formula>
    </cfRule>
    <cfRule type="containsText" dxfId="175" priority="57" stopIfTrue="1" operator="containsText" text="0">
      <formula>NOT(ISERROR(SEARCH("0",E110)))</formula>
    </cfRule>
  </conditionalFormatting>
  <conditionalFormatting sqref="O110">
    <cfRule type="notContainsBlanks" dxfId="174" priority="58" stopIfTrue="1">
      <formula>LEN(TRIM(O110))&gt;0</formula>
    </cfRule>
  </conditionalFormatting>
  <conditionalFormatting sqref="E110">
    <cfRule type="cellIs" dxfId="173" priority="53" operator="equal">
      <formula>"NOT SCORED"</formula>
    </cfRule>
  </conditionalFormatting>
  <conditionalFormatting sqref="P110 N110">
    <cfRule type="cellIs" dxfId="172" priority="51" operator="equal">
      <formula>"NOT SCORED"</formula>
    </cfRule>
  </conditionalFormatting>
  <conditionalFormatting sqref="H110 J110">
    <cfRule type="cellIs" dxfId="171" priority="50" operator="equal">
      <formula>"NOT SCORED"</formula>
    </cfRule>
  </conditionalFormatting>
  <conditionalFormatting sqref="E83:E84">
    <cfRule type="containsText" dxfId="170" priority="46" stopIfTrue="1" operator="containsText" text="2">
      <formula>NOT(ISERROR(SEARCH("2",E83)))</formula>
    </cfRule>
    <cfRule type="containsText" dxfId="169" priority="47" stopIfTrue="1" operator="containsText" text="1">
      <formula>NOT(ISERROR(SEARCH("1",E83)))</formula>
    </cfRule>
    <cfRule type="containsText" dxfId="168" priority="48" stopIfTrue="1" operator="containsText" text="0">
      <formula>NOT(ISERROR(SEARCH("0",E83)))</formula>
    </cfRule>
  </conditionalFormatting>
  <conditionalFormatting sqref="O83:O84">
    <cfRule type="notContainsBlanks" dxfId="167" priority="49" stopIfTrue="1">
      <formula>LEN(TRIM(O83))&gt;0</formula>
    </cfRule>
  </conditionalFormatting>
  <conditionalFormatting sqref="E83:E84">
    <cfRule type="cellIs" dxfId="166" priority="44" operator="equal">
      <formula>"NOT SCORED"</formula>
    </cfRule>
  </conditionalFormatting>
  <conditionalFormatting sqref="P83:P84 N83:N84">
    <cfRule type="cellIs" dxfId="165" priority="42" operator="equal">
      <formula>"NOT SCORED"</formula>
    </cfRule>
  </conditionalFormatting>
  <conditionalFormatting sqref="H83:H84 J83:J84">
    <cfRule type="cellIs" dxfId="164" priority="41" operator="equal">
      <formula>"NOT SCORED"</formula>
    </cfRule>
  </conditionalFormatting>
  <conditionalFormatting sqref="E145">
    <cfRule type="containsText" dxfId="163" priority="38" stopIfTrue="1" operator="containsText" text="2">
      <formula>NOT(ISERROR(SEARCH("2",E145)))</formula>
    </cfRule>
    <cfRule type="containsText" dxfId="162" priority="39" stopIfTrue="1" operator="containsText" text="1">
      <formula>NOT(ISERROR(SEARCH("1",E145)))</formula>
    </cfRule>
    <cfRule type="containsText" dxfId="161" priority="40" stopIfTrue="1" operator="containsText" text="0">
      <formula>NOT(ISERROR(SEARCH("0",E145)))</formula>
    </cfRule>
  </conditionalFormatting>
  <conditionalFormatting sqref="E145">
    <cfRule type="cellIs" dxfId="160" priority="37" operator="equal">
      <formula>"NOT SCORED"</formula>
    </cfRule>
  </conditionalFormatting>
  <conditionalFormatting sqref="H145 J145">
    <cfRule type="cellIs" dxfId="159" priority="36" operator="equal">
      <formula>"NOT SCORED"</formula>
    </cfRule>
  </conditionalFormatting>
  <conditionalFormatting sqref="O145">
    <cfRule type="notContainsBlanks" dxfId="158" priority="35" stopIfTrue="1">
      <formula>LEN(TRIM(O145))&gt;0</formula>
    </cfRule>
  </conditionalFormatting>
  <conditionalFormatting sqref="N145 P145">
    <cfRule type="cellIs" dxfId="157" priority="32" operator="equal">
      <formula>"NOT SCORED"</formula>
    </cfRule>
  </conditionalFormatting>
  <conditionalFormatting sqref="E158">
    <cfRule type="containsText" dxfId="156" priority="28" stopIfTrue="1" operator="containsText" text="2">
      <formula>NOT(ISERROR(SEARCH("2",E158)))</formula>
    </cfRule>
    <cfRule type="containsText" dxfId="155" priority="29" stopIfTrue="1" operator="containsText" text="1">
      <formula>NOT(ISERROR(SEARCH("1",E158)))</formula>
    </cfRule>
    <cfRule type="containsText" dxfId="154" priority="30" stopIfTrue="1" operator="containsText" text="0">
      <formula>NOT(ISERROR(SEARCH("0",E158)))</formula>
    </cfRule>
  </conditionalFormatting>
  <conditionalFormatting sqref="O158">
    <cfRule type="notContainsBlanks" dxfId="153" priority="31" stopIfTrue="1">
      <formula>LEN(TRIM(O158))&gt;0</formula>
    </cfRule>
  </conditionalFormatting>
  <conditionalFormatting sqref="E158">
    <cfRule type="cellIs" dxfId="152" priority="26" operator="equal">
      <formula>"NOT SCORED"</formula>
    </cfRule>
  </conditionalFormatting>
  <conditionalFormatting sqref="P158 N158">
    <cfRule type="cellIs" dxfId="151" priority="24" operator="equal">
      <formula>"NOT SCORED"</formula>
    </cfRule>
  </conditionalFormatting>
  <conditionalFormatting sqref="H158 J158">
    <cfRule type="cellIs" dxfId="150" priority="23" operator="equal">
      <formula>"NOT SCORED"</formula>
    </cfRule>
  </conditionalFormatting>
  <conditionalFormatting sqref="T60:T63 T65:T75 T78:T82 T115:T117 T120:T124 T134:T140 T143:T144 T151:T157 T203:T211 T225:T228 T231:T244 T8:T14 T27:T38 T41:T50 T52:T58 T126:T130 T17:T25 T111:T112 T85:T109 T146:T149 T159:T164 T166:T172 T175:T201 T214:T218 T221:T223">
    <cfRule type="notContainsBlanks" dxfId="149" priority="22" stopIfTrue="1">
      <formula>LEN(TRIM(T8))&gt;0</formula>
    </cfRule>
  </conditionalFormatting>
  <conditionalFormatting sqref="U126:U130 S126:S130 S132:S144 U132:U144 S8:S14 U8:U14 U17:U82 S17:S82 S111:S124 U111:U124 S85:S109 U85:U109 U146:U157 S146:S157 U159:U166 S159:S244 U168 U170:U174 U176 U178:U193 U195:U213 U219:U220 U224:U244">
    <cfRule type="cellIs" dxfId="148" priority="21" operator="equal">
      <formula>"NOT SCORED"</formula>
    </cfRule>
  </conditionalFormatting>
  <conditionalFormatting sqref="T125">
    <cfRule type="notContainsBlanks" dxfId="147" priority="20" stopIfTrue="1">
      <formula>LEN(TRIM(T125))&gt;0</formula>
    </cfRule>
  </conditionalFormatting>
  <conditionalFormatting sqref="U125 S125">
    <cfRule type="cellIs" dxfId="146" priority="19" operator="equal">
      <formula>"NOT SCORED"</formula>
    </cfRule>
  </conditionalFormatting>
  <conditionalFormatting sqref="T131">
    <cfRule type="notContainsBlanks" dxfId="145" priority="18" stopIfTrue="1">
      <formula>LEN(TRIM(T131))&gt;0</formula>
    </cfRule>
  </conditionalFormatting>
  <conditionalFormatting sqref="S131 U131">
    <cfRule type="cellIs" dxfId="144" priority="17" operator="equal">
      <formula>"NOT SCORED"</formula>
    </cfRule>
  </conditionalFormatting>
  <conditionalFormatting sqref="T15:T16">
    <cfRule type="notContainsBlanks" dxfId="143" priority="16" stopIfTrue="1">
      <formula>LEN(TRIM(T15))&gt;0</formula>
    </cfRule>
  </conditionalFormatting>
  <conditionalFormatting sqref="S15:S16 U15:U16">
    <cfRule type="cellIs" dxfId="142" priority="15" operator="equal">
      <formula>"NOT SCORED"</formula>
    </cfRule>
  </conditionalFormatting>
  <conditionalFormatting sqref="T110">
    <cfRule type="notContainsBlanks" dxfId="141" priority="14" stopIfTrue="1">
      <formula>LEN(TRIM(T110))&gt;0</formula>
    </cfRule>
  </conditionalFormatting>
  <conditionalFormatting sqref="U110 S110">
    <cfRule type="cellIs" dxfId="140" priority="13" operator="equal">
      <formula>"NOT SCORED"</formula>
    </cfRule>
  </conditionalFormatting>
  <conditionalFormatting sqref="T83:T84">
    <cfRule type="notContainsBlanks" dxfId="139" priority="12" stopIfTrue="1">
      <formula>LEN(TRIM(T83))&gt;0</formula>
    </cfRule>
  </conditionalFormatting>
  <conditionalFormatting sqref="U83:U84 S83:S84">
    <cfRule type="cellIs" dxfId="138" priority="11" operator="equal">
      <formula>"NOT SCORED"</formula>
    </cfRule>
  </conditionalFormatting>
  <conditionalFormatting sqref="T145">
    <cfRule type="notContainsBlanks" dxfId="137" priority="10" stopIfTrue="1">
      <formula>LEN(TRIM(T145))&gt;0</formula>
    </cfRule>
  </conditionalFormatting>
  <conditionalFormatting sqref="S145 U145">
    <cfRule type="cellIs" dxfId="136" priority="9" operator="equal">
      <formula>"NOT SCORED"</formula>
    </cfRule>
  </conditionalFormatting>
  <conditionalFormatting sqref="T158">
    <cfRule type="notContainsBlanks" dxfId="135" priority="8" stopIfTrue="1">
      <formula>LEN(TRIM(T158))&gt;0</formula>
    </cfRule>
  </conditionalFormatting>
  <conditionalFormatting sqref="U158 S158">
    <cfRule type="cellIs" dxfId="134" priority="7" operator="equal">
      <formula>"NOT SCORED"</formula>
    </cfRule>
  </conditionalFormatting>
  <conditionalFormatting sqref="U167">
    <cfRule type="cellIs" dxfId="133" priority="6" operator="equal">
      <formula>"NOT SCORED"</formula>
    </cfRule>
  </conditionalFormatting>
  <conditionalFormatting sqref="U169">
    <cfRule type="cellIs" dxfId="132" priority="5" operator="equal">
      <formula>"NOT SCORED"</formula>
    </cfRule>
  </conditionalFormatting>
  <conditionalFormatting sqref="U177 U175">
    <cfRule type="cellIs" dxfId="131" priority="4" operator="equal">
      <formula>"NOT SCORED"</formula>
    </cfRule>
  </conditionalFormatting>
  <conditionalFormatting sqref="U194">
    <cfRule type="cellIs" dxfId="130" priority="3" operator="equal">
      <formula>"NOT SCORED"</formula>
    </cfRule>
  </conditionalFormatting>
  <conditionalFormatting sqref="U214:U218">
    <cfRule type="cellIs" dxfId="129" priority="2" operator="equal">
      <formula>"NOT SCORED"</formula>
    </cfRule>
  </conditionalFormatting>
  <conditionalFormatting sqref="U221:U223">
    <cfRule type="cellIs" dxfId="128" priority="1" operator="equal">
      <formula>"NOT SCORED"</formula>
    </cfRule>
  </conditionalFormatting>
  <pageMargins left="0.75" right="0.75" top="1" bottom="1" header="0.5" footer="0.5"/>
  <pageSetup paperSize="5" scale="59" fitToHeight="74" orientation="landscape" r:id="rId1"/>
  <headerFooter alignWithMargins="0">
    <oddHeader>&amp;C&amp;"Arial,Bold"&amp;16SENSITIVE SECURITY INFORMATION</oddHeader>
  </headerFooter>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sheetPr>
  <dimension ref="A1:F263"/>
  <sheetViews>
    <sheetView workbookViewId="0"/>
  </sheetViews>
  <sheetFormatPr defaultColWidth="9.1796875" defaultRowHeight="13" x14ac:dyDescent="0.3"/>
  <cols>
    <col min="1" max="1" width="9.1796875" style="2"/>
    <col min="2" max="3" width="2.453125" style="2" customWidth="1"/>
    <col min="4" max="4" width="40.7265625" style="2" customWidth="1"/>
    <col min="5" max="5" width="11.54296875" style="2" bestFit="1" customWidth="1"/>
    <col min="6" max="6" width="2.1796875" style="2" customWidth="1"/>
    <col min="7" max="16384" width="9.1796875" style="2"/>
  </cols>
  <sheetData>
    <row r="1" spans="1:6" ht="15" x14ac:dyDescent="0.3">
      <c r="A1" s="23" t="s">
        <v>341</v>
      </c>
      <c r="B1" s="23"/>
      <c r="C1" s="23"/>
      <c r="D1" s="24"/>
      <c r="E1" s="24"/>
    </row>
    <row r="3" spans="1:6" ht="13.5" thickBot="1" x14ac:dyDescent="0.35">
      <c r="A3" s="3" t="s">
        <v>73</v>
      </c>
      <c r="B3" s="3"/>
      <c r="C3" s="3"/>
    </row>
    <row r="4" spans="1:6" ht="14" thickTop="1" thickBot="1" x14ac:dyDescent="0.35">
      <c r="A4" s="518" t="s">
        <v>101</v>
      </c>
      <c r="B4" s="519"/>
      <c r="C4" s="519"/>
      <c r="D4" s="520" t="s">
        <v>100</v>
      </c>
      <c r="E4" s="521" t="s">
        <v>40</v>
      </c>
      <c r="F4" s="6"/>
    </row>
    <row r="5" spans="1:6" x14ac:dyDescent="0.3">
      <c r="A5" s="522"/>
      <c r="B5" s="523"/>
      <c r="C5" s="523"/>
      <c r="D5" s="524" t="s">
        <v>49</v>
      </c>
      <c r="E5" s="525"/>
      <c r="F5" s="7"/>
    </row>
    <row r="6" spans="1:6" x14ac:dyDescent="0.3">
      <c r="A6" s="526">
        <v>1</v>
      </c>
      <c r="B6" s="527"/>
      <c r="C6" s="527"/>
      <c r="D6" s="528" t="s">
        <v>38</v>
      </c>
      <c r="E6" s="529"/>
      <c r="F6" s="9"/>
    </row>
    <row r="7" spans="1:6" x14ac:dyDescent="0.3">
      <c r="A7" s="530">
        <v>1.1000000000000001</v>
      </c>
      <c r="B7" s="531"/>
      <c r="C7" s="531"/>
      <c r="D7" s="532" t="s">
        <v>37</v>
      </c>
      <c r="E7" s="533"/>
      <c r="F7" s="9"/>
    </row>
    <row r="8" spans="1:6" ht="31.5" x14ac:dyDescent="0.3">
      <c r="A8" s="534">
        <v>1.101</v>
      </c>
      <c r="B8" s="29" t="s">
        <v>169</v>
      </c>
      <c r="C8" s="42"/>
      <c r="D8" s="63" t="str">
        <f>Checklist!B13</f>
        <v>Does the transit agency have a System Security Plan (SSP) which addresses personnel security, facility security, vehicle security and Threat/Vulnerability Management?</v>
      </c>
      <c r="E8" s="535">
        <v>1</v>
      </c>
      <c r="F8" s="645"/>
    </row>
    <row r="9" spans="1:6" ht="21" x14ac:dyDescent="0.3">
      <c r="A9" s="536">
        <v>1.1020000000000001</v>
      </c>
      <c r="B9" s="51"/>
      <c r="C9" s="75"/>
      <c r="D9" s="83" t="str">
        <f>Checklist!B14</f>
        <v>Does the SSP identify and actively monitor the goals and objectives for the security program ?</v>
      </c>
      <c r="E9" s="535">
        <v>1</v>
      </c>
      <c r="F9" s="11"/>
    </row>
    <row r="10" spans="1:6" ht="31.5" x14ac:dyDescent="0.3">
      <c r="A10" s="534">
        <v>1.103</v>
      </c>
      <c r="B10" s="29" t="s">
        <v>169</v>
      </c>
      <c r="C10" s="42"/>
      <c r="D10" s="61" t="str">
        <f>Checklist!B15</f>
        <v xml:space="preserve">Does a written policy statement exist that endorses and adopts the policies and procedures of the SSP that is approved and signed by top management, such as the agency's chief executive? </v>
      </c>
      <c r="E10" s="535">
        <v>1</v>
      </c>
      <c r="F10" s="11"/>
    </row>
    <row r="11" spans="1:6" ht="21" x14ac:dyDescent="0.3">
      <c r="A11" s="534">
        <v>1.1040000000000001</v>
      </c>
      <c r="B11" s="29" t="s">
        <v>169</v>
      </c>
      <c r="C11" s="42"/>
      <c r="D11" s="61" t="str">
        <f>Checklist!B16</f>
        <v>Is the SSP separate from the agency’s System Safety Program Plan (SSPP)?</v>
      </c>
      <c r="E11" s="535">
        <v>1</v>
      </c>
      <c r="F11" s="11"/>
    </row>
    <row r="12" spans="1:6" ht="42.5" x14ac:dyDescent="0.3">
      <c r="A12" s="534">
        <v>1.105</v>
      </c>
      <c r="B12" s="29" t="s">
        <v>169</v>
      </c>
      <c r="C12" s="42" t="s">
        <v>183</v>
      </c>
      <c r="D12" s="84" t="str">
        <f>Checklist!B17</f>
        <v>Do the Security and Emergency Response Plans address protection and response for critical systems? (i.e., facilities, stations, terminals, offices building, underwater tunnels, underground stations/ tunnels and other critical systems)</v>
      </c>
      <c r="E12" s="535">
        <v>1</v>
      </c>
      <c r="F12" s="11"/>
    </row>
    <row r="13" spans="1:6" ht="31.5" x14ac:dyDescent="0.3">
      <c r="A13" s="537">
        <v>1.1060000000000001</v>
      </c>
      <c r="B13" s="30"/>
      <c r="C13" s="42"/>
      <c r="D13" s="61" t="str">
        <f>Checklist!B18</f>
        <v>Does the SSP contain or reference other documents establishing procedures for the management of security incidents by the operations control center (or dispatch center) or other formal process?</v>
      </c>
      <c r="E13" s="535">
        <v>1</v>
      </c>
      <c r="F13" s="11"/>
    </row>
    <row r="14" spans="1:6" ht="31.5" x14ac:dyDescent="0.3">
      <c r="A14" s="534">
        <v>1.107</v>
      </c>
      <c r="B14" s="29" t="s">
        <v>169</v>
      </c>
      <c r="C14" s="42"/>
      <c r="D14" s="61" t="str">
        <f>Checklist!B19</f>
        <v>Does the SSP contain or reference other documents establishing plans, procedures, or protocols for responding to security events with external agencies (such as law enforcement, local EMA, fire departments, etc.)?</v>
      </c>
      <c r="E14" s="535">
        <v>1</v>
      </c>
      <c r="F14" s="11"/>
    </row>
    <row r="15" spans="1:6" ht="21" x14ac:dyDescent="0.3">
      <c r="A15" s="730">
        <v>1.1080000000000001</v>
      </c>
      <c r="B15" s="731"/>
      <c r="C15" s="731"/>
      <c r="D15" s="61" t="str">
        <f>Checklist!B20</f>
        <v>Has the agency partnered with local law enforcement/ first responders to develop active shooter procedures or protocols?</v>
      </c>
      <c r="E15" s="535">
        <v>1</v>
      </c>
      <c r="F15" s="11"/>
    </row>
    <row r="16" spans="1:6" ht="21" x14ac:dyDescent="0.3">
      <c r="A16" s="730">
        <v>1.109</v>
      </c>
      <c r="B16" s="731"/>
      <c r="C16" s="731"/>
      <c r="D16" s="61" t="str">
        <f>Checklist!B21</f>
        <v>Does the SSP contain or reference other documents that establish procedures or protocols for responding to active shooter events?</v>
      </c>
      <c r="E16" s="535">
        <v>1</v>
      </c>
      <c r="F16" s="11"/>
    </row>
    <row r="17" spans="1:6" ht="42" x14ac:dyDescent="0.3">
      <c r="A17" s="538">
        <v>1.1100000000000001</v>
      </c>
      <c r="B17" s="30"/>
      <c r="C17" s="30"/>
      <c r="D17" s="85" t="str">
        <f>Checklist!B22</f>
        <v>Does the SSP contain or reference other documents that establish protocols addressing specific threats from (i) Improvised Explosive Devices (IED) and (ii) Weapons of Mass Destruction (chemical, biological, radiological hazards)?</v>
      </c>
      <c r="E17" s="535">
        <v>1</v>
      </c>
      <c r="F17" s="11"/>
    </row>
    <row r="18" spans="1:6" ht="31.5" x14ac:dyDescent="0.3">
      <c r="A18" s="538">
        <v>1.111</v>
      </c>
      <c r="B18" s="31"/>
      <c r="C18" s="31" t="s">
        <v>184</v>
      </c>
      <c r="D18" s="62" t="str">
        <f>Checklist!B23</f>
        <v xml:space="preserve">Are visible, random security measures, based on employee type, integrated into security plans to introduce unpredictability into security activities for deterrent effect?   </v>
      </c>
      <c r="E18" s="535">
        <v>1</v>
      </c>
      <c r="F18" s="11"/>
    </row>
    <row r="19" spans="1:6" ht="42" x14ac:dyDescent="0.3">
      <c r="A19" s="538">
        <v>1.1120000000000001</v>
      </c>
      <c r="B19" s="31"/>
      <c r="C19" s="31"/>
      <c r="D19" s="85" t="str">
        <f>Checklist!B24</f>
        <v>Does the SSP include provisions requiring that security be addressed in extensions, major projects, new vehicles and equipment procurement and other capital projects, and including integration with the transit agency’s safety certification process?</v>
      </c>
      <c r="E19" s="535">
        <v>1</v>
      </c>
      <c r="F19" s="11"/>
    </row>
    <row r="20" spans="1:6" ht="31.5" x14ac:dyDescent="0.3">
      <c r="A20" s="538">
        <v>1.113</v>
      </c>
      <c r="B20" s="30"/>
      <c r="C20" s="30"/>
      <c r="D20" s="61" t="str">
        <f>Checklist!B25</f>
        <v>Does the SSP include or reference other documents adopting Crime Prevention Through Environmental Design (CPTED) principles as part of the agency's engineering practices?</v>
      </c>
      <c r="E20" s="535">
        <v>1</v>
      </c>
      <c r="F20" s="11"/>
    </row>
    <row r="21" spans="1:6" x14ac:dyDescent="0.3">
      <c r="A21" s="538">
        <v>1.1140000000000001</v>
      </c>
      <c r="B21" s="30"/>
      <c r="C21" s="30"/>
      <c r="D21" s="64" t="str">
        <f>Checklist!B26</f>
        <v>Does the SSP require an annual review?</v>
      </c>
      <c r="E21" s="535">
        <v>1</v>
      </c>
      <c r="F21" s="11"/>
    </row>
    <row r="22" spans="1:6" ht="21" x14ac:dyDescent="0.3">
      <c r="A22" s="538">
        <v>1.115</v>
      </c>
      <c r="B22" s="30"/>
      <c r="C22" s="30"/>
      <c r="D22" s="85" t="str">
        <f>Checklist!B27</f>
        <v>Does the transit agency produce periodic reports reviewing its progress in meeting its SSP goals and objectives?</v>
      </c>
      <c r="E22" s="535">
        <v>1</v>
      </c>
      <c r="F22" s="11"/>
    </row>
    <row r="23" spans="1:6" ht="21" x14ac:dyDescent="0.3">
      <c r="A23" s="538">
        <v>1.1160000000000001</v>
      </c>
      <c r="B23" s="30"/>
      <c r="C23" s="30"/>
      <c r="D23" s="61" t="str">
        <f>Checklist!B28</f>
        <v>Has an annual review of the SSP been performed and documented in the preceding 12 months?</v>
      </c>
      <c r="E23" s="535">
        <v>1</v>
      </c>
      <c r="F23" s="11"/>
    </row>
    <row r="24" spans="1:6" ht="21" x14ac:dyDescent="0.3">
      <c r="A24" s="538">
        <v>1.117</v>
      </c>
      <c r="B24" s="30"/>
      <c r="C24" s="30"/>
      <c r="D24" s="61" t="str">
        <f>Checklist!B29</f>
        <v>Does the SSP outline a process for securing SSO agency review and approval of updates to the SSP?</v>
      </c>
      <c r="E24" s="535">
        <v>1</v>
      </c>
      <c r="F24" s="11"/>
    </row>
    <row r="25" spans="1:6" ht="21.5" thickBot="1" x14ac:dyDescent="0.35">
      <c r="A25" s="538">
        <v>1.1180000000000001</v>
      </c>
      <c r="B25" s="30"/>
      <c r="C25" s="30"/>
      <c r="D25" s="61" t="str">
        <f>Checklist!B30</f>
        <v>Has the transit agency submitted and received documentation from the SSO confirming its review and approval of the SSP currently in effect?</v>
      </c>
      <c r="E25" s="535">
        <v>1</v>
      </c>
      <c r="F25" s="11"/>
    </row>
    <row r="26" spans="1:6" ht="13.5" thickBot="1" x14ac:dyDescent="0.35">
      <c r="A26" s="539">
        <v>1.2</v>
      </c>
      <c r="B26" s="540"/>
      <c r="C26" s="541"/>
      <c r="D26" s="542" t="s">
        <v>36</v>
      </c>
      <c r="E26" s="543"/>
      <c r="F26" s="11"/>
    </row>
    <row r="27" spans="1:6" ht="31.5" x14ac:dyDescent="0.3">
      <c r="A27" s="544">
        <v>1.2010000000000001</v>
      </c>
      <c r="B27" s="28" t="s">
        <v>169</v>
      </c>
      <c r="C27" s="46"/>
      <c r="D27" s="61" t="str">
        <f>Checklist!B32</f>
        <v>Does the transit agency have an Emergency Response Plan (ERP) which addresses specific policies and procedures related to emergency response.</v>
      </c>
      <c r="E27" s="535">
        <v>1</v>
      </c>
      <c r="F27" s="11"/>
    </row>
    <row r="28" spans="1:6" ht="31.5" x14ac:dyDescent="0.3">
      <c r="A28" s="534">
        <v>1.202</v>
      </c>
      <c r="B28" s="29" t="s">
        <v>169</v>
      </c>
      <c r="C28" s="30"/>
      <c r="D28" s="63" t="str">
        <f>Checklist!B33</f>
        <v xml:space="preserve">Does a written policy statement exist that endorses and adopts the policies and procedures of the ERP that is approved and signed by top management, such as the agency's chief executive? </v>
      </c>
      <c r="E28" s="535">
        <v>1</v>
      </c>
      <c r="F28" s="11"/>
    </row>
    <row r="29" spans="1:6" ht="21" x14ac:dyDescent="0.3">
      <c r="A29" s="534">
        <v>1.2030000000000001</v>
      </c>
      <c r="B29" s="29" t="s">
        <v>169</v>
      </c>
      <c r="C29" s="30"/>
      <c r="D29" s="545" t="str">
        <f>Checklist!B34</f>
        <v>Does the ERP require an annual review to determine if it needs to be updated?</v>
      </c>
      <c r="E29" s="535">
        <v>1</v>
      </c>
      <c r="F29" s="11"/>
    </row>
    <row r="30" spans="1:6" ht="21" x14ac:dyDescent="0.3">
      <c r="A30" s="537">
        <v>1.204</v>
      </c>
      <c r="B30" s="30"/>
      <c r="C30" s="30"/>
      <c r="D30" s="63" t="str">
        <f>Checklist!B35</f>
        <v>Has an annual review of the ERP been performed and documented in the preceding 12 months?</v>
      </c>
      <c r="E30" s="535">
        <v>1</v>
      </c>
      <c r="F30" s="11"/>
    </row>
    <row r="31" spans="1:6" ht="21" x14ac:dyDescent="0.3">
      <c r="A31" s="534">
        <v>1.2050000000000001</v>
      </c>
      <c r="B31" s="29" t="s">
        <v>169</v>
      </c>
      <c r="C31" s="30"/>
      <c r="D31" s="513" t="str">
        <f>Checklist!B36</f>
        <v>Does the ERP include a process or review provision to ensure coordination with the transit agency’s SSPP and SSP?</v>
      </c>
      <c r="E31" s="535">
        <v>1</v>
      </c>
      <c r="F31" s="11"/>
    </row>
    <row r="32" spans="1:6" ht="21" x14ac:dyDescent="0.3">
      <c r="A32" s="537">
        <v>1.206</v>
      </c>
      <c r="B32" s="30"/>
      <c r="C32" s="30"/>
      <c r="D32" s="63" t="str">
        <f>Checklist!B37</f>
        <v>Has the transit agency received documentation from the SSO confirming its review and approval of the ERP currently in effect?</v>
      </c>
      <c r="E32" s="535">
        <v>1</v>
      </c>
      <c r="F32" s="11"/>
    </row>
    <row r="33" spans="1:6" ht="42" x14ac:dyDescent="0.3">
      <c r="A33" s="534">
        <v>1.2070000000000001</v>
      </c>
      <c r="B33" s="29" t="s">
        <v>169</v>
      </c>
      <c r="C33" s="30"/>
      <c r="D33" s="61" t="str">
        <f>Checklist!B38</f>
        <v>Does the ERP contain or reference other documents establishing plans, procedures, or protocols for responding to emergency events with external agencies? (i.e. law enforcement, local EMA, fire departments, etc.)</v>
      </c>
      <c r="E33" s="535">
        <v>1</v>
      </c>
      <c r="F33" s="11"/>
    </row>
    <row r="34" spans="1:6" ht="31.5" x14ac:dyDescent="0.3">
      <c r="A34" s="534">
        <v>1.208</v>
      </c>
      <c r="B34" s="29" t="s">
        <v>169</v>
      </c>
      <c r="C34" s="30"/>
      <c r="D34" s="61" t="str">
        <f>Checklist!B39</f>
        <v>Does the ERP contain or reference other documents that establish procedures for the management of emergency events, including those to be employed by the operations control center (or dispatch center)?</v>
      </c>
      <c r="E34" s="535">
        <v>1</v>
      </c>
      <c r="F34" s="11"/>
    </row>
    <row r="35" spans="1:6" ht="31.5" x14ac:dyDescent="0.3">
      <c r="A35" s="537">
        <v>1.2090000000000001</v>
      </c>
      <c r="B35" s="30"/>
      <c r="C35" s="30"/>
      <c r="D35" s="63" t="str">
        <f>Checklist!B40</f>
        <v>Does the ERP contain or reference other documents to provide for Continuity of Operations (COOP) while responding to emergency events?</v>
      </c>
      <c r="E35" s="535">
        <v>1</v>
      </c>
      <c r="F35" s="11"/>
    </row>
    <row r="36" spans="1:6" ht="21" x14ac:dyDescent="0.3">
      <c r="A36" s="537">
        <v>1.21</v>
      </c>
      <c r="B36" s="30"/>
      <c r="C36" s="30"/>
      <c r="D36" s="63" t="str">
        <f>Checklist!B41</f>
        <v>Does the agency have a written Business Recovery Plan to guide restoration of facilities and services following an emergency event?</v>
      </c>
      <c r="E36" s="535">
        <v>1</v>
      </c>
      <c r="F36" s="11"/>
    </row>
    <row r="37" spans="1:6" ht="21" x14ac:dyDescent="0.3">
      <c r="A37" s="537">
        <v>1.2110000000000001</v>
      </c>
      <c r="B37" s="30"/>
      <c r="C37" s="30"/>
      <c r="D37" s="63" t="str">
        <f>Checklist!B42</f>
        <v>Does the agency have a written Business Continuity Plan and COOP to guide restoration of facilities and services following an emergency event?</v>
      </c>
      <c r="E37" s="535">
        <v>1</v>
      </c>
      <c r="F37" s="11"/>
    </row>
    <row r="38" spans="1:6" ht="13.5" thickBot="1" x14ac:dyDescent="0.35">
      <c r="A38" s="546">
        <v>1.212</v>
      </c>
      <c r="B38" s="41" t="s">
        <v>169</v>
      </c>
      <c r="C38" s="76"/>
      <c r="D38" s="63" t="str">
        <f>Checklist!B43</f>
        <v>Does the agency have a back-up operations control center capability?</v>
      </c>
      <c r="E38" s="535">
        <v>1</v>
      </c>
      <c r="F38" s="11"/>
    </row>
    <row r="39" spans="1:6" x14ac:dyDescent="0.3">
      <c r="A39" s="547">
        <v>2</v>
      </c>
      <c r="B39" s="548"/>
      <c r="C39" s="81"/>
      <c r="D39" s="549" t="s">
        <v>39</v>
      </c>
      <c r="E39" s="525"/>
      <c r="F39" s="11"/>
    </row>
    <row r="40" spans="1:6" ht="13.5" thickBot="1" x14ac:dyDescent="0.35">
      <c r="A40" s="550">
        <v>2.1</v>
      </c>
      <c r="B40" s="551"/>
      <c r="C40" s="82"/>
      <c r="D40" s="552" t="s">
        <v>37</v>
      </c>
      <c r="E40" s="553"/>
      <c r="F40" s="11"/>
    </row>
    <row r="41" spans="1:6" ht="31.5" x14ac:dyDescent="0.3">
      <c r="A41" s="554">
        <v>2.101</v>
      </c>
      <c r="B41" s="33"/>
      <c r="C41" s="46"/>
      <c r="D41" s="555" t="str">
        <f>Checklist!B46</f>
        <v>Does the SSP establish and assign responsibility for implementation of the security program to a Senior Manager who is a "direct report" to the agency's Chief Executive Officer?</v>
      </c>
      <c r="E41" s="535">
        <v>1</v>
      </c>
      <c r="F41" s="11"/>
    </row>
    <row r="42" spans="1:6" ht="21" x14ac:dyDescent="0.3">
      <c r="A42" s="556">
        <v>2.1019999999999999</v>
      </c>
      <c r="B42" s="34"/>
      <c r="C42" s="30"/>
      <c r="D42" s="557" t="str">
        <f>Checklist!B47</f>
        <v>Has the agency established documented lines of delegated authority and lines of succession of security responsibilities?</v>
      </c>
      <c r="E42" s="535">
        <v>1</v>
      </c>
      <c r="F42" s="11"/>
    </row>
    <row r="43" spans="1:6" ht="31.5" x14ac:dyDescent="0.3">
      <c r="A43" s="558">
        <v>2.1030000000000002</v>
      </c>
      <c r="B43" s="35" t="s">
        <v>169</v>
      </c>
      <c r="C43" s="30"/>
      <c r="D43" s="559" t="str">
        <f>Checklist!B48</f>
        <v xml:space="preserve">Does the SSP or other documents establish roles and responsibilities for security and/or law enforcement personnel based on title and/or position?  </v>
      </c>
      <c r="E43" s="535">
        <v>1</v>
      </c>
      <c r="F43" s="11"/>
    </row>
    <row r="44" spans="1:6" ht="42" x14ac:dyDescent="0.3">
      <c r="A44" s="558">
        <v>2.1040000000000001</v>
      </c>
      <c r="B44" s="35" t="s">
        <v>169</v>
      </c>
      <c r="C44" s="30"/>
      <c r="D44" s="557" t="str">
        <f>Checklist!B49</f>
        <v xml:space="preserve">Does the SSP or other documents establish security-related roles and responsibilities for non-security personnel based on title and/or position?  (i.e., operators, conductors, maintenance workers and station attendants) </v>
      </c>
      <c r="E44" s="535">
        <v>1</v>
      </c>
      <c r="F44" s="11"/>
    </row>
    <row r="45" spans="1:6" ht="21" x14ac:dyDescent="0.3">
      <c r="A45" s="560">
        <v>2.105</v>
      </c>
      <c r="B45" s="36"/>
      <c r="C45" s="30" t="s">
        <v>185</v>
      </c>
      <c r="D45" s="561" t="str">
        <f>Checklist!B50</f>
        <v xml:space="preserve">Do senior staff and middle management conduct security meetings to review recommendations for changes to plans and processes?  </v>
      </c>
      <c r="E45" s="535">
        <v>1</v>
      </c>
      <c r="F45" s="11"/>
    </row>
    <row r="46" spans="1:6" ht="31.5" x14ac:dyDescent="0.3">
      <c r="A46" s="556">
        <v>2.1059999999999999</v>
      </c>
      <c r="B46" s="34"/>
      <c r="C46" s="30"/>
      <c r="D46" s="557" t="str">
        <f>Checklist!B51</f>
        <v>Does a Security Review Committee (or other designated group) regularly review security incident reports, trends, and program audit findings?</v>
      </c>
      <c r="E46" s="535">
        <v>1</v>
      </c>
      <c r="F46" s="11"/>
    </row>
    <row r="47" spans="1:6" ht="31.5" x14ac:dyDescent="0.3">
      <c r="A47" s="558">
        <v>2.1070000000000002</v>
      </c>
      <c r="B47" s="35" t="s">
        <v>169</v>
      </c>
      <c r="C47" s="30"/>
      <c r="D47" s="562" t="str">
        <f>Checklist!B52</f>
        <v>Are informational briefings with appropriate personnel held whenever security protocols, threat levels, or protective measures  are updated or as security conditions warrant?</v>
      </c>
      <c r="E47" s="535">
        <v>1</v>
      </c>
      <c r="F47" s="11"/>
    </row>
    <row r="48" spans="1:6" ht="31.5" x14ac:dyDescent="0.3">
      <c r="A48" s="558">
        <v>2.1080000000000001</v>
      </c>
      <c r="B48" s="35" t="s">
        <v>169</v>
      </c>
      <c r="C48" s="30"/>
      <c r="D48" s="557" t="str">
        <f>Checklist!B53</f>
        <v>Have reference guides or other written instructions or procedures, appropriate to job function, been distributed to transit employees to implement the requirements of the SSP?</v>
      </c>
      <c r="E48" s="535">
        <v>1</v>
      </c>
      <c r="F48" s="11"/>
    </row>
    <row r="49" spans="1:6" ht="42" x14ac:dyDescent="0.3">
      <c r="A49" s="558">
        <v>2.109</v>
      </c>
      <c r="B49" s="35" t="s">
        <v>169</v>
      </c>
      <c r="C49" s="30"/>
      <c r="D49" s="63" t="str">
        <f>Checklist!B54</f>
        <v>Has the agency appointed a Primary and Alternate Security Coordinator to serve as its primary and immediate 24-hr contact for intelligence and security-related contact with TSA and are the names of those Coordinators on file with TSA OSPIE office correct?</v>
      </c>
      <c r="E49" s="535">
        <v>1</v>
      </c>
      <c r="F49" s="11"/>
    </row>
    <row r="50" spans="1:6" ht="21.5" thickBot="1" x14ac:dyDescent="0.35">
      <c r="A50" s="563">
        <v>2.11</v>
      </c>
      <c r="B50" s="564"/>
      <c r="C50" s="76"/>
      <c r="D50" s="565" t="str">
        <f>Checklist!B55</f>
        <v xml:space="preserve">Does the agency maintain a record of security related incidents that are reported within the agency? </v>
      </c>
      <c r="E50" s="535">
        <v>1</v>
      </c>
      <c r="F50" s="11"/>
    </row>
    <row r="51" spans="1:6" ht="13.5" thickBot="1" x14ac:dyDescent="0.35">
      <c r="A51" s="539">
        <v>2.2000000000000002</v>
      </c>
      <c r="B51" s="540"/>
      <c r="C51" s="80"/>
      <c r="D51" s="566" t="s">
        <v>51</v>
      </c>
      <c r="E51" s="567"/>
      <c r="F51" s="11"/>
    </row>
    <row r="52" spans="1:6" ht="31.5" x14ac:dyDescent="0.3">
      <c r="A52" s="568">
        <v>2.2010000000000001</v>
      </c>
      <c r="B52" s="47"/>
      <c r="C52" s="46"/>
      <c r="D52" s="557" t="str">
        <f>Checklist!B57</f>
        <v>Does the ERP establish and assign responsibility for implementation of the emergency response program to a Senior Manager who is a "direct report" to the agency's Chief Executive Officer?</v>
      </c>
      <c r="E52" s="535">
        <v>1</v>
      </c>
      <c r="F52" s="11"/>
    </row>
    <row r="53" spans="1:6" ht="31.5" x14ac:dyDescent="0.3">
      <c r="A53" s="569">
        <v>2.202</v>
      </c>
      <c r="B53" s="28" t="s">
        <v>169</v>
      </c>
      <c r="C53" s="30"/>
      <c r="D53" s="557" t="str">
        <f>Checklist!B58</f>
        <v>Are detailed, comprehensive emergency response roles and responsibilities for all departments identified in the ERP or other supporting documents?</v>
      </c>
      <c r="E53" s="535">
        <v>1</v>
      </c>
      <c r="F53" s="11"/>
    </row>
    <row r="54" spans="1:6" ht="42" x14ac:dyDescent="0.3">
      <c r="A54" s="569">
        <v>2.2029999999999998</v>
      </c>
      <c r="B54" s="28" t="s">
        <v>169</v>
      </c>
      <c r="C54" s="30" t="s">
        <v>186</v>
      </c>
      <c r="D54" s="561" t="str">
        <f>Checklist!B59</f>
        <v>Does the ERP establish emergency response roles and responsibilities for all front-line personnel based on title and/or position?  (i.e. system law enforcement, system security officials, train or vehicle operators, conductors, station attendants, maintenance workers)</v>
      </c>
      <c r="E54" s="535">
        <v>1</v>
      </c>
      <c r="F54" s="11"/>
    </row>
    <row r="55" spans="1:6" ht="21" x14ac:dyDescent="0.3">
      <c r="A55" s="569">
        <v>2.2040000000000002</v>
      </c>
      <c r="B55" s="28" t="s">
        <v>169</v>
      </c>
      <c r="C55" s="30"/>
      <c r="D55" s="557" t="str">
        <f>Checklist!B60</f>
        <v>Has the ERP been distributed to appropriate departments in the organization?</v>
      </c>
      <c r="E55" s="535">
        <v>1</v>
      </c>
      <c r="F55" s="11"/>
    </row>
    <row r="56" spans="1:6" ht="31.5" x14ac:dyDescent="0.3">
      <c r="A56" s="569">
        <v>2.2050000000000001</v>
      </c>
      <c r="B56" s="28" t="s">
        <v>169</v>
      </c>
      <c r="C56" s="30"/>
      <c r="D56" s="557" t="str">
        <f>Checklist!B61</f>
        <v>Have appropriate reference guides or other written instructions or procedures been distributed to transit employees to implement the requirements of the ERP?</v>
      </c>
      <c r="E56" s="535">
        <v>1</v>
      </c>
      <c r="F56" s="11"/>
    </row>
    <row r="57" spans="1:6" ht="21" x14ac:dyDescent="0.3">
      <c r="A57" s="570">
        <v>2.206</v>
      </c>
      <c r="B57" s="47"/>
      <c r="C57" s="30"/>
      <c r="D57" s="557" t="str">
        <f>Checklist!B62</f>
        <v>Are senior staff and middle management ERP coordination meetings held on a regular basis?</v>
      </c>
      <c r="E57" s="535">
        <v>1</v>
      </c>
      <c r="F57" s="11"/>
    </row>
    <row r="58" spans="1:6" ht="21.5" thickBot="1" x14ac:dyDescent="0.35">
      <c r="A58" s="569">
        <v>2.2069999999999999</v>
      </c>
      <c r="B58" s="28" t="s">
        <v>169</v>
      </c>
      <c r="C58" s="30"/>
      <c r="D58" s="557" t="str">
        <f>Checklist!B63</f>
        <v>Are informational briefings with appropriate personnel held whenever emergency response protocols are substantially changed or updated?</v>
      </c>
      <c r="E58" s="535">
        <v>1</v>
      </c>
      <c r="F58" s="11"/>
    </row>
    <row r="59" spans="1:6" ht="32" thickBot="1" x14ac:dyDescent="0.35">
      <c r="A59" s="539">
        <v>3</v>
      </c>
      <c r="B59" s="540"/>
      <c r="C59" s="80"/>
      <c r="D59" s="571" t="s">
        <v>17</v>
      </c>
      <c r="E59" s="572"/>
      <c r="F59" s="11"/>
    </row>
    <row r="60" spans="1:6" ht="31.5" x14ac:dyDescent="0.3">
      <c r="A60" s="573">
        <v>3.101</v>
      </c>
      <c r="B60" s="37" t="s">
        <v>169</v>
      </c>
      <c r="C60" s="46"/>
      <c r="D60" s="555" t="str">
        <f>Checklist!B65</f>
        <v>How frequently do managers and supervisors provide information to front-line personnel  where security and emergency response issues are the primary focus?</v>
      </c>
      <c r="E60" s="535">
        <v>1</v>
      </c>
      <c r="F60" s="11"/>
    </row>
    <row r="61" spans="1:6" ht="21" x14ac:dyDescent="0.3">
      <c r="A61" s="574">
        <v>3.1019999999999999</v>
      </c>
      <c r="B61" s="39"/>
      <c r="C61" s="30"/>
      <c r="D61" s="562" t="str">
        <f>Checklist!B66</f>
        <v>How frequently are  supervisor, manager, and/or foreperson security review and coordination briefings held?</v>
      </c>
      <c r="E61" s="535">
        <v>1</v>
      </c>
      <c r="F61" s="11"/>
    </row>
    <row r="62" spans="1:6" ht="42" x14ac:dyDescent="0.3">
      <c r="A62" s="575">
        <v>3.1030000000000002</v>
      </c>
      <c r="B62" s="40" t="s">
        <v>169</v>
      </c>
      <c r="C62" s="30"/>
      <c r="D62" s="507" t="str">
        <f>Checklist!B67</f>
        <v>Does the agency have a program  that actively utilizes a formal  process for  confirming  personnel have a measurable working knowledge of security protocols? (i.e. internal audits, challenge procedures, qualification testing)</v>
      </c>
      <c r="E62" s="535">
        <v>1</v>
      </c>
      <c r="F62" s="11"/>
    </row>
    <row r="63" spans="1:6" ht="32" thickBot="1" x14ac:dyDescent="0.35">
      <c r="A63" s="576">
        <v>3.1040000000000001</v>
      </c>
      <c r="B63" s="38" t="s">
        <v>169</v>
      </c>
      <c r="C63" s="76"/>
      <c r="D63" s="577" t="str">
        <f>Checklist!B68</f>
        <v>Does the agency have a written policy requiring managers and/or supervisors  to debrief front-line employees regarding their involvement in or management of any security or emergency incidents?</v>
      </c>
      <c r="E63" s="535">
        <v>1</v>
      </c>
      <c r="F63" s="11"/>
    </row>
    <row r="64" spans="1:6" ht="21.5" thickBot="1" x14ac:dyDescent="0.35">
      <c r="A64" s="539">
        <v>4</v>
      </c>
      <c r="B64" s="540"/>
      <c r="C64" s="80"/>
      <c r="D64" s="571" t="s">
        <v>18</v>
      </c>
      <c r="E64" s="572"/>
      <c r="F64" s="11"/>
    </row>
    <row r="65" spans="1:6" ht="31.5" x14ac:dyDescent="0.3">
      <c r="A65" s="568">
        <v>4.101</v>
      </c>
      <c r="B65" s="47"/>
      <c r="C65" s="46"/>
      <c r="D65" s="578" t="str">
        <f>Checklist!B70</f>
        <v xml:space="preserve">Have Mutual Aid agreements been established between the transit agency and entities in the area that would be called upon to supplement the agency's resources in the event of an emergency event? </v>
      </c>
      <c r="E65" s="535">
        <v>1</v>
      </c>
      <c r="F65" s="11"/>
    </row>
    <row r="66" spans="1:6" ht="31.5" x14ac:dyDescent="0.3">
      <c r="A66" s="569">
        <v>4.1020000000000003</v>
      </c>
      <c r="B66" s="28" t="s">
        <v>169</v>
      </c>
      <c r="C66" s="30"/>
      <c r="D66" s="578" t="str">
        <f>Checklist!B71</f>
        <v>Does the agency participate in a regional Emergency Management Working Group or similar regional coordinating body for emergency preparedness and response?</v>
      </c>
      <c r="E66" s="535">
        <v>1</v>
      </c>
      <c r="F66" s="11"/>
    </row>
    <row r="67" spans="1:6" ht="21" x14ac:dyDescent="0.3">
      <c r="A67" s="569">
        <v>4.1029999999999998</v>
      </c>
      <c r="B67" s="28" t="s">
        <v>169</v>
      </c>
      <c r="C67" s="30"/>
      <c r="D67" s="579" t="str">
        <f>Checklist!B72</f>
        <v>Have regional incident management protocols been shared with the agency and incorporated into the agency's ERP/SSP/SEPP?</v>
      </c>
      <c r="E67" s="535">
        <v>1</v>
      </c>
      <c r="F67" s="11"/>
    </row>
    <row r="68" spans="1:6" ht="21" x14ac:dyDescent="0.3">
      <c r="A68" s="570">
        <v>4.1040000000000001</v>
      </c>
      <c r="B68" s="47"/>
      <c r="C68" s="30"/>
      <c r="D68" s="63" t="str">
        <f>Checklist!B73</f>
        <v>Have agency resources been appropriately identified and provided to the regional EMA?</v>
      </c>
      <c r="E68" s="535">
        <v>1</v>
      </c>
      <c r="F68" s="11"/>
    </row>
    <row r="69" spans="1:6" ht="21" x14ac:dyDescent="0.3">
      <c r="A69" s="569">
        <v>4.1050000000000004</v>
      </c>
      <c r="B69" s="28" t="s">
        <v>169</v>
      </c>
      <c r="C69" s="30"/>
      <c r="D69" s="507" t="str">
        <f>Checklist!B74</f>
        <v>Does the agency have a designated point-of-contact or liaison from the local/regional Emergency Operations Center (EOC)?</v>
      </c>
      <c r="E69" s="535">
        <v>1</v>
      </c>
      <c r="F69" s="11"/>
    </row>
    <row r="70" spans="1:6" ht="21" x14ac:dyDescent="0.3">
      <c r="A70" s="570">
        <v>4.1059999999999999</v>
      </c>
      <c r="B70" s="47"/>
      <c r="C70" s="30"/>
      <c r="D70" s="63" t="str">
        <f>Checklist!B75</f>
        <v>Does the agency send a representative to the local/regional EOC, should it be activated?</v>
      </c>
      <c r="E70" s="535">
        <v>1</v>
      </c>
      <c r="F70" s="11"/>
    </row>
    <row r="71" spans="1:6" ht="31.5" x14ac:dyDescent="0.3">
      <c r="A71" s="570">
        <v>4.1070000000000002</v>
      </c>
      <c r="B71" s="47"/>
      <c r="C71" s="30"/>
      <c r="D71" s="63" t="str">
        <f>Checklist!B76</f>
        <v>Does the agency have a process for sharing information with the regional/local EOC (i.e., contacts, procedures, resource inventories, etc.)?</v>
      </c>
      <c r="E71" s="535">
        <v>1</v>
      </c>
      <c r="F71" s="11"/>
    </row>
    <row r="72" spans="1:6" ht="31.5" x14ac:dyDescent="0.3">
      <c r="A72" s="569">
        <v>4.1079999999999997</v>
      </c>
      <c r="B72" s="28" t="s">
        <v>169</v>
      </c>
      <c r="C72" s="30"/>
      <c r="D72" s="61" t="str">
        <f>Checklist!B77</f>
        <v>Has the agency developed internal incident management protocols that comply with the National Response Plan and the National Incident Management System (NIMS)?</v>
      </c>
      <c r="E72" s="535">
        <v>1</v>
      </c>
      <c r="F72" s="11"/>
    </row>
    <row r="73" spans="1:6" ht="21" x14ac:dyDescent="0.3">
      <c r="A73" s="570">
        <v>4.109</v>
      </c>
      <c r="B73" s="47"/>
      <c r="C73" s="30"/>
      <c r="D73" s="579" t="str">
        <f>Checklist!B78</f>
        <v>Have the agency's emergency response protocols been shared with the EMA and appropriate first responder agencies?</v>
      </c>
      <c r="E73" s="535">
        <v>1</v>
      </c>
      <c r="F73" s="11"/>
    </row>
    <row r="74" spans="1:6" ht="21" x14ac:dyDescent="0.3">
      <c r="A74" s="569">
        <v>4.1100000000000003</v>
      </c>
      <c r="B74" s="28" t="s">
        <v>169</v>
      </c>
      <c r="C74" s="30" t="s">
        <v>186</v>
      </c>
      <c r="D74" s="62" t="str">
        <f>Checklist!B79</f>
        <v>Has the transit system tested its communications systems for interoperability with appropriate emergency response agencies?</v>
      </c>
      <c r="E74" s="535">
        <v>1</v>
      </c>
      <c r="F74" s="11"/>
    </row>
    <row r="75" spans="1:6" ht="42.5" thickBot="1" x14ac:dyDescent="0.35">
      <c r="A75" s="580">
        <v>4.1109999999999998</v>
      </c>
      <c r="B75" s="28" t="s">
        <v>169</v>
      </c>
      <c r="C75" s="76"/>
      <c r="D75" s="581" t="str">
        <f>Checklist!B80</f>
        <v>If the agency's communications systems are NOT inter-operable with appropriate emergency response agencies, have alternate communication protocols been established?  Describe the alternate communication protocols in the justification.</v>
      </c>
      <c r="E75" s="535">
        <v>1</v>
      </c>
      <c r="F75" s="11"/>
    </row>
    <row r="76" spans="1:6" x14ac:dyDescent="0.3">
      <c r="A76" s="582"/>
      <c r="B76" s="583"/>
      <c r="C76" s="81"/>
      <c r="D76" s="584" t="s">
        <v>77</v>
      </c>
      <c r="E76" s="585"/>
      <c r="F76" s="11"/>
    </row>
    <row r="77" spans="1:6" ht="13.5" thickBot="1" x14ac:dyDescent="0.35">
      <c r="A77" s="550">
        <v>5</v>
      </c>
      <c r="B77" s="551"/>
      <c r="C77" s="82"/>
      <c r="D77" s="586" t="s">
        <v>19</v>
      </c>
      <c r="E77" s="587"/>
      <c r="F77" s="11"/>
    </row>
    <row r="78" spans="1:6" ht="21" x14ac:dyDescent="0.3">
      <c r="A78" s="650">
        <v>5.101</v>
      </c>
      <c r="B78" s="28" t="s">
        <v>169</v>
      </c>
      <c r="C78" s="46" t="s">
        <v>187</v>
      </c>
      <c r="D78" s="511" t="str">
        <f>Checklist!B83</f>
        <v>Is initial training provided to all new agency employees regarding security orientation/awareness?</v>
      </c>
      <c r="E78" s="535">
        <v>1</v>
      </c>
      <c r="F78" s="11"/>
    </row>
    <row r="79" spans="1:6" ht="31.5" x14ac:dyDescent="0.3">
      <c r="A79" s="656">
        <v>5.1020000000000003</v>
      </c>
      <c r="B79" s="30"/>
      <c r="C79" s="30" t="s">
        <v>187</v>
      </c>
      <c r="D79" s="588" t="str">
        <f>Checklist!B84</f>
        <v>Is annual refresher training regarding security orientation/awareness provided to all employees regardless of position or job function in a formal manner?</v>
      </c>
      <c r="E79" s="535">
        <v>1</v>
      </c>
      <c r="F79" s="11"/>
    </row>
    <row r="80" spans="1:6" ht="21" x14ac:dyDescent="0.3">
      <c r="A80" s="506">
        <v>5.1029999999999998</v>
      </c>
      <c r="B80" s="29" t="s">
        <v>169</v>
      </c>
      <c r="C80" s="30" t="s">
        <v>187</v>
      </c>
      <c r="D80" s="588" t="str">
        <f>Checklist!B85</f>
        <v xml:space="preserve">Is annual refresher training provided regarding security orientation/awareness to managers and supervisors? </v>
      </c>
      <c r="E80" s="535">
        <v>1</v>
      </c>
      <c r="F80" s="11"/>
    </row>
    <row r="81" spans="1:6" ht="21" x14ac:dyDescent="0.3">
      <c r="A81" s="506">
        <v>5.1040000000000001</v>
      </c>
      <c r="B81" s="29" t="s">
        <v>169</v>
      </c>
      <c r="C81" s="30" t="s">
        <v>187</v>
      </c>
      <c r="D81" s="588" t="str">
        <f>Checklist!B86</f>
        <v xml:space="preserve">Is annual refresher training provided regarding security orientation/awareness  to front-line employees? </v>
      </c>
      <c r="E81" s="535">
        <v>1</v>
      </c>
      <c r="F81" s="11"/>
    </row>
    <row r="82" spans="1:6" ht="21" x14ac:dyDescent="0.3">
      <c r="A82" s="509">
        <v>5.1050000000000004</v>
      </c>
      <c r="B82" s="30"/>
      <c r="C82" s="30"/>
      <c r="D82" s="589" t="str">
        <f>Checklist!B87</f>
        <v>Is ongoing advanced security training focused on job function provided at least annually?</v>
      </c>
      <c r="E82" s="535">
        <v>1</v>
      </c>
      <c r="F82" s="11"/>
    </row>
    <row r="83" spans="1:6" ht="31.5" x14ac:dyDescent="0.3">
      <c r="A83" s="729">
        <v>5.1059999999999999</v>
      </c>
      <c r="B83" s="30"/>
      <c r="C83" s="30"/>
      <c r="D83" s="589" t="str">
        <f>Checklist!B88</f>
        <v>Is initial training specific to active shooter (run/fight/hide, Lockdown procedures or similar) provided to all employees regardless of position or job function, in a formal manner?</v>
      </c>
      <c r="E83" s="535">
        <v>1</v>
      </c>
      <c r="F83" s="11"/>
    </row>
    <row r="84" spans="1:6" ht="31.5" x14ac:dyDescent="0.3">
      <c r="A84" s="729">
        <v>5.1070000000000002</v>
      </c>
      <c r="B84" s="30"/>
      <c r="C84" s="30"/>
      <c r="D84" s="589" t="str">
        <f>Checklist!B89</f>
        <v>Is annual refresher training specific to active shooter (run/fight/hide, Lockdown procedures or similar) provided to all employees regardless of position or job function?</v>
      </c>
      <c r="E84" s="535">
        <v>1</v>
      </c>
      <c r="F84" s="11"/>
    </row>
    <row r="85" spans="1:6" ht="21" x14ac:dyDescent="0.3">
      <c r="A85" s="506">
        <v>5.1079999999999997</v>
      </c>
      <c r="B85" s="29" t="s">
        <v>169</v>
      </c>
      <c r="C85" s="30" t="s">
        <v>187</v>
      </c>
      <c r="D85" s="588" t="str">
        <f>Checklist!B90</f>
        <v>Is initial training provided to all new transit employees regarding emergency response?</v>
      </c>
      <c r="E85" s="535">
        <v>1</v>
      </c>
      <c r="F85" s="11"/>
    </row>
    <row r="86" spans="1:6" ht="21" x14ac:dyDescent="0.3">
      <c r="A86" s="514">
        <v>5.109</v>
      </c>
      <c r="B86" s="31"/>
      <c r="C86" s="30" t="s">
        <v>187</v>
      </c>
      <c r="D86" s="590" t="str">
        <f>Checklist!B91</f>
        <v>Is annual refresher training regarding emergency response provided to all employees regardless of position or job function in a formal manner?</v>
      </c>
      <c r="E86" s="535">
        <v>1</v>
      </c>
      <c r="F86" s="11"/>
    </row>
    <row r="87" spans="1:6" ht="21" x14ac:dyDescent="0.3">
      <c r="A87" s="506">
        <v>5.1100000000000003</v>
      </c>
      <c r="B87" s="29" t="s">
        <v>169</v>
      </c>
      <c r="C87" s="30" t="s">
        <v>187</v>
      </c>
      <c r="D87" s="590" t="str">
        <f>Checklist!B92</f>
        <v>Is annual refresher training provided regarding emergency response to Managers and Supervisors?</v>
      </c>
      <c r="E87" s="535">
        <v>1</v>
      </c>
      <c r="F87" s="11"/>
    </row>
    <row r="88" spans="1:6" ht="21" x14ac:dyDescent="0.3">
      <c r="A88" s="506">
        <v>5.1109999999999998</v>
      </c>
      <c r="B88" s="29" t="s">
        <v>169</v>
      </c>
      <c r="C88" s="30" t="s">
        <v>187</v>
      </c>
      <c r="D88" s="590" t="str">
        <f>Checklist!B93</f>
        <v>Is annual refresher training provided regarding emergency response to front-line Employees?</v>
      </c>
      <c r="E88" s="535">
        <v>1</v>
      </c>
      <c r="F88" s="11"/>
    </row>
    <row r="89" spans="1:6" ht="31.5" x14ac:dyDescent="0.3">
      <c r="A89" s="506">
        <v>5.1120000000000001</v>
      </c>
      <c r="B89" s="29" t="s">
        <v>169</v>
      </c>
      <c r="C89" s="30" t="s">
        <v>187</v>
      </c>
      <c r="D89" s="510" t="str">
        <f>Checklist!B94</f>
        <v xml:space="preserve">Have agency employees received general training on Incident Command System (ICS) procedures in accordance with National Incident Management System (NIMS)? </v>
      </c>
      <c r="E89" s="535">
        <v>1</v>
      </c>
      <c r="F89" s="11"/>
    </row>
    <row r="90" spans="1:6" ht="31.5" x14ac:dyDescent="0.3">
      <c r="A90" s="666">
        <v>5.1130000000000004</v>
      </c>
      <c r="B90" s="30"/>
      <c r="C90" s="30"/>
      <c r="D90" s="591" t="str">
        <f>Checklist!B95</f>
        <v>Has ICS and NIMS training appropriate to the position been provided to Senior Management staff and supervisors?  (Describe the frequency of training)</v>
      </c>
      <c r="E90" s="535">
        <v>1</v>
      </c>
      <c r="F90" s="11"/>
    </row>
    <row r="91" spans="1:6" ht="21" x14ac:dyDescent="0.3">
      <c r="A91" s="506">
        <v>5.1139999999999999</v>
      </c>
      <c r="B91" s="29" t="s">
        <v>169</v>
      </c>
      <c r="C91" s="30"/>
      <c r="D91" s="592" t="str">
        <f>Checklist!B96</f>
        <v>Has ICS and NIMS training appropriate to the position been provided to  frontline employees?  (Describe the frequency of training)</v>
      </c>
      <c r="E91" s="535">
        <v>1</v>
      </c>
      <c r="F91" s="11"/>
    </row>
    <row r="92" spans="1:6" ht="21" x14ac:dyDescent="0.3">
      <c r="A92" s="666">
        <v>5.1150000000000002</v>
      </c>
      <c r="B92" s="30"/>
      <c r="C92" s="30"/>
      <c r="D92" s="592" t="str">
        <f>Checklist!B97</f>
        <v>Has ICS and NIMS training appropriate to the position been provided to front-line employees at least annually?</v>
      </c>
      <c r="E92" s="535">
        <v>1</v>
      </c>
      <c r="F92" s="11"/>
    </row>
    <row r="93" spans="1:6" ht="21" x14ac:dyDescent="0.3">
      <c r="A93" s="506">
        <v>5.1159999999999997</v>
      </c>
      <c r="B93" s="29" t="s">
        <v>169</v>
      </c>
      <c r="C93" s="30"/>
      <c r="D93" s="591" t="str">
        <f>Checklist!B98</f>
        <v>Has the agency developed a program and provided training on its own incident response protocols?</v>
      </c>
      <c r="E93" s="535">
        <v>1</v>
      </c>
      <c r="F93" s="11"/>
    </row>
    <row r="94" spans="1:6" ht="31.5" x14ac:dyDescent="0.3">
      <c r="A94" s="514">
        <v>5.117</v>
      </c>
      <c r="B94" s="30"/>
      <c r="C94" s="30" t="s">
        <v>187</v>
      </c>
      <c r="D94" s="590" t="str">
        <f>Checklist!B99</f>
        <v>Is annual refresher training on the agency's incident response protocols appropriate to the position been provided to all employees regardless of position or job function?</v>
      </c>
      <c r="E94" s="535">
        <v>1</v>
      </c>
      <c r="F94" s="11"/>
    </row>
    <row r="95" spans="1:6" ht="21" x14ac:dyDescent="0.3">
      <c r="A95" s="506">
        <v>5.1180000000000003</v>
      </c>
      <c r="B95" s="29" t="s">
        <v>169</v>
      </c>
      <c r="C95" s="30" t="s">
        <v>187</v>
      </c>
      <c r="D95" s="588" t="str">
        <f>Checklist!B100</f>
        <v xml:space="preserve">Has training on the agency's incident response protocols appropriate to the position been provided to managers and supervisors? </v>
      </c>
      <c r="E95" s="535">
        <v>1</v>
      </c>
      <c r="F95" s="11"/>
    </row>
    <row r="96" spans="1:6" ht="21" x14ac:dyDescent="0.3">
      <c r="A96" s="506">
        <v>5.1189999999999998</v>
      </c>
      <c r="B96" s="29" t="s">
        <v>169</v>
      </c>
      <c r="C96" s="30" t="s">
        <v>187</v>
      </c>
      <c r="D96" s="588" t="str">
        <f>Checklist!B101</f>
        <v xml:space="preserve"> Has training on the agency's incident response protocols appropriate to the position been provided to front-line employees at least annually?</v>
      </c>
      <c r="E96" s="535">
        <v>1</v>
      </c>
      <c r="F96" s="11"/>
    </row>
    <row r="97" spans="1:6" ht="52.5" x14ac:dyDescent="0.3">
      <c r="A97" s="514">
        <v>5.12</v>
      </c>
      <c r="B97" s="30"/>
      <c r="C97" s="30" t="s">
        <v>187</v>
      </c>
      <c r="D97" s="593" t="str">
        <f>Checklist!B102</f>
        <v>Has the transit system implemented an annual training program for personnel regarding response to terrorism, including (i) Improvised Explosive Devices and ii) Weapons of Mass Destruction (chemical, biological, radiological, nuclear)?  If so, summarize the relevant programs in the justification?</v>
      </c>
      <c r="E97" s="535">
        <v>1</v>
      </c>
      <c r="F97" s="11"/>
    </row>
    <row r="98" spans="1:6" ht="31.5" x14ac:dyDescent="0.3">
      <c r="A98" s="666">
        <v>5.1210000000000004</v>
      </c>
      <c r="B98" s="30"/>
      <c r="C98" s="30"/>
      <c r="D98" s="591" t="str">
        <f>Checklist!B103</f>
        <v xml:space="preserve">Has training focused on IEDs and WMDs appropriate to the position been provided to all employees regardless of position or job function at least annually?                               </v>
      </c>
      <c r="E98" s="535">
        <v>1</v>
      </c>
      <c r="F98" s="11"/>
    </row>
    <row r="99" spans="1:6" ht="21" x14ac:dyDescent="0.3">
      <c r="A99" s="666">
        <v>5.1219999999999999</v>
      </c>
      <c r="B99" s="30"/>
      <c r="C99" s="30"/>
      <c r="D99" s="592" t="str">
        <f>Checklist!B104</f>
        <v>Has training focused on IEDs and WMDs appropriate to the position been provided to manager and supervisors?</v>
      </c>
      <c r="E99" s="535">
        <v>1</v>
      </c>
      <c r="F99" s="11"/>
    </row>
    <row r="100" spans="1:6" ht="21" x14ac:dyDescent="0.3">
      <c r="A100" s="666">
        <v>5.1230000000000002</v>
      </c>
      <c r="B100" s="30"/>
      <c r="C100" s="30"/>
      <c r="D100" s="592" t="str">
        <f>Checklist!B105</f>
        <v xml:space="preserve">Has training focused on IEDs and WMDs appropriate to the position been provided to front-line employees at least annually? </v>
      </c>
      <c r="E100" s="535">
        <v>1</v>
      </c>
      <c r="F100" s="11"/>
    </row>
    <row r="101" spans="1:6" ht="31.5" x14ac:dyDescent="0.3">
      <c r="A101" s="666">
        <v>5.1239999999999997</v>
      </c>
      <c r="B101" s="30"/>
      <c r="C101" s="30"/>
      <c r="D101" s="591" t="str">
        <f>Checklist!B106</f>
        <v>Do law enforcement/security department personnel, security managers at the agency receive specialized training in counter-terrorism annually? Summarize program in the justification.</v>
      </c>
      <c r="E101" s="535">
        <v>1</v>
      </c>
      <c r="F101" s="11"/>
    </row>
    <row r="102" spans="1:6" ht="42" x14ac:dyDescent="0.3">
      <c r="A102" s="666">
        <v>5.125</v>
      </c>
      <c r="B102" s="30"/>
      <c r="C102" s="30"/>
      <c r="D102" s="591" t="str">
        <f>Checklist!B107</f>
        <v xml:space="preserve">Do law enforcement/security department personnel at the agency receive specialized training supporting their incident management and emergency response roles at least annually? Summarize program in the justification. </v>
      </c>
      <c r="E102" s="535">
        <v>1</v>
      </c>
      <c r="F102" s="11"/>
    </row>
    <row r="103" spans="1:6" ht="21" x14ac:dyDescent="0.3">
      <c r="A103" s="506">
        <v>5.1260000000000003</v>
      </c>
      <c r="B103" s="29" t="s">
        <v>169</v>
      </c>
      <c r="C103" s="30"/>
      <c r="D103" s="594" t="str">
        <f>Checklist!B108</f>
        <v xml:space="preserve"> Does the agency have an established program to monitor and  schedule employee training/?</v>
      </c>
      <c r="E103" s="535">
        <v>1</v>
      </c>
      <c r="F103" s="11"/>
    </row>
    <row r="104" spans="1:6" ht="31.5" x14ac:dyDescent="0.3">
      <c r="A104" s="666">
        <v>5.1269999999999998</v>
      </c>
      <c r="B104" s="30"/>
      <c r="C104" s="30"/>
      <c r="D104" s="594" t="str">
        <f>Checklist!B109</f>
        <v>Does the agency have a system that records and tracks personnel training for all security-related courses (including initial, annual, periodic and other)?</v>
      </c>
      <c r="E104" s="535">
        <v>1</v>
      </c>
      <c r="F104" s="11"/>
    </row>
    <row r="105" spans="1:6" ht="31.5" x14ac:dyDescent="0.3">
      <c r="A105" s="666">
        <v>5.1280000000000001</v>
      </c>
      <c r="B105" s="30"/>
      <c r="C105" s="30"/>
      <c r="D105" s="594" t="str">
        <f>Checklist!B110</f>
        <v>Does the transit agency have a system that records and tracks personnel training for emergency response courses (including initial, periodic and other)?</v>
      </c>
      <c r="E105" s="535">
        <v>1</v>
      </c>
      <c r="F105" s="11"/>
    </row>
    <row r="106" spans="1:6" ht="21" x14ac:dyDescent="0.3">
      <c r="A106" s="666">
        <v>5.1289999999999996</v>
      </c>
      <c r="B106" s="30"/>
      <c r="C106" s="30"/>
      <c r="D106" s="589" t="str">
        <f>Checklist!B111</f>
        <v>Does the agency have a program to regularly review and update security awareness and emergency response training materials?</v>
      </c>
      <c r="E106" s="535">
        <v>1</v>
      </c>
      <c r="F106" s="11"/>
    </row>
    <row r="107" spans="1:6" ht="31.5" x14ac:dyDescent="0.3">
      <c r="A107" s="506">
        <v>5.13</v>
      </c>
      <c r="B107" s="29" t="s">
        <v>169</v>
      </c>
      <c r="C107" s="30" t="s">
        <v>187</v>
      </c>
      <c r="D107" s="510" t="str">
        <f>Checklist!B112</f>
        <v>Are all appropriate personnel notified via briefings, email, voicemail, or signage of changes in threat condition, protective measures or the employee watch programs?</v>
      </c>
      <c r="E107" s="535">
        <v>1</v>
      </c>
      <c r="F107" s="11"/>
    </row>
    <row r="108" spans="1:6" ht="42" x14ac:dyDescent="0.3">
      <c r="A108" s="506">
        <v>5.1310000000000002</v>
      </c>
      <c r="B108" s="29" t="s">
        <v>169</v>
      </c>
      <c r="C108" s="30" t="s">
        <v>183</v>
      </c>
      <c r="D108" s="511" t="str">
        <f>Checklist!B113</f>
        <v>Do the agency's security awareness and emergency response training programs cover response and recovery operations in critical facilities and infrastructure?  If so, summarize relevant provisions of program in the justification.</v>
      </c>
      <c r="E108" s="535">
        <v>1</v>
      </c>
      <c r="F108" s="11"/>
    </row>
    <row r="109" spans="1:6" ht="21" x14ac:dyDescent="0.3">
      <c r="A109" s="506">
        <v>5.1319999999999997</v>
      </c>
      <c r="B109" s="29" t="s">
        <v>169</v>
      </c>
      <c r="C109" s="30" t="s">
        <v>183</v>
      </c>
      <c r="D109" s="511" t="str">
        <f>Checklist!B114</f>
        <v xml:space="preserve">Has the agency provided training to regional first responders to enable them to operate in critical facilities and infrastructure?   </v>
      </c>
      <c r="E109" s="535">
        <v>1</v>
      </c>
      <c r="F109" s="11"/>
    </row>
    <row r="110" spans="1:6" ht="31.5" x14ac:dyDescent="0.3">
      <c r="A110" s="729">
        <v>5.133</v>
      </c>
      <c r="B110" s="31"/>
      <c r="C110" s="31"/>
      <c r="D110" s="61" t="str">
        <f>Checklist!B115</f>
        <v>Has the agency provided local law enforcement/first responders opportunities to familiarize themselves with agency’s system for response to emergencies? (e.g. Active Shooter, etc.)</v>
      </c>
      <c r="E110" s="535">
        <v>1</v>
      </c>
      <c r="F110" s="11"/>
    </row>
    <row r="111" spans="1:6" ht="31.5" x14ac:dyDescent="0.3">
      <c r="A111" s="514">
        <v>5.1340000000000003</v>
      </c>
      <c r="B111" s="31"/>
      <c r="C111" s="30" t="s">
        <v>184</v>
      </c>
      <c r="D111" s="62" t="str">
        <f>Checklist!B116</f>
        <v xml:space="preserve">Does training of transit system law enforcement and/or security personnel integrate the concept and employment of visible, random security measures? </v>
      </c>
      <c r="E111" s="535">
        <v>1</v>
      </c>
      <c r="F111" s="11"/>
    </row>
    <row r="112" spans="1:6" ht="32" thickBot="1" x14ac:dyDescent="0.35">
      <c r="A112" s="658">
        <v>5.1349999999999998</v>
      </c>
      <c r="B112" s="28" t="s">
        <v>169</v>
      </c>
      <c r="C112" s="76" t="s">
        <v>187</v>
      </c>
      <c r="D112" s="510" t="str">
        <f>Checklist!B117</f>
        <v>Has the agency implemented a program to train or orient first responders and other potential supporting assets (e.g., TSA regional personnel for VIPR exercises) on their system vehicle familiarization?</v>
      </c>
      <c r="E112" s="535">
        <v>1</v>
      </c>
      <c r="F112" s="11"/>
    </row>
    <row r="113" spans="1:6" ht="13.5" thickBot="1" x14ac:dyDescent="0.35">
      <c r="A113" s="582"/>
      <c r="B113" s="583"/>
      <c r="C113" s="81"/>
      <c r="D113" s="584" t="s">
        <v>60</v>
      </c>
      <c r="E113" s="596"/>
      <c r="F113" s="11"/>
    </row>
    <row r="114" spans="1:6" ht="21.5" thickBot="1" x14ac:dyDescent="0.35">
      <c r="A114" s="550">
        <v>6</v>
      </c>
      <c r="B114" s="551"/>
      <c r="C114" s="82"/>
      <c r="D114" s="571" t="s">
        <v>155</v>
      </c>
      <c r="E114" s="587"/>
      <c r="F114" s="11"/>
    </row>
    <row r="115" spans="1:6" ht="31.5" x14ac:dyDescent="0.3">
      <c r="A115" s="595">
        <v>6.101</v>
      </c>
      <c r="B115" s="28" t="s">
        <v>169</v>
      </c>
      <c r="C115" s="46"/>
      <c r="D115" s="562" t="str">
        <f>Checklist!B120</f>
        <v>Does the SSP contain or reference other documents identifying incremental actions (imminent or elevated) to be implemented for a NTAS threat?</v>
      </c>
      <c r="E115" s="535">
        <v>1</v>
      </c>
      <c r="F115" s="11"/>
    </row>
    <row r="116" spans="1:6" ht="21" x14ac:dyDescent="0.3">
      <c r="A116" s="569">
        <v>6.1020000000000003</v>
      </c>
      <c r="B116" s="28" t="s">
        <v>169</v>
      </c>
      <c r="C116" s="30" t="s">
        <v>185</v>
      </c>
      <c r="D116" s="597" t="str">
        <f>Checklist!B121</f>
        <v>Does the agency have actionable operational response protocols for the specific threat scenarios from NTAS?</v>
      </c>
      <c r="E116" s="535">
        <v>1</v>
      </c>
      <c r="F116" s="11"/>
    </row>
    <row r="117" spans="1:6" ht="32" thickBot="1" x14ac:dyDescent="0.35">
      <c r="A117" s="570">
        <v>6.1029999999999998</v>
      </c>
      <c r="B117" s="47"/>
      <c r="C117" s="76"/>
      <c r="D117" s="63" t="str">
        <f>Checklist!B122</f>
        <v>Has the agency provided annual training and/or instruction focused on job function regarding the incremental activities to be performed by employees?</v>
      </c>
      <c r="E117" s="535">
        <v>1</v>
      </c>
      <c r="F117" s="11"/>
    </row>
    <row r="118" spans="1:6" ht="13.5" thickBot="1" x14ac:dyDescent="0.35">
      <c r="A118" s="522"/>
      <c r="B118" s="583"/>
      <c r="C118" s="77"/>
      <c r="D118" s="584" t="s">
        <v>48</v>
      </c>
      <c r="E118" s="596"/>
      <c r="F118" s="11"/>
    </row>
    <row r="119" spans="1:6" ht="13.5" thickBot="1" x14ac:dyDescent="0.35">
      <c r="A119" s="550">
        <v>7</v>
      </c>
      <c r="B119" s="541"/>
      <c r="C119" s="82"/>
      <c r="D119" s="566" t="s">
        <v>61</v>
      </c>
      <c r="E119" s="587"/>
      <c r="F119" s="11"/>
    </row>
    <row r="120" spans="1:6" ht="21" x14ac:dyDescent="0.3">
      <c r="A120" s="598">
        <v>7.101</v>
      </c>
      <c r="B120" s="44" t="s">
        <v>169</v>
      </c>
      <c r="C120" s="46"/>
      <c r="D120" s="599" t="str">
        <f>Checklist!B125</f>
        <v>Has the transit agency developed and implemented a public security and emergency awareness program?</v>
      </c>
      <c r="E120" s="535">
        <v>1</v>
      </c>
      <c r="F120" s="11"/>
    </row>
    <row r="121" spans="1:6" ht="42" x14ac:dyDescent="0.3">
      <c r="A121" s="546">
        <v>7.1020000000000003</v>
      </c>
      <c r="B121" s="41" t="s">
        <v>169</v>
      </c>
      <c r="C121" s="30" t="s">
        <v>188</v>
      </c>
      <c r="D121" s="510" t="str">
        <f>Checklist!B126</f>
        <v>Does the agency provide active public outreach for security awareness and emergency preparedness (e.g., Transit Watch, “If You See Something, Say Something”, message boards, brochures, channel cards, posters, fliers)?</v>
      </c>
      <c r="E121" s="535">
        <v>1</v>
      </c>
      <c r="F121" s="11"/>
    </row>
    <row r="122" spans="1:6" x14ac:dyDescent="0.3">
      <c r="A122" s="600">
        <v>7.1029999999999998</v>
      </c>
      <c r="B122" s="42"/>
      <c r="C122" s="30" t="s">
        <v>188</v>
      </c>
      <c r="D122" s="510" t="str">
        <f>Checklist!B127</f>
        <v>Is the above consistent with agency's overall announcement program?</v>
      </c>
      <c r="E122" s="535">
        <v>1</v>
      </c>
      <c r="F122" s="11"/>
    </row>
    <row r="123" spans="1:6" ht="31.5" x14ac:dyDescent="0.3">
      <c r="A123" s="546">
        <v>7.1040000000000001</v>
      </c>
      <c r="B123" s="41" t="s">
        <v>169</v>
      </c>
      <c r="C123" s="30" t="s">
        <v>188</v>
      </c>
      <c r="D123" s="511" t="str">
        <f>Checklist!B128</f>
        <v>Are general security awareness and emergency preparedness messages included in public announcement messages at stations and on board vehicles?</v>
      </c>
      <c r="E123" s="535">
        <v>1</v>
      </c>
      <c r="F123" s="11"/>
    </row>
    <row r="124" spans="1:6" ht="52.5" x14ac:dyDescent="0.3">
      <c r="A124" s="546">
        <v>7.1050000000000004</v>
      </c>
      <c r="B124" s="41" t="s">
        <v>169</v>
      </c>
      <c r="C124" s="30" t="s">
        <v>188</v>
      </c>
      <c r="D124" s="510" t="str">
        <f>Checklist!B129</f>
        <v>Are passengers urged to report unattended property, suspicious behavior, and security concerns to uniformed crew members, law enforcement or security personnel, and/or a contact telephone number?  If so, summarize the type of materials used and content in the justification.</v>
      </c>
      <c r="E124" s="535">
        <v>1</v>
      </c>
      <c r="F124" s="11"/>
    </row>
    <row r="125" spans="1:6" ht="31.5" x14ac:dyDescent="0.3">
      <c r="A125" s="601">
        <v>7.1059999999999999</v>
      </c>
      <c r="B125" s="41" t="s">
        <v>169</v>
      </c>
      <c r="C125" s="30" t="s">
        <v>188</v>
      </c>
      <c r="D125" s="511" t="str">
        <f>Checklist!B130</f>
        <v xml:space="preserve">Does the agency have an appropriate mechanism in place for passengers to communicate a security concern? (e.g., 1-800 number, smart phone applications, social media, etc.)    </v>
      </c>
      <c r="E125" s="535">
        <v>1</v>
      </c>
      <c r="F125" s="11"/>
    </row>
    <row r="126" spans="1:6" ht="31.5" x14ac:dyDescent="0.3">
      <c r="A126" s="602">
        <v>7.1070000000000002</v>
      </c>
      <c r="B126" s="42"/>
      <c r="C126" s="30"/>
      <c r="D126" s="603" t="str">
        <f>Checklist!B131</f>
        <v xml:space="preserve">Does the agency issue public service announcements or press releases to social media regarding security and emergency protocols? (e.g. Twitter/ Facebook/etc., QRC codes, and/or apps for smart phones) </v>
      </c>
      <c r="E126" s="535">
        <v>1</v>
      </c>
      <c r="F126" s="11"/>
    </row>
    <row r="127" spans="1:6" ht="31.5" x14ac:dyDescent="0.3">
      <c r="A127" s="602">
        <v>7.1079999999999997</v>
      </c>
      <c r="B127" s="42"/>
      <c r="C127" s="30" t="s">
        <v>188</v>
      </c>
      <c r="D127" s="510" t="str">
        <f>Checklist!B132</f>
        <v xml:space="preserve">Does the agency issue public service announcements or press releases to local media regarding security or emergency protocols? (e.g. newspaper, radio and/or television) </v>
      </c>
      <c r="E127" s="535">
        <v>1</v>
      </c>
      <c r="F127" s="11"/>
    </row>
    <row r="128" spans="1:6" ht="31.5" x14ac:dyDescent="0.3">
      <c r="A128" s="604">
        <v>7.109</v>
      </c>
      <c r="B128" s="43"/>
      <c r="C128" s="30"/>
      <c r="D128" s="603" t="str">
        <f>Checklist!B133</f>
        <v>Does the transit agency conduct a volunteer training program for non-employees to aid with system evacuations and emergency response? If so, describe training program and activities.</v>
      </c>
      <c r="E128" s="535">
        <v>1</v>
      </c>
      <c r="F128" s="11"/>
    </row>
    <row r="129" spans="1:6" ht="31.5" x14ac:dyDescent="0.3">
      <c r="A129" s="604">
        <v>7.11</v>
      </c>
      <c r="B129" s="43"/>
      <c r="C129" s="30"/>
      <c r="D129" s="507" t="str">
        <f>Checklist!B134</f>
        <v>Does the transit agency conduct an outreach program to enlist members of the public as security awareness volunteers, similar to Neighborhood Watch programs?</v>
      </c>
      <c r="E129" s="535">
        <v>1</v>
      </c>
      <c r="F129" s="11"/>
    </row>
    <row r="130" spans="1:6" ht="21" x14ac:dyDescent="0.3">
      <c r="A130" s="605">
        <v>7.1109999999999998</v>
      </c>
      <c r="B130" s="32" t="s">
        <v>169</v>
      </c>
      <c r="C130" s="30" t="s">
        <v>183</v>
      </c>
      <c r="D130" s="510" t="str">
        <f>Checklist!B135</f>
        <v>Do public awareness materials and/or messages inform passengers on the means to evacuate safely from transit vehicles and facilities?</v>
      </c>
      <c r="E130" s="535">
        <v>1</v>
      </c>
      <c r="F130" s="11"/>
    </row>
    <row r="131" spans="1:6" ht="22" thickBot="1" x14ac:dyDescent="0.35">
      <c r="A131" s="606">
        <v>7.1120000000000001</v>
      </c>
      <c r="B131" s="47"/>
      <c r="C131" s="76"/>
      <c r="D131" s="607" t="str">
        <f>Checklist!B136</f>
        <v>Does the agency track and monitor customer complaints reported by passengers?</v>
      </c>
      <c r="E131" s="535">
        <v>1</v>
      </c>
      <c r="F131" s="11"/>
    </row>
    <row r="132" spans="1:6" ht="13.5" thickBot="1" x14ac:dyDescent="0.35">
      <c r="A132" s="582"/>
      <c r="B132" s="583"/>
      <c r="C132" s="81"/>
      <c r="D132" s="584" t="s">
        <v>167</v>
      </c>
      <c r="E132" s="585"/>
      <c r="F132" s="11"/>
    </row>
    <row r="133" spans="1:6" ht="13.5" thickBot="1" x14ac:dyDescent="0.35">
      <c r="A133" s="550">
        <v>8</v>
      </c>
      <c r="B133" s="551"/>
      <c r="C133" s="82"/>
      <c r="D133" s="608" t="s">
        <v>154</v>
      </c>
      <c r="E133" s="609"/>
      <c r="F133" s="11"/>
    </row>
    <row r="134" spans="1:6" ht="31.5" x14ac:dyDescent="0.3">
      <c r="A134" s="576">
        <v>8.1010000000000009</v>
      </c>
      <c r="B134" s="38" t="s">
        <v>169</v>
      </c>
      <c r="C134" s="46" t="s">
        <v>185</v>
      </c>
      <c r="D134" s="610" t="str">
        <f>Checklist!B139</f>
        <v>Does the agency have its own risk assessment process, approved by its management, for managing threats and vulnerabilities?  If so, summarize the process in the justification.</v>
      </c>
      <c r="E134" s="535">
        <v>1</v>
      </c>
      <c r="F134" s="11"/>
    </row>
    <row r="135" spans="1:6" ht="21" x14ac:dyDescent="0.3">
      <c r="A135" s="575">
        <v>8.1020000000000003</v>
      </c>
      <c r="B135" s="40" t="s">
        <v>169</v>
      </c>
      <c r="C135" s="30"/>
      <c r="D135" s="85" t="str">
        <f>Checklist!B140</f>
        <v>Has the agency identified facilities and systems it considers to be its critical assets?</v>
      </c>
      <c r="E135" s="535">
        <v>1</v>
      </c>
      <c r="F135" s="11"/>
    </row>
    <row r="136" spans="1:6" ht="31.5" x14ac:dyDescent="0.3">
      <c r="A136" s="575">
        <v>8.1029999999999998</v>
      </c>
      <c r="B136" s="40" t="s">
        <v>169</v>
      </c>
      <c r="C136" s="30" t="s">
        <v>185</v>
      </c>
      <c r="D136" s="511" t="str">
        <f>Checklist!B141</f>
        <v xml:space="preserve">Has the agency had an internal or external vulnerability assessment on its critical assets within the past 3 years?  Specify the dates of the most recent assessments and the entity(ies) that conducted the assessment(s).  </v>
      </c>
      <c r="E136" s="535">
        <v>1</v>
      </c>
      <c r="F136" s="11"/>
    </row>
    <row r="137" spans="1:6" ht="53" x14ac:dyDescent="0.3">
      <c r="A137" s="575">
        <v>8.1039999999999992</v>
      </c>
      <c r="B137" s="40" t="s">
        <v>169</v>
      </c>
      <c r="C137" s="30" t="s">
        <v>183</v>
      </c>
      <c r="D137" s="611" t="str">
        <f>Checklist!B142</f>
        <v>Has the agency had an internal or external Risk Assessment, analyzing threat, vulnerability, &amp; consequence, for critical assets and infrastructure, and systems within the past 3 years?  Have management and staff responsible for the risk assessment process been properly trained to manage the process?</v>
      </c>
      <c r="E137" s="535">
        <v>1</v>
      </c>
      <c r="F137" s="11"/>
    </row>
    <row r="138" spans="1:6" ht="31.5" x14ac:dyDescent="0.3">
      <c r="A138" s="575">
        <v>8.1050000000000004</v>
      </c>
      <c r="B138" s="40" t="s">
        <v>169</v>
      </c>
      <c r="C138" s="30" t="s">
        <v>185</v>
      </c>
      <c r="D138" s="511" t="str">
        <f>Checklist!B143</f>
        <v>Has the system implemented procedures to limit and monitor access to underground and underwater tunnels?  If so, summarize procedures in the justification.</v>
      </c>
      <c r="E138" s="535">
        <v>1</v>
      </c>
      <c r="F138" s="11"/>
    </row>
    <row r="139" spans="1:6" ht="21" x14ac:dyDescent="0.3">
      <c r="A139" s="574">
        <v>8.1059999999999999</v>
      </c>
      <c r="B139" s="39"/>
      <c r="C139" s="30"/>
      <c r="D139" s="513" t="str">
        <f>Checklist!B144</f>
        <v>Are security investments prioritized using information developed in the risk assessment process?</v>
      </c>
      <c r="E139" s="535">
        <v>1</v>
      </c>
      <c r="F139" s="11"/>
    </row>
    <row r="140" spans="1:6" ht="21.5" thickBot="1" x14ac:dyDescent="0.35">
      <c r="A140" s="575">
        <v>8.1069999999999993</v>
      </c>
      <c r="B140" s="38" t="s">
        <v>169</v>
      </c>
      <c r="C140" s="76" t="s">
        <v>183</v>
      </c>
      <c r="D140" s="612" t="str">
        <f>Checklist!B145</f>
        <v>Upon request, has TSA been provided access to the agency's vulnerability assessments, Security Plan and related documents?</v>
      </c>
      <c r="E140" s="535">
        <v>1</v>
      </c>
      <c r="F140" s="11"/>
    </row>
    <row r="141" spans="1:6" x14ac:dyDescent="0.3">
      <c r="A141" s="522"/>
      <c r="B141" s="523"/>
      <c r="C141" s="81"/>
      <c r="D141" s="613" t="s">
        <v>47</v>
      </c>
      <c r="E141" s="596"/>
      <c r="F141" s="11"/>
    </row>
    <row r="142" spans="1:6" ht="21.5" thickBot="1" x14ac:dyDescent="0.35">
      <c r="A142" s="550">
        <v>9</v>
      </c>
      <c r="B142" s="551"/>
      <c r="C142" s="82"/>
      <c r="D142" s="614" t="s">
        <v>153</v>
      </c>
      <c r="E142" s="587"/>
      <c r="F142" s="11"/>
    </row>
    <row r="143" spans="1:6" ht="31.5" x14ac:dyDescent="0.3">
      <c r="A143" s="544">
        <v>9.1010000000000009</v>
      </c>
      <c r="B143" s="28" t="s">
        <v>169</v>
      </c>
      <c r="C143" s="46"/>
      <c r="D143" s="615" t="str">
        <f>Checklist!B148</f>
        <v xml:space="preserve">Does the agency have a formalized process and procedures for reporting and exchange of threat and intelligence information with Federal, State, and/or local law enforcement agencies? </v>
      </c>
      <c r="E143" s="535">
        <v>1</v>
      </c>
      <c r="F143" s="11"/>
    </row>
    <row r="144" spans="1:6" ht="31.5" x14ac:dyDescent="0.3">
      <c r="A144" s="534">
        <v>9.1020000000000003</v>
      </c>
      <c r="B144" s="29" t="s">
        <v>169</v>
      </c>
      <c r="C144" s="30" t="s">
        <v>185</v>
      </c>
      <c r="D144" s="510" t="str">
        <f>Checklist!B149</f>
        <v>Does the agency report threat and intelligence information directly to FBI Joint Terrorism Task Force (JTTF) or other regional anti-terrorism task force?</v>
      </c>
      <c r="E144" s="535">
        <v>1</v>
      </c>
      <c r="F144" s="11"/>
    </row>
    <row r="145" spans="1:6" ht="21" x14ac:dyDescent="0.3">
      <c r="A145" s="730">
        <v>9.1029999999999998</v>
      </c>
      <c r="B145" s="31"/>
      <c r="C145" s="31"/>
      <c r="D145" s="85" t="str">
        <f>Checklist!B150</f>
        <v>Does the agency have policies requiring employees to report (internal or external) suspicious activity to their supervisor or management?</v>
      </c>
      <c r="E145" s="535">
        <v>1</v>
      </c>
      <c r="F145" s="11"/>
    </row>
    <row r="146" spans="1:6" ht="31.5" x14ac:dyDescent="0.3">
      <c r="A146" s="534">
        <v>9.1039999999999992</v>
      </c>
      <c r="B146" s="29" t="s">
        <v>169</v>
      </c>
      <c r="C146" s="30" t="s">
        <v>185</v>
      </c>
      <c r="D146" s="511" t="str">
        <f>Checklist!B151</f>
        <v>Does the system have a protocol to report threats or significant security concerns to appropriate law enforcement authorities, and TSA's Transportation Security Operations Center (TSOC)?</v>
      </c>
      <c r="E146" s="535">
        <v>1</v>
      </c>
      <c r="F146" s="11"/>
    </row>
    <row r="147" spans="1:6" ht="42" x14ac:dyDescent="0.3">
      <c r="A147" s="600">
        <v>9.1050000000000004</v>
      </c>
      <c r="B147" s="42"/>
      <c r="C147" s="30"/>
      <c r="D147" s="63" t="str">
        <f>Checklist!B152</f>
        <v>Does the agency routinely receive threat and intelligence information directly from any Federal government agency, State Homeland Security Office, Regional or State Intelligence Fusion Center,  PT-ISAC, or other transit agencies? If so, describe frequency.</v>
      </c>
      <c r="E147" s="535">
        <v>1</v>
      </c>
      <c r="F147" s="11"/>
    </row>
    <row r="148" spans="1:6" ht="21.5" thickBot="1" x14ac:dyDescent="0.35">
      <c r="A148" s="568">
        <v>9.1059999999999999</v>
      </c>
      <c r="B148" s="12"/>
      <c r="C148" s="76"/>
      <c r="D148" s="616" t="str">
        <f>Checklist!B153</f>
        <v>Does the agency report their NTD security data to FTA as required by 49 CFR 659?</v>
      </c>
      <c r="E148" s="535">
        <v>1</v>
      </c>
      <c r="F148" s="11"/>
    </row>
    <row r="149" spans="1:6" ht="13.5" thickBot="1" x14ac:dyDescent="0.35">
      <c r="A149" s="539"/>
      <c r="B149" s="540"/>
      <c r="C149" s="80"/>
      <c r="D149" s="646" t="s">
        <v>59</v>
      </c>
      <c r="E149" s="617"/>
      <c r="F149" s="11"/>
    </row>
    <row r="150" spans="1:6" ht="13.5" thickBot="1" x14ac:dyDescent="0.35">
      <c r="A150" s="539">
        <v>10</v>
      </c>
      <c r="B150" s="540"/>
      <c r="C150" s="80"/>
      <c r="D150" s="566" t="s">
        <v>152</v>
      </c>
      <c r="E150" s="617"/>
      <c r="F150" s="11"/>
    </row>
    <row r="151" spans="1:6" ht="42" x14ac:dyDescent="0.3">
      <c r="A151" s="598">
        <v>10.101000000000001</v>
      </c>
      <c r="B151" s="44" t="s">
        <v>169</v>
      </c>
      <c r="C151" s="46"/>
      <c r="D151" s="618" t="str">
        <f>Checklist!B156</f>
        <v>Does the agency have a documented process to develop an approved, coordinated schedule for all emergency management program activities, including local/regional emergency planning and participation in exercises and drills?</v>
      </c>
      <c r="E151" s="535">
        <v>1</v>
      </c>
      <c r="F151" s="11"/>
    </row>
    <row r="152" spans="1:6" ht="31.5" x14ac:dyDescent="0.3">
      <c r="A152" s="546">
        <v>10.102</v>
      </c>
      <c r="B152" s="41" t="s">
        <v>169</v>
      </c>
      <c r="C152" s="30"/>
      <c r="D152" s="557" t="str">
        <f>Checklist!B157</f>
        <v>Does the agency’s or SSP describe or reference how the agency performs its emergency planning responsibilities and requirements regarding emergency drills and exercises?</v>
      </c>
      <c r="E152" s="535">
        <v>1</v>
      </c>
      <c r="F152" s="11"/>
    </row>
    <row r="153" spans="1:6" ht="31.5" x14ac:dyDescent="0.3">
      <c r="A153" s="546">
        <v>10.103</v>
      </c>
      <c r="B153" s="41" t="s">
        <v>169</v>
      </c>
      <c r="C153" s="30" t="s">
        <v>186</v>
      </c>
      <c r="D153" s="561" t="str">
        <f>Checklist!B158</f>
        <v>Does the agency evaluate its emergency preparedness by using annual field exercises, tabletop exercises, and/or drills?  If so, please summarize the exercise events held in the past year.</v>
      </c>
      <c r="E153" s="535">
        <v>1</v>
      </c>
      <c r="F153" s="11"/>
    </row>
    <row r="154" spans="1:6" ht="21" x14ac:dyDescent="0.3">
      <c r="A154" s="546">
        <v>10.103999999999999</v>
      </c>
      <c r="B154" s="41" t="s">
        <v>169</v>
      </c>
      <c r="C154" s="30"/>
      <c r="D154" s="557" t="str">
        <f>Checklist!B159</f>
        <v>Does the agency's SPP or a related document include a requirement for annual field exercises, tabletops and drills?</v>
      </c>
      <c r="E154" s="535">
        <v>1</v>
      </c>
      <c r="F154" s="11"/>
    </row>
    <row r="155" spans="1:6" ht="31.5" x14ac:dyDescent="0.3">
      <c r="A155" s="546">
        <v>10.105</v>
      </c>
      <c r="B155" s="41" t="s">
        <v>169</v>
      </c>
      <c r="C155" s="30"/>
      <c r="D155" s="557" t="str">
        <f>Checklist!B160</f>
        <v>Does the agency’s SPP or SSP describe or reference how the agency documents the results of its emergency preparedness evaluations?  (i.e., briefings, after action reports and implementation of findings)</v>
      </c>
      <c r="E155" s="535">
        <v>1</v>
      </c>
      <c r="F155" s="11"/>
    </row>
    <row r="156" spans="1:6" ht="31.5" x14ac:dyDescent="0.3">
      <c r="A156" s="537">
        <v>10.106</v>
      </c>
      <c r="B156" s="30"/>
      <c r="C156" s="30"/>
      <c r="D156" s="557" t="str">
        <f>Checklist!B161</f>
        <v>Does the agency’s SPP or a related document describe or reference its program for providing employee training on emergency response protocols and procedures?</v>
      </c>
      <c r="E156" s="535">
        <v>1</v>
      </c>
      <c r="F156" s="11"/>
    </row>
    <row r="157" spans="1:6" ht="21" x14ac:dyDescent="0.3">
      <c r="A157" s="546">
        <v>10.106999999999999</v>
      </c>
      <c r="B157" s="41" t="s">
        <v>169</v>
      </c>
      <c r="C157" s="30"/>
      <c r="D157" s="562" t="str">
        <f>Checklist!B162</f>
        <v>Does the agency participate as an active player in full-scale, regional exercises,  held at least annually?</v>
      </c>
      <c r="E157" s="535">
        <v>1</v>
      </c>
      <c r="F157" s="11"/>
    </row>
    <row r="158" spans="1:6" ht="21" x14ac:dyDescent="0.3">
      <c r="A158" s="730">
        <v>10.108000000000001</v>
      </c>
      <c r="B158" s="31"/>
      <c r="C158" s="31"/>
      <c r="D158" s="562" t="str">
        <f>Checklist!B163</f>
        <v>In the last year, has the agency conducted drills or exercises specifically focus on active shooter scenarios with its employees?</v>
      </c>
      <c r="E158" s="535">
        <v>1</v>
      </c>
      <c r="F158" s="11"/>
    </row>
    <row r="159" spans="1:6" ht="42" x14ac:dyDescent="0.3">
      <c r="A159" s="537">
        <v>10.109</v>
      </c>
      <c r="B159" s="30"/>
      <c r="C159" s="30" t="s">
        <v>186</v>
      </c>
      <c r="D159" s="597" t="str">
        <f>Checklist!B164</f>
        <v xml:space="preserve">In the last year, has the agency conducted and/or participated in  a drill, tabletop exercise, and/or field exercise including scenarios involving (i) IED's and (ii) WMD (chemical, biological, radiological, nuclear) with other transit agencies and first responders (e.g., NTAS scenarios)? </v>
      </c>
      <c r="E159" s="535">
        <v>1</v>
      </c>
      <c r="F159" s="11"/>
    </row>
    <row r="160" spans="1:6" ht="31.5" x14ac:dyDescent="0.3">
      <c r="A160" s="537">
        <v>10.11</v>
      </c>
      <c r="B160" s="30"/>
      <c r="C160" s="30" t="s">
        <v>186</v>
      </c>
      <c r="D160" s="597" t="str">
        <f>Checklist!B165</f>
        <v>In the last year, has the agency reviewed results and prepared after-action reports to assess performance and develop lessons learned for all drills, tabletop, and/or field exercises</v>
      </c>
      <c r="E160" s="535">
        <v>1</v>
      </c>
      <c r="F160" s="11"/>
    </row>
    <row r="161" spans="1:6" ht="42" x14ac:dyDescent="0.3">
      <c r="A161" s="537">
        <v>10.111000000000001</v>
      </c>
      <c r="B161" s="30"/>
      <c r="C161" s="30" t="s">
        <v>186</v>
      </c>
      <c r="D161" s="561" t="str">
        <f>Checklist!B166</f>
        <v xml:space="preserve">In the last 12 months, has the agency updated plans, protocols and processes to incorporate after-action report recommendations/findings or corrective actions?  If so, summarize the actions taken in the justification. </v>
      </c>
      <c r="E161" s="535">
        <v>1</v>
      </c>
      <c r="F161" s="11"/>
    </row>
    <row r="162" spans="1:6" ht="31.5" x14ac:dyDescent="0.3">
      <c r="A162" s="537">
        <v>10.112</v>
      </c>
      <c r="B162" s="30"/>
      <c r="C162" s="30"/>
      <c r="D162" s="559" t="str">
        <f>Checklist!B167</f>
        <v>Has the agency established a system for objectively measure and assess its performance during emergency exercises and to measure improvements?</v>
      </c>
      <c r="E162" s="535">
        <v>1</v>
      </c>
      <c r="F162" s="11"/>
    </row>
    <row r="163" spans="1:6" ht="52.5" x14ac:dyDescent="0.3">
      <c r="A163" s="546">
        <v>10.113</v>
      </c>
      <c r="B163" s="41" t="s">
        <v>169</v>
      </c>
      <c r="C163" s="30" t="s">
        <v>183</v>
      </c>
      <c r="D163" s="561" t="str">
        <f>Checklist!B168</f>
        <v>Does the system conduct drills and exercises of its security and emergency response plans to test capabilities of i.) employees and ii.) first responders to operate effectively throughout the agencies system? (i.e., facilities, stations, office buildings, terminals,  underwater/ underground infrastructure and other critical systems)</v>
      </c>
      <c r="E163" s="535">
        <v>1</v>
      </c>
      <c r="F163" s="11"/>
    </row>
    <row r="164" spans="1:6" ht="32" thickBot="1" x14ac:dyDescent="0.35">
      <c r="A164" s="619">
        <v>10.114000000000001</v>
      </c>
      <c r="B164" s="44" t="s">
        <v>169</v>
      </c>
      <c r="C164" s="76" t="s">
        <v>186</v>
      </c>
      <c r="D164" s="620" t="str">
        <f>Checklist!B169</f>
        <v>Does the transit system integrate local and regional first responders in drills, tabletop exercises, and/or field exercises?  If so, summarize each joint event and state when it took place.</v>
      </c>
      <c r="E164" s="535">
        <v>1</v>
      </c>
      <c r="F164" s="11"/>
    </row>
    <row r="165" spans="1:6" ht="13.5" thickBot="1" x14ac:dyDescent="0.35">
      <c r="A165" s="539">
        <v>11</v>
      </c>
      <c r="B165" s="540"/>
      <c r="C165" s="80"/>
      <c r="D165" s="566" t="s">
        <v>143</v>
      </c>
      <c r="E165" s="617"/>
      <c r="F165" s="11"/>
    </row>
    <row r="166" spans="1:6" ht="31.5" x14ac:dyDescent="0.3">
      <c r="A166" s="598">
        <v>11.101000000000001</v>
      </c>
      <c r="B166" s="47" t="s">
        <v>169</v>
      </c>
      <c r="C166" s="46"/>
      <c r="D166" s="621" t="str">
        <f>Checklist!B171</f>
        <v>Has the agency conducted a risk assessment to identify operational control and communication/business enterprise IT assets and potential vulnerabilities?</v>
      </c>
      <c r="E166" s="535">
        <v>1</v>
      </c>
      <c r="F166" s="11"/>
    </row>
    <row r="167" spans="1:6" ht="31.5" x14ac:dyDescent="0.3">
      <c r="A167" s="537">
        <v>11.102</v>
      </c>
      <c r="B167" s="30"/>
      <c r="C167" s="30"/>
      <c r="D167" s="557" t="str">
        <f>Checklist!B172</f>
        <v>Has the agency implemented protocols to ensure that all IT facilities (e.g., data centers, server rooms, etc.) and equipment are properly secured to guard against internal or external threats or attacks?</v>
      </c>
      <c r="E167" s="535">
        <v>1</v>
      </c>
      <c r="F167" s="11"/>
    </row>
    <row r="168" spans="1:6" ht="21" x14ac:dyDescent="0.3">
      <c r="A168" s="537">
        <v>11.103</v>
      </c>
      <c r="B168" s="30"/>
      <c r="C168" s="30"/>
      <c r="D168" s="557" t="str">
        <f>Checklist!B173</f>
        <v>Has a written strategy been developed and integrated into the overall security program to mitigate the cyber risk identified?</v>
      </c>
      <c r="E168" s="535">
        <v>1</v>
      </c>
      <c r="F168" s="11"/>
    </row>
    <row r="169" spans="1:6" ht="52.5" x14ac:dyDescent="0.3">
      <c r="A169" s="537">
        <v>11.103999999999999</v>
      </c>
      <c r="B169" s="30"/>
      <c r="C169" s="30"/>
      <c r="D169" s="557" t="str">
        <f>Checklist!B174</f>
        <v>Does the agency have a designated representative to secure the internal network through appropriate access controls for employees, a strong authentication (i.e., password) policy, encrypting sensitive data, and employing network security infrastructure (example: firewalls, intrusion detection systems, IT security audits, antivirus, etc.)?</v>
      </c>
      <c r="E169" s="535">
        <v>1</v>
      </c>
      <c r="F169" s="11"/>
    </row>
    <row r="170" spans="1:6" ht="31.5" x14ac:dyDescent="0.3">
      <c r="A170" s="537">
        <v>11.105</v>
      </c>
      <c r="B170" s="30"/>
      <c r="C170" s="30"/>
      <c r="D170" s="557" t="str">
        <f>Checklist!B175</f>
        <v>Does the agency ensure that recurring cyber security training reinforces security roles, responsibilities, and duties of employees at all levels to protect against and recognize cyber threats?</v>
      </c>
      <c r="E170" s="535">
        <v>1</v>
      </c>
      <c r="F170" s="11"/>
    </row>
    <row r="171" spans="1:6" ht="21" x14ac:dyDescent="0.3">
      <c r="A171" s="546">
        <v>11.106</v>
      </c>
      <c r="B171" s="30" t="s">
        <v>169</v>
      </c>
      <c r="C171" s="30"/>
      <c r="D171" s="557" t="str">
        <f>Checklist!B176</f>
        <v>Has the agency established a cyber-incident response and reporting protocol?</v>
      </c>
      <c r="E171" s="535">
        <v>1</v>
      </c>
      <c r="F171" s="11"/>
    </row>
    <row r="172" spans="1:6" ht="32" thickBot="1" x14ac:dyDescent="0.35">
      <c r="A172" s="568">
        <v>11.106999999999999</v>
      </c>
      <c r="B172" s="47"/>
      <c r="C172" s="76"/>
      <c r="D172" s="621" t="str">
        <f>Checklist!B177</f>
        <v>Is the agency aware of and using available resources (e.g., standards, PT-ISAC, US CERT, National Cyber Security Communication and Integration Center, etc.)?</v>
      </c>
      <c r="E172" s="535">
        <v>1</v>
      </c>
      <c r="F172" s="11"/>
    </row>
    <row r="173" spans="1:6" x14ac:dyDescent="0.3">
      <c r="A173" s="522"/>
      <c r="B173" s="523"/>
      <c r="C173" s="81"/>
      <c r="D173" s="613" t="s">
        <v>2</v>
      </c>
      <c r="E173" s="596"/>
      <c r="F173" s="11"/>
    </row>
    <row r="174" spans="1:6" ht="21.5" thickBot="1" x14ac:dyDescent="0.35">
      <c r="A174" s="550">
        <v>12</v>
      </c>
      <c r="B174" s="551"/>
      <c r="C174" s="82"/>
      <c r="D174" s="622" t="s">
        <v>23</v>
      </c>
      <c r="E174" s="587"/>
      <c r="F174" s="11"/>
    </row>
    <row r="175" spans="1:6" x14ac:dyDescent="0.3">
      <c r="A175" s="598">
        <v>12.101000000000001</v>
      </c>
      <c r="B175" s="44" t="s">
        <v>169</v>
      </c>
      <c r="C175" s="46"/>
      <c r="D175" s="623" t="str">
        <f>Checklist!B180</f>
        <v xml:space="preserve">Have assets and facilities requiring restricted access been identified? </v>
      </c>
      <c r="E175" s="535">
        <v>1</v>
      </c>
      <c r="F175" s="11"/>
    </row>
    <row r="176" spans="1:6" ht="21" x14ac:dyDescent="0.3">
      <c r="A176" s="546">
        <v>12.102</v>
      </c>
      <c r="B176" s="41" t="s">
        <v>169</v>
      </c>
      <c r="C176" s="30"/>
      <c r="D176" s="61" t="str">
        <f>Checklist!B181</f>
        <v>Are ID badges or other measures employed to restrict access to facilities not open to the public?</v>
      </c>
      <c r="E176" s="535">
        <v>1</v>
      </c>
      <c r="F176" s="11"/>
    </row>
    <row r="177" spans="1:6" ht="31.5" x14ac:dyDescent="0.3">
      <c r="A177" s="546">
        <v>12.103</v>
      </c>
      <c r="B177" s="41" t="s">
        <v>169</v>
      </c>
      <c r="C177" s="30" t="s">
        <v>185</v>
      </c>
      <c r="D177" s="510" t="str">
        <f>Checklist!B182</f>
        <v>Has the transit agency developed and implemented procedures to monitor, update and document access control (e.g. card key, ID badges, keys, safe combinations, etc.)?</v>
      </c>
      <c r="E177" s="535">
        <v>1</v>
      </c>
      <c r="F177" s="11"/>
    </row>
    <row r="178" spans="1:6" ht="21" x14ac:dyDescent="0.3">
      <c r="A178" s="546">
        <v>12.103999999999999</v>
      </c>
      <c r="B178" s="41" t="s">
        <v>169</v>
      </c>
      <c r="C178" s="30"/>
      <c r="D178" s="63" t="str">
        <f>Checklist!B183</f>
        <v>Does the agency have documented procedures for issuing ID badges to visitors and contractors?</v>
      </c>
      <c r="E178" s="535">
        <v>1</v>
      </c>
      <c r="F178" s="11"/>
    </row>
    <row r="179" spans="1:6" ht="21" x14ac:dyDescent="0.3">
      <c r="A179" s="537">
        <v>12.105</v>
      </c>
      <c r="B179" s="30"/>
      <c r="C179" s="30"/>
      <c r="D179" s="61" t="str">
        <f>Checklist!B184</f>
        <v>Does the agency has a documented policy that requires visitors to be escorted when accessing non-public areas.</v>
      </c>
      <c r="E179" s="535">
        <v>1</v>
      </c>
      <c r="F179" s="11"/>
    </row>
    <row r="180" spans="1:6" x14ac:dyDescent="0.3">
      <c r="A180" s="537">
        <v>12.106</v>
      </c>
      <c r="B180" s="30"/>
      <c r="C180" s="30"/>
      <c r="D180" s="61" t="str">
        <f>Checklist!B185</f>
        <v>Is CCTV equipment installed in transit agency facilities?</v>
      </c>
      <c r="E180" s="535">
        <v>1</v>
      </c>
      <c r="F180" s="11"/>
    </row>
    <row r="181" spans="1:6" ht="21" x14ac:dyDescent="0.3">
      <c r="A181" s="538">
        <v>12.106999999999999</v>
      </c>
      <c r="B181" s="31"/>
      <c r="C181" s="30"/>
      <c r="D181" s="61" t="str">
        <f>Checklist!B186</f>
        <v>Is CCTV equipment protecting critical assets interfaced with an access control system?</v>
      </c>
      <c r="E181" s="535">
        <v>1</v>
      </c>
      <c r="F181" s="11"/>
    </row>
    <row r="182" spans="1:6" x14ac:dyDescent="0.3">
      <c r="A182" s="538">
        <v>12.108000000000001</v>
      </c>
      <c r="B182" s="31"/>
      <c r="C182" s="30"/>
      <c r="D182" s="61" t="str">
        <f>Checklist!B187</f>
        <v>Is CCTV equipment installed on transit vehicles?</v>
      </c>
      <c r="E182" s="535">
        <v>1</v>
      </c>
      <c r="F182" s="11"/>
    </row>
    <row r="183" spans="1:6" ht="42" x14ac:dyDescent="0.3">
      <c r="A183" s="537">
        <v>12.109</v>
      </c>
      <c r="B183" s="30"/>
      <c r="C183" s="30"/>
      <c r="D183" s="61" t="str">
        <f>Checklist!B188</f>
        <v>Are Crime Prevention through Environmental Design (CPTED) and technology (e.g., CCTV, access control, intrusion detection, bollards, etc.) incorporated into design criteria for all new and/or existing capital projects?</v>
      </c>
      <c r="E183" s="535">
        <v>1</v>
      </c>
      <c r="F183" s="11"/>
    </row>
    <row r="184" spans="1:6" ht="31.5" x14ac:dyDescent="0.3">
      <c r="A184" s="537">
        <v>12.11</v>
      </c>
      <c r="B184" s="30"/>
      <c r="C184" s="30"/>
      <c r="D184" s="85" t="str">
        <f>Checklist!B189</f>
        <v>Does the agency use fencing, barriers, and/or intrusion detection to protect against unauthorized entry into stations, facilities, and other identified critical assets?</v>
      </c>
      <c r="E184" s="535">
        <v>1</v>
      </c>
      <c r="F184" s="11"/>
    </row>
    <row r="185" spans="1:6" ht="52.5" x14ac:dyDescent="0.3">
      <c r="A185" s="546">
        <v>12.111000000000001</v>
      </c>
      <c r="B185" s="41" t="s">
        <v>169</v>
      </c>
      <c r="C185" s="30" t="s">
        <v>185</v>
      </c>
      <c r="D185" s="624" t="str">
        <f>Checklist!B190</f>
        <v>Has the system implemented protective measures to secure high risk/high consequence assets and critical systems?  (i.e., CCTV, intrusion detection systems, smart camera technology, fencing, enhanced lighting, access control, LE patrols, K-9s, protection of ventilation systems)</v>
      </c>
      <c r="E185" s="535">
        <v>1</v>
      </c>
      <c r="F185" s="11"/>
    </row>
    <row r="186" spans="1:6" ht="21" x14ac:dyDescent="0.3">
      <c r="A186" s="537">
        <v>12.112</v>
      </c>
      <c r="B186" s="30"/>
      <c r="C186" s="30"/>
      <c r="D186" s="63" t="str">
        <f>Checklist!B191</f>
        <v>Does the transit agency monitor a network of security, fire, duress, intrusion, utility and internal 911 alarm systems?</v>
      </c>
      <c r="E186" s="535">
        <v>1</v>
      </c>
      <c r="F186" s="11"/>
    </row>
    <row r="187" spans="1:6" ht="21" x14ac:dyDescent="0.3">
      <c r="A187" s="537">
        <v>12.113</v>
      </c>
      <c r="B187" s="30"/>
      <c r="C187" s="30"/>
      <c r="D187" s="63" t="str">
        <f>Checklist!B192</f>
        <v xml:space="preserve">Does the agency provide a method for passengers and visitors to report security and safety concerns from within the agency's system? </v>
      </c>
      <c r="E187" s="535">
        <v>1</v>
      </c>
      <c r="F187" s="11"/>
    </row>
    <row r="188" spans="1:6" ht="21" x14ac:dyDescent="0.3">
      <c r="A188" s="537">
        <v>12.114000000000001</v>
      </c>
      <c r="B188" s="30"/>
      <c r="C188" s="30"/>
      <c r="D188" s="507" t="str">
        <f>Checklist!B193</f>
        <v>Does the transit agency  administer an automated employee access control system and perform corrective analysis of security breaches?</v>
      </c>
      <c r="E188" s="535">
        <v>1</v>
      </c>
      <c r="F188" s="11"/>
    </row>
    <row r="189" spans="1:6" ht="21" x14ac:dyDescent="0.3">
      <c r="A189" s="537">
        <v>12.115</v>
      </c>
      <c r="B189" s="30"/>
      <c r="C189" s="30"/>
      <c r="D189" s="63" t="str">
        <f>Checklist!B194</f>
        <v>Does the agency have policies and procedures for screening of mail and/or outside deliveries?</v>
      </c>
      <c r="E189" s="535">
        <v>1</v>
      </c>
      <c r="F189" s="11"/>
    </row>
    <row r="190" spans="1:6" ht="21" x14ac:dyDescent="0.3">
      <c r="A190" s="537">
        <v>12.116</v>
      </c>
      <c r="B190" s="30"/>
      <c r="C190" s="30"/>
      <c r="D190" s="63" t="str">
        <f>Checklist!B195</f>
        <v>Have locks, bullet resistant materials and anti-fragmentation materials been installed/used at critical locations?</v>
      </c>
      <c r="E190" s="535">
        <v>1</v>
      </c>
      <c r="F190" s="11"/>
    </row>
    <row r="191" spans="1:6" ht="63" x14ac:dyDescent="0.3">
      <c r="A191" s="537">
        <v>12.117000000000001</v>
      </c>
      <c r="B191" s="30"/>
      <c r="C191" s="30"/>
      <c r="D191" s="63" t="str">
        <f>Checklist!B196</f>
        <v>Does the agency use National Fire Protection Association (NFPA) Standard 130 or equivalent to evaluate fire/life safety in station design or modifications? (including fire detection systems, firewalls and flame-resistant materials, back-up powered emergency lighting, defaults in turnstile and other systems supporting emergency exists, and pre-recorded public announcements)</v>
      </c>
      <c r="E191" s="535">
        <v>1</v>
      </c>
      <c r="F191" s="11"/>
    </row>
    <row r="192" spans="1:6" ht="31.5" x14ac:dyDescent="0.3">
      <c r="A192" s="537">
        <v>12.118</v>
      </c>
      <c r="B192" s="30"/>
      <c r="C192" s="30"/>
      <c r="D192" s="507" t="str">
        <f>Checklist!B197</f>
        <v>Is directional signage with adequate lighting provided in a consistent manner throughout their system, both to provide orientation and to support emergency evacuation?</v>
      </c>
      <c r="E192" s="535">
        <v>1</v>
      </c>
      <c r="F192" s="11"/>
    </row>
    <row r="193" spans="1:6" ht="21" x14ac:dyDescent="0.3">
      <c r="A193" s="537">
        <v>12.119</v>
      </c>
      <c r="B193" s="30"/>
      <c r="C193" s="30"/>
      <c r="D193" s="63" t="str">
        <f>Checklist!B198</f>
        <v xml:space="preserve">Are gates and locks used on all facility doors to prevent unauthorized access during operating hours? </v>
      </c>
      <c r="E193" s="535">
        <v>1</v>
      </c>
      <c r="F193" s="11"/>
    </row>
    <row r="194" spans="1:6" ht="21" x14ac:dyDescent="0.3">
      <c r="A194" s="537">
        <v>12.12</v>
      </c>
      <c r="B194" s="30"/>
      <c r="C194" s="30"/>
      <c r="D194" s="63" t="str">
        <f>Checklist!B199</f>
        <v xml:space="preserve">Are keys controlled through an established program that is documented? </v>
      </c>
      <c r="E194" s="535">
        <v>1</v>
      </c>
      <c r="F194" s="11"/>
    </row>
    <row r="195" spans="1:6" ht="21" x14ac:dyDescent="0.3">
      <c r="A195" s="546">
        <v>12.121</v>
      </c>
      <c r="B195" s="41" t="s">
        <v>169</v>
      </c>
      <c r="C195" s="30"/>
      <c r="D195" s="63" t="str">
        <f>Checklist!B200</f>
        <v>Are gates and locks used to close down system facilities after operating hours?</v>
      </c>
      <c r="E195" s="535">
        <v>1</v>
      </c>
      <c r="F195" s="11"/>
    </row>
    <row r="196" spans="1:6" ht="21" x14ac:dyDescent="0.3">
      <c r="A196" s="537">
        <v>12.122</v>
      </c>
      <c r="B196" s="30"/>
      <c r="C196" s="30"/>
      <c r="D196" s="63" t="str">
        <f>Checklist!B201</f>
        <v>Do transit vehicles have radios, silent alarms, and/or passenger communication systems?</v>
      </c>
      <c r="E196" s="535">
        <v>1</v>
      </c>
      <c r="F196" s="11"/>
    </row>
    <row r="197" spans="1:6" ht="21" x14ac:dyDescent="0.3">
      <c r="A197" s="537">
        <v>12.122999999999999</v>
      </c>
      <c r="B197" s="30"/>
      <c r="C197" s="30"/>
      <c r="D197" s="63" t="str">
        <f>Checklist!B202</f>
        <v>Does the transit agency use graffiti-resistant/etch-resistant materials for walls, ceilings, and windows?</v>
      </c>
      <c r="E197" s="535">
        <v>1</v>
      </c>
      <c r="F197" s="11"/>
    </row>
    <row r="198" spans="1:6" ht="42" x14ac:dyDescent="0.3">
      <c r="A198" s="546">
        <v>12.124000000000001</v>
      </c>
      <c r="B198" s="41" t="s">
        <v>169</v>
      </c>
      <c r="C198" s="30"/>
      <c r="D198" s="63" t="str">
        <f>Checklist!B203</f>
        <v>Are Uninterruptible Power Supply (UPS) or redundant power sources provided for safety and security of critical equipment, fire detection, alarm and suppression systems; public address; call-for-aid telephones; CCTV; emergency trip stations; vital train control functions; etc.?</v>
      </c>
      <c r="E198" s="535">
        <v>1</v>
      </c>
      <c r="F198" s="11"/>
    </row>
    <row r="199" spans="1:6" ht="21" x14ac:dyDescent="0.3">
      <c r="A199" s="537">
        <v>12.125</v>
      </c>
      <c r="B199" s="30"/>
      <c r="C199" s="30"/>
      <c r="D199" s="63" t="str">
        <f>Checklist!B204</f>
        <v>Has the agency removed non-explosive resistant trash receptacles from platform areas of terminals and stations?</v>
      </c>
      <c r="E199" s="535">
        <v>1</v>
      </c>
      <c r="F199" s="11"/>
    </row>
    <row r="200" spans="1:6" ht="42.5" x14ac:dyDescent="0.3">
      <c r="A200" s="546">
        <v>12.125999999999999</v>
      </c>
      <c r="B200" s="41" t="s">
        <v>169</v>
      </c>
      <c r="C200" s="30"/>
      <c r="D200" s="625" t="str">
        <f>Checklist!B205</f>
        <v xml:space="preserve">Does the agency employ specific protective measures for all critical infrastructure  (e.g., tunnels, bridges, stations, control centers, etc.) identified through the risk assessment particularly at access points and ventilation infrastructure? </v>
      </c>
      <c r="E200" s="535">
        <v>1</v>
      </c>
      <c r="F200" s="11"/>
    </row>
    <row r="201" spans="1:6" ht="32.5" thickBot="1" x14ac:dyDescent="0.35">
      <c r="A201" s="537">
        <v>12.127000000000001</v>
      </c>
      <c r="B201" s="30"/>
      <c r="C201" s="30" t="s">
        <v>183</v>
      </c>
      <c r="D201" s="626" t="str">
        <f>Checklist!B206</f>
        <v xml:space="preserve">Does the agency have or utilize explosive detection canine teams, either maintained by the system or made available through mutual aid agreements with other law enforcement agencies? </v>
      </c>
      <c r="E201" s="535">
        <v>1</v>
      </c>
      <c r="F201" s="11"/>
    </row>
    <row r="202" spans="1:6" ht="13.5" thickBot="1" x14ac:dyDescent="0.35">
      <c r="A202" s="539">
        <v>13</v>
      </c>
      <c r="B202" s="540"/>
      <c r="C202" s="78"/>
      <c r="D202" s="566" t="s">
        <v>24</v>
      </c>
      <c r="E202" s="572"/>
      <c r="F202" s="11"/>
    </row>
    <row r="203" spans="1:6" ht="42" x14ac:dyDescent="0.3">
      <c r="A203" s="598">
        <v>13.101000000000001</v>
      </c>
      <c r="B203" s="44" t="s">
        <v>169</v>
      </c>
      <c r="C203" s="46" t="s">
        <v>183</v>
      </c>
      <c r="D203" s="612" t="str">
        <f>Checklist!B208</f>
        <v>Does the agency conduct frequent inspections of key facilities, stations, terminals, trains and vehicles, or other critical assets for persons, materials, and items that do not belong? Describe frequency of inspection.</v>
      </c>
      <c r="E203" s="535">
        <v>1</v>
      </c>
      <c r="F203" s="11"/>
    </row>
    <row r="204" spans="1:6" ht="42" x14ac:dyDescent="0.3">
      <c r="A204" s="546">
        <v>13.102</v>
      </c>
      <c r="B204" s="41" t="s">
        <v>169</v>
      </c>
      <c r="C204" s="30"/>
      <c r="D204" s="507" t="str">
        <f>Checklist!B209</f>
        <v>Has the transit agency established procedures for inspecting/sweeping vehicles and stations to identify and manage suspicious items, based on HOT characteristics (hidden, obviously suspicious, not typical) or equivalent system?</v>
      </c>
      <c r="E204" s="535">
        <v>1</v>
      </c>
      <c r="F204" s="11"/>
    </row>
    <row r="205" spans="1:6" ht="31.5" x14ac:dyDescent="0.3">
      <c r="A205" s="537">
        <v>13.103</v>
      </c>
      <c r="B205" s="30"/>
      <c r="C205" s="30"/>
      <c r="D205" s="507" t="str">
        <f>Checklist!B210</f>
        <v>Has the transit agency developed a form or quick reference guide for operations and personnel to conduct pre-trip, post-trip, and within-trip inspections?</v>
      </c>
      <c r="E205" s="535">
        <v>1</v>
      </c>
      <c r="F205" s="11"/>
    </row>
    <row r="206" spans="1:6" ht="21" x14ac:dyDescent="0.3">
      <c r="A206" s="537">
        <v>13.103999999999999</v>
      </c>
      <c r="B206" s="30"/>
      <c r="C206" s="30"/>
      <c r="D206" s="63" t="str">
        <f>Checklist!B211</f>
        <v>Has the transit agency developed a form or quick reference guide for station attendants and others regarding station and facility inspections?</v>
      </c>
      <c r="E206" s="535">
        <v>1</v>
      </c>
      <c r="F206" s="11"/>
    </row>
    <row r="207" spans="1:6" ht="42" x14ac:dyDescent="0.3">
      <c r="A207" s="537">
        <v>13.105</v>
      </c>
      <c r="B207" s="30"/>
      <c r="C207" s="30" t="s">
        <v>185</v>
      </c>
      <c r="D207" s="510" t="str">
        <f>Checklist!B212</f>
        <v>Does the system document the results of inspections and implement any changes to policies and procedures or implement corrective actions, based on the findings? Describe specific examples where improvements to policy or procedures have occurred.</v>
      </c>
      <c r="E207" s="535">
        <v>1</v>
      </c>
      <c r="F207" s="11"/>
    </row>
    <row r="208" spans="1:6" ht="31.5" x14ac:dyDescent="0.3">
      <c r="A208" s="546">
        <v>13.106</v>
      </c>
      <c r="B208" s="41" t="s">
        <v>169</v>
      </c>
      <c r="C208" s="30" t="s">
        <v>185</v>
      </c>
      <c r="D208" s="511" t="str">
        <f>Checklist!B213</f>
        <v xml:space="preserve">Does the agency conduct frequent inspections of its critical systems access points, ventilation systems, and the interior of underground/underwater assets for indications of suspicious activity?     </v>
      </c>
      <c r="E208" s="535">
        <v>1</v>
      </c>
      <c r="F208" s="11"/>
    </row>
    <row r="209" spans="1:6" ht="21.5" thickBot="1" x14ac:dyDescent="0.35">
      <c r="A209" s="568">
        <v>13.106999999999999</v>
      </c>
      <c r="B209" s="47"/>
      <c r="C209" s="76"/>
      <c r="D209" s="627" t="str">
        <f>Checklist!B214</f>
        <v>Does the system integrate randomness and unpredictability into its security activities to enhance deterrent effect? Describe how.</v>
      </c>
      <c r="E209" s="535">
        <v>1</v>
      </c>
      <c r="F209" s="11"/>
    </row>
    <row r="210" spans="1:6" ht="31.5" x14ac:dyDescent="0.3">
      <c r="A210" s="628">
        <v>13.108000000000001</v>
      </c>
      <c r="B210" s="47"/>
      <c r="C210" s="47"/>
      <c r="D210" s="623" t="str">
        <f>Checklist!B215</f>
        <v>Is there a process in place to ensure that in service vehicles are inspected at regular periodic intervals for suspicious or unattended items? Specify type and frequency of inspections.</v>
      </c>
      <c r="E210" s="535">
        <v>1</v>
      </c>
      <c r="F210" s="11"/>
    </row>
    <row r="211" spans="1:6" ht="42.5" thickBot="1" x14ac:dyDescent="0.35">
      <c r="A211" s="628">
        <v>13.109</v>
      </c>
      <c r="B211" s="47"/>
      <c r="C211" s="47"/>
      <c r="D211" s="623" t="str">
        <f>Checklist!B216</f>
        <v>Is there a process in place, with necessary training provided to personnel, to ensure that all critical infrastructure are inspected at regular periodic intervals for suspicious or unattended items? Specify type and frequency of inspections.</v>
      </c>
      <c r="E211" s="535">
        <v>1</v>
      </c>
      <c r="F211" s="11"/>
    </row>
    <row r="212" spans="1:6" x14ac:dyDescent="0.3">
      <c r="A212" s="522"/>
      <c r="B212" s="523"/>
      <c r="C212" s="81"/>
      <c r="D212" s="613" t="s">
        <v>33</v>
      </c>
      <c r="E212" s="596"/>
      <c r="F212" s="11"/>
    </row>
    <row r="213" spans="1:6" ht="13.5" thickBot="1" x14ac:dyDescent="0.35">
      <c r="A213" s="550">
        <v>14</v>
      </c>
      <c r="B213" s="551"/>
      <c r="C213" s="82"/>
      <c r="D213" s="586" t="s">
        <v>25</v>
      </c>
      <c r="E213" s="587"/>
      <c r="F213" s="11"/>
    </row>
    <row r="214" spans="1:6" ht="42" x14ac:dyDescent="0.3">
      <c r="A214" s="598">
        <v>14.101000000000001</v>
      </c>
      <c r="B214" s="44" t="s">
        <v>169</v>
      </c>
      <c r="C214" s="46" t="s">
        <v>185</v>
      </c>
      <c r="D214" s="610" t="str">
        <f>Checklist!B219</f>
        <v>Does the agency conduct background investigations on all new front-line operations and maintenance employees, and employees with access to sensitive security information, facilities and systems? (i.e., criminal history and motor vehicle records)</v>
      </c>
      <c r="E214" s="535">
        <v>1</v>
      </c>
      <c r="F214" s="11"/>
    </row>
    <row r="215" spans="1:6" ht="42" x14ac:dyDescent="0.3">
      <c r="A215" s="546">
        <v>14.102</v>
      </c>
      <c r="B215" s="41" t="s">
        <v>169</v>
      </c>
      <c r="C215" s="30" t="s">
        <v>185</v>
      </c>
      <c r="D215" s="510" t="str">
        <f>Checklist!B220</f>
        <v xml:space="preserve">To the extent allowed by agency policy or law, does the agency conduct background investigations on contractors, including vendors, with access to critical facilities, sensitive security systems, and sensitive security information?  </v>
      </c>
      <c r="E215" s="535">
        <v>1</v>
      </c>
      <c r="F215" s="11"/>
    </row>
    <row r="216" spans="1:6" ht="31.5" x14ac:dyDescent="0.3">
      <c r="A216" s="537">
        <v>14.103</v>
      </c>
      <c r="B216" s="30"/>
      <c r="C216" s="30"/>
      <c r="D216" s="63" t="str">
        <f>Checklist!B221</f>
        <v>Has counsel for the agency reviewed the process for conducting employee background investigations to confirm that procedures are consistent with applicable statutes and regulations?</v>
      </c>
      <c r="E216" s="535">
        <v>1</v>
      </c>
      <c r="F216" s="11"/>
    </row>
    <row r="217" spans="1:6" ht="21" x14ac:dyDescent="0.3">
      <c r="A217" s="546">
        <v>14.103999999999999</v>
      </c>
      <c r="B217" s="41" t="s">
        <v>169</v>
      </c>
      <c r="C217" s="30"/>
      <c r="D217" s="63" t="str">
        <f>Checklist!B222</f>
        <v xml:space="preserve">Does the agency have a documented process for conducting background investigations? </v>
      </c>
      <c r="E217" s="535">
        <v>1</v>
      </c>
      <c r="F217" s="11"/>
    </row>
    <row r="218" spans="1:6" ht="21.5" thickBot="1" x14ac:dyDescent="0.35">
      <c r="A218" s="628">
        <v>14.105</v>
      </c>
      <c r="B218" s="47"/>
      <c r="C218" s="76"/>
      <c r="D218" s="615" t="str">
        <f>Checklist!B223</f>
        <v xml:space="preserve">Is the criteria for background investigations based on employee type and responsibility, and is access documented?  </v>
      </c>
      <c r="E218" s="535">
        <v>1</v>
      </c>
      <c r="F218" s="11"/>
    </row>
    <row r="219" spans="1:6" x14ac:dyDescent="0.3">
      <c r="A219" s="522"/>
      <c r="B219" s="523"/>
      <c r="C219" s="81"/>
      <c r="D219" s="613" t="s">
        <v>35</v>
      </c>
      <c r="E219" s="596"/>
      <c r="F219" s="11"/>
    </row>
    <row r="220" spans="1:6" ht="13.5" thickBot="1" x14ac:dyDescent="0.35">
      <c r="A220" s="550">
        <v>15</v>
      </c>
      <c r="B220" s="551"/>
      <c r="C220" s="82"/>
      <c r="D220" s="586" t="s">
        <v>26</v>
      </c>
      <c r="E220" s="587"/>
      <c r="F220" s="11"/>
    </row>
    <row r="221" spans="1:6" ht="42" x14ac:dyDescent="0.3">
      <c r="A221" s="619">
        <v>15.101000000000001</v>
      </c>
      <c r="B221" s="65" t="s">
        <v>169</v>
      </c>
      <c r="C221" s="46" t="s">
        <v>185</v>
      </c>
      <c r="D221" s="629" t="str">
        <f>Checklist!B226</f>
        <v>Does the agency keep documentation of its security critical systems, such as tunnels, bridges, HVAC systems and intrusion alarm detection systems (i.e. plans, schematics, etc.) protected from unauthorized access?</v>
      </c>
      <c r="E221" s="535">
        <v>1</v>
      </c>
      <c r="F221" s="11"/>
    </row>
    <row r="222" spans="1:6" ht="31.5" x14ac:dyDescent="0.3">
      <c r="A222" s="630">
        <v>15.102</v>
      </c>
      <c r="B222" s="68" t="s">
        <v>169</v>
      </c>
      <c r="C222" s="79"/>
      <c r="D222" s="631" t="str">
        <f>Checklist!B227</f>
        <v>Has the agency designated a department/person responsible for administering the access control policy with respect to agency documents?</v>
      </c>
      <c r="E222" s="535">
        <v>1</v>
      </c>
      <c r="F222" s="11"/>
    </row>
    <row r="223" spans="1:6" ht="32" thickBot="1" x14ac:dyDescent="0.35">
      <c r="A223" s="632">
        <v>15.103</v>
      </c>
      <c r="B223" s="76"/>
      <c r="C223" s="76"/>
      <c r="D223" s="633" t="str">
        <f>Checklist!B228</f>
        <v>Does the security review committee or other designated group review document control practices, assess compliance applicable procedures, and identify discrepancies and necessary corrective action?</v>
      </c>
      <c r="E223" s="535">
        <v>1</v>
      </c>
      <c r="F223" s="11"/>
    </row>
    <row r="224" spans="1:6" ht="13.5" thickBot="1" x14ac:dyDescent="0.35">
      <c r="A224" s="634">
        <v>16</v>
      </c>
      <c r="B224" s="541"/>
      <c r="C224" s="80"/>
      <c r="D224" s="635" t="s">
        <v>27</v>
      </c>
      <c r="E224" s="636"/>
      <c r="F224" s="11"/>
    </row>
    <row r="225" spans="1:6" ht="42" x14ac:dyDescent="0.3">
      <c r="A225" s="598">
        <v>16.100999999999999</v>
      </c>
      <c r="B225" s="44" t="s">
        <v>169</v>
      </c>
      <c r="C225" s="46"/>
      <c r="D225" s="623" t="str">
        <f>Checklist!B230</f>
        <v>Does the agency have a documented policy for identifying and controlling the distribution of and access to documents  it considers to be Sensitive Security Information (SSI) pursuant to 49 CFR Part 15 or 1520?</v>
      </c>
      <c r="E225" s="535">
        <v>1</v>
      </c>
      <c r="F225" s="11"/>
    </row>
    <row r="226" spans="1:6" ht="42" x14ac:dyDescent="0.3">
      <c r="A226" s="637">
        <v>16.102</v>
      </c>
      <c r="B226" s="88" t="s">
        <v>169</v>
      </c>
      <c r="C226" s="30"/>
      <c r="D226" s="85" t="str">
        <f>Checklist!B231</f>
        <v>Does the agency have a documented policy for proper handling, control, and storage of documents labeled as or otherwise determined to be Sensitive Security Information (SSI) pursuant to 49 CFR Part 15 or 1520?</v>
      </c>
      <c r="E226" s="535">
        <v>1</v>
      </c>
      <c r="F226" s="11"/>
    </row>
    <row r="227" spans="1:6" ht="31.5" x14ac:dyDescent="0.3">
      <c r="A227" s="638">
        <v>16.103000000000002</v>
      </c>
      <c r="B227" s="50"/>
      <c r="C227" s="30"/>
      <c r="D227" s="507" t="str">
        <f>Checklist!B232</f>
        <v xml:space="preserve">Are employees who may be provided SSI materials per 49 CFR Part 15 or 1520) familiar with the documented policy for the proper handling of such materials? </v>
      </c>
      <c r="E227" s="535">
        <v>1</v>
      </c>
      <c r="F227" s="11"/>
    </row>
    <row r="228" spans="1:6" ht="32" thickBot="1" x14ac:dyDescent="0.35">
      <c r="A228" s="628">
        <v>16.103999999999999</v>
      </c>
      <c r="B228" s="47"/>
      <c r="C228" s="76"/>
      <c r="D228" s="639" t="str">
        <f>Checklist!B233</f>
        <v>Have employees provided access to SSI material per 49 CFR Part 15 or 1520 received training on proper labeling, handling, dissemination, and storage (such as through the TSA on-line SSI training program)?</v>
      </c>
      <c r="E228" s="535">
        <v>1</v>
      </c>
      <c r="F228" s="11"/>
    </row>
    <row r="229" spans="1:6" x14ac:dyDescent="0.3">
      <c r="A229" s="522"/>
      <c r="B229" s="523"/>
      <c r="C229" s="81"/>
      <c r="D229" s="613" t="s">
        <v>29</v>
      </c>
      <c r="E229" s="596"/>
      <c r="F229" s="11"/>
    </row>
    <row r="230" spans="1:6" ht="13.5" thickBot="1" x14ac:dyDescent="0.35">
      <c r="A230" s="550">
        <v>17</v>
      </c>
      <c r="B230" s="551"/>
      <c r="C230" s="82"/>
      <c r="D230" s="586" t="s">
        <v>28</v>
      </c>
      <c r="E230" s="587"/>
      <c r="F230" s="11"/>
    </row>
    <row r="231" spans="1:6" ht="21" x14ac:dyDescent="0.3">
      <c r="A231" s="570">
        <v>17.100999999999999</v>
      </c>
      <c r="B231" s="13"/>
      <c r="C231" s="46"/>
      <c r="D231" s="594" t="str">
        <f>Checklist!B236</f>
        <v>Has the agency established a schedule for conducting  its internal security audit process?</v>
      </c>
      <c r="E231" s="535">
        <v>1</v>
      </c>
      <c r="F231" s="11"/>
    </row>
    <row r="232" spans="1:6" ht="31.5" x14ac:dyDescent="0.3">
      <c r="A232" s="640">
        <v>17.102</v>
      </c>
      <c r="B232" s="66" t="s">
        <v>169</v>
      </c>
      <c r="C232" s="30"/>
      <c r="D232" s="594" t="str">
        <f>Checklist!B237</f>
        <v>Does the SSP contain a description of the process used by the agency to audit its implementation of the SSP over the course of the agency's published schedule?</v>
      </c>
      <c r="E232" s="535">
        <v>1</v>
      </c>
      <c r="F232" s="11"/>
    </row>
    <row r="233" spans="1:6" ht="21" x14ac:dyDescent="0.3">
      <c r="A233" s="640">
        <v>17.103000000000002</v>
      </c>
      <c r="B233" s="66" t="s">
        <v>169</v>
      </c>
      <c r="C233" s="30"/>
      <c r="D233" s="594" t="str">
        <f>Checklist!B238</f>
        <v>Has the transit agency established checklists and procedures to govern the conduct of its internal security audit process?</v>
      </c>
      <c r="E233" s="535">
        <v>1</v>
      </c>
      <c r="F233" s="11"/>
    </row>
    <row r="234" spans="1:6" x14ac:dyDescent="0.3">
      <c r="A234" s="640">
        <v>17.103999999999999</v>
      </c>
      <c r="B234" s="66" t="s">
        <v>169</v>
      </c>
      <c r="C234" s="30"/>
      <c r="D234" s="594" t="str">
        <f>Checklist!B239</f>
        <v xml:space="preserve">Is the transit agency complying with its internal security audit schedule? </v>
      </c>
      <c r="E234" s="535">
        <v>1</v>
      </c>
      <c r="F234" s="11"/>
    </row>
    <row r="235" spans="1:6" ht="52.5" x14ac:dyDescent="0.3">
      <c r="A235" s="640">
        <v>17.105</v>
      </c>
      <c r="B235" s="66" t="s">
        <v>169</v>
      </c>
      <c r="C235" s="30"/>
      <c r="D235" s="594" t="str">
        <f>Checklist!B240</f>
        <v>Is each internal security audit documented in a written report, which includes evaluation of the adequacy and effectiveness of the SSP element and applicable implementing procedures audited, needed corrected actions, needed recommendations, an implementation schedule for corrective actions and status reporting?</v>
      </c>
      <c r="E235" s="535">
        <v>1</v>
      </c>
      <c r="F235" s="11"/>
    </row>
    <row r="236" spans="1:6" ht="42" x14ac:dyDescent="0.3">
      <c r="A236" s="570">
        <v>17.106000000000002</v>
      </c>
      <c r="B236" s="13"/>
      <c r="C236" s="30"/>
      <c r="D236" s="594" t="str">
        <f>Checklist!B241</f>
        <v>In the last 12 months, has the Security Review Committee or other designated group addressed the findings and recommendations from the internal security audits, and updated plans, protocols and processes as necessary?</v>
      </c>
      <c r="E236" s="535">
        <v>1</v>
      </c>
      <c r="F236" s="11"/>
    </row>
    <row r="237" spans="1:6" ht="31.5" x14ac:dyDescent="0.3">
      <c r="A237" s="570">
        <v>17.106999999999999</v>
      </c>
      <c r="B237" s="13"/>
      <c r="C237" s="30"/>
      <c r="D237" s="594" t="str">
        <f>Checklist!B242</f>
        <v>Does the transit agency’s internal security audit process ensure that auditors are independent from those responsible for the activity being audited?</v>
      </c>
      <c r="E237" s="535">
        <v>1</v>
      </c>
      <c r="F237" s="11"/>
    </row>
    <row r="238" spans="1:6" ht="21" x14ac:dyDescent="0.3">
      <c r="A238" s="570">
        <v>17.108000000000001</v>
      </c>
      <c r="B238" s="13"/>
      <c r="C238" s="30"/>
      <c r="D238" s="594" t="str">
        <f>Checklist!B243</f>
        <v>Has the agency made its internal security audit schedule available to the SSO agency?</v>
      </c>
      <c r="E238" s="535">
        <v>1</v>
      </c>
      <c r="F238" s="11"/>
    </row>
    <row r="239" spans="1:6" ht="21" x14ac:dyDescent="0.3">
      <c r="A239" s="570">
        <v>17.109000000000002</v>
      </c>
      <c r="B239" s="13"/>
      <c r="C239" s="30"/>
      <c r="D239" s="594" t="str">
        <f>Checklist!B244</f>
        <v>Has the agency made checklists and procedures used in its internal security audits available to the SSO agency?</v>
      </c>
      <c r="E239" s="535">
        <v>1</v>
      </c>
      <c r="F239" s="11"/>
    </row>
    <row r="240" spans="1:6" ht="21" x14ac:dyDescent="0.3">
      <c r="A240" s="570">
        <v>17.11</v>
      </c>
      <c r="B240" s="13"/>
      <c r="C240" s="30"/>
      <c r="D240" s="594" t="str">
        <f>Checklist!B245</f>
        <v>Has the agency notified the SSO agency 30 days prior to the conduct of an internal security audit?</v>
      </c>
      <c r="E240" s="535">
        <v>1</v>
      </c>
      <c r="F240" s="11"/>
    </row>
    <row r="241" spans="1:6" ht="31.5" x14ac:dyDescent="0.3">
      <c r="A241" s="570">
        <v>17.111000000000001</v>
      </c>
      <c r="B241" s="13"/>
      <c r="C241" s="30"/>
      <c r="D241" s="594" t="str">
        <f>Checklist!B246</f>
        <v>Has a report documenting internal security audit process and the status of findings and corrective actions been made available to the SSO agency within the previous 12 months?</v>
      </c>
      <c r="E241" s="535">
        <v>1</v>
      </c>
      <c r="F241" s="11"/>
    </row>
    <row r="242" spans="1:6" ht="21" x14ac:dyDescent="0.3">
      <c r="A242" s="570">
        <v>17.111999999999998</v>
      </c>
      <c r="B242" s="13"/>
      <c r="C242" s="30"/>
      <c r="D242" s="594" t="str">
        <f>Checklist!B247</f>
        <v>Has the agency's chief executive certified to the SSO agency that the agency is in compliance with its SSP?</v>
      </c>
      <c r="E242" s="535">
        <v>1</v>
      </c>
      <c r="F242" s="11"/>
    </row>
    <row r="243" spans="1:6" ht="21" x14ac:dyDescent="0.3">
      <c r="A243" s="570">
        <v>17.113</v>
      </c>
      <c r="B243" s="13"/>
      <c r="C243" s="30"/>
      <c r="D243" s="594" t="str">
        <f>Checklist!B248</f>
        <v>Was that certification included with the most recent annual report submitted to the SSO agency?</v>
      </c>
      <c r="E243" s="535">
        <v>1</v>
      </c>
      <c r="F243" s="11"/>
    </row>
    <row r="244" spans="1:6" ht="32" thickBot="1" x14ac:dyDescent="0.35">
      <c r="A244" s="641">
        <v>17.114000000000001</v>
      </c>
      <c r="B244" s="642"/>
      <c r="C244" s="643"/>
      <c r="D244" s="644" t="str">
        <f>Checklist!B249</f>
        <v>If the agency's chief executive was not able to certify to the SSO agency that the agency is in compliance with its SSP, was a corrective action plan developed and made available to the SSO?</v>
      </c>
      <c r="E244" s="535">
        <v>1</v>
      </c>
      <c r="F244" s="11"/>
    </row>
    <row r="245" spans="1:6" ht="13.5" thickTop="1" x14ac:dyDescent="0.3"/>
    <row r="250" spans="1:6" ht="15" x14ac:dyDescent="0.3">
      <c r="A250" s="1" t="s">
        <v>16</v>
      </c>
      <c r="B250" s="1"/>
      <c r="C250" s="1"/>
    </row>
    <row r="251" spans="1:6" x14ac:dyDescent="0.3">
      <c r="A251" s="14"/>
      <c r="B251" s="14"/>
      <c r="C251" s="14"/>
      <c r="D251" s="14"/>
      <c r="E251" s="14"/>
    </row>
    <row r="252" spans="1:6" ht="39" x14ac:dyDescent="0.3">
      <c r="A252" s="15"/>
      <c r="B252" s="15"/>
      <c r="C252" s="15"/>
      <c r="D252" s="16" t="s">
        <v>99</v>
      </c>
      <c r="E252" s="119" t="s">
        <v>98</v>
      </c>
    </row>
    <row r="253" spans="1:6" x14ac:dyDescent="0.3">
      <c r="A253" s="14"/>
      <c r="B253" s="14"/>
      <c r="C253" s="14"/>
      <c r="D253" s="14"/>
      <c r="E253" s="14"/>
    </row>
    <row r="259" spans="3:3" x14ac:dyDescent="0.3">
      <c r="C259" s="2">
        <v>0</v>
      </c>
    </row>
    <row r="260" spans="3:3" x14ac:dyDescent="0.3">
      <c r="C260" s="2">
        <v>1</v>
      </c>
    </row>
    <row r="261" spans="3:3" x14ac:dyDescent="0.3">
      <c r="C261" s="2">
        <v>2</v>
      </c>
    </row>
    <row r="262" spans="3:3" x14ac:dyDescent="0.3">
      <c r="C262" s="2">
        <v>3</v>
      </c>
    </row>
    <row r="263" spans="3:3" x14ac:dyDescent="0.3">
      <c r="C263" s="2">
        <v>4</v>
      </c>
    </row>
  </sheetData>
  <sheetProtection algorithmName="SHA-512" hashValue="+0Zs+TLp4rMsAsVgIDSLadxKWP0eZE9sg4UkhpVz1Q1priFXQQ4QarAeDqt4FgGhGQV5yu+aqAEVdmC3dg9WZg==" saltValue="JCjtHosn6aia4GYG6zSQsA==" spinCount="100000" sheet="1" objects="1" scenarios="1" selectLockedCells="1" selectUnlockedCells="1"/>
  <conditionalFormatting sqref="D238:D244 D32 D24:D25">
    <cfRule type="containsText" dxfId="127" priority="39" stopIfTrue="1" operator="containsText" text="N/A Not Governed By 49 CFR Part 659">
      <formula>NOT(ISERROR(SEARCH("N/A Not Governed By 49 CFR Part 659",D24)))</formula>
    </cfRule>
  </conditionalFormatting>
  <conditionalFormatting sqref="C132:C139 C141:C148 C8:C130 C150:C244">
    <cfRule type="cellIs" dxfId="126" priority="29" operator="equal">
      <formula>"T6"</formula>
    </cfRule>
    <cfRule type="cellIs" dxfId="125" priority="30" operator="equal">
      <formula>"T5"</formula>
    </cfRule>
    <cfRule type="cellIs" dxfId="124" priority="31" operator="equal">
      <formula>"T4"</formula>
    </cfRule>
    <cfRule type="cellIs" dxfId="123" priority="34" operator="equal">
      <formula>"T3"</formula>
    </cfRule>
    <cfRule type="cellIs" dxfId="122" priority="35" operator="equal">
      <formula>"T2"</formula>
    </cfRule>
    <cfRule type="cellIs" dxfId="121" priority="38" operator="equal">
      <formula>"T1"</formula>
    </cfRule>
  </conditionalFormatting>
  <conditionalFormatting sqref="D8">
    <cfRule type="cellIs" dxfId="120" priority="37" operator="equal">
      <formula>$C$8=T</formula>
    </cfRule>
  </conditionalFormatting>
  <conditionalFormatting sqref="C27:C130 C132:C139 C141:C148 C150:C244">
    <cfRule type="cellIs" dxfId="119" priority="32" operator="equal">
      <formula>"T3"</formula>
    </cfRule>
    <cfRule type="cellIs" dxfId="118" priority="33" operator="equal">
      <formula>"T2"</formula>
    </cfRule>
  </conditionalFormatting>
  <conditionalFormatting sqref="D148">
    <cfRule type="cellIs" dxfId="117" priority="25" operator="equal">
      <formula>"N/A Not Governed By 49 CFR Part 659"</formula>
    </cfRule>
  </conditionalFormatting>
  <conditionalFormatting sqref="C131">
    <cfRule type="cellIs" dxfId="116" priority="17" operator="equal">
      <formula>"T6"</formula>
    </cfRule>
    <cfRule type="cellIs" dxfId="115" priority="18" operator="equal">
      <formula>"T5"</formula>
    </cfRule>
    <cfRule type="cellIs" dxfId="114" priority="19" operator="equal">
      <formula>"T4"</formula>
    </cfRule>
    <cfRule type="cellIs" dxfId="113" priority="22" operator="equal">
      <formula>"T3"</formula>
    </cfRule>
    <cfRule type="cellIs" dxfId="112" priority="23" operator="equal">
      <formula>"T2"</formula>
    </cfRule>
    <cfRule type="cellIs" dxfId="111" priority="24" operator="equal">
      <formula>"T1"</formula>
    </cfRule>
  </conditionalFormatting>
  <conditionalFormatting sqref="C131">
    <cfRule type="cellIs" dxfId="110" priority="20" operator="equal">
      <formula>"T3"</formula>
    </cfRule>
    <cfRule type="cellIs" dxfId="109" priority="21" operator="equal">
      <formula>"T2"</formula>
    </cfRule>
  </conditionalFormatting>
  <conditionalFormatting sqref="C140">
    <cfRule type="cellIs" dxfId="108" priority="9" operator="equal">
      <formula>"T6"</formula>
    </cfRule>
    <cfRule type="cellIs" dxfId="107" priority="10" operator="equal">
      <formula>"T5"</formula>
    </cfRule>
    <cfRule type="cellIs" dxfId="106" priority="11" operator="equal">
      <formula>"T4"</formula>
    </cfRule>
    <cfRule type="cellIs" dxfId="105" priority="14" operator="equal">
      <formula>"T3"</formula>
    </cfRule>
    <cfRule type="cellIs" dxfId="104" priority="15" operator="equal">
      <formula>"T2"</formula>
    </cfRule>
    <cfRule type="cellIs" dxfId="103" priority="16" operator="equal">
      <formula>"T1"</formula>
    </cfRule>
  </conditionalFormatting>
  <conditionalFormatting sqref="C140">
    <cfRule type="cellIs" dxfId="102" priority="12" operator="equal">
      <formula>"T3"</formula>
    </cfRule>
    <cfRule type="cellIs" dxfId="101" priority="13" operator="equal">
      <formula>"T2"</formula>
    </cfRule>
  </conditionalFormatting>
  <conditionalFormatting sqref="C149">
    <cfRule type="cellIs" dxfId="100" priority="1" operator="equal">
      <formula>"T6"</formula>
    </cfRule>
    <cfRule type="cellIs" dxfId="99" priority="2" operator="equal">
      <formula>"T5"</formula>
    </cfRule>
    <cfRule type="cellIs" dxfId="98" priority="3" operator="equal">
      <formula>"T4"</formula>
    </cfRule>
    <cfRule type="cellIs" dxfId="97" priority="6" operator="equal">
      <formula>"T3"</formula>
    </cfRule>
    <cfRule type="cellIs" dxfId="96" priority="7" operator="equal">
      <formula>"T2"</formula>
    </cfRule>
    <cfRule type="cellIs" dxfId="95" priority="8" operator="equal">
      <formula>"T1"</formula>
    </cfRule>
  </conditionalFormatting>
  <conditionalFormatting sqref="C149">
    <cfRule type="cellIs" dxfId="94" priority="4" operator="equal">
      <formula>"T3"</formula>
    </cfRule>
    <cfRule type="cellIs" dxfId="93" priority="5" operator="equal">
      <formula>"T2"</formula>
    </cfRule>
  </conditionalFormatting>
  <pageMargins left="0.7" right="0.7" top="0.75" bottom="0.75" header="0.3" footer="0.3"/>
  <pageSetup orientation="portrait" horizontalDpi="4294967295" verticalDpi="4294967295" r:id="rId1"/>
  <drawing r:id="rId2"/>
  <legacy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sheetPr>
  <dimension ref="A1:KL11"/>
  <sheetViews>
    <sheetView workbookViewId="0">
      <selection activeCell="A2" sqref="A2:XFD2"/>
    </sheetView>
  </sheetViews>
  <sheetFormatPr defaultColWidth="9.1796875" defaultRowHeight="12.5" x14ac:dyDescent="0.25"/>
  <cols>
    <col min="1" max="1" width="7.54296875" style="202" bestFit="1" customWidth="1"/>
    <col min="2" max="2" width="11.54296875" style="202" bestFit="1" customWidth="1"/>
    <col min="3" max="276" width="9.1796875" style="202"/>
    <col min="277" max="277" width="8.453125" style="202" bestFit="1" customWidth="1"/>
    <col min="278" max="285" width="5.54296875" style="202" bestFit="1" customWidth="1"/>
    <col min="286" max="293" width="6.54296875" style="202" bestFit="1" customWidth="1"/>
    <col min="294" max="294" width="10.1796875" style="202" bestFit="1" customWidth="1"/>
    <col min="295" max="295" width="16" style="202" customWidth="1"/>
    <col min="296" max="16384" width="9.1796875" style="202"/>
  </cols>
  <sheetData>
    <row r="1" spans="1:298" s="740" customFormat="1" ht="27" thickTop="1" thickBot="1" x14ac:dyDescent="0.3">
      <c r="A1" s="740" t="s">
        <v>1610</v>
      </c>
      <c r="B1" s="740" t="s">
        <v>1611</v>
      </c>
      <c r="C1" s="740" t="s">
        <v>1616</v>
      </c>
      <c r="D1" s="740" t="s">
        <v>1453</v>
      </c>
      <c r="E1" s="740" t="s">
        <v>1612</v>
      </c>
      <c r="F1" s="740" t="s">
        <v>1613</v>
      </c>
      <c r="G1" s="740" t="s">
        <v>1614</v>
      </c>
      <c r="H1" s="740" t="s">
        <v>1615</v>
      </c>
      <c r="I1" s="1135" t="s">
        <v>1180</v>
      </c>
      <c r="J1" s="1135" t="s">
        <v>1181</v>
      </c>
      <c r="K1" s="1135" t="s">
        <v>1182</v>
      </c>
      <c r="L1" s="1188" t="s">
        <v>1183</v>
      </c>
      <c r="M1" s="1135" t="s">
        <v>1184</v>
      </c>
      <c r="N1" s="1187" t="s">
        <v>1778</v>
      </c>
      <c r="O1" s="1135" t="s">
        <v>1185</v>
      </c>
      <c r="P1" s="1150" t="s">
        <v>1694</v>
      </c>
      <c r="Q1" s="1150" t="s">
        <v>1695</v>
      </c>
      <c r="R1" s="1135" t="s">
        <v>225</v>
      </c>
      <c r="S1" s="1135" t="s">
        <v>1627</v>
      </c>
      <c r="T1" s="1135" t="s">
        <v>206</v>
      </c>
      <c r="U1" s="1135" t="s">
        <v>208</v>
      </c>
      <c r="V1" s="1135" t="s">
        <v>209</v>
      </c>
      <c r="W1" s="1135" t="s">
        <v>1186</v>
      </c>
      <c r="X1" s="1135" t="s">
        <v>1189</v>
      </c>
      <c r="Y1" s="1135" t="s">
        <v>1188</v>
      </c>
      <c r="Z1" s="1135" t="s">
        <v>1187</v>
      </c>
      <c r="AA1" s="1135" t="s">
        <v>1190</v>
      </c>
      <c r="AB1" s="1179" t="s">
        <v>1777</v>
      </c>
      <c r="AC1" s="1135" t="s">
        <v>1617</v>
      </c>
      <c r="AD1" s="1135" t="s">
        <v>1618</v>
      </c>
      <c r="AE1" s="1135" t="s">
        <v>1776</v>
      </c>
      <c r="AF1" s="1180" t="s">
        <v>1775</v>
      </c>
      <c r="AG1" s="1135" t="s">
        <v>1191</v>
      </c>
      <c r="AH1" s="1135" t="s">
        <v>1192</v>
      </c>
      <c r="AI1" s="1135" t="s">
        <v>120</v>
      </c>
      <c r="AJ1" s="1135" t="s">
        <v>119</v>
      </c>
      <c r="AK1" s="1135" t="s">
        <v>177</v>
      </c>
      <c r="AL1" s="1135" t="s">
        <v>121</v>
      </c>
      <c r="AM1" s="1135" t="s">
        <v>178</v>
      </c>
      <c r="AN1" s="1135" t="s">
        <v>179</v>
      </c>
      <c r="AO1" s="1135" t="s">
        <v>122</v>
      </c>
      <c r="AP1" s="1135" t="s">
        <v>180</v>
      </c>
      <c r="AQ1" s="1135" t="s">
        <v>436</v>
      </c>
      <c r="AR1" s="1135" t="s">
        <v>1193</v>
      </c>
      <c r="AS1" s="1135" t="s">
        <v>182</v>
      </c>
      <c r="AT1" s="1135" t="s">
        <v>437</v>
      </c>
      <c r="AU1" s="1135" t="s">
        <v>1194</v>
      </c>
      <c r="AV1" s="1135" t="s">
        <v>1195</v>
      </c>
      <c r="AW1" s="1135" t="s">
        <v>1196</v>
      </c>
      <c r="AX1" s="1135" t="s">
        <v>1197</v>
      </c>
      <c r="AY1" s="1135" t="s">
        <v>1198</v>
      </c>
      <c r="AZ1" s="1135" t="s">
        <v>1199</v>
      </c>
      <c r="BA1" s="1135" t="s">
        <v>1200</v>
      </c>
      <c r="BB1" s="1135" t="s">
        <v>1201</v>
      </c>
      <c r="BC1" s="1135" t="s">
        <v>1202</v>
      </c>
      <c r="BD1" s="1135" t="s">
        <v>1203</v>
      </c>
      <c r="BE1" s="1135" t="s">
        <v>1204</v>
      </c>
      <c r="BF1" s="1135" t="s">
        <v>1205</v>
      </c>
      <c r="BG1" s="1135" t="s">
        <v>1213</v>
      </c>
      <c r="BH1" s="1135" t="s">
        <v>1206</v>
      </c>
      <c r="BI1" s="1135" t="s">
        <v>1207</v>
      </c>
      <c r="BJ1" s="1135" t="s">
        <v>1208</v>
      </c>
      <c r="BK1" s="1135" t="s">
        <v>1209</v>
      </c>
      <c r="BL1" s="1135" t="s">
        <v>1214</v>
      </c>
      <c r="BM1" s="1135" t="s">
        <v>1210</v>
      </c>
      <c r="BN1" s="1135" t="s">
        <v>1211</v>
      </c>
      <c r="BO1" s="125">
        <v>1.101</v>
      </c>
      <c r="BP1" s="126">
        <v>1.1020000000000001</v>
      </c>
      <c r="BQ1" s="127">
        <v>1.103</v>
      </c>
      <c r="BR1" s="127">
        <v>1.1040000000000001</v>
      </c>
      <c r="BS1" s="128" t="s">
        <v>239</v>
      </c>
      <c r="BT1" s="126">
        <v>1.1060000000000001</v>
      </c>
      <c r="BU1" s="127">
        <v>1.107</v>
      </c>
      <c r="BV1" s="729">
        <v>1.1080000000000001</v>
      </c>
      <c r="BW1" s="729">
        <v>1.109</v>
      </c>
      <c r="BX1" s="666">
        <v>1.1100000000000001</v>
      </c>
      <c r="BY1" s="732" t="s">
        <v>1529</v>
      </c>
      <c r="BZ1" s="666">
        <v>1.1120000000000001</v>
      </c>
      <c r="CA1" s="666">
        <v>1.113</v>
      </c>
      <c r="CB1" s="666">
        <v>1.1140000000000001</v>
      </c>
      <c r="CC1" s="666">
        <v>1.115</v>
      </c>
      <c r="CD1" s="666">
        <v>1.1160000000000001</v>
      </c>
      <c r="CE1" s="666">
        <v>1.117</v>
      </c>
      <c r="CF1" s="733">
        <v>1.1180000000000001</v>
      </c>
      <c r="CG1" s="125">
        <v>1.2010000000000001</v>
      </c>
      <c r="CH1" s="127">
        <v>1.202</v>
      </c>
      <c r="CI1" s="127">
        <v>1.2030000000000001</v>
      </c>
      <c r="CJ1" s="126">
        <v>1.204</v>
      </c>
      <c r="CK1" s="127">
        <v>1.2050000000000001</v>
      </c>
      <c r="CL1" s="126">
        <v>1.206</v>
      </c>
      <c r="CM1" s="127">
        <v>1.2070000000000001</v>
      </c>
      <c r="CN1" s="127">
        <v>1.208</v>
      </c>
      <c r="CO1" s="126">
        <v>1.2090000000000001</v>
      </c>
      <c r="CP1" s="126">
        <v>1.21</v>
      </c>
      <c r="CQ1" s="126">
        <v>1.2110000000000001</v>
      </c>
      <c r="CR1" s="131">
        <v>1.212</v>
      </c>
      <c r="CS1" s="134">
        <v>2.101</v>
      </c>
      <c r="CT1" s="135">
        <v>2.1019999999999999</v>
      </c>
      <c r="CU1" s="136">
        <v>2.1030000000000002</v>
      </c>
      <c r="CV1" s="136">
        <v>2.1040000000000001</v>
      </c>
      <c r="CW1" s="137" t="s">
        <v>240</v>
      </c>
      <c r="CX1" s="135">
        <v>2.1059999999999999</v>
      </c>
      <c r="CY1" s="136">
        <v>2.1070000000000002</v>
      </c>
      <c r="CZ1" s="136">
        <v>2.1080000000000001</v>
      </c>
      <c r="DA1" s="136">
        <v>2.109</v>
      </c>
      <c r="DB1" s="129">
        <v>2.11</v>
      </c>
      <c r="DC1" s="139">
        <v>2.2010000000000001</v>
      </c>
      <c r="DD1" s="127">
        <v>2.202</v>
      </c>
      <c r="DE1" s="128" t="s">
        <v>241</v>
      </c>
      <c r="DF1" s="127">
        <v>2.2040000000000002</v>
      </c>
      <c r="DG1" s="127">
        <v>2.2050000000000001</v>
      </c>
      <c r="DH1" s="126">
        <v>2.206</v>
      </c>
      <c r="DI1" s="127">
        <v>2.2069999999999999</v>
      </c>
      <c r="DJ1" s="140">
        <v>3.101</v>
      </c>
      <c r="DK1" s="135">
        <v>3.1019999999999999</v>
      </c>
      <c r="DL1" s="136">
        <v>3.1030000000000002</v>
      </c>
      <c r="DM1" s="141">
        <v>3.1040000000000001</v>
      </c>
      <c r="DN1" s="139">
        <v>4.101</v>
      </c>
      <c r="DO1" s="127">
        <v>4.1020000000000003</v>
      </c>
      <c r="DP1" s="127">
        <v>4.1029999999999998</v>
      </c>
      <c r="DQ1" s="126">
        <v>4.1040000000000001</v>
      </c>
      <c r="DR1" s="127">
        <v>4.1050000000000004</v>
      </c>
      <c r="DS1" s="126">
        <v>4.1059999999999999</v>
      </c>
      <c r="DT1" s="126">
        <v>4.1070000000000002</v>
      </c>
      <c r="DU1" s="127">
        <v>4.1079999999999997</v>
      </c>
      <c r="DV1" s="126">
        <v>4.109</v>
      </c>
      <c r="DW1" s="128" t="s">
        <v>242</v>
      </c>
      <c r="DX1" s="131">
        <v>4.1109999999999998</v>
      </c>
      <c r="DY1" s="715" t="s">
        <v>244</v>
      </c>
      <c r="DZ1" s="713" t="s">
        <v>243</v>
      </c>
      <c r="EA1" s="712" t="s">
        <v>245</v>
      </c>
      <c r="EB1" s="712" t="s">
        <v>246</v>
      </c>
      <c r="EC1" s="509">
        <v>5.1050000000000004</v>
      </c>
      <c r="ED1" s="729">
        <v>5.1059999999999999</v>
      </c>
      <c r="EE1" s="729">
        <v>5.1070000000000002</v>
      </c>
      <c r="EF1" s="712" t="s">
        <v>247</v>
      </c>
      <c r="EG1" s="734" t="s">
        <v>248</v>
      </c>
      <c r="EH1" s="712" t="s">
        <v>1175</v>
      </c>
      <c r="EI1" s="712" t="s">
        <v>1531</v>
      </c>
      <c r="EJ1" s="712" t="s">
        <v>1532</v>
      </c>
      <c r="EK1" s="666">
        <v>5.1130000000000004</v>
      </c>
      <c r="EL1" s="506">
        <v>5.1139999999999999</v>
      </c>
      <c r="EM1" s="666">
        <v>5.1150000000000002</v>
      </c>
      <c r="EN1" s="506">
        <v>5.1159999999999997</v>
      </c>
      <c r="EO1" s="734" t="s">
        <v>249</v>
      </c>
      <c r="EP1" s="712" t="s">
        <v>250</v>
      </c>
      <c r="EQ1" s="712" t="s">
        <v>1533</v>
      </c>
      <c r="ER1" s="734" t="s">
        <v>1534</v>
      </c>
      <c r="ES1" s="666">
        <v>5.1210000000000004</v>
      </c>
      <c r="ET1" s="666">
        <v>5.1219999999999999</v>
      </c>
      <c r="EU1" s="666">
        <v>5.1230000000000002</v>
      </c>
      <c r="EV1" s="666">
        <v>5.1239999999999997</v>
      </c>
      <c r="EW1" s="666">
        <v>5.125</v>
      </c>
      <c r="EX1" s="506">
        <v>5.1260000000000003</v>
      </c>
      <c r="EY1" s="666">
        <v>5.1269999999999998</v>
      </c>
      <c r="EZ1" s="666">
        <v>5.1280000000000001</v>
      </c>
      <c r="FA1" s="666">
        <v>5.1289999999999996</v>
      </c>
      <c r="FB1" s="712" t="s">
        <v>1535</v>
      </c>
      <c r="FC1" s="712" t="s">
        <v>1536</v>
      </c>
      <c r="FD1" s="712" t="s">
        <v>1537</v>
      </c>
      <c r="FE1" s="729">
        <v>5.133</v>
      </c>
      <c r="FF1" s="734" t="s">
        <v>1539</v>
      </c>
      <c r="FG1" s="716" t="s">
        <v>1540</v>
      </c>
      <c r="FH1" s="145">
        <v>6.101</v>
      </c>
      <c r="FI1" s="158" t="s">
        <v>251</v>
      </c>
      <c r="FJ1" s="146">
        <v>6.1029999999999998</v>
      </c>
      <c r="FK1" s="125">
        <v>7.101</v>
      </c>
      <c r="FL1" s="128" t="s">
        <v>252</v>
      </c>
      <c r="FM1" s="137" t="s">
        <v>253</v>
      </c>
      <c r="FN1" s="128" t="s">
        <v>254</v>
      </c>
      <c r="FO1" s="128" t="s">
        <v>255</v>
      </c>
      <c r="FP1" s="128" t="s">
        <v>1174</v>
      </c>
      <c r="FQ1" s="126">
        <v>7.1070000000000002</v>
      </c>
      <c r="FR1" s="137" t="s">
        <v>1176</v>
      </c>
      <c r="FS1" s="126">
        <v>7.109</v>
      </c>
      <c r="FT1" s="147">
        <v>7.11</v>
      </c>
      <c r="FU1" s="159" t="s">
        <v>1177</v>
      </c>
      <c r="FV1" s="148">
        <v>7.1120000000000001</v>
      </c>
      <c r="FW1" s="157" t="s">
        <v>256</v>
      </c>
      <c r="FX1" s="127">
        <v>8.1020000000000003</v>
      </c>
      <c r="FY1" s="128" t="s">
        <v>257</v>
      </c>
      <c r="FZ1" s="128" t="s">
        <v>258</v>
      </c>
      <c r="GA1" s="128" t="s">
        <v>259</v>
      </c>
      <c r="GB1" s="126">
        <v>8.1059999999999999</v>
      </c>
      <c r="GC1" s="160" t="s">
        <v>1178</v>
      </c>
      <c r="GD1" s="650">
        <v>9.1010000000000009</v>
      </c>
      <c r="GE1" s="712" t="s">
        <v>260</v>
      </c>
      <c r="GF1" s="729">
        <v>9.1029999999999998</v>
      </c>
      <c r="GG1" s="712" t="s">
        <v>1541</v>
      </c>
      <c r="GH1" s="713">
        <v>9.1050000000000004</v>
      </c>
      <c r="GI1" s="664">
        <v>9.1059999999999999</v>
      </c>
      <c r="GJ1" s="655">
        <v>10.101000000000001</v>
      </c>
      <c r="GK1" s="657">
        <v>10.102</v>
      </c>
      <c r="GL1" s="719" t="s">
        <v>261</v>
      </c>
      <c r="GM1" s="657">
        <v>10.103999999999999</v>
      </c>
      <c r="GN1" s="657">
        <v>10.105</v>
      </c>
      <c r="GO1" s="656">
        <v>10.106</v>
      </c>
      <c r="GP1" s="657">
        <v>10.106999999999999</v>
      </c>
      <c r="GQ1" s="737">
        <v>10.108000000000001</v>
      </c>
      <c r="GR1" s="713" t="s">
        <v>262</v>
      </c>
      <c r="GS1" s="713" t="s">
        <v>1238</v>
      </c>
      <c r="GT1" s="713" t="s">
        <v>1544</v>
      </c>
      <c r="GU1" s="656">
        <v>10.112</v>
      </c>
      <c r="GV1" s="719" t="s">
        <v>1545</v>
      </c>
      <c r="GW1" s="716" t="s">
        <v>1546</v>
      </c>
      <c r="GX1" s="125">
        <v>11.101000000000001</v>
      </c>
      <c r="GY1" s="126">
        <v>11.102</v>
      </c>
      <c r="GZ1" s="144">
        <v>11.103</v>
      </c>
      <c r="HA1" s="126">
        <v>11.103999999999999</v>
      </c>
      <c r="HB1" s="144">
        <v>11.105</v>
      </c>
      <c r="HC1" s="127">
        <v>11.106</v>
      </c>
      <c r="HD1" s="151">
        <v>11.106999999999999</v>
      </c>
      <c r="HE1" s="125">
        <v>12.101000000000001</v>
      </c>
      <c r="HF1" s="127">
        <v>12.102</v>
      </c>
      <c r="HG1" s="128" t="s">
        <v>263</v>
      </c>
      <c r="HH1" s="127">
        <v>12.103999999999999</v>
      </c>
      <c r="HI1" s="126">
        <v>12.105</v>
      </c>
      <c r="HJ1" s="126">
        <v>12.106</v>
      </c>
      <c r="HK1" s="126">
        <v>12.106999999999999</v>
      </c>
      <c r="HL1" s="126">
        <v>12.108000000000001</v>
      </c>
      <c r="HM1" s="126">
        <v>12.109</v>
      </c>
      <c r="HN1" s="126">
        <v>12.11</v>
      </c>
      <c r="HO1" s="128" t="s">
        <v>264</v>
      </c>
      <c r="HP1" s="126">
        <v>12.112</v>
      </c>
      <c r="HQ1" s="126">
        <v>12.113</v>
      </c>
      <c r="HR1" s="126">
        <v>12.114000000000001</v>
      </c>
      <c r="HS1" s="126">
        <v>12.115</v>
      </c>
      <c r="HT1" s="126">
        <v>12.116</v>
      </c>
      <c r="HU1" s="126">
        <v>12.117000000000001</v>
      </c>
      <c r="HV1" s="126">
        <v>12.118</v>
      </c>
      <c r="HW1" s="126">
        <v>12.119</v>
      </c>
      <c r="HX1" s="126">
        <v>12.12</v>
      </c>
      <c r="HY1" s="127">
        <v>12.121</v>
      </c>
      <c r="HZ1" s="126">
        <v>12.122</v>
      </c>
      <c r="IA1" s="126">
        <v>12.122999999999999</v>
      </c>
      <c r="IB1" s="127">
        <v>12.124000000000001</v>
      </c>
      <c r="IC1" s="126">
        <v>12.125</v>
      </c>
      <c r="ID1" s="127">
        <v>12.125999999999999</v>
      </c>
      <c r="IE1" s="137" t="s">
        <v>1179</v>
      </c>
      <c r="IF1" s="1019" t="s">
        <v>1628</v>
      </c>
      <c r="IG1" s="1019" t="s">
        <v>1629</v>
      </c>
      <c r="IH1" s="157" t="s">
        <v>265</v>
      </c>
      <c r="II1" s="127">
        <v>13.102</v>
      </c>
      <c r="IJ1" s="126">
        <v>13.103</v>
      </c>
      <c r="IK1" s="126">
        <v>13.103999999999999</v>
      </c>
      <c r="IL1" s="137" t="s">
        <v>266</v>
      </c>
      <c r="IM1" s="128" t="s">
        <v>267</v>
      </c>
      <c r="IN1" s="153">
        <v>13.106999999999999</v>
      </c>
      <c r="IO1" s="261">
        <v>13.108000000000001</v>
      </c>
      <c r="IP1" s="261">
        <v>13.109</v>
      </c>
      <c r="IQ1" s="157" t="s">
        <v>268</v>
      </c>
      <c r="IR1" s="128" t="s">
        <v>269</v>
      </c>
      <c r="IS1" s="144">
        <v>14.103</v>
      </c>
      <c r="IT1" s="127">
        <v>14.103999999999999</v>
      </c>
      <c r="IU1" s="151">
        <v>14.105</v>
      </c>
      <c r="IV1" s="157" t="s">
        <v>270</v>
      </c>
      <c r="IW1" s="127">
        <v>15.102</v>
      </c>
      <c r="IX1" s="129">
        <v>15.103</v>
      </c>
      <c r="IY1" s="125">
        <v>16.100999999999999</v>
      </c>
      <c r="IZ1" s="127">
        <v>16.102</v>
      </c>
      <c r="JA1" s="144">
        <v>16.103000000000002</v>
      </c>
      <c r="JB1" s="151">
        <v>16.103999999999999</v>
      </c>
      <c r="JC1" s="154">
        <v>17.100999999999999</v>
      </c>
      <c r="JD1" s="127">
        <v>17.102</v>
      </c>
      <c r="JE1" s="127">
        <v>17.103000000000002</v>
      </c>
      <c r="JF1" s="127">
        <v>17.103999999999999</v>
      </c>
      <c r="JG1" s="127">
        <v>17.105</v>
      </c>
      <c r="JH1" s="126">
        <v>17.106000000000002</v>
      </c>
      <c r="JI1" s="232">
        <v>17.106999999999999</v>
      </c>
      <c r="JJ1" s="126">
        <v>17.108000000000001</v>
      </c>
      <c r="JK1" s="126">
        <v>17.109000000000002</v>
      </c>
      <c r="JL1" s="126">
        <v>17.11</v>
      </c>
      <c r="JM1" s="126">
        <v>17.111000000000001</v>
      </c>
      <c r="JN1" s="144">
        <v>17.111999999999998</v>
      </c>
      <c r="JO1" s="144">
        <v>17.113</v>
      </c>
      <c r="JP1" s="155">
        <v>17.114000000000001</v>
      </c>
      <c r="JQ1" s="1135" t="s">
        <v>445</v>
      </c>
      <c r="JR1" s="1135" t="s">
        <v>446</v>
      </c>
      <c r="JS1" s="1135" t="s">
        <v>447</v>
      </c>
      <c r="JT1" s="1135" t="s">
        <v>448</v>
      </c>
      <c r="JU1" s="1135" t="s">
        <v>449</v>
      </c>
      <c r="JV1" s="1135" t="s">
        <v>450</v>
      </c>
      <c r="JW1" s="1135" t="s">
        <v>451</v>
      </c>
      <c r="JX1" s="1135" t="s">
        <v>452</v>
      </c>
      <c r="JY1" s="1135" t="s">
        <v>453</v>
      </c>
      <c r="JZ1" s="1135" t="s">
        <v>454</v>
      </c>
      <c r="KA1" s="1135" t="s">
        <v>455</v>
      </c>
      <c r="KB1" s="1135" t="s">
        <v>456</v>
      </c>
      <c r="KC1" s="1135" t="s">
        <v>457</v>
      </c>
      <c r="KD1" s="1135" t="s">
        <v>458</v>
      </c>
      <c r="KE1" s="1135" t="s">
        <v>459</v>
      </c>
      <c r="KF1" s="1135" t="s">
        <v>460</v>
      </c>
      <c r="KG1" s="1135" t="s">
        <v>461</v>
      </c>
      <c r="KH1" s="1135" t="s">
        <v>1233</v>
      </c>
      <c r="KI1" s="1135" t="s">
        <v>1236</v>
      </c>
      <c r="KJ1" s="1135" t="s">
        <v>1786</v>
      </c>
      <c r="KK1" s="1135" t="s">
        <v>1787</v>
      </c>
      <c r="KL1" s="1135" t="s">
        <v>1788</v>
      </c>
    </row>
    <row r="2" spans="1:298" x14ac:dyDescent="0.25">
      <c r="I2" s="1136">
        <f>Profile!G5</f>
        <v>44200</v>
      </c>
      <c r="J2" s="1137">
        <f>Profile!J5</f>
        <v>0</v>
      </c>
      <c r="K2" s="1138">
        <f>Profile!M5</f>
        <v>0</v>
      </c>
      <c r="L2" s="1137" t="str">
        <f>Profile!A11</f>
        <v>Corporate Review</v>
      </c>
      <c r="M2" s="1185">
        <f>Profile!A13</f>
        <v>0</v>
      </c>
      <c r="N2" s="1186">
        <f>Profile!C13</f>
        <v>0</v>
      </c>
      <c r="O2" s="1136">
        <f>Profile!D13</f>
        <v>0</v>
      </c>
      <c r="P2" s="1136"/>
      <c r="Q2" s="1136"/>
      <c r="R2" s="1139">
        <f>Profile!G11</f>
        <v>0</v>
      </c>
      <c r="S2" s="1139"/>
      <c r="T2" s="1139">
        <f>Profile!H12</f>
        <v>0</v>
      </c>
      <c r="U2" s="1139">
        <f>Profile!H13</f>
        <v>0</v>
      </c>
      <c r="V2" s="1139">
        <f>Profile!K13</f>
        <v>0</v>
      </c>
      <c r="W2" s="1140">
        <f>Profile!M13</f>
        <v>0</v>
      </c>
      <c r="X2" s="1139" t="str">
        <f>IF(Profile!I16="", "", Profile!I16)</f>
        <v/>
      </c>
      <c r="Y2" s="1141" t="str">
        <f>IF(OR(X2="&lt;Please Select&gt;", X2="Not an HTUA"), "", "X")</f>
        <v>X</v>
      </c>
      <c r="Z2" s="1139">
        <f>Profile!I15</f>
        <v>0</v>
      </c>
      <c r="AA2" s="1141">
        <f>Profile!E14</f>
        <v>0</v>
      </c>
      <c r="AB2" s="202" t="str">
        <f>IF(AB3='Dropdown Menus'!A3,"60K Club",IF(AB3='Dropdown Menus'!A4,"15K &lt; 60K",IF(AB3='Dropdown Menus'!A5,"&lt; 15K","")))</f>
        <v/>
      </c>
      <c r="AC2" s="1141">
        <f>Profile!K19</f>
        <v>0</v>
      </c>
      <c r="AD2" s="1141">
        <f>Profile!K22</f>
        <v>0</v>
      </c>
      <c r="AE2" s="1142">
        <f>Profile!E16</f>
        <v>0</v>
      </c>
      <c r="AF2" s="1182" t="str">
        <f>IF(AE2&lt;15000,"&lt; 15K",IF(AND(AE2&gt;=15000,AE2&lt;60000),"15K &lt; 60K",IF(AE2&gt;=60000,"60K Club")))</f>
        <v>&lt; 15K</v>
      </c>
      <c r="AG2" s="202" t="str">
        <f>IF(AG3="Agency has received Grant Funding", "Yes", "No")</f>
        <v>No</v>
      </c>
      <c r="AH2" s="1139">
        <f>Profile!L17</f>
        <v>0</v>
      </c>
      <c r="AI2" s="740" t="str">
        <f>IF(Profile!$D$19="X", "X", "")</f>
        <v/>
      </c>
      <c r="AJ2" s="740" t="str">
        <f>IF(Profile!$D$20="X", "X", "")</f>
        <v/>
      </c>
      <c r="AK2" s="740" t="str">
        <f>IF(Profile!$D$21="X", "X", "")</f>
        <v/>
      </c>
      <c r="AL2" s="740" t="str">
        <f>IF(Profile!$D$22="X", "X", "")</f>
        <v/>
      </c>
      <c r="AM2" s="740" t="str">
        <f>IF(Profile!$G$19="X", "X", "")</f>
        <v/>
      </c>
      <c r="AN2" s="740" t="str">
        <f>IF(Profile!$G$20="X", "X", "")</f>
        <v/>
      </c>
      <c r="AO2" s="740" t="str">
        <f>IF(Profile!$G$21="X", "X", "")</f>
        <v/>
      </c>
      <c r="AP2" s="740" t="str">
        <f>IF(Profile!$G$22="X", "X", "")</f>
        <v/>
      </c>
      <c r="AQ2" s="740" t="str">
        <f>IF(Profile!$J$19="X", "X", "")</f>
        <v/>
      </c>
      <c r="AR2" s="740" t="str">
        <f>IF(Profile!$J$20="X", "X", "")</f>
        <v/>
      </c>
      <c r="AS2" s="740" t="str">
        <f>IF(Profile!$J$21="X", "X", "")</f>
        <v/>
      </c>
      <c r="AT2" s="740" t="str">
        <f>IF(Profile!$J$22="X", "X", "")</f>
        <v/>
      </c>
      <c r="AU2" s="202">
        <f>Profile!A25</f>
        <v>0</v>
      </c>
      <c r="AV2" s="202" t="str">
        <f>Profile!D25</f>
        <v>Security Coordinator</v>
      </c>
      <c r="AW2" s="202">
        <f>Profile!G25</f>
        <v>0</v>
      </c>
      <c r="AX2" s="202">
        <f>Profile!I25</f>
        <v>0</v>
      </c>
      <c r="AY2" s="202">
        <f>Profile!K25</f>
        <v>0</v>
      </c>
      <c r="AZ2" s="202">
        <f>Profile!A26</f>
        <v>0</v>
      </c>
      <c r="BA2" s="202" t="str">
        <f>Profile!D26</f>
        <v>Alternate Security Coordinator</v>
      </c>
      <c r="BB2" s="202">
        <f>Profile!G26</f>
        <v>0</v>
      </c>
      <c r="BC2" s="202">
        <f>Profile!I26</f>
        <v>0</v>
      </c>
      <c r="BD2" s="202">
        <f>Profile!K26</f>
        <v>0</v>
      </c>
      <c r="BE2" s="202">
        <f>Profile!A38</f>
        <v>0</v>
      </c>
      <c r="BF2" s="202" t="str">
        <f>Profile!D38</f>
        <v>Lead TSI</v>
      </c>
      <c r="BG2" s="202">
        <f>Profile!G38</f>
        <v>0</v>
      </c>
      <c r="BH2" s="202">
        <f>Profile!I38</f>
        <v>0</v>
      </c>
      <c r="BI2" s="202">
        <f>Profile!K38</f>
        <v>0</v>
      </c>
      <c r="BJ2" s="202">
        <f>Profile!A39</f>
        <v>0</v>
      </c>
      <c r="BK2" s="202" t="str">
        <f>Profile!D39</f>
        <v>Secondary TSI</v>
      </c>
      <c r="BL2" s="202">
        <f>Profile!G39</f>
        <v>0</v>
      </c>
      <c r="BM2" s="202">
        <f>Profile!I39</f>
        <v>0</v>
      </c>
      <c r="BN2" s="202">
        <f>Profile!K39</f>
        <v>0</v>
      </c>
      <c r="BO2" s="740">
        <f>IF(BO4="X", "", BO3)</f>
        <v>0</v>
      </c>
      <c r="BP2" s="740">
        <f t="shared" ref="BP2:EB2" si="0">IF(BP4="X", "", BP3)</f>
        <v>0</v>
      </c>
      <c r="BQ2" s="740">
        <f t="shared" si="0"/>
        <v>0</v>
      </c>
      <c r="BR2" s="740">
        <f t="shared" si="0"/>
        <v>0</v>
      </c>
      <c r="BS2" s="740">
        <f t="shared" si="0"/>
        <v>0</v>
      </c>
      <c r="BT2" s="740">
        <f t="shared" si="0"/>
        <v>0</v>
      </c>
      <c r="BU2" s="740">
        <f t="shared" si="0"/>
        <v>0</v>
      </c>
      <c r="BV2" s="740">
        <f t="shared" si="0"/>
        <v>0</v>
      </c>
      <c r="BW2" s="740">
        <f t="shared" si="0"/>
        <v>0</v>
      </c>
      <c r="BX2" s="740">
        <f t="shared" si="0"/>
        <v>0</v>
      </c>
      <c r="BY2" s="740">
        <f t="shared" si="0"/>
        <v>0</v>
      </c>
      <c r="BZ2" s="740">
        <f t="shared" si="0"/>
        <v>0</v>
      </c>
      <c r="CA2" s="740">
        <f t="shared" si="0"/>
        <v>0</v>
      </c>
      <c r="CB2" s="740">
        <f t="shared" si="0"/>
        <v>0</v>
      </c>
      <c r="CC2" s="740">
        <f t="shared" si="0"/>
        <v>0</v>
      </c>
      <c r="CD2" s="740">
        <f t="shared" si="0"/>
        <v>0</v>
      </c>
      <c r="CE2" s="740">
        <f t="shared" si="0"/>
        <v>0</v>
      </c>
      <c r="CF2" s="740">
        <f t="shared" si="0"/>
        <v>0</v>
      </c>
      <c r="CG2" s="740">
        <f t="shared" si="0"/>
        <v>0</v>
      </c>
      <c r="CH2" s="740">
        <f t="shared" si="0"/>
        <v>0</v>
      </c>
      <c r="CI2" s="740">
        <f t="shared" si="0"/>
        <v>0</v>
      </c>
      <c r="CJ2" s="740">
        <f t="shared" si="0"/>
        <v>0</v>
      </c>
      <c r="CK2" s="740">
        <f t="shared" si="0"/>
        <v>0</v>
      </c>
      <c r="CL2" s="740">
        <f t="shared" si="0"/>
        <v>0</v>
      </c>
      <c r="CM2" s="740">
        <f t="shared" si="0"/>
        <v>0</v>
      </c>
      <c r="CN2" s="740">
        <f t="shared" si="0"/>
        <v>0</v>
      </c>
      <c r="CO2" s="740">
        <f t="shared" si="0"/>
        <v>0</v>
      </c>
      <c r="CP2" s="740">
        <f t="shared" si="0"/>
        <v>0</v>
      </c>
      <c r="CQ2" s="740">
        <f t="shared" si="0"/>
        <v>0</v>
      </c>
      <c r="CR2" s="740">
        <f t="shared" si="0"/>
        <v>0</v>
      </c>
      <c r="CS2" s="740">
        <f t="shared" si="0"/>
        <v>0</v>
      </c>
      <c r="CT2" s="740">
        <f t="shared" si="0"/>
        <v>0</v>
      </c>
      <c r="CU2" s="740">
        <f t="shared" si="0"/>
        <v>0</v>
      </c>
      <c r="CV2" s="740">
        <f t="shared" si="0"/>
        <v>0</v>
      </c>
      <c r="CW2" s="740">
        <f t="shared" si="0"/>
        <v>0</v>
      </c>
      <c r="CX2" s="740">
        <f t="shared" si="0"/>
        <v>0</v>
      </c>
      <c r="CY2" s="740">
        <f t="shared" si="0"/>
        <v>0</v>
      </c>
      <c r="CZ2" s="740">
        <f t="shared" si="0"/>
        <v>0</v>
      </c>
      <c r="DA2" s="740">
        <f t="shared" si="0"/>
        <v>0</v>
      </c>
      <c r="DB2" s="740">
        <f t="shared" si="0"/>
        <v>0</v>
      </c>
      <c r="DC2" s="740">
        <f t="shared" si="0"/>
        <v>0</v>
      </c>
      <c r="DD2" s="740">
        <f t="shared" si="0"/>
        <v>0</v>
      </c>
      <c r="DE2" s="740">
        <f t="shared" si="0"/>
        <v>0</v>
      </c>
      <c r="DF2" s="740">
        <f t="shared" si="0"/>
        <v>0</v>
      </c>
      <c r="DG2" s="740">
        <f t="shared" si="0"/>
        <v>0</v>
      </c>
      <c r="DH2" s="740">
        <f t="shared" si="0"/>
        <v>0</v>
      </c>
      <c r="DI2" s="740">
        <f t="shared" si="0"/>
        <v>0</v>
      </c>
      <c r="DJ2" s="740">
        <f t="shared" si="0"/>
        <v>0</v>
      </c>
      <c r="DK2" s="740">
        <f t="shared" si="0"/>
        <v>0</v>
      </c>
      <c r="DL2" s="740">
        <f t="shared" si="0"/>
        <v>0</v>
      </c>
      <c r="DM2" s="740">
        <f t="shared" si="0"/>
        <v>0</v>
      </c>
      <c r="DN2" s="740">
        <f t="shared" si="0"/>
        <v>0</v>
      </c>
      <c r="DO2" s="740">
        <f t="shared" si="0"/>
        <v>0</v>
      </c>
      <c r="DP2" s="740">
        <f t="shared" si="0"/>
        <v>0</v>
      </c>
      <c r="DQ2" s="740">
        <f t="shared" si="0"/>
        <v>0</v>
      </c>
      <c r="DR2" s="740">
        <f t="shared" si="0"/>
        <v>0</v>
      </c>
      <c r="DS2" s="740">
        <f t="shared" si="0"/>
        <v>0</v>
      </c>
      <c r="DT2" s="740">
        <f t="shared" si="0"/>
        <v>0</v>
      </c>
      <c r="DU2" s="740">
        <f t="shared" si="0"/>
        <v>0</v>
      </c>
      <c r="DV2" s="740">
        <f t="shared" si="0"/>
        <v>0</v>
      </c>
      <c r="DW2" s="740">
        <f t="shared" si="0"/>
        <v>0</v>
      </c>
      <c r="DX2" s="740" t="str">
        <f t="shared" si="0"/>
        <v/>
      </c>
      <c r="DY2" s="740">
        <f t="shared" si="0"/>
        <v>0</v>
      </c>
      <c r="DZ2" s="740">
        <f t="shared" si="0"/>
        <v>0</v>
      </c>
      <c r="EA2" s="740" t="str">
        <f t="shared" si="0"/>
        <v/>
      </c>
      <c r="EB2" s="740" t="str">
        <f t="shared" si="0"/>
        <v/>
      </c>
      <c r="EC2" s="740">
        <f t="shared" ref="EC2:GS2" si="1">IF(EC4="X", "", EC3)</f>
        <v>0</v>
      </c>
      <c r="ED2" s="740">
        <f t="shared" si="1"/>
        <v>0</v>
      </c>
      <c r="EE2" s="740">
        <f t="shared" si="1"/>
        <v>0</v>
      </c>
      <c r="EF2" s="740">
        <f t="shared" si="1"/>
        <v>0</v>
      </c>
      <c r="EG2" s="740">
        <f t="shared" si="1"/>
        <v>0</v>
      </c>
      <c r="EH2" s="740" t="str">
        <f t="shared" si="1"/>
        <v/>
      </c>
      <c r="EI2" s="740" t="str">
        <f t="shared" si="1"/>
        <v/>
      </c>
      <c r="EJ2" s="740">
        <f t="shared" si="1"/>
        <v>0</v>
      </c>
      <c r="EK2" s="740">
        <f t="shared" si="1"/>
        <v>0</v>
      </c>
      <c r="EL2" s="740">
        <f t="shared" si="1"/>
        <v>0</v>
      </c>
      <c r="EM2" s="740" t="str">
        <f t="shared" si="1"/>
        <v/>
      </c>
      <c r="EN2" s="740">
        <f t="shared" si="1"/>
        <v>0</v>
      </c>
      <c r="EO2" s="740">
        <f t="shared" si="1"/>
        <v>0</v>
      </c>
      <c r="EP2" s="740" t="str">
        <f t="shared" si="1"/>
        <v/>
      </c>
      <c r="EQ2" s="740" t="str">
        <f t="shared" si="1"/>
        <v/>
      </c>
      <c r="ER2" s="740">
        <f t="shared" si="1"/>
        <v>0</v>
      </c>
      <c r="ES2" s="740">
        <f t="shared" si="1"/>
        <v>0</v>
      </c>
      <c r="ET2" s="740" t="str">
        <f t="shared" si="1"/>
        <v/>
      </c>
      <c r="EU2" s="740" t="str">
        <f t="shared" si="1"/>
        <v/>
      </c>
      <c r="EV2" s="740">
        <f t="shared" si="1"/>
        <v>0</v>
      </c>
      <c r="EW2" s="740">
        <f t="shared" si="1"/>
        <v>0</v>
      </c>
      <c r="EX2" s="740">
        <f t="shared" si="1"/>
        <v>0</v>
      </c>
      <c r="EY2" s="740">
        <f t="shared" si="1"/>
        <v>0</v>
      </c>
      <c r="EZ2" s="740">
        <f t="shared" si="1"/>
        <v>0</v>
      </c>
      <c r="FA2" s="740">
        <f t="shared" si="1"/>
        <v>0</v>
      </c>
      <c r="FB2" s="740">
        <f t="shared" si="1"/>
        <v>0</v>
      </c>
      <c r="FC2" s="740">
        <f t="shared" si="1"/>
        <v>0</v>
      </c>
      <c r="FD2" s="740">
        <f t="shared" si="1"/>
        <v>0</v>
      </c>
      <c r="FE2" s="740"/>
      <c r="FF2" s="740">
        <f t="shared" si="1"/>
        <v>0</v>
      </c>
      <c r="FG2" s="740">
        <f t="shared" si="1"/>
        <v>0</v>
      </c>
      <c r="FH2" s="740">
        <f t="shared" si="1"/>
        <v>0</v>
      </c>
      <c r="FI2" s="740">
        <f t="shared" si="1"/>
        <v>0</v>
      </c>
      <c r="FJ2" s="740">
        <f t="shared" si="1"/>
        <v>0</v>
      </c>
      <c r="FK2" s="740">
        <f t="shared" si="1"/>
        <v>0</v>
      </c>
      <c r="FL2" s="740">
        <f t="shared" si="1"/>
        <v>0</v>
      </c>
      <c r="FM2" s="740">
        <f t="shared" si="1"/>
        <v>0</v>
      </c>
      <c r="FN2" s="740">
        <f t="shared" si="1"/>
        <v>0</v>
      </c>
      <c r="FO2" s="740">
        <f t="shared" si="1"/>
        <v>0</v>
      </c>
      <c r="FP2" s="740">
        <f t="shared" si="1"/>
        <v>0</v>
      </c>
      <c r="FQ2" s="740">
        <f t="shared" si="1"/>
        <v>0</v>
      </c>
      <c r="FR2" s="740">
        <f t="shared" si="1"/>
        <v>0</v>
      </c>
      <c r="FS2" s="740">
        <f t="shared" si="1"/>
        <v>0</v>
      </c>
      <c r="FT2" s="740">
        <f t="shared" si="1"/>
        <v>0</v>
      </c>
      <c r="FU2" s="740">
        <f t="shared" si="1"/>
        <v>0</v>
      </c>
      <c r="FV2" s="740">
        <f t="shared" si="1"/>
        <v>0</v>
      </c>
      <c r="FW2" s="740">
        <f t="shared" si="1"/>
        <v>0</v>
      </c>
      <c r="FX2" s="740">
        <f t="shared" si="1"/>
        <v>0</v>
      </c>
      <c r="FY2" s="740">
        <f t="shared" si="1"/>
        <v>0</v>
      </c>
      <c r="FZ2" s="740">
        <f t="shared" si="1"/>
        <v>0</v>
      </c>
      <c r="GA2" s="740">
        <f t="shared" si="1"/>
        <v>0</v>
      </c>
      <c r="GB2" s="740">
        <f t="shared" si="1"/>
        <v>0</v>
      </c>
      <c r="GC2" s="740">
        <f t="shared" si="1"/>
        <v>0</v>
      </c>
      <c r="GD2" s="740">
        <f t="shared" si="1"/>
        <v>0</v>
      </c>
      <c r="GE2" s="740">
        <f t="shared" si="1"/>
        <v>0</v>
      </c>
      <c r="GF2" s="740">
        <f t="shared" ref="GF2" si="2">IF(GF4="X", "", GF3)</f>
        <v>0</v>
      </c>
      <c r="GG2" s="740">
        <f t="shared" si="1"/>
        <v>0</v>
      </c>
      <c r="GH2" s="740">
        <f t="shared" si="1"/>
        <v>0</v>
      </c>
      <c r="GI2" s="740">
        <f t="shared" si="1"/>
        <v>0</v>
      </c>
      <c r="GJ2" s="740">
        <f t="shared" si="1"/>
        <v>0</v>
      </c>
      <c r="GK2" s="740">
        <f t="shared" si="1"/>
        <v>0</v>
      </c>
      <c r="GL2" s="740">
        <f t="shared" si="1"/>
        <v>0</v>
      </c>
      <c r="GM2" s="740">
        <f t="shared" si="1"/>
        <v>0</v>
      </c>
      <c r="GN2" s="740">
        <f t="shared" si="1"/>
        <v>0</v>
      </c>
      <c r="GO2" s="740">
        <f t="shared" si="1"/>
        <v>0</v>
      </c>
      <c r="GP2" s="740">
        <f t="shared" si="1"/>
        <v>0</v>
      </c>
      <c r="GQ2" s="740">
        <f t="shared" ref="GQ2" si="3">IF(GQ4="X", "", GQ3)</f>
        <v>0</v>
      </c>
      <c r="GR2" s="740">
        <f t="shared" si="1"/>
        <v>0</v>
      </c>
      <c r="GS2" s="740">
        <f t="shared" si="1"/>
        <v>0</v>
      </c>
      <c r="GT2" s="740">
        <f t="shared" ref="GT2:JE2" si="4">IF(GT4="X", "", GT3)</f>
        <v>0</v>
      </c>
      <c r="GU2" s="740">
        <f t="shared" si="4"/>
        <v>0</v>
      </c>
      <c r="GV2" s="740">
        <f t="shared" si="4"/>
        <v>0</v>
      </c>
      <c r="GW2" s="740">
        <f t="shared" si="4"/>
        <v>0</v>
      </c>
      <c r="GX2" s="740">
        <f t="shared" si="4"/>
        <v>0</v>
      </c>
      <c r="GY2" s="740">
        <f t="shared" si="4"/>
        <v>0</v>
      </c>
      <c r="GZ2" s="740">
        <f t="shared" si="4"/>
        <v>0</v>
      </c>
      <c r="HA2" s="740">
        <f t="shared" si="4"/>
        <v>0</v>
      </c>
      <c r="HB2" s="740">
        <f t="shared" si="4"/>
        <v>0</v>
      </c>
      <c r="HC2" s="740">
        <f t="shared" si="4"/>
        <v>0</v>
      </c>
      <c r="HD2" s="740">
        <f t="shared" si="4"/>
        <v>0</v>
      </c>
      <c r="HE2" s="740">
        <f t="shared" si="4"/>
        <v>0</v>
      </c>
      <c r="HF2" s="740">
        <f t="shared" si="4"/>
        <v>0</v>
      </c>
      <c r="HG2" s="740">
        <f t="shared" si="4"/>
        <v>0</v>
      </c>
      <c r="HH2" s="740">
        <f t="shared" si="4"/>
        <v>0</v>
      </c>
      <c r="HI2" s="740">
        <f t="shared" si="4"/>
        <v>0</v>
      </c>
      <c r="HJ2" s="740">
        <f t="shared" si="4"/>
        <v>0</v>
      </c>
      <c r="HK2" s="740">
        <f t="shared" si="4"/>
        <v>0</v>
      </c>
      <c r="HL2" s="740">
        <f t="shared" si="4"/>
        <v>0</v>
      </c>
      <c r="HM2" s="740">
        <f t="shared" si="4"/>
        <v>0</v>
      </c>
      <c r="HN2" s="740">
        <f t="shared" si="4"/>
        <v>0</v>
      </c>
      <c r="HO2" s="740">
        <f t="shared" si="4"/>
        <v>0</v>
      </c>
      <c r="HP2" s="740">
        <f t="shared" si="4"/>
        <v>0</v>
      </c>
      <c r="HQ2" s="740">
        <f t="shared" si="4"/>
        <v>0</v>
      </c>
      <c r="HR2" s="740">
        <f t="shared" si="4"/>
        <v>0</v>
      </c>
      <c r="HS2" s="740">
        <f t="shared" si="4"/>
        <v>0</v>
      </c>
      <c r="HT2" s="740">
        <f t="shared" si="4"/>
        <v>0</v>
      </c>
      <c r="HU2" s="740">
        <f t="shared" si="4"/>
        <v>0</v>
      </c>
      <c r="HV2" s="740">
        <f t="shared" si="4"/>
        <v>0</v>
      </c>
      <c r="HW2" s="740">
        <f t="shared" si="4"/>
        <v>0</v>
      </c>
      <c r="HX2" s="740">
        <f t="shared" si="4"/>
        <v>0</v>
      </c>
      <c r="HY2" s="740">
        <f t="shared" si="4"/>
        <v>0</v>
      </c>
      <c r="HZ2" s="740">
        <f t="shared" si="4"/>
        <v>0</v>
      </c>
      <c r="IA2" s="740">
        <f t="shared" si="4"/>
        <v>0</v>
      </c>
      <c r="IB2" s="740">
        <f t="shared" si="4"/>
        <v>0</v>
      </c>
      <c r="IC2" s="740">
        <f t="shared" si="4"/>
        <v>0</v>
      </c>
      <c r="ID2" s="740">
        <f t="shared" si="4"/>
        <v>0</v>
      </c>
      <c r="IE2" s="740">
        <f t="shared" si="4"/>
        <v>0</v>
      </c>
      <c r="IF2" s="740"/>
      <c r="IG2" s="740"/>
      <c r="IH2" s="740">
        <f t="shared" si="4"/>
        <v>0</v>
      </c>
      <c r="II2" s="740">
        <f t="shared" si="4"/>
        <v>0</v>
      </c>
      <c r="IJ2" s="740">
        <f t="shared" si="4"/>
        <v>0</v>
      </c>
      <c r="IK2" s="740">
        <f t="shared" si="4"/>
        <v>0</v>
      </c>
      <c r="IL2" s="740">
        <f t="shared" si="4"/>
        <v>0</v>
      </c>
      <c r="IM2" s="740">
        <f t="shared" si="4"/>
        <v>0</v>
      </c>
      <c r="IN2" s="740">
        <f t="shared" si="4"/>
        <v>0</v>
      </c>
      <c r="IO2" s="740">
        <f t="shared" si="4"/>
        <v>0</v>
      </c>
      <c r="IP2" s="740">
        <f t="shared" si="4"/>
        <v>0</v>
      </c>
      <c r="IQ2" s="740">
        <f t="shared" si="4"/>
        <v>0</v>
      </c>
      <c r="IR2" s="740">
        <f t="shared" si="4"/>
        <v>0</v>
      </c>
      <c r="IS2" s="740">
        <f t="shared" si="4"/>
        <v>0</v>
      </c>
      <c r="IT2" s="740">
        <f t="shared" si="4"/>
        <v>0</v>
      </c>
      <c r="IU2" s="740">
        <f t="shared" si="4"/>
        <v>0</v>
      </c>
      <c r="IV2" s="740">
        <f t="shared" si="4"/>
        <v>0</v>
      </c>
      <c r="IW2" s="740">
        <f t="shared" si="4"/>
        <v>0</v>
      </c>
      <c r="IX2" s="740">
        <f t="shared" si="4"/>
        <v>0</v>
      </c>
      <c r="IY2" s="740">
        <f t="shared" si="4"/>
        <v>0</v>
      </c>
      <c r="IZ2" s="740">
        <f t="shared" si="4"/>
        <v>0</v>
      </c>
      <c r="JA2" s="740">
        <f t="shared" si="4"/>
        <v>0</v>
      </c>
      <c r="JB2" s="740">
        <f t="shared" si="4"/>
        <v>0</v>
      </c>
      <c r="JC2" s="740">
        <f t="shared" si="4"/>
        <v>0</v>
      </c>
      <c r="JD2" s="740">
        <f t="shared" si="4"/>
        <v>0</v>
      </c>
      <c r="JE2" s="740">
        <f t="shared" si="4"/>
        <v>0</v>
      </c>
      <c r="JF2" s="740">
        <f t="shared" ref="JF2:JP2" si="5">IF(JF4="X", "", JF3)</f>
        <v>0</v>
      </c>
      <c r="JG2" s="740">
        <f t="shared" si="5"/>
        <v>0</v>
      </c>
      <c r="JH2" s="740">
        <f t="shared" si="5"/>
        <v>0</v>
      </c>
      <c r="JI2" s="740">
        <f t="shared" si="5"/>
        <v>0</v>
      </c>
      <c r="JJ2" s="740">
        <f t="shared" si="5"/>
        <v>0</v>
      </c>
      <c r="JK2" s="740">
        <f t="shared" si="5"/>
        <v>0</v>
      </c>
      <c r="JL2" s="740">
        <f t="shared" si="5"/>
        <v>0</v>
      </c>
      <c r="JM2" s="740">
        <f t="shared" si="5"/>
        <v>0</v>
      </c>
      <c r="JN2" s="740">
        <f t="shared" si="5"/>
        <v>0</v>
      </c>
      <c r="JO2" s="740">
        <f t="shared" si="5"/>
        <v>0</v>
      </c>
      <c r="JP2" s="740">
        <f t="shared" si="5"/>
        <v>0</v>
      </c>
      <c r="JQ2" s="1143">
        <f>IF(JQ3="Yes - targeted sai's", 'Targeted SAI Summary'!$C$10, 'Comprehensive Summary'!$C$15)</f>
        <v>0</v>
      </c>
      <c r="JR2" s="1143">
        <f>IF(JR3="Yes - targeted sai's", 'Targeted SAI Summary'!$C$11, 'Comprehensive Summary'!$C$16)</f>
        <v>0</v>
      </c>
      <c r="JS2" s="1143">
        <f>IF(JS3="Yes - targeted sai's", 'Targeted SAI Summary'!$C$12, 'Comprehensive Summary'!$C$17)</f>
        <v>0</v>
      </c>
      <c r="JT2" s="1143">
        <f>IF(JT3="Yes - targeted sai's", 'Targeted SAI Summary'!$C$13, 'Comprehensive Summary'!$C$18)</f>
        <v>0</v>
      </c>
      <c r="JU2" s="1143">
        <f>IF(JU3="Yes - targeted sai's", 'Targeted SAI Summary'!$C$14, 'Comprehensive Summary'!$C$19)</f>
        <v>0</v>
      </c>
      <c r="JV2" s="1143">
        <f>IF(JV3="Yes - targeted sai's", 'Targeted SAI Summary'!$C$15, 'Comprehensive Summary'!$C$20)</f>
        <v>0</v>
      </c>
      <c r="JW2" s="1143">
        <f>IF(JW3="Yes - targeted sai's", 'Targeted SAI Summary'!$C$16, 'Comprehensive Summary'!$C$21)</f>
        <v>0</v>
      </c>
      <c r="JX2" s="1143">
        <f>IF(JX3="Yes - targeted sai's", 'Targeted SAI Summary'!$C$17, 'Comprehensive Summary'!$C$22)</f>
        <v>0</v>
      </c>
      <c r="JY2" s="1143">
        <f>IF(JY3="Yes - targeted sai's", 'Targeted SAI Summary'!$C$18, 'Comprehensive Summary'!$C$23)</f>
        <v>0</v>
      </c>
      <c r="JZ2" s="1143">
        <f>IF(JZ3="Yes - targeted sai's", 'Targeted SAI Summary'!$C$19, 'Comprehensive Summary'!$C$24)</f>
        <v>0</v>
      </c>
      <c r="KA2" s="1143">
        <f>IF(KA3="Yes - targeted sai's", 'Targeted SAI Summary'!$C$20, 'Comprehensive Summary'!$C$25)</f>
        <v>0</v>
      </c>
      <c r="KB2" s="1143">
        <f>IF(KB3="Yes - targeted sai's", 'Targeted SAI Summary'!$C$21, 'Comprehensive Summary'!$C$26)</f>
        <v>0</v>
      </c>
      <c r="KC2" s="1143">
        <f>IF(KC3="Yes - targeted sai's", 'Targeted SAI Summary'!$C$22, 'Comprehensive Summary'!$C$27)</f>
        <v>0</v>
      </c>
      <c r="KD2" s="1143">
        <f>IF(KD3="Yes - targeted sai's", 'Targeted SAI Summary'!$C$23, 'Comprehensive Summary'!$C$28)</f>
        <v>0</v>
      </c>
      <c r="KE2" s="1143">
        <f>IF(KE3="Yes - targeted sai's", 'Targeted SAI Summary'!$C$24, 'Comprehensive Summary'!$C$29)</f>
        <v>0</v>
      </c>
      <c r="KF2" s="1143">
        <f>IF(KF3="Yes - targeted sai's", 'Targeted SAI Summary'!$C$25, 'Comprehensive Summary'!$C$30)</f>
        <v>0</v>
      </c>
      <c r="KG2" s="1143">
        <f>IF(KG3="Yes - targeted sai's", 'Targeted SAI Summary'!$C$26, 'Comprehensive Summary'!$C$31)</f>
        <v>0</v>
      </c>
      <c r="KH2" s="1143">
        <f>IF(KH3="Yes - targeted sai's", 'Targeted SAI Summary'!$C$28, 'Comprehensive Summary'!$C$33)</f>
        <v>0</v>
      </c>
      <c r="KI2" s="738" t="str">
        <f>IF(KI3="This Agency Received Levels of Implementation Worthy of the Gold Standard Award!", "YES", "No")</f>
        <v>No</v>
      </c>
      <c r="KJ2" s="1238">
        <f>'Comprehensive Summary'!$C$9</f>
        <v>0</v>
      </c>
      <c r="KK2" s="1238">
        <f>'Comprehensive Summary'!$C$10</f>
        <v>0</v>
      </c>
      <c r="KL2" s="1238">
        <f>'Comprehensive Summary'!$C$11</f>
        <v>0</v>
      </c>
    </row>
    <row r="3" spans="1:298" x14ac:dyDescent="0.25">
      <c r="AB3" s="1139">
        <f>Profile!D15</f>
        <v>0</v>
      </c>
      <c r="AC3" s="1139"/>
      <c r="AD3" s="1139"/>
      <c r="AG3" s="1139">
        <f>Profile!E17</f>
        <v>0</v>
      </c>
      <c r="BO3" s="740">
        <f>Checklist!$D$13</f>
        <v>0</v>
      </c>
      <c r="BP3" s="740">
        <f>Checklist!$D$14</f>
        <v>0</v>
      </c>
      <c r="BQ3" s="740">
        <f>Checklist!$D$15</f>
        <v>0</v>
      </c>
      <c r="BR3" s="740">
        <f>Checklist!$D$16</f>
        <v>0</v>
      </c>
      <c r="BS3" s="740">
        <f>Checklist!$D$17</f>
        <v>0</v>
      </c>
      <c r="BT3" s="740">
        <f>Checklist!$D$18</f>
        <v>0</v>
      </c>
      <c r="BU3" s="740">
        <f>Checklist!$D$19</f>
        <v>0</v>
      </c>
      <c r="BV3" s="740">
        <f>Checklist!$D$20</f>
        <v>0</v>
      </c>
      <c r="BW3" s="740">
        <f>Checklist!$D$21</f>
        <v>0</v>
      </c>
      <c r="BX3" s="740">
        <f>Checklist!$D$22</f>
        <v>0</v>
      </c>
      <c r="BY3" s="740">
        <f>Checklist!$D$23</f>
        <v>0</v>
      </c>
      <c r="BZ3" s="740">
        <f>Checklist!$D$24</f>
        <v>0</v>
      </c>
      <c r="CA3" s="740">
        <f>Checklist!$D$25</f>
        <v>0</v>
      </c>
      <c r="CB3" s="740">
        <f>Checklist!$D$26</f>
        <v>0</v>
      </c>
      <c r="CC3" s="740">
        <f>Checklist!$D$27</f>
        <v>0</v>
      </c>
      <c r="CD3" s="740">
        <f>Checklist!$D$28</f>
        <v>0</v>
      </c>
      <c r="CE3" s="740">
        <f>Checklist!$D$29</f>
        <v>0</v>
      </c>
      <c r="CF3" s="740">
        <f>Checklist!$D$30</f>
        <v>0</v>
      </c>
      <c r="CG3" s="740">
        <f>Checklist!$D$32</f>
        <v>0</v>
      </c>
      <c r="CH3" s="740">
        <f>Checklist!$D$33</f>
        <v>0</v>
      </c>
      <c r="CI3" s="740">
        <f>Checklist!$D$34</f>
        <v>0</v>
      </c>
      <c r="CJ3" s="740">
        <f>Checklist!$D$35</f>
        <v>0</v>
      </c>
      <c r="CK3" s="740">
        <f>Checklist!$D$36</f>
        <v>0</v>
      </c>
      <c r="CL3" s="740">
        <f>Checklist!$D$37</f>
        <v>0</v>
      </c>
      <c r="CM3" s="740">
        <f>Checklist!$D$38</f>
        <v>0</v>
      </c>
      <c r="CN3" s="740">
        <f>Checklist!$D$39</f>
        <v>0</v>
      </c>
      <c r="CO3" s="740">
        <f>Checklist!$D$40</f>
        <v>0</v>
      </c>
      <c r="CP3" s="740">
        <f>Checklist!$D$41</f>
        <v>0</v>
      </c>
      <c r="CQ3" s="740">
        <f>Checklist!$D$42</f>
        <v>0</v>
      </c>
      <c r="CR3" s="740">
        <f>Checklist!$D$43</f>
        <v>0</v>
      </c>
      <c r="CS3" s="740">
        <f>Checklist!$D$46</f>
        <v>0</v>
      </c>
      <c r="CT3" s="740">
        <f>Checklist!$D$47</f>
        <v>0</v>
      </c>
      <c r="CU3" s="740">
        <f>Checklist!$D$48</f>
        <v>0</v>
      </c>
      <c r="CV3" s="740">
        <f>Checklist!$D$49</f>
        <v>0</v>
      </c>
      <c r="CW3" s="740">
        <f>Checklist!$D$50</f>
        <v>0</v>
      </c>
      <c r="CX3" s="740">
        <f>Checklist!$D$51</f>
        <v>0</v>
      </c>
      <c r="CY3" s="740">
        <f>Checklist!$D$52</f>
        <v>0</v>
      </c>
      <c r="CZ3" s="740">
        <f>Checklist!$D$53</f>
        <v>0</v>
      </c>
      <c r="DA3" s="740">
        <f>Checklist!$D$54</f>
        <v>0</v>
      </c>
      <c r="DB3" s="740">
        <f>Checklist!$D$55</f>
        <v>0</v>
      </c>
      <c r="DC3" s="740">
        <f>Checklist!$D$57</f>
        <v>0</v>
      </c>
      <c r="DD3" s="740">
        <f>Checklist!$D$58</f>
        <v>0</v>
      </c>
      <c r="DE3" s="740">
        <f>Checklist!$D$59</f>
        <v>0</v>
      </c>
      <c r="DF3" s="740">
        <f>Checklist!$D$60</f>
        <v>0</v>
      </c>
      <c r="DG3" s="740">
        <f>Checklist!$D$61</f>
        <v>0</v>
      </c>
      <c r="DH3" s="740">
        <f>Checklist!$D$62</f>
        <v>0</v>
      </c>
      <c r="DI3" s="740">
        <f>Checklist!$D$63</f>
        <v>0</v>
      </c>
      <c r="DJ3" s="740">
        <f>Checklist!$D$65</f>
        <v>0</v>
      </c>
      <c r="DK3" s="740">
        <f>Checklist!$D$66</f>
        <v>0</v>
      </c>
      <c r="DL3" s="740">
        <f>Checklist!$D$67</f>
        <v>0</v>
      </c>
      <c r="DM3" s="740">
        <f>Checklist!$D$68</f>
        <v>0</v>
      </c>
      <c r="DN3" s="740">
        <f>Checklist!$D$70</f>
        <v>0</v>
      </c>
      <c r="DO3" s="740">
        <f>Checklist!$D$71</f>
        <v>0</v>
      </c>
      <c r="DP3" s="740">
        <f>Checklist!$D$72</f>
        <v>0</v>
      </c>
      <c r="DQ3" s="740">
        <f>Checklist!$D$73</f>
        <v>0</v>
      </c>
      <c r="DR3" s="740">
        <f>Checklist!$D$74</f>
        <v>0</v>
      </c>
      <c r="DS3" s="740">
        <f>Checklist!$D$75</f>
        <v>0</v>
      </c>
      <c r="DT3" s="740">
        <f>Checklist!$D$76</f>
        <v>0</v>
      </c>
      <c r="DU3" s="740">
        <f>Checklist!$D$77</f>
        <v>0</v>
      </c>
      <c r="DV3" s="740">
        <f>Checklist!$D$78</f>
        <v>0</v>
      </c>
      <c r="DW3" s="740">
        <f>Checklist!$D$79</f>
        <v>0</v>
      </c>
      <c r="DX3" s="740">
        <f>Checklist!$D$80</f>
        <v>0</v>
      </c>
      <c r="DY3" s="740">
        <f>Checklist!$D$83</f>
        <v>0</v>
      </c>
      <c r="DZ3" s="740">
        <f>Checklist!$D$84</f>
        <v>0</v>
      </c>
      <c r="EA3" s="740">
        <f>Checklist!$D$85</f>
        <v>0</v>
      </c>
      <c r="EB3" s="740">
        <f>Checklist!$D$86</f>
        <v>0</v>
      </c>
      <c r="EC3" s="740">
        <f>Checklist!$D$87</f>
        <v>0</v>
      </c>
      <c r="ED3" s="740">
        <f>Checklist!$D$88</f>
        <v>0</v>
      </c>
      <c r="EE3" s="740">
        <f>Checklist!$D$89</f>
        <v>0</v>
      </c>
      <c r="EF3" s="740">
        <f>Checklist!$D$90</f>
        <v>0</v>
      </c>
      <c r="EG3" s="740">
        <f>Checklist!$D$91</f>
        <v>0</v>
      </c>
      <c r="EH3" s="740">
        <f>Checklist!$D$92</f>
        <v>0</v>
      </c>
      <c r="EI3" s="740">
        <f>Checklist!$D$93</f>
        <v>0</v>
      </c>
      <c r="EJ3" s="740">
        <f>Checklist!$D$94</f>
        <v>0</v>
      </c>
      <c r="EK3" s="740">
        <f>Checklist!$D$95</f>
        <v>0</v>
      </c>
      <c r="EL3" s="740">
        <f>Checklist!$D$96</f>
        <v>0</v>
      </c>
      <c r="EM3" s="740">
        <f>Checklist!$D$97</f>
        <v>0</v>
      </c>
      <c r="EN3" s="740">
        <f>Checklist!$D$98</f>
        <v>0</v>
      </c>
      <c r="EO3" s="740">
        <f>Checklist!$D$99</f>
        <v>0</v>
      </c>
      <c r="EP3" s="740">
        <f>Checklist!$D$100</f>
        <v>0</v>
      </c>
      <c r="EQ3" s="740">
        <f>Checklist!$D$101</f>
        <v>0</v>
      </c>
      <c r="ER3" s="740">
        <f>Checklist!$D$102</f>
        <v>0</v>
      </c>
      <c r="ES3" s="740">
        <f>Checklist!$D$103</f>
        <v>0</v>
      </c>
      <c r="ET3" s="740">
        <f>Checklist!$D$104</f>
        <v>0</v>
      </c>
      <c r="EU3" s="740">
        <f>Checklist!$D$105</f>
        <v>0</v>
      </c>
      <c r="EV3" s="740">
        <f>Checklist!$D$106</f>
        <v>0</v>
      </c>
      <c r="EW3" s="740">
        <f>Checklist!$D$107</f>
        <v>0</v>
      </c>
      <c r="EX3" s="740">
        <f>Checklist!$D$108</f>
        <v>0</v>
      </c>
      <c r="EY3" s="740">
        <f>Checklist!$D$109</f>
        <v>0</v>
      </c>
      <c r="EZ3" s="740">
        <f>Checklist!$D$110</f>
        <v>0</v>
      </c>
      <c r="FA3" s="740">
        <f>Checklist!$D$111</f>
        <v>0</v>
      </c>
      <c r="FB3" s="740">
        <f>Checklist!$D$112</f>
        <v>0</v>
      </c>
      <c r="FC3" s="740">
        <f>Checklist!$D$113</f>
        <v>0</v>
      </c>
      <c r="FD3" s="740">
        <f>Checklist!$D$114</f>
        <v>0</v>
      </c>
      <c r="FE3" s="740">
        <f>Checklist!$D$115</f>
        <v>0</v>
      </c>
      <c r="FF3" s="740">
        <f>Checklist!$D$116</f>
        <v>0</v>
      </c>
      <c r="FG3" s="740">
        <f>Checklist!$D$117</f>
        <v>0</v>
      </c>
      <c r="FH3" s="740">
        <f>Checklist!$D$120</f>
        <v>0</v>
      </c>
      <c r="FI3" s="740">
        <f>Checklist!$D$121</f>
        <v>0</v>
      </c>
      <c r="FJ3" s="740">
        <f>Checklist!$D$122</f>
        <v>0</v>
      </c>
      <c r="FK3" s="740">
        <f>Checklist!$D$125</f>
        <v>0</v>
      </c>
      <c r="FL3" s="740">
        <f>Checklist!$D$126</f>
        <v>0</v>
      </c>
      <c r="FM3" s="740">
        <f>Checklist!$D$127</f>
        <v>0</v>
      </c>
      <c r="FN3" s="740">
        <f>Checklist!$D$128</f>
        <v>0</v>
      </c>
      <c r="FO3" s="740">
        <f>Checklist!$D$129</f>
        <v>0</v>
      </c>
      <c r="FP3" s="740">
        <f>Checklist!$D$130</f>
        <v>0</v>
      </c>
      <c r="FQ3" s="740">
        <f>Checklist!$D$131</f>
        <v>0</v>
      </c>
      <c r="FR3" s="740">
        <f>Checklist!$D$132</f>
        <v>0</v>
      </c>
      <c r="FS3" s="740">
        <f>Checklist!$D$133</f>
        <v>0</v>
      </c>
      <c r="FT3" s="740">
        <f>Checklist!$D$134</f>
        <v>0</v>
      </c>
      <c r="FU3" s="740">
        <f>Checklist!$D$135</f>
        <v>0</v>
      </c>
      <c r="FV3" s="740">
        <f>Checklist!$D$136</f>
        <v>0</v>
      </c>
      <c r="FW3" s="740">
        <f>Checklist!$D$139</f>
        <v>0</v>
      </c>
      <c r="FX3" s="740">
        <f>Checklist!$D$140</f>
        <v>0</v>
      </c>
      <c r="FY3" s="740">
        <f>Checklist!$D$141</f>
        <v>0</v>
      </c>
      <c r="FZ3" s="740">
        <f>Checklist!$D$142</f>
        <v>0</v>
      </c>
      <c r="GA3" s="740">
        <f>Checklist!$D$143</f>
        <v>0</v>
      </c>
      <c r="GB3" s="740">
        <f>Checklist!$D$144</f>
        <v>0</v>
      </c>
      <c r="GC3" s="740">
        <f>Checklist!$D$145</f>
        <v>0</v>
      </c>
      <c r="GD3" s="740">
        <f>Checklist!$D$148</f>
        <v>0</v>
      </c>
      <c r="GE3" s="740">
        <f>Checklist!$D$149</f>
        <v>0</v>
      </c>
      <c r="GF3" s="740">
        <f>Checklist!$D$150</f>
        <v>0</v>
      </c>
      <c r="GG3" s="740">
        <f>Checklist!$D$151</f>
        <v>0</v>
      </c>
      <c r="GH3" s="740">
        <f>Checklist!$D$152</f>
        <v>0</v>
      </c>
      <c r="GI3" s="740">
        <f>Checklist!$D$153</f>
        <v>0</v>
      </c>
      <c r="GJ3" s="740">
        <f>Checklist!$D$156</f>
        <v>0</v>
      </c>
      <c r="GK3" s="740">
        <f>Checklist!$D$157</f>
        <v>0</v>
      </c>
      <c r="GL3" s="740">
        <f>Checklist!$D$158</f>
        <v>0</v>
      </c>
      <c r="GM3" s="740">
        <f>Checklist!$D$159</f>
        <v>0</v>
      </c>
      <c r="GN3" s="740">
        <f>Checklist!$D$160</f>
        <v>0</v>
      </c>
      <c r="GO3" s="740">
        <f>Checklist!$D$161</f>
        <v>0</v>
      </c>
      <c r="GP3" s="740">
        <f>Checklist!$D$162</f>
        <v>0</v>
      </c>
      <c r="GQ3" s="740">
        <f>Checklist!$D$163</f>
        <v>0</v>
      </c>
      <c r="GR3" s="740">
        <f>Checklist!$D$164</f>
        <v>0</v>
      </c>
      <c r="GS3" s="740">
        <f>Checklist!$D$165</f>
        <v>0</v>
      </c>
      <c r="GT3" s="740">
        <f>Checklist!$D$166</f>
        <v>0</v>
      </c>
      <c r="GU3" s="740">
        <f>Checklist!$D$167</f>
        <v>0</v>
      </c>
      <c r="GV3" s="740">
        <f>Checklist!$D$168</f>
        <v>0</v>
      </c>
      <c r="GW3" s="740">
        <f>Checklist!$D$169</f>
        <v>0</v>
      </c>
      <c r="GX3" s="740">
        <f>Checklist!$D$171</f>
        <v>0</v>
      </c>
      <c r="GY3" s="740">
        <f>Checklist!$D$172</f>
        <v>0</v>
      </c>
      <c r="GZ3" s="740">
        <f>Checklist!$D$173</f>
        <v>0</v>
      </c>
      <c r="HA3" s="740">
        <f>Checklist!$D$174</f>
        <v>0</v>
      </c>
      <c r="HB3" s="740">
        <f>Checklist!$D$175</f>
        <v>0</v>
      </c>
      <c r="HC3" s="740">
        <f>Checklist!$D$176</f>
        <v>0</v>
      </c>
      <c r="HD3" s="740">
        <f>Checklist!$D$177</f>
        <v>0</v>
      </c>
      <c r="HE3" s="740">
        <f>Checklist!$D$180</f>
        <v>0</v>
      </c>
      <c r="HF3" s="740">
        <f>Checklist!$D$181</f>
        <v>0</v>
      </c>
      <c r="HG3" s="740">
        <f>Checklist!$D$182</f>
        <v>0</v>
      </c>
      <c r="HH3" s="740">
        <f>Checklist!$D$183</f>
        <v>0</v>
      </c>
      <c r="HI3" s="740">
        <f>Checklist!$D$184</f>
        <v>0</v>
      </c>
      <c r="HJ3" s="740">
        <f>Checklist!$D$185</f>
        <v>0</v>
      </c>
      <c r="HK3" s="740">
        <f>Checklist!$D$186</f>
        <v>0</v>
      </c>
      <c r="HL3" s="740">
        <f>Checklist!$D$187</f>
        <v>0</v>
      </c>
      <c r="HM3" s="740">
        <f>Checklist!$D$188</f>
        <v>0</v>
      </c>
      <c r="HN3" s="740">
        <f>Checklist!$D$189</f>
        <v>0</v>
      </c>
      <c r="HO3" s="740">
        <f>Checklist!$D$190</f>
        <v>0</v>
      </c>
      <c r="HP3" s="740">
        <f>Checklist!$D$191</f>
        <v>0</v>
      </c>
      <c r="HQ3" s="740">
        <f>Checklist!$D$192</f>
        <v>0</v>
      </c>
      <c r="HR3" s="740">
        <f>Checklist!$D$193</f>
        <v>0</v>
      </c>
      <c r="HS3" s="740">
        <f>Checklist!$D$194</f>
        <v>0</v>
      </c>
      <c r="HT3" s="740">
        <f>Checklist!$D$195</f>
        <v>0</v>
      </c>
      <c r="HU3" s="740">
        <f>Checklist!$D$196</f>
        <v>0</v>
      </c>
      <c r="HV3" s="740">
        <f>Checklist!$D$197</f>
        <v>0</v>
      </c>
      <c r="HW3" s="740">
        <f>Checklist!$D$198</f>
        <v>0</v>
      </c>
      <c r="HX3" s="740">
        <f>Checklist!$D$199</f>
        <v>0</v>
      </c>
      <c r="HY3" s="740">
        <f>Checklist!$D$200</f>
        <v>0</v>
      </c>
      <c r="HZ3" s="740">
        <f>Checklist!$D$201</f>
        <v>0</v>
      </c>
      <c r="IA3" s="740">
        <f>Checklist!$D$202</f>
        <v>0</v>
      </c>
      <c r="IB3" s="740">
        <f>Checklist!$D$203</f>
        <v>0</v>
      </c>
      <c r="IC3" s="740">
        <f>Checklist!$D$204</f>
        <v>0</v>
      </c>
      <c r="ID3" s="740">
        <f>Checklist!$D$205</f>
        <v>0</v>
      </c>
      <c r="IE3" s="740">
        <f>Checklist!$D$206</f>
        <v>0</v>
      </c>
      <c r="IF3" s="740"/>
      <c r="IG3" s="740"/>
      <c r="IH3" s="740">
        <f>Checklist!$D$208</f>
        <v>0</v>
      </c>
      <c r="II3" s="740">
        <f>Checklist!$D$209</f>
        <v>0</v>
      </c>
      <c r="IJ3" s="740">
        <f>Checklist!$D$210</f>
        <v>0</v>
      </c>
      <c r="IK3" s="740">
        <f>Checklist!$D$211</f>
        <v>0</v>
      </c>
      <c r="IL3" s="740">
        <f>Checklist!$D$212</f>
        <v>0</v>
      </c>
      <c r="IM3" s="740">
        <f>Checklist!$D$213</f>
        <v>0</v>
      </c>
      <c r="IN3" s="740">
        <f>Checklist!$D$214</f>
        <v>0</v>
      </c>
      <c r="IO3" s="740">
        <f>Checklist!$D$215</f>
        <v>0</v>
      </c>
      <c r="IP3" s="740">
        <f>Checklist!$D$216</f>
        <v>0</v>
      </c>
      <c r="IQ3" s="740">
        <f>Checklist!$D$219</f>
        <v>0</v>
      </c>
      <c r="IR3" s="740">
        <f>Checklist!$D$220</f>
        <v>0</v>
      </c>
      <c r="IS3" s="740">
        <f>Checklist!$D$221</f>
        <v>0</v>
      </c>
      <c r="IT3" s="740">
        <f>Checklist!$D$222</f>
        <v>0</v>
      </c>
      <c r="IU3" s="740">
        <f>Checklist!$D$223</f>
        <v>0</v>
      </c>
      <c r="IV3" s="740">
        <f>Checklist!$D$226</f>
        <v>0</v>
      </c>
      <c r="IW3" s="740">
        <f>Checklist!$D$227</f>
        <v>0</v>
      </c>
      <c r="IX3" s="740">
        <f>Checklist!$D$228</f>
        <v>0</v>
      </c>
      <c r="IY3" s="740">
        <f>Checklist!$D$230</f>
        <v>0</v>
      </c>
      <c r="IZ3" s="740">
        <f>Checklist!$D$231</f>
        <v>0</v>
      </c>
      <c r="JA3" s="740">
        <f>Checklist!$D$232</f>
        <v>0</v>
      </c>
      <c r="JB3" s="740">
        <f>Checklist!$D$233</f>
        <v>0</v>
      </c>
      <c r="JC3" s="740">
        <f>Checklist!$D$236</f>
        <v>0</v>
      </c>
      <c r="JD3" s="740">
        <f>Checklist!$D$237</f>
        <v>0</v>
      </c>
      <c r="JE3" s="740">
        <f>Checklist!$D$238</f>
        <v>0</v>
      </c>
      <c r="JF3" s="740">
        <f>Checklist!$D$239</f>
        <v>0</v>
      </c>
      <c r="JG3" s="740">
        <f>Checklist!$D$240</f>
        <v>0</v>
      </c>
      <c r="JH3" s="740">
        <f>Checklist!$D$241</f>
        <v>0</v>
      </c>
      <c r="JI3" s="740">
        <f>Checklist!$D$242</f>
        <v>0</v>
      </c>
      <c r="JJ3" s="740">
        <f>Checklist!$D$243</f>
        <v>0</v>
      </c>
      <c r="JK3" s="740">
        <f>Checklist!$D$244</f>
        <v>0</v>
      </c>
      <c r="JL3" s="740">
        <f>Checklist!$D$245</f>
        <v>0</v>
      </c>
      <c r="JM3" s="740">
        <f>Checklist!$D$246</f>
        <v>0</v>
      </c>
      <c r="JN3" s="740">
        <f>Checklist!$D$247</f>
        <v>0</v>
      </c>
      <c r="JO3" s="740">
        <f>Checklist!$D$248</f>
        <v>0</v>
      </c>
      <c r="JP3" s="740">
        <f>Checklist!$D$249</f>
        <v>0</v>
      </c>
      <c r="JQ3" s="899">
        <f>Profile!$A$13</f>
        <v>0</v>
      </c>
      <c r="JR3" s="899">
        <f>Profile!$A$13</f>
        <v>0</v>
      </c>
      <c r="JS3" s="899">
        <f>Profile!$A$13</f>
        <v>0</v>
      </c>
      <c r="JT3" s="899">
        <f>Profile!$A$13</f>
        <v>0</v>
      </c>
      <c r="JU3" s="899">
        <f>Profile!$A$13</f>
        <v>0</v>
      </c>
      <c r="JV3" s="899">
        <f>Profile!$A$13</f>
        <v>0</v>
      </c>
      <c r="JW3" s="899">
        <f>Profile!$A$13</f>
        <v>0</v>
      </c>
      <c r="JX3" s="899">
        <f>Profile!$A$13</f>
        <v>0</v>
      </c>
      <c r="JY3" s="899">
        <f>Profile!$A$13</f>
        <v>0</v>
      </c>
      <c r="JZ3" s="899">
        <f>Profile!$A$13</f>
        <v>0</v>
      </c>
      <c r="KA3" s="899">
        <f>Profile!$A$13</f>
        <v>0</v>
      </c>
      <c r="KB3" s="899">
        <f>Profile!$A$13</f>
        <v>0</v>
      </c>
      <c r="KC3" s="899">
        <f>Profile!$A$13</f>
        <v>0</v>
      </c>
      <c r="KD3" s="899">
        <f>Profile!$A$13</f>
        <v>0</v>
      </c>
      <c r="KE3" s="899">
        <f>Profile!$A$13</f>
        <v>0</v>
      </c>
      <c r="KF3" s="899">
        <f>Profile!$A$13</f>
        <v>0</v>
      </c>
      <c r="KG3" s="899">
        <f>Profile!$A$13</f>
        <v>0</v>
      </c>
      <c r="KH3" s="899">
        <f>Profile!$A$13</f>
        <v>0</v>
      </c>
      <c r="KI3" s="202" t="str">
        <f>'Gold Standard Award'!A1</f>
        <v>This Agency Did Not Meet the Requirements of the Gold Standard Award.</v>
      </c>
    </row>
    <row r="4" spans="1:298" s="1144" customFormat="1" ht="13" x14ac:dyDescent="0.25">
      <c r="BO4" s="740">
        <f>Checklist!$C$13</f>
        <v>0</v>
      </c>
      <c r="BP4" s="740">
        <f>Checklist!$C$14</f>
        <v>0</v>
      </c>
      <c r="BQ4" s="740">
        <f>Checklist!$C$15</f>
        <v>0</v>
      </c>
      <c r="BR4" s="740">
        <f>Checklist!$C$16</f>
        <v>0</v>
      </c>
      <c r="BS4" s="740">
        <f>Checklist!$C$17</f>
        <v>0</v>
      </c>
      <c r="BT4" s="740">
        <f>Checklist!$C$18</f>
        <v>0</v>
      </c>
      <c r="BU4" s="740">
        <f>Checklist!$C$19</f>
        <v>0</v>
      </c>
      <c r="BV4" s="740">
        <f>Checklist!$C$20</f>
        <v>0</v>
      </c>
      <c r="BW4" s="740">
        <f>Checklist!$C$21</f>
        <v>0</v>
      </c>
      <c r="BX4" s="740">
        <f>Checklist!$C$22</f>
        <v>0</v>
      </c>
      <c r="BY4" s="740">
        <f>Checklist!$C$23</f>
        <v>0</v>
      </c>
      <c r="BZ4" s="740">
        <f>Checklist!$C$24</f>
        <v>0</v>
      </c>
      <c r="CA4" s="740">
        <f>Checklist!$C$25</f>
        <v>0</v>
      </c>
      <c r="CB4" s="740">
        <f>Checklist!$C$26</f>
        <v>0</v>
      </c>
      <c r="CC4" s="740">
        <f>Checklist!$C$27</f>
        <v>0</v>
      </c>
      <c r="CD4" s="740">
        <f>Checklist!$C$28</f>
        <v>0</v>
      </c>
      <c r="CE4" s="740" t="str">
        <f>Checklist!$C$29</f>
        <v/>
      </c>
      <c r="CF4" s="740" t="str">
        <f>Checklist!$C$30</f>
        <v/>
      </c>
      <c r="CG4" s="740">
        <f>Checklist!$C$32</f>
        <v>0</v>
      </c>
      <c r="CH4" s="740">
        <f>Checklist!$C$33</f>
        <v>0</v>
      </c>
      <c r="CI4" s="740">
        <f>Checklist!$C$34</f>
        <v>0</v>
      </c>
      <c r="CJ4" s="740">
        <f>Checklist!$C$35</f>
        <v>0</v>
      </c>
      <c r="CK4" s="740">
        <f>Checklist!$C$36</f>
        <v>0</v>
      </c>
      <c r="CL4" s="740" t="str">
        <f>Checklist!$C$37</f>
        <v/>
      </c>
      <c r="CM4" s="740">
        <f>Checklist!$C$38</f>
        <v>0</v>
      </c>
      <c r="CN4" s="740">
        <f>Checklist!$C$39</f>
        <v>0</v>
      </c>
      <c r="CO4" s="740">
        <f>Checklist!$C$40</f>
        <v>0</v>
      </c>
      <c r="CP4" s="740">
        <f>Checklist!$C$41</f>
        <v>0</v>
      </c>
      <c r="CQ4" s="740">
        <f>Checklist!$C$42</f>
        <v>0</v>
      </c>
      <c r="CR4" s="740">
        <f>Checklist!$C$43</f>
        <v>0</v>
      </c>
      <c r="CS4" s="740">
        <f>Checklist!$C$46</f>
        <v>0</v>
      </c>
      <c r="CT4" s="740">
        <f>Checklist!$C$47</f>
        <v>0</v>
      </c>
      <c r="CU4" s="740">
        <f>Checklist!$C$48</f>
        <v>0</v>
      </c>
      <c r="CV4" s="740">
        <f>Checklist!$C$49</f>
        <v>0</v>
      </c>
      <c r="CW4" s="740">
        <f>Checklist!$C$50</f>
        <v>0</v>
      </c>
      <c r="CX4" s="740">
        <f>Checklist!$C$51</f>
        <v>0</v>
      </c>
      <c r="CY4" s="740">
        <f>Checklist!$C$52</f>
        <v>0</v>
      </c>
      <c r="CZ4" s="740">
        <f>Checklist!$C$53</f>
        <v>0</v>
      </c>
      <c r="DA4" s="740">
        <f>Checklist!$C$54</f>
        <v>0</v>
      </c>
      <c r="DB4" s="740">
        <f>Checklist!$C$55</f>
        <v>0</v>
      </c>
      <c r="DC4" s="740">
        <f>Checklist!$C$57</f>
        <v>0</v>
      </c>
      <c r="DD4" s="740">
        <f>Checklist!$C$58</f>
        <v>0</v>
      </c>
      <c r="DE4" s="740">
        <f>Checklist!$C$59</f>
        <v>0</v>
      </c>
      <c r="DF4" s="740">
        <f>Checklist!$C$60</f>
        <v>0</v>
      </c>
      <c r="DG4" s="740">
        <f>Checklist!$C$61</f>
        <v>0</v>
      </c>
      <c r="DH4" s="740">
        <f>Checklist!$C$62</f>
        <v>0</v>
      </c>
      <c r="DI4" s="740">
        <f>Checklist!$C$63</f>
        <v>0</v>
      </c>
      <c r="DJ4" s="740">
        <f>Checklist!$C$65</f>
        <v>0</v>
      </c>
      <c r="DK4" s="740">
        <f>Checklist!$C$66</f>
        <v>0</v>
      </c>
      <c r="DL4" s="740">
        <f>Checklist!$C$67</f>
        <v>0</v>
      </c>
      <c r="DM4" s="740">
        <f>Checklist!$C$68</f>
        <v>0</v>
      </c>
      <c r="DN4" s="740">
        <f>Checklist!$C$70</f>
        <v>0</v>
      </c>
      <c r="DO4" s="740">
        <f>Checklist!$C$71</f>
        <v>0</v>
      </c>
      <c r="DP4" s="740">
        <f>Checklist!$C$72</f>
        <v>0</v>
      </c>
      <c r="DQ4" s="740">
        <f>Checklist!$C$73</f>
        <v>0</v>
      </c>
      <c r="DR4" s="740">
        <f>Checklist!$C$74</f>
        <v>0</v>
      </c>
      <c r="DS4" s="740">
        <f>Checklist!$C$75</f>
        <v>0</v>
      </c>
      <c r="DT4" s="740">
        <f>Checklist!$C$76</f>
        <v>0</v>
      </c>
      <c r="DU4" s="740">
        <f>Checklist!$C$77</f>
        <v>0</v>
      </c>
      <c r="DV4" s="740">
        <f>Checklist!$C$78</f>
        <v>0</v>
      </c>
      <c r="DW4" s="740">
        <f>Checklist!$C$79</f>
        <v>0</v>
      </c>
      <c r="DX4" s="740" t="str">
        <f>Checklist!$C$80</f>
        <v>X</v>
      </c>
      <c r="DY4" s="740">
        <f>Checklist!$C$83</f>
        <v>0</v>
      </c>
      <c r="DZ4" s="740">
        <f>Checklist!$C$84</f>
        <v>0</v>
      </c>
      <c r="EA4" s="740" t="str">
        <f>Checklist!$C$85</f>
        <v>X</v>
      </c>
      <c r="EB4" s="740" t="str">
        <f>Checklist!$C$86</f>
        <v>X</v>
      </c>
      <c r="EC4" s="740">
        <f>Checklist!$C$87</f>
        <v>0</v>
      </c>
      <c r="ED4" s="740">
        <f>Checklist!$C$88</f>
        <v>0</v>
      </c>
      <c r="EE4" s="740">
        <f>Checklist!$C$89</f>
        <v>0</v>
      </c>
      <c r="EF4" s="740">
        <f>Checklist!$C$90</f>
        <v>0</v>
      </c>
      <c r="EG4" s="740">
        <f>Checklist!$C$91</f>
        <v>0</v>
      </c>
      <c r="EH4" s="740" t="str">
        <f>Checklist!$C$92</f>
        <v>X</v>
      </c>
      <c r="EI4" s="740" t="str">
        <f>Checklist!$C$93</f>
        <v>X</v>
      </c>
      <c r="EJ4" s="740">
        <f>Checklist!$C$94</f>
        <v>0</v>
      </c>
      <c r="EK4" s="740">
        <f>Checklist!$C$95</f>
        <v>0</v>
      </c>
      <c r="EL4" s="740">
        <f>Checklist!$C$96</f>
        <v>0</v>
      </c>
      <c r="EM4" s="740" t="str">
        <f>Checklist!$C$97</f>
        <v>X</v>
      </c>
      <c r="EN4" s="740">
        <f>Checklist!$C$98</f>
        <v>0</v>
      </c>
      <c r="EO4" s="740">
        <f>Checklist!$C$99</f>
        <v>0</v>
      </c>
      <c r="EP4" s="740" t="str">
        <f>Checklist!$C$100</f>
        <v>X</v>
      </c>
      <c r="EQ4" s="740" t="str">
        <f>Checklist!$C$101</f>
        <v>X</v>
      </c>
      <c r="ER4" s="740">
        <f>Checklist!$C$102</f>
        <v>0</v>
      </c>
      <c r="ES4" s="740">
        <f>Checklist!$C$103</f>
        <v>0</v>
      </c>
      <c r="ET4" s="740" t="str">
        <f>Checklist!$C$104</f>
        <v>X</v>
      </c>
      <c r="EU4" s="740" t="str">
        <f>Checklist!$C$105</f>
        <v>X</v>
      </c>
      <c r="EV4" s="740">
        <f>Checklist!$C$106</f>
        <v>0</v>
      </c>
      <c r="EW4" s="740">
        <f>Checklist!$C$107</f>
        <v>0</v>
      </c>
      <c r="EX4" s="740">
        <f>Checklist!$C$108</f>
        <v>0</v>
      </c>
      <c r="EY4" s="740">
        <f>Checklist!$C$109</f>
        <v>0</v>
      </c>
      <c r="EZ4" s="740">
        <f>Checklist!$C$110</f>
        <v>0</v>
      </c>
      <c r="FA4" s="740">
        <f>Checklist!$C$111</f>
        <v>0</v>
      </c>
      <c r="FB4" s="740">
        <f>Checklist!$C$112</f>
        <v>0</v>
      </c>
      <c r="FC4" s="740">
        <f>Checklist!$C$113</f>
        <v>0</v>
      </c>
      <c r="FD4" s="740">
        <f>Checklist!$C$114</f>
        <v>0</v>
      </c>
      <c r="FE4" s="740">
        <f>Checklist!$C$115</f>
        <v>0</v>
      </c>
      <c r="FF4" s="740">
        <f>Checklist!$C$116</f>
        <v>0</v>
      </c>
      <c r="FG4" s="740">
        <f>Checklist!$C$117</f>
        <v>0</v>
      </c>
      <c r="FH4" s="740">
        <f>Checklist!$C$120</f>
        <v>0</v>
      </c>
      <c r="FI4" s="740">
        <f>Checklist!$C$121</f>
        <v>0</v>
      </c>
      <c r="FJ4" s="740">
        <f>Checklist!$C$122</f>
        <v>0</v>
      </c>
      <c r="FK4" s="740">
        <f>Checklist!$C$125</f>
        <v>0</v>
      </c>
      <c r="FL4" s="740">
        <f>Checklist!$C$126</f>
        <v>0</v>
      </c>
      <c r="FM4" s="740">
        <f>Checklist!$C$127</f>
        <v>0</v>
      </c>
      <c r="FN4" s="740">
        <f>Checklist!$C$128</f>
        <v>0</v>
      </c>
      <c r="FO4" s="740">
        <f>Checklist!$C$129</f>
        <v>0</v>
      </c>
      <c r="FP4" s="740">
        <f>Checklist!$C$130</f>
        <v>0</v>
      </c>
      <c r="FQ4" s="740">
        <f>Checklist!$C$131</f>
        <v>0</v>
      </c>
      <c r="FR4" s="740">
        <f>Checklist!$C$132</f>
        <v>0</v>
      </c>
      <c r="FS4" s="740">
        <f>Checklist!$C$133</f>
        <v>0</v>
      </c>
      <c r="FT4" s="740">
        <f>Checklist!$C$134</f>
        <v>0</v>
      </c>
      <c r="FU4" s="740">
        <f>Checklist!$C$135</f>
        <v>0</v>
      </c>
      <c r="FV4" s="740">
        <f>Checklist!$C$136</f>
        <v>0</v>
      </c>
      <c r="FW4" s="740">
        <f>Checklist!$C$139</f>
        <v>0</v>
      </c>
      <c r="FX4" s="740">
        <f>Checklist!$C$140</f>
        <v>0</v>
      </c>
      <c r="FY4" s="740">
        <f>Checklist!$C$141</f>
        <v>0</v>
      </c>
      <c r="FZ4" s="740">
        <f>Checklist!$C$142</f>
        <v>0</v>
      </c>
      <c r="GA4" s="740">
        <f>Checklist!$C$143</f>
        <v>0</v>
      </c>
      <c r="GB4" s="740">
        <f>Checklist!$C$144</f>
        <v>0</v>
      </c>
      <c r="GC4" s="740">
        <f>Checklist!$C$145</f>
        <v>0</v>
      </c>
      <c r="GD4" s="740">
        <f>Checklist!$C$148</f>
        <v>0</v>
      </c>
      <c r="GE4" s="740">
        <f>Checklist!$C$149</f>
        <v>0</v>
      </c>
      <c r="GF4" s="740">
        <f>Checklist!$C$150</f>
        <v>0</v>
      </c>
      <c r="GG4" s="740">
        <f>Checklist!$C$151</f>
        <v>0</v>
      </c>
      <c r="GH4" s="740">
        <f>Checklist!$C$152</f>
        <v>0</v>
      </c>
      <c r="GI4" s="740" t="str">
        <f>Checklist!$C$153</f>
        <v/>
      </c>
      <c r="GJ4" s="740">
        <f>Checklist!$C$156</f>
        <v>0</v>
      </c>
      <c r="GK4" s="740">
        <f>Checklist!$C$157</f>
        <v>0</v>
      </c>
      <c r="GL4" s="740">
        <f>Checklist!$C$158</f>
        <v>0</v>
      </c>
      <c r="GM4" s="740">
        <f>Checklist!$C$159</f>
        <v>0</v>
      </c>
      <c r="GN4" s="740">
        <f>Checklist!$C$160</f>
        <v>0</v>
      </c>
      <c r="GO4" s="740">
        <f>Checklist!$C$161</f>
        <v>0</v>
      </c>
      <c r="GP4" s="740">
        <f>Checklist!$C$162</f>
        <v>0</v>
      </c>
      <c r="GQ4" s="740">
        <f>Checklist!$C$163</f>
        <v>0</v>
      </c>
      <c r="GR4" s="740">
        <f>Checklist!$C$164</f>
        <v>0</v>
      </c>
      <c r="GS4" s="740">
        <f>Checklist!$C$165</f>
        <v>0</v>
      </c>
      <c r="GT4" s="740">
        <f>Checklist!$C$166</f>
        <v>0</v>
      </c>
      <c r="GU4" s="740">
        <f>Checklist!$C$167</f>
        <v>0</v>
      </c>
      <c r="GV4" s="740">
        <f>Checklist!$C$168</f>
        <v>0</v>
      </c>
      <c r="GW4" s="740">
        <f>Checklist!$C$169</f>
        <v>0</v>
      </c>
      <c r="GX4" s="740">
        <f>Checklist!$C$171</f>
        <v>0</v>
      </c>
      <c r="GY4" s="740">
        <f>Checklist!$C$172</f>
        <v>0</v>
      </c>
      <c r="GZ4" s="740">
        <f>Checklist!$C$173</f>
        <v>0</v>
      </c>
      <c r="HA4" s="740">
        <f>Checklist!$C$174</f>
        <v>0</v>
      </c>
      <c r="HB4" s="740">
        <f>Checklist!$C$175</f>
        <v>0</v>
      </c>
      <c r="HC4" s="740">
        <f>Checklist!$C$176</f>
        <v>0</v>
      </c>
      <c r="HD4" s="740">
        <f>Checklist!$C$177</f>
        <v>0</v>
      </c>
      <c r="HE4" s="740">
        <f>Checklist!$C$180</f>
        <v>0</v>
      </c>
      <c r="HF4" s="740">
        <f>Checklist!$C$181</f>
        <v>0</v>
      </c>
      <c r="HG4" s="740">
        <f>Checklist!$C$182</f>
        <v>0</v>
      </c>
      <c r="HH4" s="740">
        <f>Checklist!$C$183</f>
        <v>0</v>
      </c>
      <c r="HI4" s="740">
        <f>Checklist!$C$184</f>
        <v>0</v>
      </c>
      <c r="HJ4" s="740">
        <f>Checklist!$C$185</f>
        <v>0</v>
      </c>
      <c r="HK4" s="740">
        <f>Checklist!$C$186</f>
        <v>0</v>
      </c>
      <c r="HL4" s="740">
        <f>Checklist!$C$187</f>
        <v>0</v>
      </c>
      <c r="HM4" s="740">
        <f>Checklist!$C$188</f>
        <v>0</v>
      </c>
      <c r="HN4" s="740">
        <f>Checklist!$C$189</f>
        <v>0</v>
      </c>
      <c r="HO4" s="740">
        <f>Checklist!$C$190</f>
        <v>0</v>
      </c>
      <c r="HP4" s="740">
        <f>Checklist!$C$191</f>
        <v>0</v>
      </c>
      <c r="HQ4" s="740">
        <f>Checklist!$C$192</f>
        <v>0</v>
      </c>
      <c r="HR4" s="740">
        <f>Checklist!$C$193</f>
        <v>0</v>
      </c>
      <c r="HS4" s="740">
        <f>Checklist!$C$194</f>
        <v>0</v>
      </c>
      <c r="HT4" s="740">
        <f>Checklist!$C$195</f>
        <v>0</v>
      </c>
      <c r="HU4" s="740">
        <f>Checklist!$C$196</f>
        <v>0</v>
      </c>
      <c r="HV4" s="740">
        <f>Checklist!$C$197</f>
        <v>0</v>
      </c>
      <c r="HW4" s="740">
        <f>Checklist!$C$198</f>
        <v>0</v>
      </c>
      <c r="HX4" s="740">
        <f>Checklist!$C$199</f>
        <v>0</v>
      </c>
      <c r="HY4" s="740">
        <f>Checklist!$C$200</f>
        <v>0</v>
      </c>
      <c r="HZ4" s="740">
        <f>Checklist!$C$201</f>
        <v>0</v>
      </c>
      <c r="IA4" s="740">
        <f>Checklist!$C$202</f>
        <v>0</v>
      </c>
      <c r="IB4" s="740">
        <f>Checklist!$C$203</f>
        <v>0</v>
      </c>
      <c r="IC4" s="740">
        <f>Checklist!$C$204</f>
        <v>0</v>
      </c>
      <c r="ID4" s="740">
        <f>Checklist!$C$205</f>
        <v>0</v>
      </c>
      <c r="IE4" s="740">
        <f>Checklist!$C$206</f>
        <v>0</v>
      </c>
      <c r="IF4" s="740"/>
      <c r="IG4" s="740"/>
      <c r="IH4" s="740">
        <f>Checklist!$C$208</f>
        <v>0</v>
      </c>
      <c r="II4" s="740">
        <f>Checklist!$C$209</f>
        <v>0</v>
      </c>
      <c r="IJ4" s="740">
        <f>Checklist!$C$210</f>
        <v>0</v>
      </c>
      <c r="IK4" s="740">
        <f>Checklist!$C$211</f>
        <v>0</v>
      </c>
      <c r="IL4" s="740">
        <f>Checklist!$C$212</f>
        <v>0</v>
      </c>
      <c r="IM4" s="740">
        <f>Checklist!$C$213</f>
        <v>0</v>
      </c>
      <c r="IN4" s="740">
        <f>Checklist!$C$214</f>
        <v>0</v>
      </c>
      <c r="IO4" s="740">
        <f>Checklist!$C$215</f>
        <v>0</v>
      </c>
      <c r="IP4" s="740">
        <f>Checklist!$C$216</f>
        <v>0</v>
      </c>
      <c r="IQ4" s="740">
        <f>Checklist!$C$219</f>
        <v>0</v>
      </c>
      <c r="IR4" s="740">
        <f>Checklist!$C$220</f>
        <v>0</v>
      </c>
      <c r="IS4" s="740">
        <f>Checklist!$C$221</f>
        <v>0</v>
      </c>
      <c r="IT4" s="740">
        <f>Checklist!$C$222</f>
        <v>0</v>
      </c>
      <c r="IU4" s="740">
        <f>Checklist!$C$223</f>
        <v>0</v>
      </c>
      <c r="IV4" s="740">
        <f>Checklist!$C$226</f>
        <v>0</v>
      </c>
      <c r="IW4" s="740">
        <f>Checklist!$C$227</f>
        <v>0</v>
      </c>
      <c r="IX4" s="740">
        <f>Checklist!$C$228</f>
        <v>0</v>
      </c>
      <c r="IY4" s="740">
        <f>Checklist!$C$230</f>
        <v>0</v>
      </c>
      <c r="IZ4" s="740">
        <f>Checklist!$C$231</f>
        <v>0</v>
      </c>
      <c r="JA4" s="740">
        <f>Checklist!$C$232</f>
        <v>0</v>
      </c>
      <c r="JB4" s="740">
        <f>Checklist!$C$233</f>
        <v>0</v>
      </c>
      <c r="JC4" s="740">
        <f>Checklist!$C$236</f>
        <v>0</v>
      </c>
      <c r="JD4" s="740">
        <f>Checklist!$C$237</f>
        <v>0</v>
      </c>
      <c r="JE4" s="740">
        <f>Checklist!$C$238</f>
        <v>0</v>
      </c>
      <c r="JF4" s="740">
        <f>Checklist!$C$239</f>
        <v>0</v>
      </c>
      <c r="JG4" s="740">
        <f>Checklist!$C$240</f>
        <v>0</v>
      </c>
      <c r="JH4" s="740">
        <f>Checklist!$C$241</f>
        <v>0</v>
      </c>
      <c r="JI4" s="740">
        <f>Checklist!$C$242</f>
        <v>0</v>
      </c>
      <c r="JJ4" s="740" t="str">
        <f>Checklist!$C$243</f>
        <v/>
      </c>
      <c r="JK4" s="740" t="str">
        <f>Checklist!$C$244</f>
        <v/>
      </c>
      <c r="JL4" s="740" t="str">
        <f>Checklist!$C$245</f>
        <v/>
      </c>
      <c r="JM4" s="740" t="str">
        <f>Checklist!$C$246</f>
        <v/>
      </c>
      <c r="JN4" s="740" t="str">
        <f>Checklist!$C$247</f>
        <v/>
      </c>
      <c r="JO4" s="740" t="str">
        <f>Checklist!$C$248</f>
        <v/>
      </c>
      <c r="JP4" s="740" t="str">
        <f>Checklist!$C$249</f>
        <v/>
      </c>
    </row>
    <row r="5" spans="1:298" ht="21" x14ac:dyDescent="0.25">
      <c r="J5" s="1145"/>
      <c r="AF5" s="1181"/>
      <c r="BO5" s="1144">
        <v>13</v>
      </c>
      <c r="BP5" s="1144">
        <v>14</v>
      </c>
      <c r="BQ5" s="1144">
        <v>15</v>
      </c>
      <c r="BR5" s="1144">
        <v>16</v>
      </c>
      <c r="BS5" s="1144">
        <v>17</v>
      </c>
      <c r="BT5" s="1144">
        <v>18</v>
      </c>
      <c r="BU5" s="1144">
        <v>19</v>
      </c>
      <c r="BV5" s="1144">
        <v>20</v>
      </c>
      <c r="BW5" s="1144">
        <v>21</v>
      </c>
      <c r="BX5" s="1144">
        <v>22</v>
      </c>
      <c r="BY5" s="1144">
        <v>23</v>
      </c>
      <c r="BZ5" s="1144">
        <v>24</v>
      </c>
      <c r="CA5" s="1144">
        <v>25</v>
      </c>
      <c r="CB5" s="1144">
        <v>26</v>
      </c>
      <c r="CC5" s="1144">
        <v>27</v>
      </c>
      <c r="CD5" s="1144">
        <v>28</v>
      </c>
      <c r="CE5" s="1144">
        <v>29</v>
      </c>
      <c r="CF5" s="1146">
        <v>30</v>
      </c>
      <c r="CG5" s="1146">
        <v>32</v>
      </c>
      <c r="CH5" s="1144">
        <v>33</v>
      </c>
      <c r="CI5" s="1144">
        <v>34</v>
      </c>
      <c r="CJ5" s="1144">
        <v>35</v>
      </c>
      <c r="CK5" s="1144">
        <v>36</v>
      </c>
      <c r="CL5" s="1144">
        <v>37</v>
      </c>
      <c r="CM5" s="1144">
        <v>38</v>
      </c>
      <c r="CN5" s="1144">
        <v>39</v>
      </c>
      <c r="CO5" s="1144">
        <v>40</v>
      </c>
      <c r="CP5" s="1144">
        <v>41</v>
      </c>
      <c r="CQ5" s="1144">
        <v>42</v>
      </c>
      <c r="CR5" s="1146">
        <v>43</v>
      </c>
      <c r="CS5" s="1146">
        <v>46</v>
      </c>
      <c r="CT5" s="1144">
        <v>47</v>
      </c>
      <c r="CU5" s="1144">
        <v>48</v>
      </c>
      <c r="CV5" s="1144">
        <v>49</v>
      </c>
      <c r="CW5" s="1144">
        <v>50</v>
      </c>
      <c r="CX5" s="1144">
        <v>51</v>
      </c>
      <c r="CY5" s="1144">
        <v>52</v>
      </c>
      <c r="CZ5" s="1144">
        <v>53</v>
      </c>
      <c r="DA5" s="1144">
        <v>54</v>
      </c>
      <c r="DB5" s="1146">
        <v>55</v>
      </c>
      <c r="DC5" s="1146">
        <v>57</v>
      </c>
      <c r="DD5" s="1144">
        <v>58</v>
      </c>
      <c r="DE5" s="1144">
        <v>59</v>
      </c>
      <c r="DF5" s="1144">
        <v>60</v>
      </c>
      <c r="DG5" s="1144">
        <v>61</v>
      </c>
      <c r="DH5" s="1144">
        <v>62</v>
      </c>
      <c r="DI5" s="1146">
        <v>63</v>
      </c>
      <c r="DJ5" s="1146">
        <v>65</v>
      </c>
      <c r="DK5" s="1144">
        <v>66</v>
      </c>
      <c r="DL5" s="1144">
        <v>67</v>
      </c>
      <c r="DM5" s="1146">
        <v>68</v>
      </c>
      <c r="DN5" s="1146">
        <v>70</v>
      </c>
      <c r="DO5" s="1144">
        <v>71</v>
      </c>
      <c r="DP5" s="1144">
        <v>72</v>
      </c>
      <c r="DQ5" s="1144">
        <v>73</v>
      </c>
      <c r="DR5" s="1144">
        <v>74</v>
      </c>
      <c r="DS5" s="1144">
        <v>75</v>
      </c>
      <c r="DT5" s="1144">
        <v>76</v>
      </c>
      <c r="DU5" s="1144">
        <v>77</v>
      </c>
      <c r="DV5" s="1144">
        <v>78</v>
      </c>
      <c r="DW5" s="1144">
        <v>79</v>
      </c>
      <c r="DX5" s="1146">
        <v>80</v>
      </c>
      <c r="DY5" s="1146">
        <v>83</v>
      </c>
      <c r="DZ5" s="1144">
        <v>84</v>
      </c>
      <c r="EA5" s="1144">
        <v>85</v>
      </c>
      <c r="EB5" s="1144">
        <v>86</v>
      </c>
      <c r="EC5" s="1144">
        <v>87</v>
      </c>
      <c r="ED5" s="1144">
        <v>88</v>
      </c>
      <c r="EE5" s="1144">
        <v>89</v>
      </c>
      <c r="EF5" s="1144">
        <v>90</v>
      </c>
      <c r="EG5" s="1144">
        <v>91</v>
      </c>
      <c r="EH5" s="1144">
        <v>92</v>
      </c>
      <c r="EI5" s="1144">
        <v>93</v>
      </c>
      <c r="EJ5" s="1144">
        <v>94</v>
      </c>
      <c r="EK5" s="1144">
        <v>95</v>
      </c>
      <c r="EL5" s="1144">
        <v>96</v>
      </c>
      <c r="EM5" s="1144">
        <v>97</v>
      </c>
      <c r="EN5" s="1144">
        <v>98</v>
      </c>
      <c r="EO5" s="1144">
        <v>99</v>
      </c>
      <c r="EP5" s="1144">
        <v>100</v>
      </c>
      <c r="EQ5" s="1144">
        <v>101</v>
      </c>
      <c r="ER5" s="1144">
        <v>102</v>
      </c>
      <c r="ES5" s="1144">
        <v>103</v>
      </c>
      <c r="ET5" s="1144">
        <v>104</v>
      </c>
      <c r="EU5" s="1144">
        <v>105</v>
      </c>
      <c r="EV5" s="1144">
        <v>106</v>
      </c>
      <c r="EW5" s="1144">
        <v>107</v>
      </c>
      <c r="EX5" s="1144">
        <v>108</v>
      </c>
      <c r="EY5" s="1144">
        <v>109</v>
      </c>
      <c r="EZ5" s="1144">
        <v>110</v>
      </c>
      <c r="FA5" s="1144">
        <v>111</v>
      </c>
      <c r="FB5" s="1144">
        <v>112</v>
      </c>
      <c r="FC5" s="1144">
        <v>113</v>
      </c>
      <c r="FD5" s="1144">
        <v>114</v>
      </c>
      <c r="FE5" s="1144">
        <v>115</v>
      </c>
      <c r="FF5" s="1144">
        <v>116</v>
      </c>
      <c r="FG5" s="1146">
        <v>117</v>
      </c>
      <c r="FH5" s="1146">
        <v>120</v>
      </c>
      <c r="FI5" s="1144">
        <v>121</v>
      </c>
      <c r="FJ5" s="1146">
        <v>122</v>
      </c>
      <c r="FK5" s="1146">
        <v>125</v>
      </c>
      <c r="FL5" s="1144">
        <v>126</v>
      </c>
      <c r="FM5" s="1144">
        <v>127</v>
      </c>
      <c r="FN5" s="1144">
        <v>128</v>
      </c>
      <c r="FO5" s="1144">
        <v>129</v>
      </c>
      <c r="FP5" s="1144">
        <v>130</v>
      </c>
      <c r="FQ5" s="1144">
        <v>131</v>
      </c>
      <c r="FR5" s="1144">
        <v>132</v>
      </c>
      <c r="FS5" s="1144">
        <v>133</v>
      </c>
      <c r="FT5" s="1144">
        <v>134</v>
      </c>
      <c r="FU5" s="1144">
        <v>135</v>
      </c>
      <c r="FV5" s="1146">
        <v>136</v>
      </c>
      <c r="FW5" s="1146">
        <v>139</v>
      </c>
      <c r="FX5" s="1144">
        <v>140</v>
      </c>
      <c r="FY5" s="1144">
        <v>141</v>
      </c>
      <c r="FZ5" s="1144">
        <v>142</v>
      </c>
      <c r="GA5" s="1144">
        <v>143</v>
      </c>
      <c r="GB5" s="1144">
        <v>144</v>
      </c>
      <c r="GC5" s="1146">
        <v>145</v>
      </c>
      <c r="GD5" s="1146">
        <v>148</v>
      </c>
      <c r="GE5" s="1144">
        <v>149</v>
      </c>
      <c r="GF5" s="1144">
        <v>150</v>
      </c>
      <c r="GG5" s="1144">
        <v>151</v>
      </c>
      <c r="GH5" s="1144">
        <v>152</v>
      </c>
      <c r="GI5" s="1146">
        <v>153</v>
      </c>
      <c r="GJ5" s="1146">
        <v>156</v>
      </c>
      <c r="GK5" s="1144">
        <v>157</v>
      </c>
      <c r="GL5" s="1144">
        <v>158</v>
      </c>
      <c r="GM5" s="1144">
        <v>159</v>
      </c>
      <c r="GN5" s="1144">
        <v>160</v>
      </c>
      <c r="GO5" s="1144">
        <v>161</v>
      </c>
      <c r="GP5" s="1144">
        <v>162</v>
      </c>
      <c r="GQ5" s="1144">
        <v>163</v>
      </c>
      <c r="GR5" s="1144">
        <v>164</v>
      </c>
      <c r="GS5" s="1144">
        <v>165</v>
      </c>
      <c r="GT5" s="1144">
        <v>166</v>
      </c>
      <c r="GU5" s="1144">
        <v>167</v>
      </c>
      <c r="GV5" s="1144">
        <v>168</v>
      </c>
      <c r="GW5" s="1146">
        <v>169</v>
      </c>
      <c r="GX5" s="1146">
        <v>171</v>
      </c>
      <c r="GY5" s="1144">
        <v>172</v>
      </c>
      <c r="GZ5" s="1144">
        <v>173</v>
      </c>
      <c r="HA5" s="1144">
        <v>174</v>
      </c>
      <c r="HB5" s="1144">
        <v>175</v>
      </c>
      <c r="HC5" s="1144">
        <v>176</v>
      </c>
      <c r="HD5" s="1146">
        <v>177</v>
      </c>
      <c r="HE5" s="1146">
        <v>180</v>
      </c>
      <c r="HF5" s="1144">
        <v>181</v>
      </c>
      <c r="HG5" s="1144">
        <v>182</v>
      </c>
      <c r="HH5" s="1144">
        <v>183</v>
      </c>
      <c r="HI5" s="1144">
        <v>184</v>
      </c>
      <c r="HJ5" s="1144">
        <v>185</v>
      </c>
      <c r="HK5" s="1144">
        <v>186</v>
      </c>
      <c r="HL5" s="1144">
        <v>187</v>
      </c>
      <c r="HM5" s="1144">
        <v>188</v>
      </c>
      <c r="HN5" s="1144">
        <v>189</v>
      </c>
      <c r="HO5" s="1144">
        <v>190</v>
      </c>
      <c r="HP5" s="1144">
        <v>191</v>
      </c>
      <c r="HQ5" s="1144">
        <v>192</v>
      </c>
      <c r="HR5" s="1144">
        <v>193</v>
      </c>
      <c r="HS5" s="1144">
        <v>194</v>
      </c>
      <c r="HT5" s="1144">
        <v>195</v>
      </c>
      <c r="HU5" s="1144">
        <v>196</v>
      </c>
      <c r="HV5" s="1144">
        <v>197</v>
      </c>
      <c r="HW5" s="1144">
        <v>198</v>
      </c>
      <c r="HX5" s="1144">
        <v>199</v>
      </c>
      <c r="HY5" s="1144">
        <v>200</v>
      </c>
      <c r="HZ5" s="1144">
        <v>201</v>
      </c>
      <c r="IA5" s="1144">
        <v>202</v>
      </c>
      <c r="IB5" s="1144">
        <v>203</v>
      </c>
      <c r="IC5" s="1144">
        <v>204</v>
      </c>
      <c r="ID5" s="1144">
        <v>205</v>
      </c>
      <c r="IE5" s="1146">
        <v>206</v>
      </c>
      <c r="IF5" s="1146"/>
      <c r="IG5" s="1146"/>
      <c r="IH5" s="1146">
        <v>208</v>
      </c>
      <c r="II5" s="1144">
        <v>209</v>
      </c>
      <c r="IJ5" s="1144">
        <v>210</v>
      </c>
      <c r="IK5" s="1144">
        <v>211</v>
      </c>
      <c r="IL5" s="1144">
        <v>212</v>
      </c>
      <c r="IM5" s="1144">
        <v>213</v>
      </c>
      <c r="IN5" s="1144">
        <v>214</v>
      </c>
      <c r="IO5" s="1144">
        <v>215</v>
      </c>
      <c r="IP5" s="1146">
        <v>216</v>
      </c>
      <c r="IQ5" s="1146">
        <v>219</v>
      </c>
      <c r="IR5" s="1144">
        <v>220</v>
      </c>
      <c r="IS5" s="1144">
        <v>221</v>
      </c>
      <c r="IT5" s="1144">
        <v>222</v>
      </c>
      <c r="IU5" s="1146">
        <v>223</v>
      </c>
      <c r="IV5" s="1146">
        <v>226</v>
      </c>
      <c r="IW5" s="1144">
        <v>227</v>
      </c>
      <c r="IX5" s="1146">
        <v>228</v>
      </c>
      <c r="IY5" s="1146">
        <v>230</v>
      </c>
      <c r="IZ5" s="1144">
        <v>231</v>
      </c>
      <c r="JA5" s="1147">
        <v>232</v>
      </c>
      <c r="JB5" s="1146">
        <v>233</v>
      </c>
      <c r="JC5" s="1146">
        <v>236</v>
      </c>
      <c r="JD5" s="1144">
        <v>237</v>
      </c>
      <c r="JE5" s="1144">
        <v>238</v>
      </c>
      <c r="JF5" s="1144">
        <v>239</v>
      </c>
      <c r="JG5" s="1144">
        <v>240</v>
      </c>
      <c r="JH5" s="1144">
        <v>241</v>
      </c>
      <c r="JI5" s="1144">
        <v>242</v>
      </c>
      <c r="JJ5" s="1144">
        <v>243</v>
      </c>
      <c r="JK5" s="1144">
        <v>244</v>
      </c>
      <c r="JL5" s="1144">
        <v>245</v>
      </c>
      <c r="JM5" s="1144">
        <v>246</v>
      </c>
      <c r="JN5" s="1144">
        <v>247</v>
      </c>
      <c r="JO5" s="1144">
        <v>248</v>
      </c>
      <c r="JP5" s="1144">
        <v>249</v>
      </c>
    </row>
    <row r="6" spans="1:298" ht="21.5" thickBot="1" x14ac:dyDescent="0.3">
      <c r="J6" s="1145" t="s">
        <v>1234</v>
      </c>
      <c r="AF6" s="1181"/>
    </row>
    <row r="7" spans="1:298" ht="31.5" customHeight="1" thickTop="1" thickBot="1" x14ac:dyDescent="0.3">
      <c r="A7" s="1791" t="str">
        <f>Profile!L3</f>
        <v>MTPR FY2021 V.2  (January 2021)</v>
      </c>
      <c r="B7" s="1792"/>
      <c r="C7" s="1148"/>
      <c r="D7" s="1148"/>
      <c r="J7" s="1149" t="s">
        <v>1235</v>
      </c>
      <c r="AF7" s="1181"/>
    </row>
    <row r="8" spans="1:298" ht="13" thickTop="1" x14ac:dyDescent="0.25"/>
    <row r="10" spans="1:298" x14ac:dyDescent="0.25">
      <c r="BV10" s="735"/>
      <c r="BW10" s="735"/>
      <c r="BX10" s="735"/>
      <c r="BY10" s="736"/>
      <c r="BZ10" s="735"/>
      <c r="CA10" s="735"/>
      <c r="CB10" s="735"/>
      <c r="CC10" s="735"/>
      <c r="CD10" s="735"/>
      <c r="CE10" s="735"/>
      <c r="CF10" s="735"/>
    </row>
    <row r="11" spans="1:298" s="911" customFormat="1" ht="13" x14ac:dyDescent="0.25">
      <c r="A11" s="1020"/>
      <c r="B11" s="1020"/>
      <c r="C11" s="1021"/>
      <c r="D11" s="1020"/>
      <c r="E11" s="1020"/>
      <c r="F11" s="1022"/>
      <c r="G11" s="1020"/>
      <c r="H11" s="1023"/>
      <c r="I11" s="910"/>
      <c r="J11" s="910"/>
      <c r="K11" s="910"/>
      <c r="L11" s="910"/>
      <c r="M11" s="910"/>
      <c r="N11" s="910"/>
      <c r="O11" s="1024"/>
      <c r="P11" s="1024"/>
      <c r="Q11" s="1024"/>
      <c r="R11" s="910"/>
      <c r="S11" s="1020"/>
      <c r="T11" s="910"/>
      <c r="U11" s="910"/>
      <c r="V11" s="910"/>
      <c r="W11" s="910"/>
      <c r="X11" s="910"/>
      <c r="Y11" s="910"/>
      <c r="Z11" s="910"/>
      <c r="AA11" s="910"/>
      <c r="AB11" s="910"/>
      <c r="AC11" s="910"/>
      <c r="AD11" s="910"/>
      <c r="AE11" s="910"/>
      <c r="AF11" s="910"/>
      <c r="AG11" s="910"/>
      <c r="AH11" s="910"/>
      <c r="AI11" s="910"/>
      <c r="AJ11" s="910"/>
      <c r="AK11" s="910"/>
      <c r="AL11" s="910"/>
      <c r="AM11" s="910"/>
      <c r="AN11" s="910"/>
      <c r="AO11" s="910"/>
      <c r="AP11" s="910"/>
      <c r="AQ11" s="910"/>
      <c r="AR11" s="910"/>
      <c r="AS11" s="910"/>
      <c r="AT11" s="910"/>
      <c r="AU11" s="910"/>
      <c r="AV11" s="910"/>
      <c r="AW11" s="910"/>
      <c r="AX11" s="910"/>
      <c r="AY11" s="910"/>
      <c r="AZ11" s="910"/>
      <c r="BA11" s="910"/>
      <c r="BB11" s="910"/>
      <c r="BC11" s="910"/>
      <c r="BD11" s="910"/>
      <c r="BE11" s="910"/>
      <c r="BF11" s="910"/>
      <c r="BG11" s="910"/>
      <c r="BH11" s="910"/>
      <c r="BI11" s="910"/>
      <c r="BJ11" s="910"/>
      <c r="BK11" s="910"/>
      <c r="BL11" s="910"/>
      <c r="BM11" s="910"/>
      <c r="BN11" s="910"/>
      <c r="BO11" s="735"/>
      <c r="BP11" s="735"/>
      <c r="BQ11" s="735"/>
      <c r="BR11" s="735"/>
      <c r="BS11" s="1025"/>
      <c r="BT11" s="735"/>
      <c r="BU11" s="735"/>
      <c r="BV11" s="735"/>
      <c r="BW11" s="1025"/>
      <c r="BX11" s="735"/>
      <c r="BY11" s="735"/>
      <c r="BZ11" s="735"/>
      <c r="CA11" s="735"/>
      <c r="CB11" s="735"/>
      <c r="CC11" s="735"/>
      <c r="CD11" s="735"/>
      <c r="CE11" s="735"/>
      <c r="CF11" s="735"/>
      <c r="CG11" s="735"/>
      <c r="CH11" s="735"/>
      <c r="CI11" s="735"/>
      <c r="CJ11" s="735"/>
      <c r="CK11" s="735"/>
      <c r="CL11" s="735"/>
      <c r="CM11" s="735"/>
      <c r="CN11" s="735"/>
      <c r="CO11" s="735"/>
      <c r="CP11" s="735"/>
      <c r="CQ11" s="735"/>
      <c r="CR11" s="735"/>
      <c r="CS11" s="1026"/>
      <c r="CT11" s="1026"/>
      <c r="CU11" s="1026"/>
      <c r="CV11" s="1026"/>
      <c r="CW11" s="1027"/>
      <c r="CX11" s="1026"/>
      <c r="CY11" s="1026"/>
      <c r="CZ11" s="1026"/>
      <c r="DA11" s="1026"/>
      <c r="DB11" s="735"/>
      <c r="DC11" s="735"/>
      <c r="DD11" s="735"/>
      <c r="DE11" s="1025"/>
      <c r="DF11" s="735"/>
      <c r="DG11" s="735"/>
      <c r="DH11" s="735"/>
      <c r="DI11" s="735"/>
      <c r="DJ11" s="1026"/>
      <c r="DK11" s="1026"/>
      <c r="DL11" s="1026"/>
      <c r="DM11" s="1026"/>
      <c r="DN11" s="735"/>
      <c r="DO11" s="735"/>
      <c r="DP11" s="735"/>
      <c r="DQ11" s="735"/>
      <c r="DR11" s="735"/>
      <c r="DS11" s="735"/>
      <c r="DT11" s="735"/>
      <c r="DU11" s="735"/>
      <c r="DV11" s="735"/>
      <c r="DW11" s="1025"/>
      <c r="DX11" s="735"/>
      <c r="DY11" s="1025"/>
      <c r="DZ11" s="1027"/>
      <c r="EA11" s="1025"/>
      <c r="EB11" s="1025"/>
      <c r="EC11" s="735"/>
      <c r="ED11" s="1025"/>
      <c r="EE11" s="1027"/>
      <c r="EF11" s="1025"/>
      <c r="EG11" s="1025"/>
      <c r="EH11" s="1025"/>
      <c r="EI11" s="735"/>
      <c r="EJ11" s="735"/>
      <c r="EK11" s="735"/>
      <c r="EL11" s="735"/>
      <c r="EM11" s="1027"/>
      <c r="EN11" s="1025"/>
      <c r="EO11" s="1025"/>
      <c r="EP11" s="1027"/>
      <c r="EQ11" s="735"/>
      <c r="ER11" s="735"/>
      <c r="ES11" s="735"/>
      <c r="ET11" s="735"/>
      <c r="EU11" s="735"/>
      <c r="EV11" s="735"/>
      <c r="EW11" s="735"/>
      <c r="EX11" s="735"/>
      <c r="EY11" s="735"/>
      <c r="EZ11" s="1025"/>
      <c r="FA11" s="1025"/>
      <c r="FB11" s="1025"/>
      <c r="FC11" s="1027"/>
      <c r="FD11" s="1027"/>
      <c r="FE11" s="1027"/>
      <c r="FF11" s="1027"/>
      <c r="FG11" s="1027"/>
      <c r="FH11" s="735"/>
      <c r="FI11" s="1025"/>
      <c r="FJ11" s="735"/>
      <c r="FK11" s="735"/>
      <c r="FL11" s="1025"/>
      <c r="FM11" s="1027"/>
      <c r="FN11" s="1025"/>
      <c r="FO11" s="1025"/>
      <c r="FP11" s="1025"/>
      <c r="FQ11" s="735"/>
      <c r="FR11" s="1027"/>
      <c r="FS11" s="735"/>
      <c r="FT11" s="1028"/>
      <c r="FU11" s="1029"/>
      <c r="FV11" s="1026"/>
      <c r="FW11" s="1025"/>
      <c r="FX11" s="735"/>
      <c r="FY11" s="1025"/>
      <c r="FZ11" s="1025"/>
      <c r="GA11" s="1025"/>
      <c r="GB11" s="735"/>
      <c r="GC11" s="1025"/>
      <c r="GD11" s="735"/>
      <c r="GE11" s="1025"/>
      <c r="GF11" s="1025"/>
      <c r="GG11" s="1027"/>
      <c r="GH11" s="735"/>
      <c r="GI11" s="735"/>
      <c r="GJ11" s="1026"/>
      <c r="GK11" s="1026"/>
      <c r="GL11" s="1027"/>
      <c r="GM11" s="1026"/>
      <c r="GN11" s="1026"/>
      <c r="GO11" s="1026"/>
      <c r="GP11" s="1026"/>
      <c r="GQ11" s="1027"/>
      <c r="GR11" s="1027"/>
      <c r="GS11" s="1027"/>
      <c r="GT11" s="1026"/>
      <c r="GU11" s="1027"/>
      <c r="GV11" s="1027"/>
      <c r="GW11" s="1027"/>
      <c r="GX11" s="735"/>
      <c r="GY11" s="735"/>
      <c r="GZ11" s="735"/>
      <c r="HA11" s="735"/>
      <c r="HB11" s="735"/>
      <c r="HC11" s="735"/>
      <c r="HD11" s="735"/>
      <c r="HE11" s="735"/>
      <c r="HF11" s="735"/>
      <c r="HG11" s="1025"/>
      <c r="HH11" s="735"/>
      <c r="HI11" s="735"/>
      <c r="HJ11" s="735"/>
      <c r="HK11" s="735"/>
      <c r="HL11" s="735"/>
      <c r="HM11" s="735"/>
      <c r="HN11" s="735"/>
      <c r="HO11" s="1025"/>
      <c r="HP11" s="735"/>
      <c r="HQ11" s="735"/>
      <c r="HR11" s="735"/>
      <c r="HS11" s="735"/>
      <c r="HT11" s="735"/>
      <c r="HU11" s="735"/>
      <c r="HV11" s="735"/>
      <c r="HW11" s="735"/>
      <c r="HX11" s="735"/>
      <c r="HY11" s="735"/>
      <c r="HZ11" s="735"/>
      <c r="IA11" s="735"/>
      <c r="IB11" s="735"/>
      <c r="IC11" s="735"/>
      <c r="ID11" s="735"/>
      <c r="IE11" s="1027"/>
      <c r="IF11" s="735"/>
      <c r="IG11" s="735"/>
      <c r="IH11" s="1025"/>
      <c r="II11" s="735"/>
      <c r="IJ11" s="735"/>
      <c r="IK11" s="735"/>
      <c r="IL11" s="1027"/>
      <c r="IM11" s="1025"/>
      <c r="IN11" s="1026"/>
      <c r="IO11" s="1026"/>
      <c r="IP11" s="1026"/>
      <c r="IQ11" s="1025"/>
      <c r="IR11" s="1025"/>
      <c r="IS11" s="735"/>
      <c r="IT11" s="735"/>
      <c r="IU11" s="735"/>
      <c r="IV11" s="1025"/>
      <c r="IW11" s="735"/>
      <c r="IX11" s="735"/>
      <c r="IY11" s="735"/>
      <c r="IZ11" s="735"/>
      <c r="JA11" s="735"/>
      <c r="JB11" s="735"/>
      <c r="JC11" s="735"/>
      <c r="JD11" s="735"/>
      <c r="JE11" s="735"/>
      <c r="JF11" s="735"/>
      <c r="JG11" s="735"/>
      <c r="JH11" s="735"/>
      <c r="JI11" s="735"/>
      <c r="JJ11" s="735"/>
      <c r="JK11" s="735"/>
      <c r="JL11" s="735"/>
      <c r="JM11" s="735"/>
      <c r="JN11" s="735"/>
      <c r="JO11" s="735"/>
      <c r="JP11" s="1026"/>
      <c r="JQ11" s="910"/>
      <c r="JR11" s="910"/>
      <c r="JS11" s="910"/>
      <c r="JT11" s="910"/>
      <c r="JU11" s="910"/>
      <c r="JV11" s="910"/>
      <c r="JW11" s="910"/>
      <c r="JX11" s="910"/>
      <c r="JY11" s="910"/>
      <c r="JZ11" s="910"/>
      <c r="KA11" s="910"/>
      <c r="KB11" s="910"/>
      <c r="KC11" s="910"/>
      <c r="KD11" s="910"/>
      <c r="KE11" s="910"/>
      <c r="KF11" s="910"/>
      <c r="KG11" s="910"/>
      <c r="KH11" s="1030"/>
      <c r="KI11" s="910"/>
      <c r="KJ11" s="910"/>
    </row>
  </sheetData>
  <sheetProtection algorithmName="SHA-512" hashValue="pbjpk9FF+7EyfZw7uz5B906sd7k6EK8jReFPab/io/fAr8xRCe9AlKfRXUYv0dDbDes4n6o0asf3U9mhnHIxig==" saltValue="bu/rNgqPnVW4hn8NE/qVxw==" spinCount="100000" sheet="1" objects="1" scenarios="1"/>
  <mergeCells count="1">
    <mergeCell ref="A7:B7"/>
  </mergeCells>
  <conditionalFormatting sqref="JQ3:KH3">
    <cfRule type="containsText" dxfId="92" priority="1" operator="containsText" text="Yes - Targeted SAI's">
      <formula>NOT(ISERROR(SEARCH("Yes - Targeted SAI's",JQ3)))</formula>
    </cfRule>
  </conditionalFormatting>
  <pageMargins left="0.7" right="0.7" top="0.75" bottom="0.75" header="0.3" footer="0.3"/>
  <pageSetup orientation="portrait" horizontalDpi="4294967293" verticalDpi="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sheetPr>
  <dimension ref="A1:AI68"/>
  <sheetViews>
    <sheetView workbookViewId="0">
      <selection activeCell="A14" sqref="A14"/>
    </sheetView>
  </sheetViews>
  <sheetFormatPr defaultColWidth="9.1796875" defaultRowHeight="12.5" x14ac:dyDescent="0.25"/>
  <cols>
    <col min="1" max="1" width="23.1796875" style="202" bestFit="1" customWidth="1"/>
    <col min="2" max="3" width="9.1796875" style="202"/>
    <col min="4" max="4" width="30.453125" style="202" bestFit="1" customWidth="1"/>
    <col min="5" max="5" width="9.1796875" style="202"/>
    <col min="6" max="6" width="9.1796875" style="740"/>
    <col min="7" max="7" width="16.7265625" style="202" bestFit="1" customWidth="1"/>
    <col min="8" max="8" width="15.453125" style="202" bestFit="1" customWidth="1"/>
    <col min="9" max="9" width="9.1796875" style="202"/>
    <col min="10" max="10" width="35.54296875" style="202" bestFit="1" customWidth="1"/>
    <col min="11" max="15" width="9.1796875" style="202"/>
    <col min="16" max="16" width="12.81640625" style="202" bestFit="1" customWidth="1"/>
    <col min="17" max="16384" width="9.1796875" style="202"/>
  </cols>
  <sheetData>
    <row r="1" spans="1:35" ht="16" thickTop="1" x14ac:dyDescent="0.25">
      <c r="A1" s="1793" t="s">
        <v>232</v>
      </c>
      <c r="B1" s="1794"/>
      <c r="C1" s="1794"/>
      <c r="D1" s="1794"/>
      <c r="E1" s="1794"/>
      <c r="F1" s="1794"/>
      <c r="G1" s="1794"/>
      <c r="H1" s="1794"/>
      <c r="I1" s="1794"/>
      <c r="J1" s="1794"/>
      <c r="K1" s="1794"/>
      <c r="L1" s="1794"/>
      <c r="M1" s="1794"/>
      <c r="N1" s="1795"/>
      <c r="P1" s="992" t="s">
        <v>1779</v>
      </c>
      <c r="Q1" s="993"/>
      <c r="R1" s="994" t="s">
        <v>445</v>
      </c>
      <c r="S1" s="994" t="s">
        <v>446</v>
      </c>
      <c r="T1" s="994" t="s">
        <v>447</v>
      </c>
      <c r="U1" s="994" t="s">
        <v>448</v>
      </c>
      <c r="V1" s="994" t="s">
        <v>449</v>
      </c>
      <c r="W1" s="994" t="s">
        <v>450</v>
      </c>
      <c r="X1" s="994" t="s">
        <v>451</v>
      </c>
      <c r="Y1" s="994" t="s">
        <v>452</v>
      </c>
      <c r="Z1" s="994" t="s">
        <v>453</v>
      </c>
      <c r="AA1" s="994" t="s">
        <v>454</v>
      </c>
      <c r="AB1" s="994" t="s">
        <v>455</v>
      </c>
      <c r="AC1" s="994" t="s">
        <v>456</v>
      </c>
      <c r="AD1" s="994" t="s">
        <v>457</v>
      </c>
      <c r="AE1" s="994" t="s">
        <v>458</v>
      </c>
      <c r="AF1" s="994" t="s">
        <v>459</v>
      </c>
      <c r="AG1" s="994" t="s">
        <v>460</v>
      </c>
      <c r="AH1" s="994" t="s">
        <v>461</v>
      </c>
      <c r="AI1" s="995" t="s">
        <v>462</v>
      </c>
    </row>
    <row r="2" spans="1:35" ht="15.5" x14ac:dyDescent="0.25">
      <c r="A2" s="996"/>
      <c r="B2" s="755"/>
      <c r="C2" s="997"/>
      <c r="D2" s="1005" t="s">
        <v>1212</v>
      </c>
      <c r="E2" s="1031"/>
      <c r="F2" s="997"/>
      <c r="G2" s="755"/>
      <c r="H2" s="755"/>
      <c r="I2" s="755"/>
      <c r="J2" s="755"/>
      <c r="K2" s="755"/>
      <c r="L2" s="755"/>
      <c r="M2" s="755"/>
      <c r="N2" s="998"/>
      <c r="P2" s="999" t="s">
        <v>444</v>
      </c>
      <c r="Q2" s="1000" t="s">
        <v>443</v>
      </c>
      <c r="R2" s="1001">
        <v>0.88071316335709471</v>
      </c>
      <c r="S2" s="1001">
        <v>0.91614073935764606</v>
      </c>
      <c r="T2" s="1001">
        <v>0.84781275060144345</v>
      </c>
      <c r="U2" s="1001">
        <v>0.93653175160052093</v>
      </c>
      <c r="V2" s="1001">
        <v>0.81777037792605567</v>
      </c>
      <c r="W2" s="1001">
        <v>0.77678561115923683</v>
      </c>
      <c r="X2" s="1001">
        <v>0.85606788671003853</v>
      </c>
      <c r="Y2" s="1001">
        <v>0.87121134596731364</v>
      </c>
      <c r="Z2" s="1001">
        <v>0.92896790016680775</v>
      </c>
      <c r="AA2" s="1001">
        <v>0.84997555019883875</v>
      </c>
      <c r="AB2" s="1001">
        <v>0.89466396559973638</v>
      </c>
      <c r="AC2" s="1001">
        <v>0.90617033444581496</v>
      </c>
      <c r="AD2" s="1001">
        <v>0.85682274953179016</v>
      </c>
      <c r="AE2" s="1001">
        <v>0.93717337998032058</v>
      </c>
      <c r="AF2" s="1001">
        <v>0.90535358329378257</v>
      </c>
      <c r="AG2" s="1001">
        <v>0.82588686524737764</v>
      </c>
      <c r="AH2" s="1001">
        <v>0.79098334360012801</v>
      </c>
      <c r="AI2" s="1002">
        <v>0.87077142482107805</v>
      </c>
    </row>
    <row r="3" spans="1:35" ht="15.5" x14ac:dyDescent="0.25">
      <c r="A3" s="1003" t="s">
        <v>233</v>
      </c>
      <c r="B3" s="990" t="s">
        <v>125</v>
      </c>
      <c r="C3" s="997">
        <v>1</v>
      </c>
      <c r="D3" s="1033" t="s">
        <v>347</v>
      </c>
      <c r="E3" s="1031">
        <v>0</v>
      </c>
      <c r="F3" s="990" t="s">
        <v>344</v>
      </c>
      <c r="G3" s="997" t="s">
        <v>345</v>
      </c>
      <c r="H3" s="997" t="s">
        <v>212</v>
      </c>
      <c r="I3" s="1004" t="s">
        <v>350</v>
      </c>
      <c r="J3" s="1005" t="s">
        <v>401</v>
      </c>
      <c r="K3" s="1005" t="s">
        <v>237</v>
      </c>
      <c r="L3" s="755"/>
      <c r="M3" s="755"/>
      <c r="N3" s="998"/>
      <c r="P3" s="999" t="s">
        <v>1625</v>
      </c>
      <c r="Q3" s="1000" t="s">
        <v>443</v>
      </c>
      <c r="R3" s="1001">
        <v>0.69361645339087385</v>
      </c>
      <c r="S3" s="1001">
        <v>0.80346457876554933</v>
      </c>
      <c r="T3" s="1001">
        <v>0.71442594043887142</v>
      </c>
      <c r="U3" s="1001">
        <v>0.77906366986336018</v>
      </c>
      <c r="V3" s="1001">
        <v>0.69639336140963259</v>
      </c>
      <c r="W3" s="1001">
        <v>0.54131235347746809</v>
      </c>
      <c r="X3" s="1001">
        <v>0.65873382091821753</v>
      </c>
      <c r="Y3" s="1001">
        <v>0.67973408362448129</v>
      </c>
      <c r="Z3" s="1001">
        <v>0.69922249755937982</v>
      </c>
      <c r="AA3" s="1001">
        <v>0.61591475118867134</v>
      </c>
      <c r="AB3" s="1001">
        <v>0.7442002669133948</v>
      </c>
      <c r="AC3" s="1001">
        <v>0.79147775222435157</v>
      </c>
      <c r="AD3" s="1001">
        <v>0.72011047227818892</v>
      </c>
      <c r="AE3" s="1001">
        <v>0.89220266805055237</v>
      </c>
      <c r="AF3" s="1001">
        <v>0.8295871985157699</v>
      </c>
      <c r="AG3" s="1001">
        <v>0.62633100989226909</v>
      </c>
      <c r="AH3" s="1001">
        <v>0.47287406053412834</v>
      </c>
      <c r="AI3" s="1002">
        <v>0.7031928784160224</v>
      </c>
    </row>
    <row r="4" spans="1:35" ht="16" thickBot="1" x14ac:dyDescent="0.3">
      <c r="A4" s="1003" t="s">
        <v>1624</v>
      </c>
      <c r="B4" s="755"/>
      <c r="C4" s="997">
        <v>2</v>
      </c>
      <c r="D4" s="1033" t="s">
        <v>272</v>
      </c>
      <c r="E4" s="1031">
        <v>1</v>
      </c>
      <c r="F4" s="990" t="s">
        <v>216</v>
      </c>
      <c r="G4" s="990" t="s">
        <v>1697</v>
      </c>
      <c r="H4" s="997" t="s">
        <v>346</v>
      </c>
      <c r="I4" s="1004" t="s">
        <v>349</v>
      </c>
      <c r="J4" s="1005" t="s">
        <v>402</v>
      </c>
      <c r="K4" s="1005" t="s">
        <v>1792</v>
      </c>
      <c r="L4" s="755"/>
      <c r="M4" s="755"/>
      <c r="N4" s="998"/>
      <c r="P4" s="1006" t="s">
        <v>1626</v>
      </c>
      <c r="Q4" s="1007" t="s">
        <v>443</v>
      </c>
      <c r="R4" s="1008">
        <v>0.47519451651496025</v>
      </c>
      <c r="S4" s="1008">
        <v>0.58510542374917718</v>
      </c>
      <c r="T4" s="1008">
        <v>0.49175816696914698</v>
      </c>
      <c r="U4" s="1008">
        <v>0.56712801353627618</v>
      </c>
      <c r="V4" s="1008">
        <v>0.44442835399287328</v>
      </c>
      <c r="W4" s="1008">
        <v>0.25567875634645354</v>
      </c>
      <c r="X4" s="1008">
        <v>0.40451636476167374</v>
      </c>
      <c r="Y4" s="1008">
        <v>0.51096376158842249</v>
      </c>
      <c r="Z4" s="1008">
        <v>0.48460194925047057</v>
      </c>
      <c r="AA4" s="1008">
        <v>0.3162977539631725</v>
      </c>
      <c r="AB4" s="1008">
        <v>0.57631929659048564</v>
      </c>
      <c r="AC4" s="1008">
        <v>0.6172058497257723</v>
      </c>
      <c r="AD4" s="1008">
        <v>0.44009389349648337</v>
      </c>
      <c r="AE4" s="1008">
        <v>0.7248086847407299</v>
      </c>
      <c r="AF4" s="1008">
        <v>0.62179694449673517</v>
      </c>
      <c r="AG4" s="1008">
        <v>0.2978147388212723</v>
      </c>
      <c r="AH4" s="1008">
        <v>0.26634709735727452</v>
      </c>
      <c r="AI4" s="1009">
        <v>0.4737935824941219</v>
      </c>
    </row>
    <row r="5" spans="1:35" ht="16.5" thickTop="1" thickBot="1" x14ac:dyDescent="0.3">
      <c r="A5" s="1003" t="s">
        <v>1623</v>
      </c>
      <c r="B5" s="755"/>
      <c r="C5" s="997">
        <v>3</v>
      </c>
      <c r="D5" s="1033" t="s">
        <v>273</v>
      </c>
      <c r="E5" s="1031">
        <v>2</v>
      </c>
      <c r="F5" s="997"/>
      <c r="G5" s="997"/>
      <c r="H5" s="997"/>
      <c r="I5" s="1004" t="s">
        <v>352</v>
      </c>
      <c r="J5" s="755"/>
      <c r="K5" s="1005" t="s">
        <v>1791</v>
      </c>
      <c r="L5" s="755"/>
      <c r="M5" s="755"/>
      <c r="N5" s="998"/>
    </row>
    <row r="6" spans="1:35" ht="15.75" customHeight="1" thickTop="1" x14ac:dyDescent="0.25">
      <c r="A6" s="996"/>
      <c r="B6" s="755"/>
      <c r="C6" s="997">
        <v>4</v>
      </c>
      <c r="D6" s="1033" t="s">
        <v>274</v>
      </c>
      <c r="E6" s="1031">
        <v>3</v>
      </c>
      <c r="F6" s="997"/>
      <c r="G6" s="755"/>
      <c r="H6" s="755"/>
      <c r="I6" s="1004" t="s">
        <v>351</v>
      </c>
      <c r="J6" s="755"/>
      <c r="K6" s="1005" t="s">
        <v>1790</v>
      </c>
      <c r="L6" s="755"/>
      <c r="M6" s="755"/>
      <c r="N6" s="998"/>
      <c r="R6" s="1796" t="s">
        <v>1780</v>
      </c>
      <c r="S6" s="1797"/>
      <c r="T6" s="1797"/>
      <c r="U6" s="1797"/>
      <c r="V6" s="1797"/>
      <c r="W6" s="1797"/>
      <c r="X6" s="1797"/>
      <c r="Y6" s="1798"/>
    </row>
    <row r="7" spans="1:35" ht="15.5" x14ac:dyDescent="0.25">
      <c r="A7" s="996" t="s">
        <v>344</v>
      </c>
      <c r="B7" s="755"/>
      <c r="C7" s="997">
        <v>5</v>
      </c>
      <c r="D7" s="1033" t="s">
        <v>275</v>
      </c>
      <c r="E7" s="1031">
        <v>4</v>
      </c>
      <c r="F7" s="997"/>
      <c r="G7" s="755"/>
      <c r="H7" s="755"/>
      <c r="I7" s="1004" t="s">
        <v>353</v>
      </c>
      <c r="J7" s="755"/>
      <c r="K7" s="1005" t="s">
        <v>1774</v>
      </c>
      <c r="L7" s="755"/>
      <c r="M7" s="755"/>
      <c r="N7" s="998"/>
      <c r="R7" s="1799"/>
      <c r="S7" s="1800"/>
      <c r="T7" s="1800"/>
      <c r="U7" s="1800"/>
      <c r="V7" s="1800"/>
      <c r="W7" s="1800"/>
      <c r="X7" s="1800"/>
      <c r="Y7" s="1801"/>
      <c r="Z7" s="1010"/>
      <c r="AA7" s="1010"/>
      <c r="AB7" s="1010"/>
      <c r="AC7" s="1010"/>
      <c r="AD7" s="1010"/>
      <c r="AE7" s="1010"/>
      <c r="AF7" s="1010"/>
      <c r="AG7" s="1010"/>
      <c r="AH7" s="1010"/>
      <c r="AI7" s="1010"/>
    </row>
    <row r="8" spans="1:35" ht="16" thickBot="1" x14ac:dyDescent="0.3">
      <c r="A8" s="996" t="s">
        <v>1451</v>
      </c>
      <c r="B8" s="755"/>
      <c r="C8" s="997">
        <v>6</v>
      </c>
      <c r="D8" s="1033" t="s">
        <v>276</v>
      </c>
      <c r="E8" s="1031"/>
      <c r="F8" s="997"/>
      <c r="G8" s="755"/>
      <c r="H8" s="755"/>
      <c r="I8" s="1004" t="s">
        <v>354</v>
      </c>
      <c r="J8" s="755"/>
      <c r="K8" s="755" t="s">
        <v>1631</v>
      </c>
      <c r="L8" s="755"/>
      <c r="M8" s="755"/>
      <c r="N8" s="998"/>
      <c r="R8" s="1802"/>
      <c r="S8" s="1803"/>
      <c r="T8" s="1803"/>
      <c r="U8" s="1803"/>
      <c r="V8" s="1803"/>
      <c r="W8" s="1803"/>
      <c r="X8" s="1803"/>
      <c r="Y8" s="1804"/>
      <c r="Z8" s="1010"/>
      <c r="AA8" s="1010"/>
      <c r="AB8" s="1010"/>
      <c r="AC8" s="1010"/>
      <c r="AD8" s="1010"/>
      <c r="AE8" s="1010"/>
      <c r="AF8" s="1010"/>
      <c r="AG8" s="1010"/>
      <c r="AH8" s="1010"/>
      <c r="AI8" s="1010"/>
    </row>
    <row r="9" spans="1:35" ht="16" thickTop="1" x14ac:dyDescent="0.25">
      <c r="A9" s="996" t="s">
        <v>1452</v>
      </c>
      <c r="B9" s="755"/>
      <c r="C9" s="997">
        <v>7</v>
      </c>
      <c r="D9" s="1033" t="s">
        <v>277</v>
      </c>
      <c r="E9" s="1031"/>
      <c r="F9" s="997"/>
      <c r="G9" s="755"/>
      <c r="H9" s="755"/>
      <c r="I9" s="1004" t="s">
        <v>355</v>
      </c>
      <c r="J9" s="755"/>
      <c r="K9" s="755" t="s">
        <v>1630</v>
      </c>
      <c r="L9" s="755"/>
      <c r="M9" s="755"/>
      <c r="N9" s="998"/>
    </row>
    <row r="10" spans="1:35" ht="16" thickBot="1" x14ac:dyDescent="0.3">
      <c r="A10" s="1011"/>
      <c r="B10" s="760"/>
      <c r="C10" s="1012"/>
      <c r="D10" s="1033" t="s">
        <v>278</v>
      </c>
      <c r="E10" s="1032"/>
      <c r="F10" s="1012"/>
      <c r="G10" s="760"/>
      <c r="H10" s="760"/>
      <c r="I10" s="1004" t="s">
        <v>357</v>
      </c>
      <c r="J10" s="760"/>
      <c r="K10" s="1005" t="s">
        <v>1619</v>
      </c>
      <c r="L10" s="760"/>
      <c r="M10" s="760"/>
      <c r="N10" s="1013"/>
    </row>
    <row r="11" spans="1:35" ht="16" thickTop="1" x14ac:dyDescent="0.25">
      <c r="D11" s="1034" t="s">
        <v>279</v>
      </c>
      <c r="I11" s="1014" t="s">
        <v>356</v>
      </c>
      <c r="K11" s="1015" t="s">
        <v>420</v>
      </c>
    </row>
    <row r="12" spans="1:35" ht="15.5" x14ac:dyDescent="0.25">
      <c r="D12" s="1034" t="s">
        <v>280</v>
      </c>
      <c r="I12" s="1014" t="s">
        <v>358</v>
      </c>
      <c r="K12" s="1015" t="s">
        <v>403</v>
      </c>
    </row>
    <row r="13" spans="1:35" ht="15.5" x14ac:dyDescent="0.25">
      <c r="D13" s="1034" t="s">
        <v>281</v>
      </c>
      <c r="I13" s="1014" t="s">
        <v>359</v>
      </c>
      <c r="K13" s="1015" t="s">
        <v>404</v>
      </c>
    </row>
    <row r="14" spans="1:35" ht="15.5" x14ac:dyDescent="0.25">
      <c r="D14" s="1034" t="s">
        <v>282</v>
      </c>
      <c r="I14" s="1014" t="s">
        <v>360</v>
      </c>
      <c r="K14" s="1015" t="s">
        <v>405</v>
      </c>
    </row>
    <row r="15" spans="1:35" ht="15.5" x14ac:dyDescent="0.25">
      <c r="D15" s="1034" t="s">
        <v>283</v>
      </c>
      <c r="I15" s="1014" t="s">
        <v>364</v>
      </c>
      <c r="K15" s="1015" t="s">
        <v>406</v>
      </c>
    </row>
    <row r="16" spans="1:35" ht="15.5" x14ac:dyDescent="0.25">
      <c r="D16" s="1034" t="s">
        <v>284</v>
      </c>
      <c r="I16" s="1014" t="s">
        <v>361</v>
      </c>
      <c r="K16" s="1015" t="s">
        <v>407</v>
      </c>
    </row>
    <row r="17" spans="4:11" ht="15.5" x14ac:dyDescent="0.25">
      <c r="D17" s="1034" t="s">
        <v>1696</v>
      </c>
      <c r="I17" s="1014" t="s">
        <v>362</v>
      </c>
      <c r="K17" s="1015" t="s">
        <v>408</v>
      </c>
    </row>
    <row r="18" spans="4:11" ht="15.5" x14ac:dyDescent="0.25">
      <c r="D18" s="1034" t="s">
        <v>285</v>
      </c>
      <c r="I18" s="1014" t="s">
        <v>363</v>
      </c>
      <c r="K18" s="1015" t="s">
        <v>409</v>
      </c>
    </row>
    <row r="19" spans="4:11" ht="15.5" x14ac:dyDescent="0.25">
      <c r="D19" s="1034" t="s">
        <v>286</v>
      </c>
      <c r="I19" s="1014" t="s">
        <v>365</v>
      </c>
      <c r="K19" s="1015" t="s">
        <v>410</v>
      </c>
    </row>
    <row r="20" spans="4:11" ht="15.5" x14ac:dyDescent="0.25">
      <c r="D20" s="1034" t="s">
        <v>287</v>
      </c>
      <c r="I20" s="1014" t="s">
        <v>366</v>
      </c>
      <c r="K20" s="1016" t="s">
        <v>411</v>
      </c>
    </row>
    <row r="21" spans="4:11" ht="16" thickBot="1" x14ac:dyDescent="0.3">
      <c r="D21" s="1034" t="s">
        <v>288</v>
      </c>
      <c r="I21" s="1014" t="s">
        <v>367</v>
      </c>
      <c r="K21" s="1017" t="s">
        <v>412</v>
      </c>
    </row>
    <row r="22" spans="4:11" ht="16" thickTop="1" x14ac:dyDescent="0.25">
      <c r="D22" s="1034" t="s">
        <v>289</v>
      </c>
      <c r="I22" s="1014" t="s">
        <v>369</v>
      </c>
    </row>
    <row r="23" spans="4:11" ht="15.5" x14ac:dyDescent="0.25">
      <c r="D23" s="1034" t="s">
        <v>290</v>
      </c>
      <c r="I23" s="1014" t="s">
        <v>210</v>
      </c>
    </row>
    <row r="24" spans="4:11" ht="15.5" x14ac:dyDescent="0.25">
      <c r="D24" s="1034" t="s">
        <v>291</v>
      </c>
      <c r="I24" s="1014" t="s">
        <v>368</v>
      </c>
    </row>
    <row r="25" spans="4:11" ht="15.5" x14ac:dyDescent="0.25">
      <c r="D25" s="1034" t="s">
        <v>292</v>
      </c>
      <c r="I25" s="1014" t="s">
        <v>370</v>
      </c>
    </row>
    <row r="26" spans="4:11" ht="15.5" x14ac:dyDescent="0.25">
      <c r="D26" s="1034" t="s">
        <v>293</v>
      </c>
      <c r="I26" s="1014" t="s">
        <v>371</v>
      </c>
    </row>
    <row r="27" spans="4:11" ht="15.5" x14ac:dyDescent="0.25">
      <c r="D27" s="1034" t="s">
        <v>294</v>
      </c>
      <c r="I27" s="1014" t="s">
        <v>373</v>
      </c>
    </row>
    <row r="28" spans="4:11" ht="15.5" x14ac:dyDescent="0.25">
      <c r="D28" s="1034" t="s">
        <v>295</v>
      </c>
      <c r="I28" s="1014" t="s">
        <v>372</v>
      </c>
    </row>
    <row r="29" spans="4:11" ht="15.5" x14ac:dyDescent="0.25">
      <c r="D29" s="1034" t="s">
        <v>296</v>
      </c>
      <c r="I29" s="1014" t="s">
        <v>374</v>
      </c>
    </row>
    <row r="30" spans="4:11" ht="15.5" x14ac:dyDescent="0.25">
      <c r="D30" s="1034" t="s">
        <v>297</v>
      </c>
      <c r="I30" s="1014" t="s">
        <v>381</v>
      </c>
    </row>
    <row r="31" spans="4:11" ht="15.5" x14ac:dyDescent="0.25">
      <c r="D31" s="1034" t="s">
        <v>298</v>
      </c>
      <c r="I31" s="1014" t="s">
        <v>382</v>
      </c>
    </row>
    <row r="32" spans="4:11" ht="15.5" x14ac:dyDescent="0.25">
      <c r="D32" s="1034" t="s">
        <v>299</v>
      </c>
      <c r="I32" s="1014" t="s">
        <v>375</v>
      </c>
    </row>
    <row r="33" spans="4:9" ht="15.5" x14ac:dyDescent="0.25">
      <c r="D33" s="1034" t="s">
        <v>300</v>
      </c>
      <c r="I33" s="1014" t="s">
        <v>377</v>
      </c>
    </row>
    <row r="34" spans="4:9" ht="15.5" x14ac:dyDescent="0.25">
      <c r="D34" s="1034" t="s">
        <v>301</v>
      </c>
      <c r="I34" s="1014" t="s">
        <v>378</v>
      </c>
    </row>
    <row r="35" spans="4:9" ht="15.5" x14ac:dyDescent="0.25">
      <c r="D35" s="1034" t="s">
        <v>302</v>
      </c>
      <c r="I35" s="1014" t="s">
        <v>379</v>
      </c>
    </row>
    <row r="36" spans="4:9" ht="15.5" x14ac:dyDescent="0.25">
      <c r="D36" s="1034" t="s">
        <v>303</v>
      </c>
      <c r="I36" s="1014" t="s">
        <v>376</v>
      </c>
    </row>
    <row r="37" spans="4:9" ht="15.5" x14ac:dyDescent="0.25">
      <c r="D37" s="1034" t="s">
        <v>304</v>
      </c>
      <c r="I37" s="1014" t="s">
        <v>380</v>
      </c>
    </row>
    <row r="38" spans="4:9" ht="15.5" x14ac:dyDescent="0.25">
      <c r="D38" s="1034" t="s">
        <v>305</v>
      </c>
      <c r="I38" s="1014" t="s">
        <v>383</v>
      </c>
    </row>
    <row r="39" spans="4:9" ht="15.5" x14ac:dyDescent="0.25">
      <c r="D39" s="1034" t="s">
        <v>218</v>
      </c>
      <c r="I39" s="1014" t="s">
        <v>384</v>
      </c>
    </row>
    <row r="40" spans="4:9" ht="15.5" x14ac:dyDescent="0.25">
      <c r="D40" s="1034" t="s">
        <v>306</v>
      </c>
      <c r="I40" s="1014" t="s">
        <v>385</v>
      </c>
    </row>
    <row r="41" spans="4:9" ht="15.5" x14ac:dyDescent="0.25">
      <c r="D41" s="1034" t="s">
        <v>307</v>
      </c>
      <c r="I41" s="1014" t="s">
        <v>386</v>
      </c>
    </row>
    <row r="42" spans="4:9" ht="15.5" x14ac:dyDescent="0.25">
      <c r="D42" s="1034" t="s">
        <v>308</v>
      </c>
      <c r="I42" s="1014" t="s">
        <v>399</v>
      </c>
    </row>
    <row r="43" spans="4:9" ht="15.5" x14ac:dyDescent="0.25">
      <c r="D43" s="1034" t="s">
        <v>309</v>
      </c>
      <c r="I43" s="1014" t="s">
        <v>387</v>
      </c>
    </row>
    <row r="44" spans="4:9" ht="15.5" x14ac:dyDescent="0.25">
      <c r="D44" s="1034" t="s">
        <v>310</v>
      </c>
      <c r="I44" s="1014" t="s">
        <v>388</v>
      </c>
    </row>
    <row r="45" spans="4:9" ht="15.5" x14ac:dyDescent="0.25">
      <c r="D45" s="1034" t="s">
        <v>311</v>
      </c>
      <c r="I45" s="1014" t="s">
        <v>389</v>
      </c>
    </row>
    <row r="46" spans="4:9" ht="15.5" x14ac:dyDescent="0.25">
      <c r="D46" s="1034" t="s">
        <v>312</v>
      </c>
      <c r="I46" s="1014" t="s">
        <v>390</v>
      </c>
    </row>
    <row r="47" spans="4:9" ht="15.5" x14ac:dyDescent="0.25">
      <c r="D47" s="1034" t="s">
        <v>313</v>
      </c>
      <c r="I47" s="1014" t="s">
        <v>391</v>
      </c>
    </row>
    <row r="48" spans="4:9" ht="15.5" x14ac:dyDescent="0.25">
      <c r="D48" s="1034" t="s">
        <v>314</v>
      </c>
      <c r="I48" s="1014" t="s">
        <v>392</v>
      </c>
    </row>
    <row r="49" spans="4:9" ht="15.5" x14ac:dyDescent="0.25">
      <c r="D49" s="1034" t="s">
        <v>315</v>
      </c>
      <c r="I49" s="1014" t="s">
        <v>394</v>
      </c>
    </row>
    <row r="50" spans="4:9" ht="15.5" x14ac:dyDescent="0.25">
      <c r="D50" s="1034" t="s">
        <v>316</v>
      </c>
      <c r="I50" s="1014" t="s">
        <v>393</v>
      </c>
    </row>
    <row r="51" spans="4:9" ht="15.5" x14ac:dyDescent="0.25">
      <c r="D51" s="1034" t="s">
        <v>317</v>
      </c>
      <c r="I51" s="1014" t="s">
        <v>395</v>
      </c>
    </row>
    <row r="52" spans="4:9" ht="15.5" x14ac:dyDescent="0.25">
      <c r="D52" s="1034" t="s">
        <v>318</v>
      </c>
      <c r="I52" s="1014" t="s">
        <v>397</v>
      </c>
    </row>
    <row r="53" spans="4:9" ht="15.5" x14ac:dyDescent="0.25">
      <c r="D53" s="1034" t="s">
        <v>319</v>
      </c>
      <c r="I53" s="1014" t="s">
        <v>396</v>
      </c>
    </row>
    <row r="54" spans="4:9" ht="16" thickBot="1" x14ac:dyDescent="0.3">
      <c r="D54" s="1034" t="s">
        <v>320</v>
      </c>
      <c r="I54" s="1018" t="s">
        <v>398</v>
      </c>
    </row>
    <row r="55" spans="4:9" ht="16" thickTop="1" x14ac:dyDescent="0.25">
      <c r="D55" s="1034" t="s">
        <v>321</v>
      </c>
    </row>
    <row r="56" spans="4:9" ht="15.5" x14ac:dyDescent="0.25">
      <c r="D56" s="1034" t="s">
        <v>322</v>
      </c>
    </row>
    <row r="57" spans="4:9" ht="15.5" x14ac:dyDescent="0.25">
      <c r="D57" s="1034" t="s">
        <v>323</v>
      </c>
    </row>
    <row r="58" spans="4:9" ht="15.5" x14ac:dyDescent="0.25">
      <c r="D58" s="1034" t="s">
        <v>324</v>
      </c>
    </row>
    <row r="59" spans="4:9" ht="15.5" x14ac:dyDescent="0.25">
      <c r="D59" s="1034" t="s">
        <v>325</v>
      </c>
    </row>
    <row r="60" spans="4:9" ht="15.5" x14ac:dyDescent="0.25">
      <c r="D60" s="1034" t="s">
        <v>326</v>
      </c>
    </row>
    <row r="61" spans="4:9" ht="15.5" x14ac:dyDescent="0.25">
      <c r="D61" s="1034" t="s">
        <v>327</v>
      </c>
    </row>
    <row r="62" spans="4:9" ht="15.5" x14ac:dyDescent="0.25">
      <c r="D62" s="1034" t="s">
        <v>328</v>
      </c>
    </row>
    <row r="63" spans="4:9" ht="15.5" x14ac:dyDescent="0.25">
      <c r="D63" s="1034" t="s">
        <v>329</v>
      </c>
    </row>
    <row r="64" spans="4:9" ht="15.5" x14ac:dyDescent="0.25">
      <c r="D64" s="1034" t="s">
        <v>330</v>
      </c>
    </row>
    <row r="65" spans="4:4" ht="15.5" x14ac:dyDescent="0.25">
      <c r="D65" s="1034" t="s">
        <v>331</v>
      </c>
    </row>
    <row r="66" spans="4:4" ht="15.5" x14ac:dyDescent="0.25">
      <c r="D66" s="1034" t="s">
        <v>332</v>
      </c>
    </row>
    <row r="67" spans="4:4" ht="16" thickBot="1" x14ac:dyDescent="0.3">
      <c r="D67" s="1035" t="s">
        <v>333</v>
      </c>
    </row>
    <row r="68" spans="4:4" ht="13" thickTop="1" x14ac:dyDescent="0.25"/>
  </sheetData>
  <sheetProtection algorithmName="SHA-512" hashValue="N47g/h0y2wHAUqpE5IYqjDg0eWoRnvNOm91/C+IOis3wtPhF+i+PxLX4VoB9aOfuN/wP7hWGAsngjMAdrWaE3Q==" saltValue="jSRN65pfWJLn3ZG7qZC9Vg==" spinCount="100000" sheet="1" objects="1" scenarios="1"/>
  <mergeCells count="2">
    <mergeCell ref="A1:N1"/>
    <mergeCell ref="R6:Y8"/>
  </mergeCells>
  <conditionalFormatting sqref="R2">
    <cfRule type="cellIs" dxfId="91" priority="25" operator="between">
      <formula>0.7</formula>
      <formula>0.899999</formula>
    </cfRule>
    <cfRule type="cellIs" dxfId="90" priority="26" operator="greaterThanOrEqual">
      <formula>0.9</formula>
    </cfRule>
    <cfRule type="cellIs" dxfId="89" priority="27" operator="lessThan">
      <formula>0.7</formula>
    </cfRule>
  </conditionalFormatting>
  <conditionalFormatting sqref="S2:AI2">
    <cfRule type="cellIs" dxfId="88" priority="22" operator="between">
      <formula>0.7</formula>
      <formula>0.899999</formula>
    </cfRule>
    <cfRule type="cellIs" dxfId="87" priority="23" operator="greaterThanOrEqual">
      <formula>0.9</formula>
    </cfRule>
    <cfRule type="cellIs" dxfId="86" priority="24" operator="lessThan">
      <formula>0.7</formula>
    </cfRule>
  </conditionalFormatting>
  <conditionalFormatting sqref="R3:AI3">
    <cfRule type="cellIs" dxfId="85" priority="19" operator="between">
      <formula>0.7</formula>
      <formula>0.899999</formula>
    </cfRule>
    <cfRule type="cellIs" dxfId="84" priority="20" operator="greaterThanOrEqual">
      <formula>0.9</formula>
    </cfRule>
    <cfRule type="cellIs" dxfId="83" priority="21" operator="lessThan">
      <formula>0.7</formula>
    </cfRule>
  </conditionalFormatting>
  <conditionalFormatting sqref="S3:AI3">
    <cfRule type="cellIs" dxfId="82" priority="16" operator="between">
      <formula>0.7</formula>
      <formula>0.899999</formula>
    </cfRule>
    <cfRule type="cellIs" dxfId="81" priority="17" operator="greaterThanOrEqual">
      <formula>0.9</formula>
    </cfRule>
    <cfRule type="cellIs" dxfId="80" priority="18" operator="lessThan">
      <formula>0.7</formula>
    </cfRule>
  </conditionalFormatting>
  <conditionalFormatting sqref="R4:AI4">
    <cfRule type="cellIs" dxfId="79" priority="4" operator="between">
      <formula>0.7</formula>
      <formula>0.899999</formula>
    </cfRule>
    <cfRule type="cellIs" dxfId="78" priority="5" operator="greaterThanOrEqual">
      <formula>0.9</formula>
    </cfRule>
    <cfRule type="cellIs" dxfId="77" priority="6" operator="lessThan">
      <formula>0.7</formula>
    </cfRule>
  </conditionalFormatting>
  <conditionalFormatting sqref="S4:AI4">
    <cfRule type="cellIs" dxfId="76" priority="1" operator="between">
      <formula>0.7</formula>
      <formula>0.899999</formula>
    </cfRule>
    <cfRule type="cellIs" dxfId="75" priority="2" operator="greaterThanOrEqual">
      <formula>0.9</formula>
    </cfRule>
    <cfRule type="cellIs" dxfId="74" priority="3" operator="lessThan">
      <formula>0.7</formula>
    </cfRule>
  </conditionalFormatting>
  <pageMargins left="0.7" right="0.7" top="0.75" bottom="0.75" header="0.3" footer="0.3"/>
  <pageSetup orientation="portrait" horizontalDpi="4294967295" verticalDpi="4294967295"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F29"/>
  <sheetViews>
    <sheetView workbookViewId="0">
      <selection activeCell="H10" sqref="H10"/>
    </sheetView>
  </sheetViews>
  <sheetFormatPr defaultRowHeight="12.5" x14ac:dyDescent="0.25"/>
  <cols>
    <col min="2" max="2" width="71" customWidth="1"/>
    <col min="3" max="3" width="15.81640625" customWidth="1"/>
    <col min="4" max="4" width="16" bestFit="1" customWidth="1"/>
    <col min="6" max="6" width="13.81640625" customWidth="1"/>
  </cols>
  <sheetData>
    <row r="1" spans="1:6" ht="15.5" thickBot="1" x14ac:dyDescent="0.3">
      <c r="A1" s="1810" t="s">
        <v>117</v>
      </c>
      <c r="B1" s="1810"/>
      <c r="C1" s="1810"/>
      <c r="D1" s="1810"/>
      <c r="E1" s="1810"/>
      <c r="F1" s="1810"/>
    </row>
    <row r="2" spans="1:6" ht="18.5" thickTop="1" x14ac:dyDescent="0.25">
      <c r="A2" s="1811" t="s">
        <v>201</v>
      </c>
      <c r="B2" s="1812"/>
      <c r="C2" s="1812"/>
      <c r="D2" s="1812"/>
      <c r="E2" s="1812"/>
      <c r="F2" s="1813"/>
    </row>
    <row r="3" spans="1:6" ht="18.5" thickBot="1" x14ac:dyDescent="0.3">
      <c r="A3" s="1814" t="s">
        <v>202</v>
      </c>
      <c r="B3" s="1815"/>
      <c r="C3" s="1815"/>
      <c r="D3" s="1815"/>
      <c r="E3" s="1815"/>
      <c r="F3" s="1816"/>
    </row>
    <row r="4" spans="1:6" ht="33" customHeight="1" thickTop="1" thickBot="1" x14ac:dyDescent="0.3">
      <c r="A4" s="1817" t="s">
        <v>1698</v>
      </c>
      <c r="B4" s="1817"/>
      <c r="C4" s="1817"/>
      <c r="D4" s="1817"/>
      <c r="E4" s="1818" t="str">
        <f>Profile!L3</f>
        <v>MTPR FY2021 V.2  (January 2021)</v>
      </c>
      <c r="F4" s="1818"/>
    </row>
    <row r="5" spans="1:6" ht="16" thickTop="1" x14ac:dyDescent="0.25">
      <c r="A5" s="1819" t="s">
        <v>435</v>
      </c>
      <c r="B5" s="1820"/>
      <c r="C5" s="1821" t="s">
        <v>235</v>
      </c>
      <c r="D5" s="1821"/>
      <c r="E5" s="1820">
        <f>Profile!A38</f>
        <v>0</v>
      </c>
      <c r="F5" s="1822"/>
    </row>
    <row r="6" spans="1:6" ht="20.5" thickBot="1" x14ac:dyDescent="0.3">
      <c r="A6" s="1805">
        <f>Profile!G11</f>
        <v>0</v>
      </c>
      <c r="B6" s="1806"/>
      <c r="C6" s="1807" t="s">
        <v>236</v>
      </c>
      <c r="D6" s="1807"/>
      <c r="E6" s="1808">
        <f>Profile!G5</f>
        <v>44200</v>
      </c>
      <c r="F6" s="1809"/>
    </row>
    <row r="7" spans="1:6" ht="15.5" thickTop="1" thickBot="1" x14ac:dyDescent="0.3">
      <c r="A7" s="226"/>
      <c r="B7" s="987"/>
      <c r="C7" s="987"/>
      <c r="D7" s="988"/>
      <c r="E7" s="988"/>
      <c r="F7" s="989"/>
    </row>
    <row r="8" spans="1:6" ht="16.5" thickTop="1" thickBot="1" x14ac:dyDescent="0.3">
      <c r="A8" s="229"/>
      <c r="B8" s="230"/>
      <c r="C8" s="231"/>
      <c r="D8" s="202"/>
      <c r="E8" s="202"/>
      <c r="F8" s="202"/>
    </row>
    <row r="9" spans="1:6" ht="16" thickTop="1" thickBot="1" x14ac:dyDescent="0.3">
      <c r="A9" s="203" t="s">
        <v>421</v>
      </c>
      <c r="B9" s="204" t="s">
        <v>434</v>
      </c>
      <c r="C9" s="200" t="s">
        <v>1620</v>
      </c>
      <c r="D9" s="200" t="s">
        <v>1454</v>
      </c>
      <c r="E9" s="792"/>
      <c r="F9" s="200" t="s">
        <v>1621</v>
      </c>
    </row>
    <row r="10" spans="1:6" ht="16" thickTop="1" x14ac:dyDescent="0.25">
      <c r="A10" s="208">
        <v>1</v>
      </c>
      <c r="B10" s="209" t="s">
        <v>422</v>
      </c>
      <c r="C10" s="205">
        <f>'Previous BASE Implementation'!$B$2</f>
        <v>0</v>
      </c>
      <c r="D10" s="205">
        <f>'Comprehensive Summary'!C15</f>
        <v>0</v>
      </c>
      <c r="E10" s="231"/>
      <c r="F10" s="983">
        <f>D10-C10</f>
        <v>0</v>
      </c>
    </row>
    <row r="11" spans="1:6" ht="15.5" x14ac:dyDescent="0.25">
      <c r="A11" s="210">
        <v>2</v>
      </c>
      <c r="B11" s="211" t="s">
        <v>423</v>
      </c>
      <c r="C11" s="206">
        <f>'Previous BASE Implementation'!$C$2</f>
        <v>0</v>
      </c>
      <c r="D11" s="206">
        <f>'Comprehensive Summary'!C16</f>
        <v>0</v>
      </c>
      <c r="E11" s="231"/>
      <c r="F11" s="984">
        <f t="shared" ref="F11:F26" si="0">D11-C11</f>
        <v>0</v>
      </c>
    </row>
    <row r="12" spans="1:6" ht="31" x14ac:dyDescent="0.25">
      <c r="A12" s="210">
        <v>3</v>
      </c>
      <c r="B12" s="212" t="s">
        <v>424</v>
      </c>
      <c r="C12" s="206">
        <f>'Previous BASE Implementation'!$D$2</f>
        <v>0</v>
      </c>
      <c r="D12" s="206">
        <f>'Comprehensive Summary'!C17</f>
        <v>0</v>
      </c>
      <c r="E12" s="231"/>
      <c r="F12" s="984">
        <f t="shared" si="0"/>
        <v>0</v>
      </c>
    </row>
    <row r="13" spans="1:6" ht="31" x14ac:dyDescent="0.25">
      <c r="A13" s="210">
        <v>4</v>
      </c>
      <c r="B13" s="212" t="s">
        <v>18</v>
      </c>
      <c r="C13" s="206">
        <f>'Previous BASE Implementation'!$E$2</f>
        <v>0</v>
      </c>
      <c r="D13" s="206">
        <f>'Comprehensive Summary'!C18</f>
        <v>0</v>
      </c>
      <c r="E13" s="231"/>
      <c r="F13" s="984">
        <f t="shared" si="0"/>
        <v>0</v>
      </c>
    </row>
    <row r="14" spans="1:6" ht="15.5" x14ac:dyDescent="0.25">
      <c r="A14" s="210">
        <v>5</v>
      </c>
      <c r="B14" s="214" t="s">
        <v>425</v>
      </c>
      <c r="C14" s="206">
        <f>'Previous BASE Implementation'!$F$2</f>
        <v>0</v>
      </c>
      <c r="D14" s="206">
        <f>'Comprehensive Summary'!C19</f>
        <v>0</v>
      </c>
      <c r="E14" s="231"/>
      <c r="F14" s="984">
        <f t="shared" si="0"/>
        <v>0</v>
      </c>
    </row>
    <row r="15" spans="1:6" ht="31" x14ac:dyDescent="0.25">
      <c r="A15" s="210">
        <v>6</v>
      </c>
      <c r="B15" s="214" t="s">
        <v>155</v>
      </c>
      <c r="C15" s="206">
        <f>'Previous BASE Implementation'!$G$2</f>
        <v>0</v>
      </c>
      <c r="D15" s="206">
        <f>'Comprehensive Summary'!C20</f>
        <v>0</v>
      </c>
      <c r="E15" s="231"/>
      <c r="F15" s="984">
        <f t="shared" si="0"/>
        <v>0</v>
      </c>
    </row>
    <row r="16" spans="1:6" ht="31" x14ac:dyDescent="0.25">
      <c r="A16" s="210">
        <v>7</v>
      </c>
      <c r="B16" s="214" t="s">
        <v>426</v>
      </c>
      <c r="C16" s="206">
        <f>'Previous BASE Implementation'!$H$2</f>
        <v>0</v>
      </c>
      <c r="D16" s="206">
        <f>'Comprehensive Summary'!C21</f>
        <v>0</v>
      </c>
      <c r="E16" s="231"/>
      <c r="F16" s="984">
        <f t="shared" si="0"/>
        <v>0</v>
      </c>
    </row>
    <row r="17" spans="1:6" ht="15.5" x14ac:dyDescent="0.25">
      <c r="A17" s="210">
        <v>8</v>
      </c>
      <c r="B17" s="214" t="s">
        <v>427</v>
      </c>
      <c r="C17" s="206">
        <f>'Previous BASE Implementation'!$I$2</f>
        <v>0</v>
      </c>
      <c r="D17" s="206">
        <f>'Comprehensive Summary'!C22</f>
        <v>0</v>
      </c>
      <c r="E17" s="231"/>
      <c r="F17" s="984">
        <f t="shared" si="0"/>
        <v>0</v>
      </c>
    </row>
    <row r="18" spans="1:6" ht="31" x14ac:dyDescent="0.25">
      <c r="A18" s="210">
        <v>9</v>
      </c>
      <c r="B18" s="214" t="s">
        <v>22</v>
      </c>
      <c r="C18" s="206">
        <f>'Previous BASE Implementation'!$J$2</f>
        <v>0</v>
      </c>
      <c r="D18" s="206">
        <f>'Comprehensive Summary'!C23</f>
        <v>0</v>
      </c>
      <c r="E18" s="231"/>
      <c r="F18" s="984">
        <f t="shared" si="0"/>
        <v>0</v>
      </c>
    </row>
    <row r="19" spans="1:6" ht="15.5" x14ac:dyDescent="0.25">
      <c r="A19" s="210">
        <v>10</v>
      </c>
      <c r="B19" s="214" t="s">
        <v>152</v>
      </c>
      <c r="C19" s="206">
        <f>'Previous BASE Implementation'!$K$2</f>
        <v>0</v>
      </c>
      <c r="D19" s="206">
        <f>'Comprehensive Summary'!C24</f>
        <v>0</v>
      </c>
      <c r="E19" s="231"/>
      <c r="F19" s="984">
        <f t="shared" si="0"/>
        <v>0</v>
      </c>
    </row>
    <row r="20" spans="1:6" ht="15.5" x14ac:dyDescent="0.25">
      <c r="A20" s="210">
        <v>11</v>
      </c>
      <c r="B20" s="215" t="s">
        <v>143</v>
      </c>
      <c r="C20" s="206">
        <f>'Previous BASE Implementation'!$L$2</f>
        <v>0</v>
      </c>
      <c r="D20" s="206">
        <f>'Comprehensive Summary'!C25</f>
        <v>0</v>
      </c>
      <c r="E20" s="231"/>
      <c r="F20" s="984">
        <f t="shared" si="0"/>
        <v>0</v>
      </c>
    </row>
    <row r="21" spans="1:6" ht="31" x14ac:dyDescent="0.25">
      <c r="A21" s="210">
        <v>12</v>
      </c>
      <c r="B21" s="215" t="s">
        <v>428</v>
      </c>
      <c r="C21" s="206">
        <f>'Previous BASE Implementation'!$M$2</f>
        <v>0</v>
      </c>
      <c r="D21" s="206">
        <f>'Comprehensive Summary'!C26</f>
        <v>0</v>
      </c>
      <c r="E21" s="231"/>
      <c r="F21" s="984">
        <f t="shared" si="0"/>
        <v>0</v>
      </c>
    </row>
    <row r="22" spans="1:6" ht="15.5" x14ac:dyDescent="0.25">
      <c r="A22" s="210">
        <v>13</v>
      </c>
      <c r="B22" s="215" t="s">
        <v>429</v>
      </c>
      <c r="C22" s="206">
        <f>'Previous BASE Implementation'!$N$2</f>
        <v>0</v>
      </c>
      <c r="D22" s="206">
        <f>'Comprehensive Summary'!C27</f>
        <v>0</v>
      </c>
      <c r="E22" s="231"/>
      <c r="F22" s="984">
        <f t="shared" si="0"/>
        <v>0</v>
      </c>
    </row>
    <row r="23" spans="1:6" ht="15.5" x14ac:dyDescent="0.25">
      <c r="A23" s="210">
        <v>14</v>
      </c>
      <c r="B23" s="216" t="s">
        <v>430</v>
      </c>
      <c r="C23" s="206">
        <f>'Previous BASE Implementation'!$O$2</f>
        <v>0</v>
      </c>
      <c r="D23" s="206">
        <f>'Comprehensive Summary'!C28</f>
        <v>0</v>
      </c>
      <c r="E23" s="231"/>
      <c r="F23" s="984">
        <f t="shared" si="0"/>
        <v>0</v>
      </c>
    </row>
    <row r="24" spans="1:6" ht="15.5" x14ac:dyDescent="0.25">
      <c r="A24" s="210">
        <v>15</v>
      </c>
      <c r="B24" s="216" t="s">
        <v>431</v>
      </c>
      <c r="C24" s="206">
        <f>'Previous BASE Implementation'!$P$2</f>
        <v>0</v>
      </c>
      <c r="D24" s="206">
        <f>'Comprehensive Summary'!C29</f>
        <v>0</v>
      </c>
      <c r="E24" s="231"/>
      <c r="F24" s="984">
        <f t="shared" si="0"/>
        <v>0</v>
      </c>
    </row>
    <row r="25" spans="1:6" ht="31" x14ac:dyDescent="0.25">
      <c r="A25" s="210">
        <v>16</v>
      </c>
      <c r="B25" s="216" t="s">
        <v>432</v>
      </c>
      <c r="C25" s="206">
        <f>'Previous BASE Implementation'!$Q$2</f>
        <v>0</v>
      </c>
      <c r="D25" s="206">
        <f>'Comprehensive Summary'!C30</f>
        <v>0</v>
      </c>
      <c r="E25" s="231"/>
      <c r="F25" s="984">
        <f t="shared" si="0"/>
        <v>0</v>
      </c>
    </row>
    <row r="26" spans="1:6" ht="16" thickBot="1" x14ac:dyDescent="0.3">
      <c r="A26" s="217">
        <v>17</v>
      </c>
      <c r="B26" s="224" t="s">
        <v>433</v>
      </c>
      <c r="C26" s="207">
        <f>'Previous BASE Implementation'!$R$2</f>
        <v>0</v>
      </c>
      <c r="D26" s="207">
        <f>'Comprehensive Summary'!C31</f>
        <v>0</v>
      </c>
      <c r="E26" s="231"/>
      <c r="F26" s="985">
        <f t="shared" si="0"/>
        <v>0</v>
      </c>
    </row>
    <row r="27" spans="1:6" ht="16.5" thickTop="1" thickBot="1" x14ac:dyDescent="0.3">
      <c r="A27" s="201"/>
      <c r="B27" s="218"/>
      <c r="C27" s="219"/>
      <c r="D27" s="202"/>
      <c r="E27" s="793"/>
      <c r="F27" s="202"/>
    </row>
    <row r="28" spans="1:6" ht="16.5" thickTop="1" thickBot="1" x14ac:dyDescent="0.3">
      <c r="A28" s="201"/>
      <c r="B28" s="220" t="s">
        <v>1455</v>
      </c>
      <c r="C28" s="788">
        <f>'Previous BASE Implementation'!$S$2</f>
        <v>0</v>
      </c>
      <c r="D28" s="788">
        <f>'Comprehensive Summary'!C33</f>
        <v>0</v>
      </c>
      <c r="E28" s="231"/>
      <c r="F28" s="1162">
        <f>D28-C28</f>
        <v>0</v>
      </c>
    </row>
    <row r="29" spans="1:6" ht="16" thickTop="1" x14ac:dyDescent="0.25">
      <c r="A29" s="201"/>
      <c r="B29" s="222"/>
      <c r="C29" s="219"/>
      <c r="D29" s="202"/>
      <c r="E29" s="202"/>
      <c r="F29" s="202"/>
    </row>
  </sheetData>
  <mergeCells count="11">
    <mergeCell ref="A6:B6"/>
    <mergeCell ref="C6:D6"/>
    <mergeCell ref="E6:F6"/>
    <mergeCell ref="A1:F1"/>
    <mergeCell ref="A2:F2"/>
    <mergeCell ref="A3:F3"/>
    <mergeCell ref="A4:D4"/>
    <mergeCell ref="E4:F4"/>
    <mergeCell ref="A5:B5"/>
    <mergeCell ref="C5:D5"/>
    <mergeCell ref="E5:F5"/>
  </mergeCells>
  <conditionalFormatting sqref="C10:C26 C28">
    <cfRule type="cellIs" dxfId="73" priority="14" operator="greaterThanOrEqual">
      <formula>0.9</formula>
    </cfRule>
    <cfRule type="cellIs" dxfId="72" priority="15" operator="between">
      <formula>0.7</formula>
      <formula>0.9</formula>
    </cfRule>
    <cfRule type="cellIs" dxfId="71" priority="16" operator="lessThan">
      <formula>0.7</formula>
    </cfRule>
  </conditionalFormatting>
  <conditionalFormatting sqref="C10:C26">
    <cfRule type="containsText" dxfId="70" priority="13" stopIfTrue="1" operator="containsText" text="N/A">
      <formula>NOT(ISERROR(SEARCH("N/A",C10)))</formula>
    </cfRule>
  </conditionalFormatting>
  <conditionalFormatting sqref="D10:D26">
    <cfRule type="cellIs" dxfId="69" priority="10" operator="greaterThanOrEqual">
      <formula>0.9</formula>
    </cfRule>
    <cfRule type="cellIs" dxfId="68" priority="11" operator="between">
      <formula>0.7</formula>
      <formula>0.9</formula>
    </cfRule>
    <cfRule type="cellIs" dxfId="67" priority="12" operator="lessThan">
      <formula>0.7</formula>
    </cfRule>
  </conditionalFormatting>
  <conditionalFormatting sqref="D10:D26">
    <cfRule type="containsText" dxfId="66" priority="9" stopIfTrue="1" operator="containsText" text="N/A">
      <formula>NOT(ISERROR(SEARCH("N/A",D10)))</formula>
    </cfRule>
  </conditionalFormatting>
  <conditionalFormatting sqref="C28">
    <cfRule type="containsText" dxfId="65" priority="8" stopIfTrue="1" operator="containsText" text="N/A">
      <formula>NOT(ISERROR(SEARCH("N/A",C28)))</formula>
    </cfRule>
  </conditionalFormatting>
  <conditionalFormatting sqref="D28">
    <cfRule type="cellIs" dxfId="64" priority="5" operator="greaterThanOrEqual">
      <formula>0.9</formula>
    </cfRule>
    <cfRule type="cellIs" dxfId="63" priority="6" operator="between">
      <formula>0.7</formula>
      <formula>0.9</formula>
    </cfRule>
    <cfRule type="cellIs" dxfId="62" priority="7" operator="lessThan">
      <formula>0.7</formula>
    </cfRule>
  </conditionalFormatting>
  <conditionalFormatting sqref="D28">
    <cfRule type="containsText" dxfId="61" priority="4" stopIfTrue="1" operator="containsText" text="N/A">
      <formula>NOT(ISERROR(SEARCH("N/A",D28)))</formula>
    </cfRule>
  </conditionalFormatting>
  <conditionalFormatting sqref="E10:E26">
    <cfRule type="containsText" dxfId="60" priority="3" operator="containsText" text="Targeted">
      <formula>NOT(ISERROR(SEARCH("Targeted",E10)))</formula>
    </cfRule>
  </conditionalFormatting>
  <conditionalFormatting sqref="F10:F26 F28">
    <cfRule type="cellIs" dxfId="59" priority="1" operator="lessThan">
      <formula>0</formula>
    </cfRule>
    <cfRule type="cellIs" dxfId="58" priority="2" operator="greaterThan">
      <formula>0</formula>
    </cfRule>
  </conditionalFormatting>
  <pageMargins left="0.7" right="0.7" top="0.75" bottom="0.75" header="0.3" footer="0.3"/>
  <pageSetup orientation="portrait" horizontalDpi="1200" verticalDpi="120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G39"/>
  <sheetViews>
    <sheetView workbookViewId="0">
      <selection sqref="A1:XFD1048576"/>
    </sheetView>
  </sheetViews>
  <sheetFormatPr defaultRowHeight="12.5" x14ac:dyDescent="0.25"/>
  <cols>
    <col min="1" max="1" width="19.81640625" customWidth="1"/>
    <col min="2" max="2" width="19" bestFit="1" customWidth="1"/>
    <col min="3" max="3" width="14.81640625" bestFit="1" customWidth="1"/>
    <col min="4" max="4" width="19.1796875" bestFit="1" customWidth="1"/>
    <col min="5" max="5" width="18.7265625" bestFit="1" customWidth="1"/>
    <col min="6" max="6" width="15.81640625" bestFit="1" customWidth="1"/>
    <col min="7" max="7" width="20.1796875" bestFit="1" customWidth="1"/>
  </cols>
  <sheetData>
    <row r="1" spans="1:7" x14ac:dyDescent="0.25">
      <c r="A1" s="1832" t="s">
        <v>1699</v>
      </c>
      <c r="B1" s="1826" t="s">
        <v>1700</v>
      </c>
      <c r="C1" s="1826" t="s">
        <v>1701</v>
      </c>
      <c r="D1" s="1826" t="s">
        <v>1702</v>
      </c>
      <c r="E1" s="1826" t="s">
        <v>1703</v>
      </c>
      <c r="F1" s="1826" t="s">
        <v>1704</v>
      </c>
      <c r="G1" s="1826" t="s">
        <v>1705</v>
      </c>
    </row>
    <row r="2" spans="1:7" ht="13" thickBot="1" x14ac:dyDescent="0.3">
      <c r="A2" s="1833"/>
      <c r="B2" s="1827"/>
      <c r="C2" s="1827"/>
      <c r="D2" s="1827"/>
      <c r="E2" s="1827"/>
      <c r="F2" s="1827"/>
      <c r="G2" s="1827"/>
    </row>
    <row r="3" spans="1:7" ht="21" x14ac:dyDescent="0.25">
      <c r="A3" s="1828" t="s">
        <v>440</v>
      </c>
      <c r="B3" s="1830">
        <v>22</v>
      </c>
      <c r="C3" s="1830">
        <v>21</v>
      </c>
      <c r="D3" s="1830">
        <v>12</v>
      </c>
      <c r="E3" s="1830">
        <v>23</v>
      </c>
      <c r="F3" s="1830">
        <v>22</v>
      </c>
      <c r="G3" s="1163" t="s">
        <v>1706</v>
      </c>
    </row>
    <row r="4" spans="1:7" ht="21.5" thickBot="1" x14ac:dyDescent="0.3">
      <c r="A4" s="1829"/>
      <c r="B4" s="1831"/>
      <c r="C4" s="1831"/>
      <c r="D4" s="1831"/>
      <c r="E4" s="1831"/>
      <c r="F4" s="1831"/>
      <c r="G4" s="1164" t="s">
        <v>1707</v>
      </c>
    </row>
    <row r="5" spans="1:7" ht="104.5" thickBot="1" x14ac:dyDescent="0.3">
      <c r="A5" s="1165" t="s">
        <v>1708</v>
      </c>
      <c r="B5" s="1166" t="s">
        <v>125</v>
      </c>
      <c r="C5" s="1166" t="s">
        <v>125</v>
      </c>
      <c r="D5" s="1166" t="s">
        <v>125</v>
      </c>
      <c r="E5" s="1166" t="s">
        <v>125</v>
      </c>
      <c r="F5" s="1166" t="s">
        <v>125</v>
      </c>
      <c r="G5" s="1167" t="s">
        <v>1709</v>
      </c>
    </row>
    <row r="6" spans="1:7" ht="39.5" thickBot="1" x14ac:dyDescent="0.3">
      <c r="A6" s="1165" t="s">
        <v>1710</v>
      </c>
      <c r="B6" s="1166"/>
      <c r="C6" s="1166"/>
      <c r="D6" s="1166"/>
      <c r="E6" s="1166"/>
      <c r="F6" s="1166"/>
      <c r="G6" s="1167" t="s">
        <v>1711</v>
      </c>
    </row>
    <row r="7" spans="1:7" ht="91.5" thickBot="1" x14ac:dyDescent="0.3">
      <c r="A7" s="1168" t="s">
        <v>1712</v>
      </c>
      <c r="B7" s="1169" t="s">
        <v>125</v>
      </c>
      <c r="C7" s="1169" t="s">
        <v>125</v>
      </c>
      <c r="D7" s="1169"/>
      <c r="E7" s="1169" t="s">
        <v>125</v>
      </c>
      <c r="F7" s="1169" t="s">
        <v>125</v>
      </c>
      <c r="G7" s="1170" t="s">
        <v>1713</v>
      </c>
    </row>
    <row r="8" spans="1:7" ht="195.5" thickBot="1" x14ac:dyDescent="0.3">
      <c r="A8" s="1165" t="s">
        <v>1714</v>
      </c>
      <c r="B8" s="1166"/>
      <c r="C8" s="1166"/>
      <c r="D8" s="1166"/>
      <c r="E8" s="1166"/>
      <c r="F8" s="1166"/>
      <c r="G8" s="1167" t="s">
        <v>1715</v>
      </c>
    </row>
    <row r="9" spans="1:7" ht="65.5" thickBot="1" x14ac:dyDescent="0.3">
      <c r="A9" s="1165" t="s">
        <v>1716</v>
      </c>
      <c r="B9" s="1166" t="s">
        <v>125</v>
      </c>
      <c r="C9" s="1166" t="s">
        <v>125</v>
      </c>
      <c r="D9" s="1166" t="s">
        <v>125</v>
      </c>
      <c r="E9" s="1166" t="s">
        <v>125</v>
      </c>
      <c r="F9" s="1166" t="s">
        <v>125</v>
      </c>
      <c r="G9" s="1167" t="s">
        <v>1717</v>
      </c>
    </row>
    <row r="10" spans="1:7" ht="78.5" thickBot="1" x14ac:dyDescent="0.3">
      <c r="A10" s="1168" t="s">
        <v>1718</v>
      </c>
      <c r="B10" s="1169" t="s">
        <v>125</v>
      </c>
      <c r="C10" s="1169" t="s">
        <v>125</v>
      </c>
      <c r="D10" s="1169"/>
      <c r="E10" s="1169" t="s">
        <v>125</v>
      </c>
      <c r="F10" s="1169" t="s">
        <v>125</v>
      </c>
      <c r="G10" s="1170" t="s">
        <v>1719</v>
      </c>
    </row>
    <row r="11" spans="1:7" ht="91.5" thickBot="1" x14ac:dyDescent="0.3">
      <c r="A11" s="1165" t="s">
        <v>1720</v>
      </c>
      <c r="B11" s="1166" t="s">
        <v>125</v>
      </c>
      <c r="C11" s="1166" t="s">
        <v>125</v>
      </c>
      <c r="D11" s="1166" t="s">
        <v>125</v>
      </c>
      <c r="E11" s="1166" t="s">
        <v>125</v>
      </c>
      <c r="F11" s="1166" t="s">
        <v>125</v>
      </c>
      <c r="G11" s="1167" t="s">
        <v>1721</v>
      </c>
    </row>
    <row r="12" spans="1:7" ht="91.5" thickBot="1" x14ac:dyDescent="0.3">
      <c r="A12" s="1165" t="s">
        <v>1722</v>
      </c>
      <c r="B12" s="1166" t="s">
        <v>125</v>
      </c>
      <c r="C12" s="1166" t="s">
        <v>125</v>
      </c>
      <c r="D12" s="1166" t="s">
        <v>125</v>
      </c>
      <c r="E12" s="1166" t="s">
        <v>125</v>
      </c>
      <c r="F12" s="1166" t="s">
        <v>125</v>
      </c>
      <c r="G12" s="1167" t="s">
        <v>1723</v>
      </c>
    </row>
    <row r="13" spans="1:7" ht="91.5" thickBot="1" x14ac:dyDescent="0.3">
      <c r="A13" s="1168" t="s">
        <v>1724</v>
      </c>
      <c r="B13" s="1169" t="s">
        <v>125</v>
      </c>
      <c r="C13" s="1169" t="s">
        <v>125</v>
      </c>
      <c r="D13" s="1169" t="s">
        <v>125</v>
      </c>
      <c r="E13" s="1169" t="s">
        <v>125</v>
      </c>
      <c r="F13" s="1169" t="s">
        <v>125</v>
      </c>
      <c r="G13" s="1170" t="s">
        <v>1725</v>
      </c>
    </row>
    <row r="14" spans="1:7" ht="39.5" thickBot="1" x14ac:dyDescent="0.3">
      <c r="A14" s="1165" t="s">
        <v>1726</v>
      </c>
      <c r="B14" s="1166"/>
      <c r="C14" s="1166"/>
      <c r="D14" s="1166"/>
      <c r="E14" s="1166"/>
      <c r="F14" s="1166"/>
      <c r="G14" s="1167" t="s">
        <v>1727</v>
      </c>
    </row>
    <row r="15" spans="1:7" ht="78.5" thickBot="1" x14ac:dyDescent="0.3">
      <c r="A15" s="1165" t="s">
        <v>1728</v>
      </c>
      <c r="B15" s="1166" t="s">
        <v>125</v>
      </c>
      <c r="C15" s="1166" t="s">
        <v>125</v>
      </c>
      <c r="D15" s="1166"/>
      <c r="E15" s="1166" t="s">
        <v>125</v>
      </c>
      <c r="F15" s="1166" t="s">
        <v>125</v>
      </c>
      <c r="G15" s="1167" t="s">
        <v>1729</v>
      </c>
    </row>
    <row r="16" spans="1:7" ht="78.5" thickBot="1" x14ac:dyDescent="0.3">
      <c r="A16" s="1165" t="s">
        <v>1730</v>
      </c>
      <c r="B16" s="1166"/>
      <c r="C16" s="1166"/>
      <c r="D16" s="1166"/>
      <c r="E16" s="1166"/>
      <c r="F16" s="1166"/>
      <c r="G16" s="1167" t="s">
        <v>1731</v>
      </c>
    </row>
    <row r="17" spans="1:7" ht="182.5" thickBot="1" x14ac:dyDescent="0.3">
      <c r="A17" s="1168" t="s">
        <v>1732</v>
      </c>
      <c r="B17" s="1169"/>
      <c r="C17" s="1169"/>
      <c r="D17" s="1169"/>
      <c r="E17" s="1169" t="s">
        <v>125</v>
      </c>
      <c r="F17" s="1169"/>
      <c r="G17" s="1170" t="s">
        <v>1733</v>
      </c>
    </row>
    <row r="18" spans="1:7" ht="78.5" thickBot="1" x14ac:dyDescent="0.3">
      <c r="A18" s="1168" t="s">
        <v>1734</v>
      </c>
      <c r="B18" s="1169" t="s">
        <v>125</v>
      </c>
      <c r="C18" s="1169" t="s">
        <v>125</v>
      </c>
      <c r="D18" s="1169"/>
      <c r="E18" s="1169" t="s">
        <v>125</v>
      </c>
      <c r="F18" s="1169" t="s">
        <v>125</v>
      </c>
      <c r="G18" s="1170" t="s">
        <v>1735</v>
      </c>
    </row>
    <row r="19" spans="1:7" ht="78.5" thickBot="1" x14ac:dyDescent="0.3">
      <c r="A19" s="1165" t="s">
        <v>1736</v>
      </c>
      <c r="B19" s="1166" t="s">
        <v>125</v>
      </c>
      <c r="C19" s="1166" t="s">
        <v>125</v>
      </c>
      <c r="D19" s="1166" t="s">
        <v>125</v>
      </c>
      <c r="E19" s="1166" t="s">
        <v>125</v>
      </c>
      <c r="F19" s="1166" t="s">
        <v>125</v>
      </c>
      <c r="G19" s="1167" t="s">
        <v>1737</v>
      </c>
    </row>
    <row r="20" spans="1:7" ht="104" x14ac:dyDescent="0.25">
      <c r="A20" s="1171" t="s">
        <v>1738</v>
      </c>
      <c r="B20" s="1172" t="s">
        <v>125</v>
      </c>
      <c r="C20" s="1172" t="s">
        <v>125</v>
      </c>
      <c r="D20" s="1823"/>
      <c r="E20" s="1172" t="s">
        <v>125</v>
      </c>
      <c r="F20" s="1172" t="s">
        <v>125</v>
      </c>
      <c r="G20" s="1173" t="s">
        <v>1739</v>
      </c>
    </row>
    <row r="21" spans="1:7" ht="65" x14ac:dyDescent="0.25">
      <c r="A21" s="1171" t="s">
        <v>1740</v>
      </c>
      <c r="B21" s="1174"/>
      <c r="C21" s="1174"/>
      <c r="D21" s="1824"/>
      <c r="E21" s="1172"/>
      <c r="F21" s="1172"/>
      <c r="G21" s="1173" t="s">
        <v>1741</v>
      </c>
    </row>
    <row r="22" spans="1:7" ht="39" x14ac:dyDescent="0.25">
      <c r="A22" s="1171" t="s">
        <v>1742</v>
      </c>
      <c r="B22" s="1172"/>
      <c r="C22" s="1172"/>
      <c r="D22" s="1824"/>
      <c r="E22" s="1172"/>
      <c r="F22" s="1172"/>
      <c r="G22" s="1175"/>
    </row>
    <row r="23" spans="1:7" ht="13" x14ac:dyDescent="0.25">
      <c r="A23" s="1176"/>
      <c r="B23" s="1172" t="s">
        <v>125</v>
      </c>
      <c r="C23" s="1172" t="s">
        <v>125</v>
      </c>
      <c r="D23" s="1824"/>
      <c r="E23" s="1172" t="s">
        <v>125</v>
      </c>
      <c r="F23" s="1172" t="s">
        <v>125</v>
      </c>
      <c r="G23" s="1175"/>
    </row>
    <row r="24" spans="1:7" ht="13.5" thickBot="1" x14ac:dyDescent="0.3">
      <c r="A24" s="1177"/>
      <c r="B24" s="1169"/>
      <c r="C24" s="1169"/>
      <c r="D24" s="1825"/>
      <c r="E24" s="1169"/>
      <c r="F24" s="1169"/>
      <c r="G24" s="1178"/>
    </row>
    <row r="25" spans="1:7" ht="156.5" thickBot="1" x14ac:dyDescent="0.3">
      <c r="A25" s="1168" t="s">
        <v>1743</v>
      </c>
      <c r="B25" s="1169" t="s">
        <v>125</v>
      </c>
      <c r="C25" s="1169" t="s">
        <v>125</v>
      </c>
      <c r="D25" s="1169" t="s">
        <v>125</v>
      </c>
      <c r="E25" s="1169" t="s">
        <v>125</v>
      </c>
      <c r="F25" s="1169" t="s">
        <v>125</v>
      </c>
      <c r="G25" s="1170" t="s">
        <v>1744</v>
      </c>
    </row>
    <row r="26" spans="1:7" ht="234.5" thickBot="1" x14ac:dyDescent="0.3">
      <c r="A26" s="1168" t="s">
        <v>1745</v>
      </c>
      <c r="B26" s="1169" t="s">
        <v>125</v>
      </c>
      <c r="C26" s="1169" t="s">
        <v>125</v>
      </c>
      <c r="D26" s="1169" t="s">
        <v>125</v>
      </c>
      <c r="E26" s="1169" t="s">
        <v>125</v>
      </c>
      <c r="F26" s="1169" t="s">
        <v>125</v>
      </c>
      <c r="G26" s="1170" t="s">
        <v>1746</v>
      </c>
    </row>
    <row r="27" spans="1:7" ht="104.5" thickBot="1" x14ac:dyDescent="0.3">
      <c r="A27" s="1165" t="s">
        <v>1747</v>
      </c>
      <c r="B27" s="1166" t="s">
        <v>125</v>
      </c>
      <c r="C27" s="1166" t="s">
        <v>125</v>
      </c>
      <c r="D27" s="1166" t="s">
        <v>125</v>
      </c>
      <c r="E27" s="1166" t="s">
        <v>125</v>
      </c>
      <c r="F27" s="1166" t="s">
        <v>125</v>
      </c>
      <c r="G27" s="1167" t="s">
        <v>1748</v>
      </c>
    </row>
    <row r="28" spans="1:7" ht="130.5" thickBot="1" x14ac:dyDescent="0.3">
      <c r="A28" s="1165" t="s">
        <v>1749</v>
      </c>
      <c r="B28" s="1166" t="s">
        <v>125</v>
      </c>
      <c r="C28" s="1166"/>
      <c r="D28" s="1166" t="s">
        <v>125</v>
      </c>
      <c r="E28" s="1166" t="s">
        <v>125</v>
      </c>
      <c r="F28" s="1166" t="s">
        <v>125</v>
      </c>
      <c r="G28" s="1167" t="s">
        <v>1750</v>
      </c>
    </row>
    <row r="29" spans="1:7" ht="91.5" thickBot="1" x14ac:dyDescent="0.3">
      <c r="A29" s="1168" t="s">
        <v>1751</v>
      </c>
      <c r="B29" s="1169"/>
      <c r="C29" s="1169"/>
      <c r="D29" s="1169"/>
      <c r="E29" s="1169"/>
      <c r="F29" s="1169"/>
      <c r="G29" s="1170" t="s">
        <v>1752</v>
      </c>
    </row>
    <row r="30" spans="1:7" ht="65.5" thickBot="1" x14ac:dyDescent="0.3">
      <c r="A30" s="1165" t="s">
        <v>1753</v>
      </c>
      <c r="B30" s="1166" t="s">
        <v>125</v>
      </c>
      <c r="C30" s="1166" t="s">
        <v>125</v>
      </c>
      <c r="D30" s="1166" t="s">
        <v>125</v>
      </c>
      <c r="E30" s="1166" t="s">
        <v>125</v>
      </c>
      <c r="F30" s="1166" t="s">
        <v>125</v>
      </c>
      <c r="G30" s="1167" t="s">
        <v>1754</v>
      </c>
    </row>
    <row r="31" spans="1:7" ht="78.5" thickBot="1" x14ac:dyDescent="0.3">
      <c r="A31" s="1165" t="s">
        <v>1755</v>
      </c>
      <c r="B31" s="1166" t="s">
        <v>125</v>
      </c>
      <c r="C31" s="1166" t="s">
        <v>125</v>
      </c>
      <c r="D31" s="1166" t="s">
        <v>125</v>
      </c>
      <c r="E31" s="1166" t="s">
        <v>125</v>
      </c>
      <c r="F31" s="1166" t="s">
        <v>125</v>
      </c>
      <c r="G31" s="1167" t="s">
        <v>1756</v>
      </c>
    </row>
    <row r="32" spans="1:7" ht="78.5" thickBot="1" x14ac:dyDescent="0.3">
      <c r="A32" s="1165" t="s">
        <v>1757</v>
      </c>
      <c r="B32" s="1166"/>
      <c r="C32" s="1166"/>
      <c r="D32" s="1166"/>
      <c r="E32" s="1166"/>
      <c r="F32" s="1166"/>
      <c r="G32" s="1167" t="s">
        <v>1758</v>
      </c>
    </row>
    <row r="33" spans="1:7" ht="91.5" thickBot="1" x14ac:dyDescent="0.3">
      <c r="A33" s="1168" t="s">
        <v>1759</v>
      </c>
      <c r="B33" s="1169" t="s">
        <v>125</v>
      </c>
      <c r="C33" s="1169" t="s">
        <v>125</v>
      </c>
      <c r="D33" s="1169"/>
      <c r="E33" s="1169" t="s">
        <v>125</v>
      </c>
      <c r="F33" s="1169" t="s">
        <v>125</v>
      </c>
      <c r="G33" s="1170" t="s">
        <v>1760</v>
      </c>
    </row>
    <row r="34" spans="1:7" ht="52.5" thickBot="1" x14ac:dyDescent="0.3">
      <c r="A34" s="1165" t="s">
        <v>1761</v>
      </c>
      <c r="B34" s="1166"/>
      <c r="C34" s="1166"/>
      <c r="D34" s="1166"/>
      <c r="E34" s="1166"/>
      <c r="F34" s="1166"/>
      <c r="G34" s="1167" t="s">
        <v>1762</v>
      </c>
    </row>
    <row r="35" spans="1:7" ht="78.5" thickBot="1" x14ac:dyDescent="0.3">
      <c r="A35" s="1165" t="s">
        <v>1763</v>
      </c>
      <c r="B35" s="1166" t="s">
        <v>125</v>
      </c>
      <c r="C35" s="1166" t="s">
        <v>125</v>
      </c>
      <c r="D35" s="1166"/>
      <c r="E35" s="1166" t="s">
        <v>125</v>
      </c>
      <c r="F35" s="1166" t="s">
        <v>125</v>
      </c>
      <c r="G35" s="1167" t="s">
        <v>1764</v>
      </c>
    </row>
    <row r="36" spans="1:7" ht="117.5" thickBot="1" x14ac:dyDescent="0.3">
      <c r="A36" s="1165" t="s">
        <v>1765</v>
      </c>
      <c r="B36" s="1166" t="s">
        <v>125</v>
      </c>
      <c r="C36" s="1166" t="s">
        <v>125</v>
      </c>
      <c r="D36" s="1166" t="s">
        <v>125</v>
      </c>
      <c r="E36" s="1166" t="s">
        <v>125</v>
      </c>
      <c r="F36" s="1166" t="s">
        <v>125</v>
      </c>
      <c r="G36" s="1167" t="s">
        <v>1766</v>
      </c>
    </row>
    <row r="37" spans="1:7" ht="117.5" thickBot="1" x14ac:dyDescent="0.3">
      <c r="A37" s="1165" t="s">
        <v>1767</v>
      </c>
      <c r="B37" s="1166"/>
      <c r="C37" s="1166"/>
      <c r="D37" s="1166"/>
      <c r="E37" s="1166"/>
      <c r="F37" s="1166"/>
      <c r="G37" s="1167" t="s">
        <v>1768</v>
      </c>
    </row>
    <row r="38" spans="1:7" ht="78.5" thickBot="1" x14ac:dyDescent="0.3">
      <c r="A38" s="1165" t="s">
        <v>1769</v>
      </c>
      <c r="B38" s="1166" t="s">
        <v>125</v>
      </c>
      <c r="C38" s="1166" t="s">
        <v>125</v>
      </c>
      <c r="D38" s="1166"/>
      <c r="E38" s="1166" t="s">
        <v>125</v>
      </c>
      <c r="F38" s="1166" t="s">
        <v>125</v>
      </c>
      <c r="G38" s="1167" t="s">
        <v>1770</v>
      </c>
    </row>
    <row r="39" spans="1:7" ht="117.5" thickBot="1" x14ac:dyDescent="0.3">
      <c r="A39" s="1165" t="s">
        <v>1771</v>
      </c>
      <c r="B39" s="1166" t="s">
        <v>125</v>
      </c>
      <c r="C39" s="1166" t="s">
        <v>125</v>
      </c>
      <c r="D39" s="1166"/>
      <c r="E39" s="1166" t="s">
        <v>125</v>
      </c>
      <c r="F39" s="1166" t="s">
        <v>125</v>
      </c>
      <c r="G39" s="1167" t="s">
        <v>1772</v>
      </c>
    </row>
  </sheetData>
  <mergeCells count="14">
    <mergeCell ref="D20:D24"/>
    <mergeCell ref="G1:G2"/>
    <mergeCell ref="A3:A4"/>
    <mergeCell ref="B3:B4"/>
    <mergeCell ref="C3:C4"/>
    <mergeCell ref="D3:D4"/>
    <mergeCell ref="E3:E4"/>
    <mergeCell ref="F3:F4"/>
    <mergeCell ref="A1:A2"/>
    <mergeCell ref="B1:B2"/>
    <mergeCell ref="C1:C2"/>
    <mergeCell ref="D1:D2"/>
    <mergeCell ref="E1:E2"/>
    <mergeCell ref="F1:F2"/>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tabSelected="1" workbookViewId="0"/>
  </sheetViews>
  <sheetFormatPr defaultRowHeight="12.5" x14ac:dyDescent="0.25"/>
  <cols>
    <col min="1" max="1" width="53.90625" customWidth="1"/>
  </cols>
  <sheetData>
    <row r="1" spans="1:1" ht="152" x14ac:dyDescent="0.25">
      <c r="A1" s="1842" t="s">
        <v>1794</v>
      </c>
    </row>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pageSetUpPr fitToPage="1"/>
  </sheetPr>
  <dimension ref="A1:AA40"/>
  <sheetViews>
    <sheetView zoomScaleNormal="100" workbookViewId="0">
      <selection activeCell="H12" sqref="H12"/>
    </sheetView>
  </sheetViews>
  <sheetFormatPr defaultColWidth="9.1796875" defaultRowHeight="12.5" x14ac:dyDescent="0.25"/>
  <cols>
    <col min="1" max="1" width="6.7265625" style="202" bestFit="1" customWidth="1"/>
    <col min="2" max="2" width="73.26953125" style="202" bestFit="1" customWidth="1"/>
    <col min="3" max="3" width="17.1796875" style="202" customWidth="1"/>
    <col min="4" max="6" width="9.1796875" style="202"/>
    <col min="7" max="7" width="3.81640625" style="202" customWidth="1"/>
    <col min="8" max="8" width="77" style="202" customWidth="1"/>
    <col min="9" max="16384" width="9.1796875" style="202"/>
  </cols>
  <sheetData>
    <row r="1" spans="1:27" ht="15.5" thickBot="1" x14ac:dyDescent="0.3">
      <c r="A1" s="1810" t="s">
        <v>117</v>
      </c>
      <c r="B1" s="1810"/>
      <c r="C1" s="1810"/>
      <c r="D1" s="1810"/>
      <c r="E1" s="1810"/>
      <c r="F1" s="1810"/>
    </row>
    <row r="2" spans="1:27" ht="18.5" thickTop="1" x14ac:dyDescent="0.25">
      <c r="A2" s="1811" t="s">
        <v>201</v>
      </c>
      <c r="B2" s="1812"/>
      <c r="C2" s="1812"/>
      <c r="D2" s="1812"/>
      <c r="E2" s="1812"/>
      <c r="F2" s="1813"/>
    </row>
    <row r="3" spans="1:27" ht="18.5" thickBot="1" x14ac:dyDescent="0.3">
      <c r="A3" s="1814" t="s">
        <v>202</v>
      </c>
      <c r="B3" s="1815"/>
      <c r="C3" s="1815"/>
      <c r="D3" s="1815"/>
      <c r="E3" s="1815"/>
      <c r="F3" s="1816"/>
    </row>
    <row r="4" spans="1:27" ht="30" customHeight="1" thickTop="1" thickBot="1" x14ac:dyDescent="0.3">
      <c r="A4" s="1817" t="s">
        <v>1604</v>
      </c>
      <c r="B4" s="1817"/>
      <c r="C4" s="1817"/>
      <c r="D4" s="1817"/>
      <c r="E4" s="1835" t="str">
        <f>Profile!L3</f>
        <v>MTPR FY2021 V.2  (January 2021)</v>
      </c>
      <c r="F4" s="1835"/>
    </row>
    <row r="5" spans="1:27" ht="16" thickTop="1" x14ac:dyDescent="0.25">
      <c r="A5" s="1819" t="s">
        <v>435</v>
      </c>
      <c r="B5" s="1820"/>
      <c r="C5" s="1821" t="s">
        <v>235</v>
      </c>
      <c r="D5" s="1821"/>
      <c r="E5" s="1820">
        <f>Profile!A38</f>
        <v>0</v>
      </c>
      <c r="F5" s="1822"/>
    </row>
    <row r="6" spans="1:27" ht="20.5" thickBot="1" x14ac:dyDescent="0.3">
      <c r="A6" s="1805">
        <f>Profile!G11</f>
        <v>0</v>
      </c>
      <c r="B6" s="1806"/>
      <c r="C6" s="1807" t="s">
        <v>236</v>
      </c>
      <c r="D6" s="1807"/>
      <c r="E6" s="1808">
        <f>Profile!G5</f>
        <v>44200</v>
      </c>
      <c r="F6" s="1809"/>
    </row>
    <row r="7" spans="1:27" ht="15.5" thickTop="1" thickBot="1" x14ac:dyDescent="0.3">
      <c r="A7" s="226"/>
      <c r="B7" s="987"/>
      <c r="C7" s="987"/>
      <c r="D7" s="988"/>
      <c r="E7" s="988"/>
      <c r="F7" s="989"/>
    </row>
    <row r="8" spans="1:27" ht="16.5" thickTop="1" thickBot="1" x14ac:dyDescent="0.3">
      <c r="A8" s="229"/>
      <c r="B8" s="230"/>
      <c r="C8" s="231"/>
    </row>
    <row r="9" spans="1:27" ht="19" thickTop="1" thickBot="1" x14ac:dyDescent="0.3">
      <c r="A9" s="203" t="s">
        <v>421</v>
      </c>
      <c r="B9" s="204" t="s">
        <v>434</v>
      </c>
      <c r="C9" s="200" t="s">
        <v>1454</v>
      </c>
      <c r="D9" s="791"/>
      <c r="E9" s="792"/>
      <c r="F9" s="774"/>
      <c r="H9" s="927" t="str">
        <f>IF(Profile!$A$13='Dropdown Menus'!$A$8, "This page is used for a", "WARNING!!!")</f>
        <v>WARNING!!!</v>
      </c>
    </row>
    <row r="10" spans="1:27" ht="42" customHeight="1" thickTop="1" thickBot="1" x14ac:dyDescent="0.3">
      <c r="A10" s="208">
        <v>1</v>
      </c>
      <c r="B10" s="209" t="s">
        <v>422</v>
      </c>
      <c r="C10" s="205">
        <f>'Targeted SAI Charting'!$B$3</f>
        <v>0</v>
      </c>
      <c r="E10" s="231"/>
      <c r="H10" s="928" t="str">
        <f>IF(Profile!$A$13='Dropdown Menus'!$A$8, "Targeted BASE Assessment", "This has been identified as a Normal BASE Assessment!!!  Use the Comprehensive Summary tab!!!  (Red tab)")</f>
        <v>This has been identified as a Normal BASE Assessment!!!  Use the Comprehensive Summary tab!!!  (Red tab)</v>
      </c>
      <c r="I10" s="738"/>
      <c r="J10" s="738"/>
      <c r="K10" s="738"/>
      <c r="L10" s="738"/>
      <c r="M10" s="738"/>
      <c r="N10" s="738"/>
      <c r="O10" s="738"/>
      <c r="P10" s="738"/>
      <c r="Q10" s="738"/>
      <c r="R10" s="738"/>
      <c r="S10" s="738"/>
      <c r="T10" s="738"/>
      <c r="U10" s="738"/>
      <c r="V10" s="738"/>
      <c r="W10" s="738"/>
      <c r="X10" s="738"/>
      <c r="Y10" s="738"/>
      <c r="Z10" s="738"/>
      <c r="AA10" s="738"/>
    </row>
    <row r="11" spans="1:27" ht="16" thickTop="1" x14ac:dyDescent="0.25">
      <c r="A11" s="210">
        <v>2</v>
      </c>
      <c r="B11" s="211" t="s">
        <v>423</v>
      </c>
      <c r="C11" s="206">
        <f>'Targeted SAI Charting'!$C$3</f>
        <v>0</v>
      </c>
      <c r="E11" s="231"/>
    </row>
    <row r="12" spans="1:27" ht="31" x14ac:dyDescent="0.25">
      <c r="A12" s="210">
        <v>3</v>
      </c>
      <c r="B12" s="212" t="s">
        <v>424</v>
      </c>
      <c r="C12" s="206">
        <f>'Targeted SAI Charting'!$D$3</f>
        <v>0</v>
      </c>
      <c r="E12" s="231"/>
    </row>
    <row r="13" spans="1:27" ht="31" x14ac:dyDescent="0.25">
      <c r="A13" s="210">
        <v>4</v>
      </c>
      <c r="B13" s="212" t="s">
        <v>18</v>
      </c>
      <c r="C13" s="206">
        <f>'Targeted SAI Charting'!$E$3</f>
        <v>0</v>
      </c>
      <c r="E13" s="231"/>
      <c r="G13" s="213"/>
      <c r="H13" s="55"/>
      <c r="I13" s="55"/>
      <c r="J13" s="55"/>
    </row>
    <row r="14" spans="1:27" ht="15.5" x14ac:dyDescent="0.25">
      <c r="A14" s="210">
        <v>5</v>
      </c>
      <c r="B14" s="214" t="s">
        <v>425</v>
      </c>
      <c r="C14" s="206">
        <f>'Targeted SAI Charting'!$F$3</f>
        <v>0</v>
      </c>
      <c r="E14" s="231"/>
      <c r="G14" s="223"/>
      <c r="H14" s="223"/>
      <c r="I14" s="223"/>
      <c r="J14" s="223"/>
    </row>
    <row r="15" spans="1:27" ht="31" x14ac:dyDescent="0.25">
      <c r="A15" s="210">
        <v>6</v>
      </c>
      <c r="B15" s="214" t="s">
        <v>155</v>
      </c>
      <c r="C15" s="206">
        <f>'Targeted SAI Charting'!$G$3</f>
        <v>0</v>
      </c>
      <c r="E15" s="231"/>
      <c r="G15" s="223"/>
      <c r="H15" s="223"/>
      <c r="I15" s="223"/>
      <c r="J15" s="223"/>
    </row>
    <row r="16" spans="1:27" ht="15.5" x14ac:dyDescent="0.25">
      <c r="A16" s="210">
        <v>7</v>
      </c>
      <c r="B16" s="214" t="s">
        <v>426</v>
      </c>
      <c r="C16" s="206">
        <f>'Targeted SAI Charting'!$H$3</f>
        <v>0</v>
      </c>
      <c r="E16" s="231"/>
      <c r="G16" s="223"/>
      <c r="H16" s="223"/>
      <c r="I16" s="223"/>
      <c r="J16" s="223"/>
    </row>
    <row r="17" spans="1:10" ht="15.5" x14ac:dyDescent="0.25">
      <c r="A17" s="210">
        <v>8</v>
      </c>
      <c r="B17" s="214" t="s">
        <v>427</v>
      </c>
      <c r="C17" s="206">
        <f>'Targeted SAI Charting'!$I$3</f>
        <v>0</v>
      </c>
      <c r="E17" s="231"/>
      <c r="G17" s="223"/>
      <c r="H17" s="223"/>
      <c r="I17" s="223"/>
      <c r="J17" s="223"/>
    </row>
    <row r="18" spans="1:10" ht="31" x14ac:dyDescent="0.25">
      <c r="A18" s="210">
        <v>9</v>
      </c>
      <c r="B18" s="214" t="s">
        <v>22</v>
      </c>
      <c r="C18" s="206">
        <f>'Targeted SAI Charting'!$J$3</f>
        <v>0</v>
      </c>
      <c r="E18" s="231"/>
      <c r="G18" s="223"/>
      <c r="H18" s="223"/>
      <c r="I18" s="223"/>
      <c r="J18" s="223"/>
    </row>
    <row r="19" spans="1:10" ht="15.5" x14ac:dyDescent="0.25">
      <c r="A19" s="210">
        <v>10</v>
      </c>
      <c r="B19" s="214" t="s">
        <v>152</v>
      </c>
      <c r="C19" s="206">
        <f>'Targeted SAI Charting'!$K$3</f>
        <v>0</v>
      </c>
      <c r="E19" s="231"/>
      <c r="G19" s="223"/>
      <c r="H19" s="223"/>
      <c r="I19" s="223"/>
      <c r="J19" s="223"/>
    </row>
    <row r="20" spans="1:10" ht="15.5" x14ac:dyDescent="0.25">
      <c r="A20" s="210">
        <v>11</v>
      </c>
      <c r="B20" s="215" t="s">
        <v>143</v>
      </c>
      <c r="C20" s="206">
        <f>'Targeted SAI Charting'!$L$3</f>
        <v>0</v>
      </c>
      <c r="E20" s="231"/>
    </row>
    <row r="21" spans="1:10" ht="31" x14ac:dyDescent="0.25">
      <c r="A21" s="210">
        <v>12</v>
      </c>
      <c r="B21" s="215" t="s">
        <v>428</v>
      </c>
      <c r="C21" s="206">
        <f>'Targeted SAI Charting'!$M3</f>
        <v>0</v>
      </c>
      <c r="E21" s="231"/>
    </row>
    <row r="22" spans="1:10" ht="15.5" x14ac:dyDescent="0.25">
      <c r="A22" s="210">
        <v>13</v>
      </c>
      <c r="B22" s="215" t="s">
        <v>429</v>
      </c>
      <c r="C22" s="206">
        <f>'Targeted SAI Charting'!$N$3</f>
        <v>0</v>
      </c>
      <c r="E22" s="231"/>
    </row>
    <row r="23" spans="1:10" ht="15.5" x14ac:dyDescent="0.25">
      <c r="A23" s="210">
        <v>14</v>
      </c>
      <c r="B23" s="216" t="s">
        <v>430</v>
      </c>
      <c r="C23" s="206">
        <f>'Targeted SAI Charting'!$O$3</f>
        <v>0</v>
      </c>
      <c r="E23" s="231"/>
    </row>
    <row r="24" spans="1:10" ht="15.5" x14ac:dyDescent="0.25">
      <c r="A24" s="210">
        <v>15</v>
      </c>
      <c r="B24" s="216" t="s">
        <v>431</v>
      </c>
      <c r="C24" s="206">
        <f>'Targeted SAI Charting'!$P$3</f>
        <v>0</v>
      </c>
      <c r="E24" s="231"/>
    </row>
    <row r="25" spans="1:10" ht="31" x14ac:dyDescent="0.25">
      <c r="A25" s="210">
        <v>16</v>
      </c>
      <c r="B25" s="216" t="s">
        <v>432</v>
      </c>
      <c r="C25" s="206">
        <f>'Targeted SAI Charting'!$Q$3</f>
        <v>0</v>
      </c>
      <c r="E25" s="231"/>
    </row>
    <row r="26" spans="1:10" ht="16" thickBot="1" x14ac:dyDescent="0.3">
      <c r="A26" s="217">
        <v>17</v>
      </c>
      <c r="B26" s="224" t="s">
        <v>433</v>
      </c>
      <c r="C26" s="207">
        <f>'Targeted SAI Charting'!$R$3</f>
        <v>0</v>
      </c>
      <c r="E26" s="231"/>
    </row>
    <row r="27" spans="1:10" ht="16.5" thickTop="1" thickBot="1" x14ac:dyDescent="0.3">
      <c r="A27" s="201"/>
      <c r="B27" s="218"/>
      <c r="C27" s="219"/>
      <c r="E27" s="793"/>
    </row>
    <row r="28" spans="1:10" ht="16.5" thickTop="1" thickBot="1" x14ac:dyDescent="0.3">
      <c r="A28" s="201"/>
      <c r="B28" s="220" t="s">
        <v>1455</v>
      </c>
      <c r="C28" s="788">
        <f>AVERAGE(C10:C26)</f>
        <v>0</v>
      </c>
      <c r="E28" s="231"/>
    </row>
    <row r="29" spans="1:10" ht="16" thickTop="1" x14ac:dyDescent="0.25">
      <c r="A29" s="201"/>
      <c r="B29" s="222"/>
      <c r="C29" s="219"/>
    </row>
    <row r="31" spans="1:10" ht="15" x14ac:dyDescent="0.25">
      <c r="A31" s="213" t="s">
        <v>16</v>
      </c>
      <c r="B31" s="55"/>
    </row>
    <row r="32" spans="1:10" ht="13" x14ac:dyDescent="0.25">
      <c r="A32" s="1151"/>
      <c r="B32" s="1151"/>
    </row>
    <row r="33" spans="1:5" ht="13" x14ac:dyDescent="0.25">
      <c r="A33" s="15"/>
      <c r="B33" s="16" t="s">
        <v>46</v>
      </c>
    </row>
    <row r="34" spans="1:5" ht="13" x14ac:dyDescent="0.25">
      <c r="A34" s="15"/>
      <c r="B34" s="16" t="s">
        <v>45</v>
      </c>
    </row>
    <row r="35" spans="1:5" ht="13" x14ac:dyDescent="0.25">
      <c r="A35" s="15"/>
      <c r="B35" s="16" t="s">
        <v>44</v>
      </c>
    </row>
    <row r="36" spans="1:5" ht="13" x14ac:dyDescent="0.25">
      <c r="A36" s="1151"/>
      <c r="B36" s="1151"/>
    </row>
    <row r="38" spans="1:5" ht="13" x14ac:dyDescent="0.25">
      <c r="A38" s="235"/>
      <c r="B38" s="236"/>
    </row>
    <row r="40" spans="1:5" ht="18" x14ac:dyDescent="0.25">
      <c r="A40" s="1834" t="str">
        <f>'Gold Standard Award'!A1</f>
        <v>This Agency Did Not Meet the Requirements of the Gold Standard Award.</v>
      </c>
      <c r="B40" s="1834"/>
      <c r="C40" s="1834"/>
      <c r="D40" s="1834"/>
      <c r="E40" s="1834"/>
    </row>
  </sheetData>
  <sheetProtection formatColumns="0" formatRows="0"/>
  <mergeCells count="12">
    <mergeCell ref="A6:B6"/>
    <mergeCell ref="C6:D6"/>
    <mergeCell ref="E6:F6"/>
    <mergeCell ref="A40:E40"/>
    <mergeCell ref="A1:F1"/>
    <mergeCell ref="A2:F2"/>
    <mergeCell ref="A3:F3"/>
    <mergeCell ref="A5:B5"/>
    <mergeCell ref="C5:D5"/>
    <mergeCell ref="E5:F5"/>
    <mergeCell ref="A4:D4"/>
    <mergeCell ref="E4:F4"/>
  </mergeCells>
  <conditionalFormatting sqref="C28 C10:C26">
    <cfRule type="cellIs" dxfId="57" priority="17" operator="greaterThanOrEqual">
      <formula>0.9</formula>
    </cfRule>
    <cfRule type="cellIs" dxfId="56" priority="18" operator="between">
      <formula>0.7</formula>
      <formula>0.9</formula>
    </cfRule>
    <cfRule type="cellIs" dxfId="55" priority="19" operator="lessThan">
      <formula>0.7</formula>
    </cfRule>
  </conditionalFormatting>
  <conditionalFormatting sqref="C10:C26">
    <cfRule type="containsText" dxfId="54" priority="16" stopIfTrue="1" operator="containsText" text="N/A">
      <formula>NOT(ISERROR(SEARCH("N/A",C10)))</formula>
    </cfRule>
  </conditionalFormatting>
  <conditionalFormatting sqref="A40">
    <cfRule type="beginsWith" dxfId="53" priority="3" operator="beginsWith" text="This Agency Received Scores">
      <formula>LEFT(A40,LEN("This Agency Received Scores"))="This Agency Received Scores"</formula>
    </cfRule>
    <cfRule type="beginsWith" dxfId="52" priority="4" operator="beginsWith" text="This Agency Did Not Meet">
      <formula>LEFT(A40,LEN("This Agency Did Not Meet"))="This Agency Did Not Meet"</formula>
    </cfRule>
  </conditionalFormatting>
  <conditionalFormatting sqref="H9">
    <cfRule type="containsText" dxfId="51" priority="1" operator="containsText" text="This page is used for a">
      <formula>NOT(ISERROR(SEARCH("This page is used for a",H9)))</formula>
    </cfRule>
    <cfRule type="containsText" dxfId="50" priority="2" operator="containsText" text="WARNING!!!">
      <formula>NOT(ISERROR(SEARCH("WARNING!!!",H9)))</formula>
    </cfRule>
  </conditionalFormatting>
  <pageMargins left="0.7" right="0.7" top="0.75" bottom="0.75" header="0.3" footer="0.3"/>
  <pageSetup scale="73" orientation="portrait" horizontalDpi="1200" verticalDpi="1200" r:id="rId1"/>
  <headerFooter>
    <oddHeader>&amp;C&amp;"Arial,Bold"&amp;20&amp;KFF0000SENSITIVE SECURITY INFORMATION</oddHeader>
    <oddFooter>&amp;C&amp;G</oddFooter>
  </headerFooter>
  <drawing r:id="rId2"/>
  <legacyDrawingHF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987"/>
  <sheetViews>
    <sheetView topLeftCell="B1" zoomScale="64" zoomScaleNormal="64" workbookViewId="0">
      <selection activeCell="B1" sqref="B1:H1"/>
    </sheetView>
  </sheetViews>
  <sheetFormatPr defaultColWidth="9.1796875" defaultRowHeight="21" x14ac:dyDescent="0.35"/>
  <cols>
    <col min="1" max="1" width="6.54296875" style="111" hidden="1" customWidth="1"/>
    <col min="2" max="2" width="10.54296875" style="1121" customWidth="1"/>
    <col min="3" max="3" width="39.81640625" style="1122" customWidth="1"/>
    <col min="4" max="4" width="24.1796875" style="1122" customWidth="1"/>
    <col min="5" max="5" width="20.81640625" style="1123" customWidth="1"/>
    <col min="6" max="6" width="33.54296875" style="1122" customWidth="1"/>
    <col min="7" max="7" width="8" style="1110" customWidth="1"/>
    <col min="8" max="8" width="213.26953125" style="1043" customWidth="1"/>
    <col min="9" max="9" width="9.1796875" style="111" customWidth="1"/>
    <col min="10" max="16384" width="9.1796875" style="111"/>
  </cols>
  <sheetData>
    <row r="1" spans="1:8" ht="28.5" thickBot="1" x14ac:dyDescent="0.3">
      <c r="A1" s="1036"/>
      <c r="B1" s="1505" t="s">
        <v>1243</v>
      </c>
      <c r="C1" s="1505"/>
      <c r="D1" s="1505"/>
      <c r="E1" s="1505"/>
      <c r="F1" s="1505"/>
      <c r="G1" s="1505"/>
      <c r="H1" s="1506"/>
    </row>
    <row r="2" spans="1:8" ht="22.5" thickBot="1" x14ac:dyDescent="0.3">
      <c r="A2" s="1037"/>
      <c r="B2" s="1507" t="s">
        <v>1450</v>
      </c>
      <c r="C2" s="1507"/>
      <c r="D2" s="1507"/>
      <c r="E2" s="1507"/>
      <c r="F2" s="1507"/>
      <c r="G2" s="1507"/>
      <c r="H2" s="1508"/>
    </row>
    <row r="3" spans="1:8" ht="18.5" thickBot="1" x14ac:dyDescent="0.3">
      <c r="A3" s="1037"/>
      <c r="B3" s="1509" t="s">
        <v>464</v>
      </c>
      <c r="C3" s="1510"/>
      <c r="D3" s="1038" t="s">
        <v>465</v>
      </c>
      <c r="E3" s="1039" t="s">
        <v>466</v>
      </c>
      <c r="F3" s="1039" t="s">
        <v>467</v>
      </c>
      <c r="G3" s="1509" t="s">
        <v>468</v>
      </c>
      <c r="H3" s="1510"/>
    </row>
    <row r="4" spans="1:8" ht="18.5" thickBot="1" x14ac:dyDescent="0.3">
      <c r="A4" s="1431" t="s">
        <v>469</v>
      </c>
      <c r="B4" s="1511" t="s">
        <v>38</v>
      </c>
      <c r="C4" s="1512"/>
      <c r="D4" s="1512"/>
      <c r="E4" s="1512"/>
      <c r="F4" s="1512"/>
      <c r="G4" s="1512"/>
      <c r="H4" s="1513"/>
    </row>
    <row r="5" spans="1:8" ht="18.5" thickBot="1" x14ac:dyDescent="0.55000000000000004">
      <c r="A5" s="1432"/>
      <c r="B5" s="1514" t="s">
        <v>37</v>
      </c>
      <c r="C5" s="1515"/>
      <c r="D5" s="1515"/>
      <c r="E5" s="1515"/>
      <c r="F5" s="1515"/>
      <c r="G5" s="1516"/>
      <c r="H5" s="1517"/>
    </row>
    <row r="6" spans="1:8" ht="42" x14ac:dyDescent="0.25">
      <c r="A6" s="1432"/>
      <c r="B6" s="1434">
        <v>1.101</v>
      </c>
      <c r="C6" s="1518" t="s">
        <v>1632</v>
      </c>
      <c r="D6" s="1424" t="s">
        <v>470</v>
      </c>
      <c r="E6" s="1425" t="s">
        <v>1244</v>
      </c>
      <c r="F6" s="1426" t="s">
        <v>471</v>
      </c>
      <c r="G6" s="1040">
        <v>4</v>
      </c>
      <c r="H6" s="1041" t="s">
        <v>472</v>
      </c>
    </row>
    <row r="7" spans="1:8" ht="42" x14ac:dyDescent="0.25">
      <c r="A7" s="1432"/>
      <c r="B7" s="1435"/>
      <c r="C7" s="1270"/>
      <c r="D7" s="1271"/>
      <c r="E7" s="1273"/>
      <c r="F7" s="1412"/>
      <c r="G7" s="1042">
        <v>3</v>
      </c>
      <c r="H7" s="1043" t="s">
        <v>473</v>
      </c>
    </row>
    <row r="8" spans="1:8" ht="42" x14ac:dyDescent="0.25">
      <c r="A8" s="1432"/>
      <c r="B8" s="1435"/>
      <c r="C8" s="1270"/>
      <c r="D8" s="1271"/>
      <c r="E8" s="1273"/>
      <c r="F8" s="1412"/>
      <c r="G8" s="1042">
        <v>2</v>
      </c>
      <c r="H8" s="1043" t="s">
        <v>474</v>
      </c>
    </row>
    <row r="9" spans="1:8" x14ac:dyDescent="0.25">
      <c r="A9" s="1432"/>
      <c r="B9" s="1435"/>
      <c r="C9" s="1270"/>
      <c r="D9" s="1271"/>
      <c r="E9" s="1273"/>
      <c r="F9" s="1412"/>
      <c r="G9" s="1042">
        <v>1</v>
      </c>
      <c r="H9" s="1043" t="s">
        <v>475</v>
      </c>
    </row>
    <row r="10" spans="1:8" x14ac:dyDescent="0.25">
      <c r="A10" s="1432"/>
      <c r="B10" s="1435"/>
      <c r="C10" s="1270"/>
      <c r="D10" s="1271"/>
      <c r="E10" s="1273"/>
      <c r="F10" s="1412"/>
      <c r="G10" s="1044">
        <v>0</v>
      </c>
      <c r="H10" s="1045" t="s">
        <v>476</v>
      </c>
    </row>
    <row r="11" spans="1:8" x14ac:dyDescent="0.25">
      <c r="A11" s="1432"/>
      <c r="B11" s="1427">
        <v>1.1020000000000001</v>
      </c>
      <c r="C11" s="1283" t="s">
        <v>1633</v>
      </c>
      <c r="D11" s="1271" t="s">
        <v>470</v>
      </c>
      <c r="E11" s="1273"/>
      <c r="F11" s="1412" t="s">
        <v>477</v>
      </c>
      <c r="G11" s="1046">
        <v>4</v>
      </c>
      <c r="H11" s="1047" t="s">
        <v>478</v>
      </c>
    </row>
    <row r="12" spans="1:8" ht="12.5" x14ac:dyDescent="0.25">
      <c r="A12" s="1432"/>
      <c r="B12" s="1427"/>
      <c r="C12" s="1283"/>
      <c r="D12" s="1271"/>
      <c r="E12" s="1273"/>
      <c r="F12" s="1412"/>
      <c r="G12" s="1503">
        <v>2</v>
      </c>
      <c r="H12" s="1266" t="s">
        <v>479</v>
      </c>
    </row>
    <row r="13" spans="1:8" ht="12.5" x14ac:dyDescent="0.25">
      <c r="A13" s="1432"/>
      <c r="B13" s="1427"/>
      <c r="C13" s="1283"/>
      <c r="D13" s="1271"/>
      <c r="E13" s="1273"/>
      <c r="F13" s="1412"/>
      <c r="G13" s="1504"/>
      <c r="H13" s="1277"/>
    </row>
    <row r="14" spans="1:8" x14ac:dyDescent="0.25">
      <c r="A14" s="1432"/>
      <c r="B14" s="1427"/>
      <c r="C14" s="1283"/>
      <c r="D14" s="1271"/>
      <c r="E14" s="1273"/>
      <c r="F14" s="1412"/>
      <c r="G14" s="1042">
        <v>1</v>
      </c>
      <c r="H14" s="1043" t="s">
        <v>480</v>
      </c>
    </row>
    <row r="15" spans="1:8" x14ac:dyDescent="0.25">
      <c r="A15" s="1432"/>
      <c r="B15" s="1427"/>
      <c r="C15" s="1283"/>
      <c r="D15" s="1271"/>
      <c r="E15" s="1273"/>
      <c r="F15" s="1412"/>
      <c r="G15" s="1044">
        <v>0</v>
      </c>
      <c r="H15" s="1045" t="s">
        <v>481</v>
      </c>
    </row>
    <row r="16" spans="1:8" ht="42" x14ac:dyDescent="0.25">
      <c r="A16" s="1432"/>
      <c r="B16" s="1435">
        <v>1.103</v>
      </c>
      <c r="C16" s="1283" t="s">
        <v>1462</v>
      </c>
      <c r="D16" s="1271" t="s">
        <v>470</v>
      </c>
      <c r="E16" s="1273" t="s">
        <v>1245</v>
      </c>
      <c r="F16" s="1412" t="s">
        <v>482</v>
      </c>
      <c r="G16" s="1046">
        <v>4</v>
      </c>
      <c r="H16" s="1047" t="s">
        <v>483</v>
      </c>
    </row>
    <row r="17" spans="1:8" ht="12.5" x14ac:dyDescent="0.25">
      <c r="A17" s="1432"/>
      <c r="B17" s="1435"/>
      <c r="C17" s="1283"/>
      <c r="D17" s="1271"/>
      <c r="E17" s="1273"/>
      <c r="F17" s="1412"/>
      <c r="G17" s="1278">
        <v>2</v>
      </c>
      <c r="H17" s="1266" t="s">
        <v>1246</v>
      </c>
    </row>
    <row r="18" spans="1:8" ht="12.5" x14ac:dyDescent="0.25">
      <c r="A18" s="1432"/>
      <c r="B18" s="1435"/>
      <c r="C18" s="1283"/>
      <c r="D18" s="1271"/>
      <c r="E18" s="1273"/>
      <c r="F18" s="1412"/>
      <c r="G18" s="1275"/>
      <c r="H18" s="1277"/>
    </row>
    <row r="19" spans="1:8" x14ac:dyDescent="0.25">
      <c r="A19" s="1432"/>
      <c r="B19" s="1435"/>
      <c r="C19" s="1283"/>
      <c r="D19" s="1271"/>
      <c r="E19" s="1273"/>
      <c r="F19" s="1412"/>
      <c r="G19" s="1042">
        <v>1</v>
      </c>
      <c r="H19" s="1043" t="s">
        <v>486</v>
      </c>
    </row>
    <row r="20" spans="1:8" x14ac:dyDescent="0.25">
      <c r="A20" s="1432"/>
      <c r="B20" s="1435"/>
      <c r="C20" s="1283"/>
      <c r="D20" s="1271"/>
      <c r="E20" s="1273"/>
      <c r="F20" s="1412"/>
      <c r="G20" s="1044">
        <v>0</v>
      </c>
      <c r="H20" s="1045" t="s">
        <v>487</v>
      </c>
    </row>
    <row r="21" spans="1:8" ht="12.5" x14ac:dyDescent="0.25">
      <c r="A21" s="1432"/>
      <c r="B21" s="1435">
        <v>1.1040000000000001</v>
      </c>
      <c r="C21" s="1283" t="s">
        <v>70</v>
      </c>
      <c r="D21" s="1271" t="s">
        <v>470</v>
      </c>
      <c r="E21" s="1273"/>
      <c r="F21" s="1412" t="s">
        <v>488</v>
      </c>
      <c r="G21" s="1274">
        <v>4</v>
      </c>
      <c r="H21" s="1276" t="s">
        <v>489</v>
      </c>
    </row>
    <row r="22" spans="1:8" ht="12.5" x14ac:dyDescent="0.25">
      <c r="A22" s="1432"/>
      <c r="B22" s="1435"/>
      <c r="C22" s="1283"/>
      <c r="D22" s="1271"/>
      <c r="E22" s="1273"/>
      <c r="F22" s="1412"/>
      <c r="G22" s="1279"/>
      <c r="H22" s="1267"/>
    </row>
    <row r="23" spans="1:8" ht="12.5" x14ac:dyDescent="0.25">
      <c r="A23" s="1432"/>
      <c r="B23" s="1435"/>
      <c r="C23" s="1283"/>
      <c r="D23" s="1271"/>
      <c r="E23" s="1273"/>
      <c r="F23" s="1412"/>
      <c r="G23" s="1275"/>
      <c r="H23" s="1277"/>
    </row>
    <row r="24" spans="1:8" ht="12.5" x14ac:dyDescent="0.25">
      <c r="A24" s="1432"/>
      <c r="B24" s="1435"/>
      <c r="C24" s="1283"/>
      <c r="D24" s="1271"/>
      <c r="E24" s="1273"/>
      <c r="F24" s="1412"/>
      <c r="G24" s="1278">
        <v>0</v>
      </c>
      <c r="H24" s="1266" t="s">
        <v>490</v>
      </c>
    </row>
    <row r="25" spans="1:8" ht="12.5" x14ac:dyDescent="0.25">
      <c r="A25" s="1432"/>
      <c r="B25" s="1435"/>
      <c r="C25" s="1283"/>
      <c r="D25" s="1271"/>
      <c r="E25" s="1273"/>
      <c r="F25" s="1412"/>
      <c r="G25" s="1282"/>
      <c r="H25" s="1268"/>
    </row>
    <row r="26" spans="1:8" ht="42" x14ac:dyDescent="0.25">
      <c r="A26" s="1432"/>
      <c r="B26" s="1419" t="s">
        <v>1634</v>
      </c>
      <c r="C26" s="1365" t="s">
        <v>1463</v>
      </c>
      <c r="D26" s="1271" t="s">
        <v>470</v>
      </c>
      <c r="E26" s="1354" t="s">
        <v>1247</v>
      </c>
      <c r="F26" s="1412" t="s">
        <v>1248</v>
      </c>
      <c r="G26" s="1046">
        <v>4</v>
      </c>
      <c r="H26" s="1047" t="s">
        <v>491</v>
      </c>
    </row>
    <row r="27" spans="1:8" ht="12.5" x14ac:dyDescent="0.25">
      <c r="A27" s="1432"/>
      <c r="B27" s="1419"/>
      <c r="C27" s="1365"/>
      <c r="D27" s="1271"/>
      <c r="E27" s="1354"/>
      <c r="F27" s="1412"/>
      <c r="G27" s="1500">
        <v>2</v>
      </c>
      <c r="H27" s="1266" t="s">
        <v>492</v>
      </c>
    </row>
    <row r="28" spans="1:8" ht="12.5" x14ac:dyDescent="0.25">
      <c r="A28" s="1432"/>
      <c r="B28" s="1419"/>
      <c r="C28" s="1365"/>
      <c r="D28" s="1271"/>
      <c r="E28" s="1354"/>
      <c r="F28" s="1412"/>
      <c r="G28" s="1501"/>
      <c r="H28" s="1267"/>
    </row>
    <row r="29" spans="1:8" ht="12.5" x14ac:dyDescent="0.25">
      <c r="A29" s="1432"/>
      <c r="B29" s="1419"/>
      <c r="C29" s="1365"/>
      <c r="D29" s="1271"/>
      <c r="E29" s="1354"/>
      <c r="F29" s="1412"/>
      <c r="G29" s="1502"/>
      <c r="H29" s="1277"/>
    </row>
    <row r="30" spans="1:8" x14ac:dyDescent="0.25">
      <c r="A30" s="1432"/>
      <c r="B30" s="1419"/>
      <c r="C30" s="1365"/>
      <c r="D30" s="1271"/>
      <c r="E30" s="1354"/>
      <c r="F30" s="1412"/>
      <c r="G30" s="1044">
        <v>0</v>
      </c>
      <c r="H30" s="1045" t="s">
        <v>493</v>
      </c>
    </row>
    <row r="31" spans="1:8" ht="42" x14ac:dyDescent="0.25">
      <c r="A31" s="1432"/>
      <c r="B31" s="1499">
        <v>1.1060000000000001</v>
      </c>
      <c r="C31" s="1283" t="s">
        <v>1464</v>
      </c>
      <c r="D31" s="1353" t="s">
        <v>470</v>
      </c>
      <c r="E31" s="1485"/>
      <c r="F31" s="1451" t="s">
        <v>494</v>
      </c>
      <c r="G31" s="1048">
        <v>4</v>
      </c>
      <c r="H31" s="1049" t="s">
        <v>495</v>
      </c>
    </row>
    <row r="32" spans="1:8" x14ac:dyDescent="0.25">
      <c r="A32" s="1432"/>
      <c r="B32" s="1499"/>
      <c r="C32" s="1283"/>
      <c r="D32" s="1353"/>
      <c r="E32" s="1485"/>
      <c r="F32" s="1451"/>
      <c r="G32" s="1050">
        <v>3</v>
      </c>
      <c r="H32" s="1051" t="s">
        <v>496</v>
      </c>
    </row>
    <row r="33" spans="1:8" x14ac:dyDescent="0.25">
      <c r="A33" s="1432"/>
      <c r="B33" s="1499"/>
      <c r="C33" s="1283"/>
      <c r="D33" s="1353"/>
      <c r="E33" s="1485"/>
      <c r="F33" s="1451"/>
      <c r="G33" s="1050">
        <v>2</v>
      </c>
      <c r="H33" s="1051" t="s">
        <v>497</v>
      </c>
    </row>
    <row r="34" spans="1:8" ht="42" x14ac:dyDescent="0.25">
      <c r="A34" s="1432"/>
      <c r="B34" s="1499"/>
      <c r="C34" s="1283"/>
      <c r="D34" s="1353"/>
      <c r="E34" s="1485"/>
      <c r="F34" s="1451"/>
      <c r="G34" s="1050">
        <v>1</v>
      </c>
      <c r="H34" s="1051" t="s">
        <v>498</v>
      </c>
    </row>
    <row r="35" spans="1:8" x14ac:dyDescent="0.25">
      <c r="A35" s="1432"/>
      <c r="B35" s="1499"/>
      <c r="C35" s="1283"/>
      <c r="D35" s="1353"/>
      <c r="E35" s="1485"/>
      <c r="F35" s="1451"/>
      <c r="G35" s="1052">
        <v>0</v>
      </c>
      <c r="H35" s="1053" t="s">
        <v>499</v>
      </c>
    </row>
    <row r="36" spans="1:8" x14ac:dyDescent="0.25">
      <c r="A36" s="1432"/>
      <c r="B36" s="1435">
        <v>1.107</v>
      </c>
      <c r="C36" s="1283" t="s">
        <v>79</v>
      </c>
      <c r="D36" s="1271" t="s">
        <v>470</v>
      </c>
      <c r="E36" s="1273" t="s">
        <v>1249</v>
      </c>
      <c r="F36" s="1444" t="s">
        <v>500</v>
      </c>
      <c r="G36" s="1046">
        <v>4</v>
      </c>
      <c r="H36" s="1047" t="s">
        <v>501</v>
      </c>
    </row>
    <row r="37" spans="1:8" ht="12.5" x14ac:dyDescent="0.25">
      <c r="A37" s="1432"/>
      <c r="B37" s="1435"/>
      <c r="C37" s="1283"/>
      <c r="D37" s="1271"/>
      <c r="E37" s="1273"/>
      <c r="F37" s="1444"/>
      <c r="G37" s="1278">
        <v>2</v>
      </c>
      <c r="H37" s="1266" t="s">
        <v>502</v>
      </c>
    </row>
    <row r="38" spans="1:8" ht="12.5" x14ac:dyDescent="0.25">
      <c r="A38" s="1432"/>
      <c r="B38" s="1435"/>
      <c r="C38" s="1283"/>
      <c r="D38" s="1271"/>
      <c r="E38" s="1273"/>
      <c r="F38" s="1444"/>
      <c r="G38" s="1279"/>
      <c r="H38" s="1267"/>
    </row>
    <row r="39" spans="1:8" ht="12.5" x14ac:dyDescent="0.25">
      <c r="A39" s="1432"/>
      <c r="B39" s="1435"/>
      <c r="C39" s="1283"/>
      <c r="D39" s="1271"/>
      <c r="E39" s="1273"/>
      <c r="F39" s="1444"/>
      <c r="G39" s="1275"/>
      <c r="H39" s="1277"/>
    </row>
    <row r="40" spans="1:8" x14ac:dyDescent="0.25">
      <c r="A40" s="1432"/>
      <c r="B40" s="1435"/>
      <c r="C40" s="1283"/>
      <c r="D40" s="1271"/>
      <c r="E40" s="1273"/>
      <c r="F40" s="1444"/>
      <c r="G40" s="1044">
        <v>0</v>
      </c>
      <c r="H40" s="1045" t="s">
        <v>499</v>
      </c>
    </row>
    <row r="41" spans="1:8" s="1054" customFormat="1" ht="12.5" x14ac:dyDescent="0.25">
      <c r="A41" s="1432"/>
      <c r="B41" s="1443">
        <v>1.1080000000000001</v>
      </c>
      <c r="C41" s="1283" t="s">
        <v>1635</v>
      </c>
      <c r="D41" s="1454" t="s">
        <v>541</v>
      </c>
      <c r="E41" s="1485"/>
      <c r="F41" s="1444" t="s">
        <v>1636</v>
      </c>
      <c r="G41" s="1495">
        <v>4</v>
      </c>
      <c r="H41" s="1440" t="s">
        <v>1637</v>
      </c>
    </row>
    <row r="42" spans="1:8" s="1054" customFormat="1" ht="12.5" x14ac:dyDescent="0.25">
      <c r="A42" s="1432"/>
      <c r="B42" s="1443"/>
      <c r="C42" s="1283"/>
      <c r="D42" s="1454"/>
      <c r="E42" s="1485"/>
      <c r="F42" s="1444"/>
      <c r="G42" s="1455"/>
      <c r="H42" s="1409"/>
    </row>
    <row r="43" spans="1:8" s="1054" customFormat="1" ht="12.5" x14ac:dyDescent="0.25">
      <c r="A43" s="1432"/>
      <c r="B43" s="1443"/>
      <c r="C43" s="1283"/>
      <c r="D43" s="1454"/>
      <c r="E43" s="1485"/>
      <c r="F43" s="1444"/>
      <c r="G43" s="1496"/>
      <c r="H43" s="1391"/>
    </row>
    <row r="44" spans="1:8" s="1054" customFormat="1" x14ac:dyDescent="0.25">
      <c r="A44" s="1432"/>
      <c r="B44" s="1443"/>
      <c r="C44" s="1283"/>
      <c r="D44" s="1454"/>
      <c r="E44" s="1485"/>
      <c r="F44" s="1444"/>
      <c r="G44" s="1055">
        <v>2</v>
      </c>
      <c r="H44" s="1056" t="s">
        <v>1638</v>
      </c>
    </row>
    <row r="45" spans="1:8" s="1054" customFormat="1" ht="12.5" x14ac:dyDescent="0.25">
      <c r="A45" s="1432"/>
      <c r="B45" s="1443"/>
      <c r="C45" s="1283"/>
      <c r="D45" s="1454"/>
      <c r="E45" s="1485"/>
      <c r="F45" s="1444"/>
      <c r="G45" s="1497">
        <v>0</v>
      </c>
      <c r="H45" s="1390" t="s">
        <v>1639</v>
      </c>
    </row>
    <row r="46" spans="1:8" s="1054" customFormat="1" ht="12.5" x14ac:dyDescent="0.25">
      <c r="A46" s="1432"/>
      <c r="B46" s="1443"/>
      <c r="C46" s="1283"/>
      <c r="D46" s="1454"/>
      <c r="E46" s="1485"/>
      <c r="F46" s="1444"/>
      <c r="G46" s="1498"/>
      <c r="H46" s="1410"/>
    </row>
    <row r="47" spans="1:8" s="1054" customFormat="1" x14ac:dyDescent="0.35">
      <c r="A47" s="1432"/>
      <c r="B47" s="1057"/>
      <c r="C47" s="1058"/>
      <c r="D47" s="1059"/>
      <c r="E47" s="1060"/>
      <c r="F47" s="1061"/>
      <c r="G47" s="1062"/>
      <c r="H47" s="1063"/>
    </row>
    <row r="48" spans="1:8" s="1054" customFormat="1" x14ac:dyDescent="0.35">
      <c r="A48" s="1432"/>
      <c r="B48" s="1057"/>
      <c r="C48" s="1058"/>
      <c r="D48" s="1059"/>
      <c r="E48" s="1060"/>
      <c r="F48" s="1061"/>
      <c r="G48" s="1062"/>
      <c r="H48" s="1063"/>
    </row>
    <row r="49" spans="1:8" s="1054" customFormat="1" ht="12.5" x14ac:dyDescent="0.25">
      <c r="A49" s="1432"/>
      <c r="B49" s="1443">
        <v>1.109</v>
      </c>
      <c r="C49" s="1283" t="s">
        <v>1528</v>
      </c>
      <c r="D49" s="1454" t="s">
        <v>470</v>
      </c>
      <c r="E49" s="1485"/>
      <c r="F49" s="1444"/>
      <c r="G49" s="1407">
        <v>4</v>
      </c>
      <c r="H49" s="1440" t="s">
        <v>1640</v>
      </c>
    </row>
    <row r="50" spans="1:8" s="1054" customFormat="1" ht="12.5" x14ac:dyDescent="0.25">
      <c r="A50" s="1432"/>
      <c r="B50" s="1443"/>
      <c r="C50" s="1283"/>
      <c r="D50" s="1454"/>
      <c r="E50" s="1485"/>
      <c r="F50" s="1444"/>
      <c r="G50" s="1407"/>
      <c r="H50" s="1391"/>
    </row>
    <row r="51" spans="1:8" s="1054" customFormat="1" ht="12.5" x14ac:dyDescent="0.25">
      <c r="A51" s="1432"/>
      <c r="B51" s="1443"/>
      <c r="C51" s="1283"/>
      <c r="D51" s="1454"/>
      <c r="E51" s="1485"/>
      <c r="F51" s="1444"/>
      <c r="G51" s="1407">
        <v>2</v>
      </c>
      <c r="H51" s="1390" t="s">
        <v>1641</v>
      </c>
    </row>
    <row r="52" spans="1:8" s="1054" customFormat="1" ht="12.5" x14ac:dyDescent="0.25">
      <c r="A52" s="1432"/>
      <c r="B52" s="1443"/>
      <c r="C52" s="1283"/>
      <c r="D52" s="1454"/>
      <c r="E52" s="1485"/>
      <c r="F52" s="1444"/>
      <c r="G52" s="1407"/>
      <c r="H52" s="1391"/>
    </row>
    <row r="53" spans="1:8" s="1054" customFormat="1" x14ac:dyDescent="0.25">
      <c r="A53" s="1432"/>
      <c r="B53" s="1443"/>
      <c r="C53" s="1283"/>
      <c r="D53" s="1454"/>
      <c r="E53" s="1485"/>
      <c r="F53" s="1444"/>
      <c r="G53" s="1062">
        <v>0</v>
      </c>
      <c r="H53" s="1063" t="s">
        <v>1642</v>
      </c>
    </row>
    <row r="54" spans="1:8" ht="42" x14ac:dyDescent="0.25">
      <c r="A54" s="1432"/>
      <c r="B54" s="1443">
        <v>1.1100000000000001</v>
      </c>
      <c r="C54" s="1374" t="s">
        <v>53</v>
      </c>
      <c r="D54" s="1271" t="s">
        <v>470</v>
      </c>
      <c r="E54" s="1273"/>
      <c r="F54" s="1444" t="s">
        <v>503</v>
      </c>
      <c r="G54" s="1046">
        <v>4</v>
      </c>
      <c r="H54" s="1047" t="s">
        <v>504</v>
      </c>
    </row>
    <row r="55" spans="1:8" ht="12.5" x14ac:dyDescent="0.25">
      <c r="A55" s="1432"/>
      <c r="B55" s="1443"/>
      <c r="C55" s="1374"/>
      <c r="D55" s="1271"/>
      <c r="E55" s="1273"/>
      <c r="F55" s="1444"/>
      <c r="G55" s="1278">
        <v>2</v>
      </c>
      <c r="H55" s="1266" t="s">
        <v>505</v>
      </c>
    </row>
    <row r="56" spans="1:8" ht="12.5" x14ac:dyDescent="0.25">
      <c r="A56" s="1432"/>
      <c r="B56" s="1443"/>
      <c r="C56" s="1374"/>
      <c r="D56" s="1271"/>
      <c r="E56" s="1273"/>
      <c r="F56" s="1444"/>
      <c r="G56" s="1279"/>
      <c r="H56" s="1267"/>
    </row>
    <row r="57" spans="1:8" ht="12.5" x14ac:dyDescent="0.25">
      <c r="A57" s="1432"/>
      <c r="B57" s="1443"/>
      <c r="C57" s="1374"/>
      <c r="D57" s="1271"/>
      <c r="E57" s="1273"/>
      <c r="F57" s="1444"/>
      <c r="G57" s="1275"/>
      <c r="H57" s="1277"/>
    </row>
    <row r="58" spans="1:8" x14ac:dyDescent="0.25">
      <c r="A58" s="1432"/>
      <c r="B58" s="1443"/>
      <c r="C58" s="1374"/>
      <c r="D58" s="1271"/>
      <c r="E58" s="1273"/>
      <c r="F58" s="1444"/>
      <c r="G58" s="1044">
        <v>0</v>
      </c>
      <c r="H58" s="1045" t="s">
        <v>506</v>
      </c>
    </row>
    <row r="59" spans="1:8" x14ac:dyDescent="0.25">
      <c r="A59" s="1432"/>
      <c r="B59" s="1445" t="s">
        <v>1643</v>
      </c>
      <c r="C59" s="1365" t="s">
        <v>1465</v>
      </c>
      <c r="D59" s="1271" t="s">
        <v>470</v>
      </c>
      <c r="E59" s="1273" t="s">
        <v>1250</v>
      </c>
      <c r="F59" s="1412" t="s">
        <v>507</v>
      </c>
      <c r="G59" s="1046">
        <v>4</v>
      </c>
      <c r="H59" s="1047" t="s">
        <v>508</v>
      </c>
    </row>
    <row r="60" spans="1:8" ht="12.5" x14ac:dyDescent="0.25">
      <c r="A60" s="1432"/>
      <c r="B60" s="1445"/>
      <c r="C60" s="1365"/>
      <c r="D60" s="1271"/>
      <c r="E60" s="1273"/>
      <c r="F60" s="1412"/>
      <c r="G60" s="1278">
        <v>2</v>
      </c>
      <c r="H60" s="1266" t="s">
        <v>509</v>
      </c>
    </row>
    <row r="61" spans="1:8" ht="12.5" x14ac:dyDescent="0.25">
      <c r="A61" s="1432"/>
      <c r="B61" s="1445"/>
      <c r="C61" s="1365"/>
      <c r="D61" s="1271"/>
      <c r="E61" s="1273"/>
      <c r="F61" s="1412"/>
      <c r="G61" s="1275"/>
      <c r="H61" s="1277"/>
    </row>
    <row r="62" spans="1:8" ht="42" x14ac:dyDescent="0.25">
      <c r="A62" s="1432"/>
      <c r="B62" s="1445"/>
      <c r="C62" s="1365"/>
      <c r="D62" s="1271"/>
      <c r="E62" s="1273"/>
      <c r="F62" s="1412"/>
      <c r="G62" s="1042">
        <v>1</v>
      </c>
      <c r="H62" s="1043" t="s">
        <v>510</v>
      </c>
    </row>
    <row r="63" spans="1:8" x14ac:dyDescent="0.25">
      <c r="A63" s="1432"/>
      <c r="B63" s="1445"/>
      <c r="C63" s="1365"/>
      <c r="D63" s="1271"/>
      <c r="E63" s="1273"/>
      <c r="F63" s="1412"/>
      <c r="G63" s="1044">
        <v>0</v>
      </c>
      <c r="H63" s="1045" t="s">
        <v>511</v>
      </c>
    </row>
    <row r="64" spans="1:8" ht="63" x14ac:dyDescent="0.25">
      <c r="A64" s="1432"/>
      <c r="B64" s="1443">
        <v>1.1120000000000001</v>
      </c>
      <c r="C64" s="1374" t="s">
        <v>54</v>
      </c>
      <c r="D64" s="1271" t="s">
        <v>470</v>
      </c>
      <c r="E64" s="1273"/>
      <c r="F64" s="1444" t="s">
        <v>512</v>
      </c>
      <c r="G64" s="1046">
        <v>4</v>
      </c>
      <c r="H64" s="1047" t="s">
        <v>513</v>
      </c>
    </row>
    <row r="65" spans="1:8" ht="63" x14ac:dyDescent="0.25">
      <c r="A65" s="1432"/>
      <c r="B65" s="1443"/>
      <c r="C65" s="1374"/>
      <c r="D65" s="1271"/>
      <c r="E65" s="1273"/>
      <c r="F65" s="1444"/>
      <c r="G65" s="1042">
        <v>3</v>
      </c>
      <c r="H65" s="1043" t="s">
        <v>514</v>
      </c>
    </row>
    <row r="66" spans="1:8" ht="42" x14ac:dyDescent="0.25">
      <c r="A66" s="1432"/>
      <c r="B66" s="1443"/>
      <c r="C66" s="1374"/>
      <c r="D66" s="1271"/>
      <c r="E66" s="1273"/>
      <c r="F66" s="1444"/>
      <c r="G66" s="1042">
        <v>2</v>
      </c>
      <c r="H66" s="1043" t="s">
        <v>515</v>
      </c>
    </row>
    <row r="67" spans="1:8" x14ac:dyDescent="0.25">
      <c r="A67" s="1432"/>
      <c r="B67" s="1443"/>
      <c r="C67" s="1374"/>
      <c r="D67" s="1271"/>
      <c r="E67" s="1273"/>
      <c r="F67" s="1444"/>
      <c r="G67" s="1042">
        <v>1</v>
      </c>
      <c r="H67" s="1043" t="s">
        <v>516</v>
      </c>
    </row>
    <row r="68" spans="1:8" x14ac:dyDescent="0.25">
      <c r="A68" s="1432"/>
      <c r="B68" s="1443"/>
      <c r="C68" s="1374"/>
      <c r="D68" s="1271"/>
      <c r="E68" s="1273"/>
      <c r="F68" s="1444"/>
      <c r="G68" s="1044">
        <v>0</v>
      </c>
      <c r="H68" s="1045" t="s">
        <v>517</v>
      </c>
    </row>
    <row r="69" spans="1:8" x14ac:dyDescent="0.25">
      <c r="A69" s="1432"/>
      <c r="B69" s="1443">
        <v>1.113</v>
      </c>
      <c r="C69" s="1283" t="s">
        <v>102</v>
      </c>
      <c r="D69" s="1353" t="s">
        <v>470</v>
      </c>
      <c r="E69" s="1355"/>
      <c r="F69" s="1451" t="s">
        <v>518</v>
      </c>
      <c r="G69" s="1048">
        <v>4</v>
      </c>
      <c r="H69" s="1049" t="s">
        <v>519</v>
      </c>
    </row>
    <row r="70" spans="1:8" ht="42" x14ac:dyDescent="0.25">
      <c r="A70" s="1432"/>
      <c r="B70" s="1443"/>
      <c r="C70" s="1283"/>
      <c r="D70" s="1353"/>
      <c r="E70" s="1355"/>
      <c r="F70" s="1451"/>
      <c r="G70" s="1050">
        <v>3</v>
      </c>
      <c r="H70" s="1051" t="s">
        <v>520</v>
      </c>
    </row>
    <row r="71" spans="1:8" x14ac:dyDescent="0.25">
      <c r="A71" s="1432"/>
      <c r="B71" s="1443"/>
      <c r="C71" s="1283"/>
      <c r="D71" s="1353"/>
      <c r="E71" s="1355"/>
      <c r="F71" s="1451"/>
      <c r="G71" s="1050">
        <v>2</v>
      </c>
      <c r="H71" s="1051" t="s">
        <v>521</v>
      </c>
    </row>
    <row r="72" spans="1:8" x14ac:dyDescent="0.25">
      <c r="A72" s="1432"/>
      <c r="B72" s="1443"/>
      <c r="C72" s="1283"/>
      <c r="D72" s="1353"/>
      <c r="E72" s="1355"/>
      <c r="F72" s="1451"/>
      <c r="G72" s="1050">
        <v>1</v>
      </c>
      <c r="H72" s="1051" t="s">
        <v>522</v>
      </c>
    </row>
    <row r="73" spans="1:8" x14ac:dyDescent="0.25">
      <c r="A73" s="1432"/>
      <c r="B73" s="1443"/>
      <c r="C73" s="1283"/>
      <c r="D73" s="1353"/>
      <c r="E73" s="1355"/>
      <c r="F73" s="1451"/>
      <c r="G73" s="1052">
        <v>0</v>
      </c>
      <c r="H73" s="1053" t="s">
        <v>523</v>
      </c>
    </row>
    <row r="74" spans="1:8" x14ac:dyDescent="0.25">
      <c r="A74" s="1432"/>
      <c r="B74" s="1443">
        <v>1.1140000000000001</v>
      </c>
      <c r="C74" s="1270" t="s">
        <v>151</v>
      </c>
      <c r="D74" s="1271" t="s">
        <v>470</v>
      </c>
      <c r="E74" s="1273" t="s">
        <v>1251</v>
      </c>
      <c r="F74" s="1412" t="s">
        <v>524</v>
      </c>
      <c r="G74" s="1046">
        <v>4</v>
      </c>
      <c r="H74" s="1047" t="s">
        <v>525</v>
      </c>
    </row>
    <row r="75" spans="1:8" ht="12.5" x14ac:dyDescent="0.25">
      <c r="A75" s="1432"/>
      <c r="B75" s="1443"/>
      <c r="C75" s="1270"/>
      <c r="D75" s="1271"/>
      <c r="E75" s="1273"/>
      <c r="F75" s="1412"/>
      <c r="G75" s="1278">
        <v>2</v>
      </c>
      <c r="H75" s="1266" t="s">
        <v>1252</v>
      </c>
    </row>
    <row r="76" spans="1:8" ht="12.5" x14ac:dyDescent="0.25">
      <c r="A76" s="1432"/>
      <c r="B76" s="1443"/>
      <c r="C76" s="1270"/>
      <c r="D76" s="1271"/>
      <c r="E76" s="1273"/>
      <c r="F76" s="1412"/>
      <c r="G76" s="1275"/>
      <c r="H76" s="1277"/>
    </row>
    <row r="77" spans="1:8" x14ac:dyDescent="0.25">
      <c r="A77" s="1432"/>
      <c r="B77" s="1443"/>
      <c r="C77" s="1270"/>
      <c r="D77" s="1271"/>
      <c r="E77" s="1273"/>
      <c r="F77" s="1412"/>
      <c r="G77" s="1042">
        <v>1</v>
      </c>
      <c r="H77" s="1043" t="s">
        <v>526</v>
      </c>
    </row>
    <row r="78" spans="1:8" x14ac:dyDescent="0.25">
      <c r="A78" s="1432"/>
      <c r="B78" s="1443"/>
      <c r="C78" s="1270"/>
      <c r="D78" s="1271"/>
      <c r="E78" s="1273"/>
      <c r="F78" s="1412"/>
      <c r="G78" s="1044">
        <v>0</v>
      </c>
      <c r="H78" s="1045" t="s">
        <v>527</v>
      </c>
    </row>
    <row r="79" spans="1:8" ht="42" x14ac:dyDescent="0.25">
      <c r="A79" s="1432"/>
      <c r="B79" s="1443">
        <v>1.115</v>
      </c>
      <c r="C79" s="1374" t="s">
        <v>55</v>
      </c>
      <c r="D79" s="1271" t="s">
        <v>470</v>
      </c>
      <c r="E79" s="1273"/>
      <c r="F79" s="1444" t="s">
        <v>528</v>
      </c>
      <c r="G79" s="1046">
        <v>4</v>
      </c>
      <c r="H79" s="1047" t="s">
        <v>529</v>
      </c>
    </row>
    <row r="80" spans="1:8" x14ac:dyDescent="0.25">
      <c r="A80" s="1432"/>
      <c r="B80" s="1443"/>
      <c r="C80" s="1374"/>
      <c r="D80" s="1271"/>
      <c r="E80" s="1273"/>
      <c r="F80" s="1444"/>
      <c r="G80" s="1042">
        <v>3</v>
      </c>
      <c r="H80" s="1043" t="s">
        <v>530</v>
      </c>
    </row>
    <row r="81" spans="1:8" x14ac:dyDescent="0.25">
      <c r="A81" s="1432"/>
      <c r="B81" s="1443"/>
      <c r="C81" s="1374"/>
      <c r="D81" s="1271"/>
      <c r="E81" s="1273"/>
      <c r="F81" s="1444"/>
      <c r="G81" s="1042">
        <v>2</v>
      </c>
      <c r="H81" s="1043" t="s">
        <v>531</v>
      </c>
    </row>
    <row r="82" spans="1:8" x14ac:dyDescent="0.25">
      <c r="A82" s="1432"/>
      <c r="B82" s="1443"/>
      <c r="C82" s="1374"/>
      <c r="D82" s="1271"/>
      <c r="E82" s="1273"/>
      <c r="F82" s="1444"/>
      <c r="G82" s="1042">
        <v>1</v>
      </c>
      <c r="H82" s="1043" t="s">
        <v>532</v>
      </c>
    </row>
    <row r="83" spans="1:8" x14ac:dyDescent="0.25">
      <c r="A83" s="1432"/>
      <c r="B83" s="1443"/>
      <c r="C83" s="1374"/>
      <c r="D83" s="1271"/>
      <c r="E83" s="1273"/>
      <c r="F83" s="1444"/>
      <c r="G83" s="1044">
        <v>0</v>
      </c>
      <c r="H83" s="1045" t="s">
        <v>533</v>
      </c>
    </row>
    <row r="84" spans="1:8" ht="12.5" x14ac:dyDescent="0.25">
      <c r="A84" s="1432"/>
      <c r="B84" s="1443">
        <v>1.1160000000000001</v>
      </c>
      <c r="C84" s="1283" t="s">
        <v>92</v>
      </c>
      <c r="D84" s="1271" t="s">
        <v>470</v>
      </c>
      <c r="E84" s="1273"/>
      <c r="F84" s="1412" t="s">
        <v>534</v>
      </c>
      <c r="G84" s="1274">
        <v>4</v>
      </c>
      <c r="H84" s="1276" t="s">
        <v>535</v>
      </c>
    </row>
    <row r="85" spans="1:8" ht="12.5" x14ac:dyDescent="0.25">
      <c r="A85" s="1432"/>
      <c r="B85" s="1443"/>
      <c r="C85" s="1283"/>
      <c r="D85" s="1271"/>
      <c r="E85" s="1273"/>
      <c r="F85" s="1412"/>
      <c r="G85" s="1275"/>
      <c r="H85" s="1277"/>
    </row>
    <row r="86" spans="1:8" ht="12.5" x14ac:dyDescent="0.25">
      <c r="A86" s="1432"/>
      <c r="B86" s="1443"/>
      <c r="C86" s="1283"/>
      <c r="D86" s="1271"/>
      <c r="E86" s="1273"/>
      <c r="F86" s="1412"/>
      <c r="G86" s="1278">
        <v>2</v>
      </c>
      <c r="H86" s="1266" t="s">
        <v>536</v>
      </c>
    </row>
    <row r="87" spans="1:8" ht="12.5" x14ac:dyDescent="0.25">
      <c r="A87" s="1432"/>
      <c r="B87" s="1443"/>
      <c r="C87" s="1283"/>
      <c r="D87" s="1271"/>
      <c r="E87" s="1273"/>
      <c r="F87" s="1412"/>
      <c r="G87" s="1275"/>
      <c r="H87" s="1277"/>
    </row>
    <row r="88" spans="1:8" x14ac:dyDescent="0.25">
      <c r="A88" s="1432"/>
      <c r="B88" s="1443"/>
      <c r="C88" s="1283"/>
      <c r="D88" s="1271"/>
      <c r="E88" s="1273"/>
      <c r="F88" s="1412"/>
      <c r="G88" s="1044">
        <v>0</v>
      </c>
      <c r="H88" s="1045" t="s">
        <v>537</v>
      </c>
    </row>
    <row r="89" spans="1:8" ht="12.5" x14ac:dyDescent="0.25">
      <c r="A89" s="1432"/>
      <c r="B89" s="1443">
        <v>1.117</v>
      </c>
      <c r="C89" s="1283" t="s">
        <v>193</v>
      </c>
      <c r="D89" s="1271" t="s">
        <v>470</v>
      </c>
      <c r="E89" s="1272" t="s">
        <v>1253</v>
      </c>
      <c r="F89" s="1444" t="s">
        <v>538</v>
      </c>
      <c r="G89" s="1274">
        <v>4</v>
      </c>
      <c r="H89" s="1276" t="s">
        <v>539</v>
      </c>
    </row>
    <row r="90" spans="1:8" ht="12.5" x14ac:dyDescent="0.25">
      <c r="A90" s="1432"/>
      <c r="B90" s="1443"/>
      <c r="C90" s="1283"/>
      <c r="D90" s="1271"/>
      <c r="E90" s="1272"/>
      <c r="F90" s="1444"/>
      <c r="G90" s="1279"/>
      <c r="H90" s="1267"/>
    </row>
    <row r="91" spans="1:8" ht="12.5" x14ac:dyDescent="0.25">
      <c r="A91" s="1432"/>
      <c r="B91" s="1443"/>
      <c r="C91" s="1283"/>
      <c r="D91" s="1271"/>
      <c r="E91" s="1272"/>
      <c r="F91" s="1444"/>
      <c r="G91" s="1275"/>
      <c r="H91" s="1277"/>
    </row>
    <row r="92" spans="1:8" ht="12.5" x14ac:dyDescent="0.25">
      <c r="A92" s="1432"/>
      <c r="B92" s="1443"/>
      <c r="C92" s="1283"/>
      <c r="D92" s="1271"/>
      <c r="E92" s="1272"/>
      <c r="F92" s="1444"/>
      <c r="G92" s="1278">
        <v>0</v>
      </c>
      <c r="H92" s="1266" t="s">
        <v>540</v>
      </c>
    </row>
    <row r="93" spans="1:8" ht="12.5" x14ac:dyDescent="0.25">
      <c r="A93" s="1432"/>
      <c r="B93" s="1443"/>
      <c r="C93" s="1283"/>
      <c r="D93" s="1271"/>
      <c r="E93" s="1272"/>
      <c r="F93" s="1444"/>
      <c r="G93" s="1282"/>
      <c r="H93" s="1268"/>
    </row>
    <row r="94" spans="1:8" ht="12.5" x14ac:dyDescent="0.25">
      <c r="A94" s="1432"/>
      <c r="B94" s="1443">
        <v>1.1180000000000001</v>
      </c>
      <c r="C94" s="1283" t="s">
        <v>542</v>
      </c>
      <c r="D94" s="1353" t="s">
        <v>470</v>
      </c>
      <c r="E94" s="1493" t="s">
        <v>1254</v>
      </c>
      <c r="F94" s="1451" t="s">
        <v>543</v>
      </c>
      <c r="G94" s="1361">
        <v>4</v>
      </c>
      <c r="H94" s="1362" t="s">
        <v>544</v>
      </c>
    </row>
    <row r="95" spans="1:8" ht="12.5" x14ac:dyDescent="0.25">
      <c r="A95" s="1432"/>
      <c r="B95" s="1443"/>
      <c r="C95" s="1283"/>
      <c r="D95" s="1353"/>
      <c r="E95" s="1493"/>
      <c r="F95" s="1451"/>
      <c r="G95" s="1358"/>
      <c r="H95" s="1351"/>
    </row>
    <row r="96" spans="1:8" ht="12.5" x14ac:dyDescent="0.25">
      <c r="A96" s="1432"/>
      <c r="B96" s="1443"/>
      <c r="C96" s="1283"/>
      <c r="D96" s="1353"/>
      <c r="E96" s="1493"/>
      <c r="F96" s="1451"/>
      <c r="G96" s="1356">
        <v>2</v>
      </c>
      <c r="H96" s="1349" t="s">
        <v>1255</v>
      </c>
    </row>
    <row r="97" spans="1:8" ht="12.5" x14ac:dyDescent="0.25">
      <c r="A97" s="1432"/>
      <c r="B97" s="1443"/>
      <c r="C97" s="1283"/>
      <c r="D97" s="1353"/>
      <c r="E97" s="1493"/>
      <c r="F97" s="1451"/>
      <c r="G97" s="1358"/>
      <c r="H97" s="1351"/>
    </row>
    <row r="98" spans="1:8" ht="21.5" thickBot="1" x14ac:dyDescent="0.3">
      <c r="A98" s="1432"/>
      <c r="B98" s="1491"/>
      <c r="C98" s="1492"/>
      <c r="D98" s="1468"/>
      <c r="E98" s="1494"/>
      <c r="F98" s="1484"/>
      <c r="G98" s="1064">
        <v>0</v>
      </c>
      <c r="H98" s="1065" t="s">
        <v>545</v>
      </c>
    </row>
    <row r="99" spans="1:8" ht="18.5" thickBot="1" x14ac:dyDescent="0.3">
      <c r="A99" s="1432"/>
      <c r="B99" s="1486" t="s">
        <v>36</v>
      </c>
      <c r="C99" s="1487"/>
      <c r="D99" s="1487"/>
      <c r="E99" s="1487"/>
      <c r="F99" s="1487"/>
      <c r="G99" s="1488"/>
      <c r="H99" s="1489"/>
    </row>
    <row r="100" spans="1:8" ht="42" x14ac:dyDescent="0.25">
      <c r="A100" s="1432"/>
      <c r="B100" s="1434">
        <v>1.2010000000000001</v>
      </c>
      <c r="C100" s="1490" t="s">
        <v>1466</v>
      </c>
      <c r="D100" s="1424" t="s">
        <v>470</v>
      </c>
      <c r="E100" s="1425" t="s">
        <v>1256</v>
      </c>
      <c r="F100" s="1426" t="s">
        <v>546</v>
      </c>
      <c r="G100" s="1040">
        <v>4</v>
      </c>
      <c r="H100" s="1041" t="s">
        <v>547</v>
      </c>
    </row>
    <row r="101" spans="1:8" ht="42" x14ac:dyDescent="0.25">
      <c r="A101" s="1432"/>
      <c r="B101" s="1435"/>
      <c r="C101" s="1283"/>
      <c r="D101" s="1271"/>
      <c r="E101" s="1273"/>
      <c r="F101" s="1412"/>
      <c r="G101" s="1042">
        <v>3</v>
      </c>
      <c r="H101" s="1043" t="s">
        <v>548</v>
      </c>
    </row>
    <row r="102" spans="1:8" ht="42" x14ac:dyDescent="0.25">
      <c r="A102" s="1432"/>
      <c r="B102" s="1435"/>
      <c r="C102" s="1283"/>
      <c r="D102" s="1271"/>
      <c r="E102" s="1273"/>
      <c r="F102" s="1412"/>
      <c r="G102" s="1042">
        <v>2</v>
      </c>
      <c r="H102" s="1043" t="s">
        <v>474</v>
      </c>
    </row>
    <row r="103" spans="1:8" x14ac:dyDescent="0.25">
      <c r="A103" s="1432"/>
      <c r="B103" s="1435"/>
      <c r="C103" s="1283"/>
      <c r="D103" s="1271"/>
      <c r="E103" s="1273"/>
      <c r="F103" s="1412"/>
      <c r="G103" s="1042">
        <v>1</v>
      </c>
      <c r="H103" s="1043" t="s">
        <v>549</v>
      </c>
    </row>
    <row r="104" spans="1:8" x14ac:dyDescent="0.25">
      <c r="A104" s="1432"/>
      <c r="B104" s="1435"/>
      <c r="C104" s="1283"/>
      <c r="D104" s="1271"/>
      <c r="E104" s="1273"/>
      <c r="F104" s="1412"/>
      <c r="G104" s="1044">
        <v>0</v>
      </c>
      <c r="H104" s="1045" t="s">
        <v>550</v>
      </c>
    </row>
    <row r="105" spans="1:8" ht="42" x14ac:dyDescent="0.25">
      <c r="A105" s="1432"/>
      <c r="B105" s="1435">
        <v>1.202</v>
      </c>
      <c r="C105" s="1270" t="s">
        <v>1467</v>
      </c>
      <c r="D105" s="1271" t="s">
        <v>470</v>
      </c>
      <c r="E105" s="1273"/>
      <c r="F105" s="1412" t="s">
        <v>482</v>
      </c>
      <c r="G105" s="1046">
        <v>4</v>
      </c>
      <c r="H105" s="1047" t="s">
        <v>551</v>
      </c>
    </row>
    <row r="106" spans="1:8" x14ac:dyDescent="0.25">
      <c r="A106" s="1432"/>
      <c r="B106" s="1435"/>
      <c r="C106" s="1270"/>
      <c r="D106" s="1271"/>
      <c r="E106" s="1273"/>
      <c r="F106" s="1412"/>
      <c r="G106" s="1042">
        <v>3</v>
      </c>
      <c r="H106" s="1043" t="s">
        <v>484</v>
      </c>
    </row>
    <row r="107" spans="1:8" x14ac:dyDescent="0.25">
      <c r="A107" s="1432"/>
      <c r="B107" s="1435"/>
      <c r="C107" s="1270"/>
      <c r="D107" s="1271"/>
      <c r="E107" s="1273"/>
      <c r="F107" s="1412"/>
      <c r="G107" s="1042">
        <v>2</v>
      </c>
      <c r="H107" s="1043" t="s">
        <v>485</v>
      </c>
    </row>
    <row r="108" spans="1:8" x14ac:dyDescent="0.25">
      <c r="A108" s="1432"/>
      <c r="B108" s="1435"/>
      <c r="C108" s="1270"/>
      <c r="D108" s="1271"/>
      <c r="E108" s="1273"/>
      <c r="F108" s="1412"/>
      <c r="G108" s="1042">
        <v>1</v>
      </c>
      <c r="H108" s="1043" t="s">
        <v>486</v>
      </c>
    </row>
    <row r="109" spans="1:8" x14ac:dyDescent="0.25">
      <c r="A109" s="1432"/>
      <c r="B109" s="1435"/>
      <c r="C109" s="1270"/>
      <c r="D109" s="1271"/>
      <c r="E109" s="1273"/>
      <c r="F109" s="1412"/>
      <c r="G109" s="1044">
        <v>0</v>
      </c>
      <c r="H109" s="1045" t="s">
        <v>487</v>
      </c>
    </row>
    <row r="110" spans="1:8" x14ac:dyDescent="0.25">
      <c r="A110" s="1432"/>
      <c r="B110" s="1435">
        <v>1.2030000000000001</v>
      </c>
      <c r="C110" s="1270" t="s">
        <v>71</v>
      </c>
      <c r="D110" s="1271" t="s">
        <v>470</v>
      </c>
      <c r="E110" s="1273"/>
      <c r="F110" s="1412" t="s">
        <v>552</v>
      </c>
      <c r="G110" s="1046">
        <v>4</v>
      </c>
      <c r="H110" s="1047" t="s">
        <v>553</v>
      </c>
    </row>
    <row r="111" spans="1:8" ht="12.5" x14ac:dyDescent="0.25">
      <c r="A111" s="1432"/>
      <c r="B111" s="1435"/>
      <c r="C111" s="1270"/>
      <c r="D111" s="1271"/>
      <c r="E111" s="1273"/>
      <c r="F111" s="1412"/>
      <c r="G111" s="1278">
        <v>2</v>
      </c>
      <c r="H111" s="1266" t="s">
        <v>1252</v>
      </c>
    </row>
    <row r="112" spans="1:8" ht="12.5" x14ac:dyDescent="0.25">
      <c r="A112" s="1432"/>
      <c r="B112" s="1435"/>
      <c r="C112" s="1270"/>
      <c r="D112" s="1271"/>
      <c r="E112" s="1273"/>
      <c r="F112" s="1412"/>
      <c r="G112" s="1275"/>
      <c r="H112" s="1277"/>
    </row>
    <row r="113" spans="1:8" x14ac:dyDescent="0.25">
      <c r="A113" s="1432"/>
      <c r="B113" s="1435"/>
      <c r="C113" s="1270"/>
      <c r="D113" s="1271"/>
      <c r="E113" s="1273"/>
      <c r="F113" s="1412"/>
      <c r="G113" s="1042">
        <v>1</v>
      </c>
      <c r="H113" s="1043" t="s">
        <v>554</v>
      </c>
    </row>
    <row r="114" spans="1:8" x14ac:dyDescent="0.25">
      <c r="A114" s="1432"/>
      <c r="B114" s="1435"/>
      <c r="C114" s="1270"/>
      <c r="D114" s="1271"/>
      <c r="E114" s="1273"/>
      <c r="F114" s="1412"/>
      <c r="G114" s="1044">
        <v>0</v>
      </c>
      <c r="H114" s="1045" t="s">
        <v>555</v>
      </c>
    </row>
    <row r="115" spans="1:8" ht="12.5" x14ac:dyDescent="0.25">
      <c r="A115" s="1432"/>
      <c r="B115" s="1427">
        <v>1.204</v>
      </c>
      <c r="C115" s="1270" t="s">
        <v>93</v>
      </c>
      <c r="D115" s="1271" t="s">
        <v>470</v>
      </c>
      <c r="E115" s="1273" t="s">
        <v>1251</v>
      </c>
      <c r="F115" s="1412" t="s">
        <v>556</v>
      </c>
      <c r="G115" s="1274">
        <v>4</v>
      </c>
      <c r="H115" s="1276" t="s">
        <v>535</v>
      </c>
    </row>
    <row r="116" spans="1:8" ht="12.5" x14ac:dyDescent="0.25">
      <c r="A116" s="1432"/>
      <c r="B116" s="1427"/>
      <c r="C116" s="1270"/>
      <c r="D116" s="1271"/>
      <c r="E116" s="1273"/>
      <c r="F116" s="1412"/>
      <c r="G116" s="1275"/>
      <c r="H116" s="1277"/>
    </row>
    <row r="117" spans="1:8" ht="12.5" x14ac:dyDescent="0.25">
      <c r="A117" s="1432"/>
      <c r="B117" s="1427"/>
      <c r="C117" s="1270"/>
      <c r="D117" s="1271"/>
      <c r="E117" s="1273"/>
      <c r="F117" s="1412"/>
      <c r="G117" s="1278">
        <v>2</v>
      </c>
      <c r="H117" s="1266" t="s">
        <v>536</v>
      </c>
    </row>
    <row r="118" spans="1:8" ht="12.5" x14ac:dyDescent="0.25">
      <c r="A118" s="1432"/>
      <c r="B118" s="1427"/>
      <c r="C118" s="1270"/>
      <c r="D118" s="1271"/>
      <c r="E118" s="1273"/>
      <c r="F118" s="1412"/>
      <c r="G118" s="1275"/>
      <c r="H118" s="1277"/>
    </row>
    <row r="119" spans="1:8" x14ac:dyDescent="0.25">
      <c r="A119" s="1432"/>
      <c r="B119" s="1427"/>
      <c r="C119" s="1270"/>
      <c r="D119" s="1271"/>
      <c r="E119" s="1273"/>
      <c r="F119" s="1412"/>
      <c r="G119" s="1044">
        <v>0</v>
      </c>
      <c r="H119" s="1045" t="s">
        <v>557</v>
      </c>
    </row>
    <row r="120" spans="1:8" x14ac:dyDescent="0.25">
      <c r="A120" s="1432"/>
      <c r="B120" s="1435">
        <v>1.2050000000000001</v>
      </c>
      <c r="C120" s="1360" t="s">
        <v>1468</v>
      </c>
      <c r="D120" s="1271" t="s">
        <v>470</v>
      </c>
      <c r="E120" s="1273"/>
      <c r="F120" s="1412" t="s">
        <v>558</v>
      </c>
      <c r="G120" s="1046">
        <v>4</v>
      </c>
      <c r="H120" s="1047" t="s">
        <v>559</v>
      </c>
    </row>
    <row r="121" spans="1:8" x14ac:dyDescent="0.25">
      <c r="A121" s="1432"/>
      <c r="B121" s="1435"/>
      <c r="C121" s="1360"/>
      <c r="D121" s="1271"/>
      <c r="E121" s="1273"/>
      <c r="F121" s="1412"/>
      <c r="G121" s="1042">
        <v>3</v>
      </c>
      <c r="H121" s="1043" t="s">
        <v>560</v>
      </c>
    </row>
    <row r="122" spans="1:8" x14ac:dyDescent="0.25">
      <c r="A122" s="1432"/>
      <c r="B122" s="1435"/>
      <c r="C122" s="1360"/>
      <c r="D122" s="1271"/>
      <c r="E122" s="1273"/>
      <c r="F122" s="1412"/>
      <c r="G122" s="1042">
        <v>2</v>
      </c>
      <c r="H122" s="1043" t="s">
        <v>561</v>
      </c>
    </row>
    <row r="123" spans="1:8" ht="42" x14ac:dyDescent="0.25">
      <c r="A123" s="1432"/>
      <c r="B123" s="1435"/>
      <c r="C123" s="1360"/>
      <c r="D123" s="1271"/>
      <c r="E123" s="1273"/>
      <c r="F123" s="1412"/>
      <c r="G123" s="1042">
        <v>1</v>
      </c>
      <c r="H123" s="1043" t="s">
        <v>562</v>
      </c>
    </row>
    <row r="124" spans="1:8" x14ac:dyDescent="0.25">
      <c r="A124" s="1432"/>
      <c r="B124" s="1435"/>
      <c r="C124" s="1360"/>
      <c r="D124" s="1271"/>
      <c r="E124" s="1273"/>
      <c r="F124" s="1412"/>
      <c r="G124" s="1044">
        <v>0</v>
      </c>
      <c r="H124" s="1045" t="s">
        <v>563</v>
      </c>
    </row>
    <row r="125" spans="1:8" ht="12.5" x14ac:dyDescent="0.25">
      <c r="A125" s="1432"/>
      <c r="B125" s="1427">
        <v>1.206</v>
      </c>
      <c r="C125" s="1270" t="s">
        <v>194</v>
      </c>
      <c r="D125" s="1271" t="s">
        <v>470</v>
      </c>
      <c r="E125" s="1272" t="s">
        <v>1253</v>
      </c>
      <c r="F125" s="1412" t="s">
        <v>564</v>
      </c>
      <c r="G125" s="1274">
        <v>4</v>
      </c>
      <c r="H125" s="1276" t="s">
        <v>565</v>
      </c>
    </row>
    <row r="126" spans="1:8" ht="12.5" x14ac:dyDescent="0.25">
      <c r="A126" s="1432"/>
      <c r="B126" s="1427"/>
      <c r="C126" s="1270"/>
      <c r="D126" s="1271"/>
      <c r="E126" s="1272"/>
      <c r="F126" s="1412"/>
      <c r="G126" s="1275"/>
      <c r="H126" s="1277"/>
    </row>
    <row r="127" spans="1:8" ht="12.5" x14ac:dyDescent="0.25">
      <c r="A127" s="1432"/>
      <c r="B127" s="1427"/>
      <c r="C127" s="1270"/>
      <c r="D127" s="1271"/>
      <c r="E127" s="1272"/>
      <c r="F127" s="1412"/>
      <c r="G127" s="1278">
        <v>2</v>
      </c>
      <c r="H127" s="1266" t="s">
        <v>566</v>
      </c>
    </row>
    <row r="128" spans="1:8" ht="12.5" x14ac:dyDescent="0.25">
      <c r="A128" s="1432"/>
      <c r="B128" s="1427"/>
      <c r="C128" s="1270"/>
      <c r="D128" s="1271"/>
      <c r="E128" s="1272"/>
      <c r="F128" s="1412"/>
      <c r="G128" s="1275"/>
      <c r="H128" s="1277"/>
    </row>
    <row r="129" spans="1:8" x14ac:dyDescent="0.25">
      <c r="A129" s="1432"/>
      <c r="B129" s="1427"/>
      <c r="C129" s="1270"/>
      <c r="D129" s="1271"/>
      <c r="E129" s="1272"/>
      <c r="F129" s="1412"/>
      <c r="G129" s="1066">
        <v>0</v>
      </c>
      <c r="H129" s="1067" t="s">
        <v>567</v>
      </c>
    </row>
    <row r="130" spans="1:8" x14ac:dyDescent="0.25">
      <c r="A130" s="1432"/>
      <c r="B130" s="1435">
        <v>1.2070000000000001</v>
      </c>
      <c r="C130" s="1283" t="s">
        <v>1469</v>
      </c>
      <c r="D130" s="1271" t="s">
        <v>470</v>
      </c>
      <c r="E130" s="1273"/>
      <c r="F130" s="1412" t="s">
        <v>500</v>
      </c>
      <c r="G130" s="1046">
        <v>4</v>
      </c>
      <c r="H130" s="1047" t="s">
        <v>568</v>
      </c>
    </row>
    <row r="131" spans="1:8" ht="12.5" x14ac:dyDescent="0.25">
      <c r="A131" s="1432"/>
      <c r="B131" s="1435"/>
      <c r="C131" s="1283"/>
      <c r="D131" s="1271"/>
      <c r="E131" s="1273"/>
      <c r="F131" s="1412"/>
      <c r="G131" s="1278">
        <v>2</v>
      </c>
      <c r="H131" s="1266" t="s">
        <v>502</v>
      </c>
    </row>
    <row r="132" spans="1:8" ht="12.5" x14ac:dyDescent="0.25">
      <c r="A132" s="1432"/>
      <c r="B132" s="1435"/>
      <c r="C132" s="1283"/>
      <c r="D132" s="1271"/>
      <c r="E132" s="1273"/>
      <c r="F132" s="1412"/>
      <c r="G132" s="1279"/>
      <c r="H132" s="1267"/>
    </row>
    <row r="133" spans="1:8" ht="12.5" x14ac:dyDescent="0.25">
      <c r="A133" s="1432"/>
      <c r="B133" s="1435"/>
      <c r="C133" s="1283"/>
      <c r="D133" s="1271"/>
      <c r="E133" s="1273"/>
      <c r="F133" s="1412"/>
      <c r="G133" s="1275"/>
      <c r="H133" s="1277"/>
    </row>
    <row r="134" spans="1:8" x14ac:dyDescent="0.25">
      <c r="A134" s="1432"/>
      <c r="B134" s="1435"/>
      <c r="C134" s="1283"/>
      <c r="D134" s="1271"/>
      <c r="E134" s="1273"/>
      <c r="F134" s="1412"/>
      <c r="G134" s="1044">
        <v>0</v>
      </c>
      <c r="H134" s="1045" t="s">
        <v>499</v>
      </c>
    </row>
    <row r="135" spans="1:8" ht="42" x14ac:dyDescent="0.25">
      <c r="A135" s="1432"/>
      <c r="B135" s="1435">
        <v>1.208</v>
      </c>
      <c r="C135" s="1283" t="s">
        <v>569</v>
      </c>
      <c r="D135" s="1353" t="s">
        <v>470</v>
      </c>
      <c r="E135" s="1485"/>
      <c r="F135" s="1451" t="s">
        <v>570</v>
      </c>
      <c r="G135" s="1068">
        <v>4</v>
      </c>
      <c r="H135" s="1049" t="s">
        <v>571</v>
      </c>
    </row>
    <row r="136" spans="1:8" x14ac:dyDescent="0.25">
      <c r="A136" s="1432"/>
      <c r="B136" s="1435"/>
      <c r="C136" s="1283"/>
      <c r="D136" s="1353"/>
      <c r="E136" s="1485"/>
      <c r="F136" s="1451"/>
      <c r="G136" s="1050">
        <v>3</v>
      </c>
      <c r="H136" s="1051" t="s">
        <v>572</v>
      </c>
    </row>
    <row r="137" spans="1:8" x14ac:dyDescent="0.25">
      <c r="A137" s="1432"/>
      <c r="B137" s="1435"/>
      <c r="C137" s="1283"/>
      <c r="D137" s="1353"/>
      <c r="E137" s="1485"/>
      <c r="F137" s="1451"/>
      <c r="G137" s="1050">
        <v>2</v>
      </c>
      <c r="H137" s="1051" t="s">
        <v>573</v>
      </c>
    </row>
    <row r="138" spans="1:8" x14ac:dyDescent="0.25">
      <c r="A138" s="1432"/>
      <c r="B138" s="1435"/>
      <c r="C138" s="1283"/>
      <c r="D138" s="1353"/>
      <c r="E138" s="1485"/>
      <c r="F138" s="1451"/>
      <c r="G138" s="1050">
        <v>1</v>
      </c>
      <c r="H138" s="1051" t="s">
        <v>574</v>
      </c>
    </row>
    <row r="139" spans="1:8" x14ac:dyDescent="0.25">
      <c r="A139" s="1432"/>
      <c r="B139" s="1435"/>
      <c r="C139" s="1283"/>
      <c r="D139" s="1353"/>
      <c r="E139" s="1485"/>
      <c r="F139" s="1451"/>
      <c r="G139" s="1064">
        <v>0</v>
      </c>
      <c r="H139" s="1053" t="s">
        <v>499</v>
      </c>
    </row>
    <row r="140" spans="1:8" ht="12.5" x14ac:dyDescent="0.25">
      <c r="A140" s="1432"/>
      <c r="B140" s="1427">
        <v>1.2090000000000001</v>
      </c>
      <c r="C140" s="1270" t="s">
        <v>1240</v>
      </c>
      <c r="D140" s="1271" t="s">
        <v>470</v>
      </c>
      <c r="E140" s="1273" t="s">
        <v>1257</v>
      </c>
      <c r="F140" s="1412" t="s">
        <v>575</v>
      </c>
      <c r="G140" s="1274">
        <v>4</v>
      </c>
      <c r="H140" s="1276" t="s">
        <v>576</v>
      </c>
    </row>
    <row r="141" spans="1:8" ht="12.5" x14ac:dyDescent="0.25">
      <c r="A141" s="1432"/>
      <c r="B141" s="1427"/>
      <c r="C141" s="1270"/>
      <c r="D141" s="1271"/>
      <c r="E141" s="1273"/>
      <c r="F141" s="1412"/>
      <c r="G141" s="1275"/>
      <c r="H141" s="1277"/>
    </row>
    <row r="142" spans="1:8" ht="12.5" x14ac:dyDescent="0.25">
      <c r="A142" s="1432"/>
      <c r="B142" s="1427"/>
      <c r="C142" s="1270"/>
      <c r="D142" s="1271"/>
      <c r="E142" s="1273"/>
      <c r="F142" s="1412"/>
      <c r="G142" s="1278">
        <v>2</v>
      </c>
      <c r="H142" s="1266" t="s">
        <v>577</v>
      </c>
    </row>
    <row r="143" spans="1:8" ht="12.5" x14ac:dyDescent="0.25">
      <c r="A143" s="1432"/>
      <c r="B143" s="1427"/>
      <c r="C143" s="1270"/>
      <c r="D143" s="1271"/>
      <c r="E143" s="1273"/>
      <c r="F143" s="1412"/>
      <c r="G143" s="1275"/>
      <c r="H143" s="1286"/>
    </row>
    <row r="144" spans="1:8" x14ac:dyDescent="0.25">
      <c r="A144" s="1432"/>
      <c r="B144" s="1427"/>
      <c r="C144" s="1270"/>
      <c r="D144" s="1271"/>
      <c r="E144" s="1273"/>
      <c r="F144" s="1412"/>
      <c r="G144" s="1069">
        <v>0</v>
      </c>
      <c r="H144" s="1070" t="s">
        <v>578</v>
      </c>
    </row>
    <row r="145" spans="1:8" ht="63" x14ac:dyDescent="0.25">
      <c r="A145" s="1432"/>
      <c r="B145" s="1427">
        <v>1.21</v>
      </c>
      <c r="C145" s="1270" t="s">
        <v>64</v>
      </c>
      <c r="D145" s="1271" t="s">
        <v>470</v>
      </c>
      <c r="E145" s="1273"/>
      <c r="F145" s="1412" t="s">
        <v>579</v>
      </c>
      <c r="G145" s="1071">
        <v>4</v>
      </c>
      <c r="H145" s="1072" t="s">
        <v>580</v>
      </c>
    </row>
    <row r="146" spans="1:8" x14ac:dyDescent="0.25">
      <c r="A146" s="1432"/>
      <c r="B146" s="1427"/>
      <c r="C146" s="1270"/>
      <c r="D146" s="1271"/>
      <c r="E146" s="1273"/>
      <c r="F146" s="1412"/>
      <c r="G146" s="1042">
        <v>3</v>
      </c>
      <c r="H146" s="1043" t="s">
        <v>581</v>
      </c>
    </row>
    <row r="147" spans="1:8" x14ac:dyDescent="0.25">
      <c r="A147" s="1432"/>
      <c r="B147" s="1427"/>
      <c r="C147" s="1270"/>
      <c r="D147" s="1271"/>
      <c r="E147" s="1273"/>
      <c r="F147" s="1412"/>
      <c r="G147" s="1042">
        <v>2</v>
      </c>
      <c r="H147" s="1043" t="s">
        <v>582</v>
      </c>
    </row>
    <row r="148" spans="1:8" x14ac:dyDescent="0.25">
      <c r="A148" s="1432"/>
      <c r="B148" s="1427"/>
      <c r="C148" s="1270"/>
      <c r="D148" s="1271"/>
      <c r="E148" s="1273"/>
      <c r="F148" s="1412"/>
      <c r="G148" s="1042">
        <v>1</v>
      </c>
      <c r="H148" s="1043" t="s">
        <v>583</v>
      </c>
    </row>
    <row r="149" spans="1:8" x14ac:dyDescent="0.25">
      <c r="A149" s="1432"/>
      <c r="B149" s="1427"/>
      <c r="C149" s="1270"/>
      <c r="D149" s="1271"/>
      <c r="E149" s="1273"/>
      <c r="F149" s="1412"/>
      <c r="G149" s="1066">
        <v>0</v>
      </c>
      <c r="H149" s="1045" t="s">
        <v>584</v>
      </c>
    </row>
    <row r="150" spans="1:8" ht="63" x14ac:dyDescent="0.25">
      <c r="A150" s="1432"/>
      <c r="B150" s="1427">
        <v>1.2110000000000001</v>
      </c>
      <c r="C150" s="1270" t="s">
        <v>132</v>
      </c>
      <c r="D150" s="1271" t="s">
        <v>470</v>
      </c>
      <c r="E150" s="1273"/>
      <c r="F150" s="1412" t="s">
        <v>585</v>
      </c>
      <c r="G150" s="1046">
        <v>4</v>
      </c>
      <c r="H150" s="1047" t="s">
        <v>586</v>
      </c>
    </row>
    <row r="151" spans="1:8" x14ac:dyDescent="0.25">
      <c r="A151" s="1432"/>
      <c r="B151" s="1427"/>
      <c r="C151" s="1270"/>
      <c r="D151" s="1271"/>
      <c r="E151" s="1273"/>
      <c r="F151" s="1412"/>
      <c r="G151" s="1042">
        <v>3</v>
      </c>
      <c r="H151" s="1043" t="s">
        <v>587</v>
      </c>
    </row>
    <row r="152" spans="1:8" x14ac:dyDescent="0.25">
      <c r="A152" s="1432"/>
      <c r="B152" s="1427"/>
      <c r="C152" s="1270"/>
      <c r="D152" s="1271"/>
      <c r="E152" s="1273"/>
      <c r="F152" s="1412"/>
      <c r="G152" s="1042">
        <v>2</v>
      </c>
      <c r="H152" s="1043" t="s">
        <v>588</v>
      </c>
    </row>
    <row r="153" spans="1:8" x14ac:dyDescent="0.25">
      <c r="A153" s="1432"/>
      <c r="B153" s="1427"/>
      <c r="C153" s="1270"/>
      <c r="D153" s="1271"/>
      <c r="E153" s="1273"/>
      <c r="F153" s="1412"/>
      <c r="G153" s="1042">
        <v>1</v>
      </c>
      <c r="H153" s="1043" t="s">
        <v>589</v>
      </c>
    </row>
    <row r="154" spans="1:8" x14ac:dyDescent="0.25">
      <c r="A154" s="1432"/>
      <c r="B154" s="1427"/>
      <c r="C154" s="1270"/>
      <c r="D154" s="1271"/>
      <c r="E154" s="1273"/>
      <c r="F154" s="1412"/>
      <c r="G154" s="1044">
        <v>0</v>
      </c>
      <c r="H154" s="1045" t="s">
        <v>590</v>
      </c>
    </row>
    <row r="155" spans="1:8" ht="12.5" x14ac:dyDescent="0.25">
      <c r="A155" s="1432"/>
      <c r="B155" s="1464">
        <v>1.212</v>
      </c>
      <c r="C155" s="1270" t="s">
        <v>115</v>
      </c>
      <c r="D155" s="1353" t="s">
        <v>470</v>
      </c>
      <c r="E155" s="1355" t="s">
        <v>1258</v>
      </c>
      <c r="F155" s="1451" t="s">
        <v>591</v>
      </c>
      <c r="G155" s="1361">
        <v>4</v>
      </c>
      <c r="H155" s="1362" t="s">
        <v>592</v>
      </c>
    </row>
    <row r="156" spans="1:8" ht="12.5" x14ac:dyDescent="0.25">
      <c r="A156" s="1432"/>
      <c r="B156" s="1464"/>
      <c r="C156" s="1270"/>
      <c r="D156" s="1353"/>
      <c r="E156" s="1355"/>
      <c r="F156" s="1451"/>
      <c r="G156" s="1358"/>
      <c r="H156" s="1351"/>
    </row>
    <row r="157" spans="1:8" ht="12.5" x14ac:dyDescent="0.25">
      <c r="A157" s="1432"/>
      <c r="B157" s="1464"/>
      <c r="C157" s="1270"/>
      <c r="D157" s="1353"/>
      <c r="E157" s="1355"/>
      <c r="F157" s="1451"/>
      <c r="G157" s="1356">
        <v>2</v>
      </c>
      <c r="H157" s="1349" t="s">
        <v>593</v>
      </c>
    </row>
    <row r="158" spans="1:8" ht="12.5" x14ac:dyDescent="0.25">
      <c r="A158" s="1432"/>
      <c r="B158" s="1464"/>
      <c r="C158" s="1270"/>
      <c r="D158" s="1353"/>
      <c r="E158" s="1355"/>
      <c r="F158" s="1451"/>
      <c r="G158" s="1358"/>
      <c r="H158" s="1351"/>
    </row>
    <row r="159" spans="1:8" ht="21.5" thickBot="1" x14ac:dyDescent="0.3">
      <c r="A159" s="1433"/>
      <c r="B159" s="1482"/>
      <c r="C159" s="1429"/>
      <c r="D159" s="1468"/>
      <c r="E159" s="1483"/>
      <c r="F159" s="1484"/>
      <c r="G159" s="1064">
        <v>0</v>
      </c>
      <c r="H159" s="1065" t="s">
        <v>594</v>
      </c>
    </row>
    <row r="160" spans="1:8" ht="18.5" thickBot="1" x14ac:dyDescent="0.3">
      <c r="A160" s="1431" t="s">
        <v>595</v>
      </c>
      <c r="B160" s="1379" t="s">
        <v>39</v>
      </c>
      <c r="C160" s="1380"/>
      <c r="D160" s="1380"/>
      <c r="E160" s="1380"/>
      <c r="F160" s="1380"/>
      <c r="G160" s="1292"/>
      <c r="H160" s="1293"/>
    </row>
    <row r="161" spans="1:8" ht="18.5" thickBot="1" x14ac:dyDescent="0.3">
      <c r="A161" s="1432"/>
      <c r="B161" s="1480" t="s">
        <v>37</v>
      </c>
      <c r="C161" s="1481"/>
      <c r="D161" s="1481"/>
      <c r="E161" s="1481"/>
      <c r="F161" s="1481"/>
      <c r="G161" s="1477"/>
      <c r="H161" s="1478"/>
    </row>
    <row r="162" spans="1:8" x14ac:dyDescent="0.25">
      <c r="A162" s="1432"/>
      <c r="B162" s="1469">
        <v>2.101</v>
      </c>
      <c r="C162" s="1471" t="s">
        <v>65</v>
      </c>
      <c r="D162" s="1424" t="s">
        <v>470</v>
      </c>
      <c r="E162" s="1425" t="s">
        <v>1259</v>
      </c>
      <c r="F162" s="1426" t="s">
        <v>596</v>
      </c>
      <c r="G162" s="1071">
        <v>4</v>
      </c>
      <c r="H162" s="1072" t="s">
        <v>597</v>
      </c>
    </row>
    <row r="163" spans="1:8" ht="42" x14ac:dyDescent="0.25">
      <c r="A163" s="1432"/>
      <c r="B163" s="1427"/>
      <c r="C163" s="1399"/>
      <c r="D163" s="1271"/>
      <c r="E163" s="1273"/>
      <c r="F163" s="1412"/>
      <c r="G163" s="1042">
        <v>3</v>
      </c>
      <c r="H163" s="1043" t="s">
        <v>598</v>
      </c>
    </row>
    <row r="164" spans="1:8" ht="42" x14ac:dyDescent="0.25">
      <c r="A164" s="1432"/>
      <c r="B164" s="1427"/>
      <c r="C164" s="1399"/>
      <c r="D164" s="1271"/>
      <c r="E164" s="1273"/>
      <c r="F164" s="1412"/>
      <c r="G164" s="1042">
        <v>2</v>
      </c>
      <c r="H164" s="1043" t="s">
        <v>599</v>
      </c>
    </row>
    <row r="165" spans="1:8" x14ac:dyDescent="0.25">
      <c r="A165" s="1432"/>
      <c r="B165" s="1427"/>
      <c r="C165" s="1399"/>
      <c r="D165" s="1271"/>
      <c r="E165" s="1273"/>
      <c r="F165" s="1412"/>
      <c r="G165" s="1042">
        <v>1</v>
      </c>
      <c r="H165" s="1043" t="s">
        <v>600</v>
      </c>
    </row>
    <row r="166" spans="1:8" x14ac:dyDescent="0.25">
      <c r="A166" s="1432"/>
      <c r="B166" s="1427"/>
      <c r="C166" s="1399"/>
      <c r="D166" s="1271"/>
      <c r="E166" s="1273"/>
      <c r="F166" s="1412"/>
      <c r="G166" s="1066">
        <v>0</v>
      </c>
      <c r="H166" s="1067" t="s">
        <v>601</v>
      </c>
    </row>
    <row r="167" spans="1:8" ht="63" x14ac:dyDescent="0.25">
      <c r="A167" s="1432"/>
      <c r="B167" s="1427">
        <v>2.1019999999999999</v>
      </c>
      <c r="C167" s="1399" t="s">
        <v>1470</v>
      </c>
      <c r="D167" s="1271" t="s">
        <v>470</v>
      </c>
      <c r="E167" s="1273"/>
      <c r="F167" s="1412" t="s">
        <v>602</v>
      </c>
      <c r="G167" s="1046">
        <v>4</v>
      </c>
      <c r="H167" s="1047" t="s">
        <v>603</v>
      </c>
    </row>
    <row r="168" spans="1:8" ht="63" x14ac:dyDescent="0.25">
      <c r="A168" s="1432"/>
      <c r="B168" s="1427"/>
      <c r="C168" s="1399"/>
      <c r="D168" s="1271"/>
      <c r="E168" s="1273"/>
      <c r="F168" s="1412"/>
      <c r="G168" s="1042">
        <v>3</v>
      </c>
      <c r="H168" s="1043" t="s">
        <v>604</v>
      </c>
    </row>
    <row r="169" spans="1:8" x14ac:dyDescent="0.25">
      <c r="A169" s="1432"/>
      <c r="B169" s="1427"/>
      <c r="C169" s="1399"/>
      <c r="D169" s="1271"/>
      <c r="E169" s="1273"/>
      <c r="F169" s="1412"/>
      <c r="G169" s="1042">
        <v>2</v>
      </c>
      <c r="H169" s="1043" t="s">
        <v>605</v>
      </c>
    </row>
    <row r="170" spans="1:8" x14ac:dyDescent="0.25">
      <c r="A170" s="1432"/>
      <c r="B170" s="1427"/>
      <c r="C170" s="1399"/>
      <c r="D170" s="1271"/>
      <c r="E170" s="1273"/>
      <c r="F170" s="1412"/>
      <c r="G170" s="1042">
        <v>1</v>
      </c>
      <c r="H170" s="1043" t="s">
        <v>606</v>
      </c>
    </row>
    <row r="171" spans="1:8" x14ac:dyDescent="0.25">
      <c r="A171" s="1432"/>
      <c r="B171" s="1427"/>
      <c r="C171" s="1399"/>
      <c r="D171" s="1271"/>
      <c r="E171" s="1273"/>
      <c r="F171" s="1412"/>
      <c r="G171" s="1044">
        <v>0</v>
      </c>
      <c r="H171" s="1045" t="s">
        <v>607</v>
      </c>
    </row>
    <row r="172" spans="1:8" ht="42" x14ac:dyDescent="0.25">
      <c r="A172" s="1432"/>
      <c r="B172" s="1435">
        <v>2.1030000000000002</v>
      </c>
      <c r="C172" s="1385" t="s">
        <v>1471</v>
      </c>
      <c r="D172" s="1271" t="s">
        <v>470</v>
      </c>
      <c r="E172" s="1273"/>
      <c r="F172" s="1412" t="s">
        <v>608</v>
      </c>
      <c r="G172" s="1071">
        <v>4</v>
      </c>
      <c r="H172" s="1072" t="s">
        <v>609</v>
      </c>
    </row>
    <row r="173" spans="1:8" ht="42" x14ac:dyDescent="0.25">
      <c r="A173" s="1432"/>
      <c r="B173" s="1435"/>
      <c r="C173" s="1385"/>
      <c r="D173" s="1271"/>
      <c r="E173" s="1273"/>
      <c r="F173" s="1412"/>
      <c r="G173" s="1042">
        <v>3</v>
      </c>
      <c r="H173" s="1043" t="s">
        <v>610</v>
      </c>
    </row>
    <row r="174" spans="1:8" ht="42" x14ac:dyDescent="0.25">
      <c r="A174" s="1432"/>
      <c r="B174" s="1435"/>
      <c r="C174" s="1385"/>
      <c r="D174" s="1271"/>
      <c r="E174" s="1273"/>
      <c r="F174" s="1412"/>
      <c r="G174" s="1042">
        <v>2</v>
      </c>
      <c r="H174" s="1043" t="s">
        <v>611</v>
      </c>
    </row>
    <row r="175" spans="1:8" x14ac:dyDescent="0.25">
      <c r="A175" s="1432"/>
      <c r="B175" s="1435"/>
      <c r="C175" s="1385"/>
      <c r="D175" s="1271"/>
      <c r="E175" s="1273"/>
      <c r="F175" s="1412"/>
      <c r="G175" s="1042">
        <v>1</v>
      </c>
      <c r="H175" s="1043" t="s">
        <v>612</v>
      </c>
    </row>
    <row r="176" spans="1:8" x14ac:dyDescent="0.25">
      <c r="A176" s="1432"/>
      <c r="B176" s="1435"/>
      <c r="C176" s="1385"/>
      <c r="D176" s="1271"/>
      <c r="E176" s="1273"/>
      <c r="F176" s="1412"/>
      <c r="G176" s="1066">
        <v>0</v>
      </c>
      <c r="H176" s="1067" t="s">
        <v>613</v>
      </c>
    </row>
    <row r="177" spans="1:8" ht="63" x14ac:dyDescent="0.25">
      <c r="A177" s="1432"/>
      <c r="B177" s="1435">
        <v>2.1040000000000001</v>
      </c>
      <c r="C177" s="1399" t="s">
        <v>1472</v>
      </c>
      <c r="D177" s="1271" t="s">
        <v>470</v>
      </c>
      <c r="E177" s="1273"/>
      <c r="F177" s="1412" t="s">
        <v>614</v>
      </c>
      <c r="G177" s="1046">
        <v>4</v>
      </c>
      <c r="H177" s="1047" t="s">
        <v>615</v>
      </c>
    </row>
    <row r="178" spans="1:8" ht="42" x14ac:dyDescent="0.25">
      <c r="A178" s="1432"/>
      <c r="B178" s="1435"/>
      <c r="C178" s="1399"/>
      <c r="D178" s="1271"/>
      <c r="E178" s="1273"/>
      <c r="F178" s="1412"/>
      <c r="G178" s="1042">
        <v>3</v>
      </c>
      <c r="H178" s="1043" t="s">
        <v>616</v>
      </c>
    </row>
    <row r="179" spans="1:8" ht="42" x14ac:dyDescent="0.25">
      <c r="A179" s="1432"/>
      <c r="B179" s="1435"/>
      <c r="C179" s="1399"/>
      <c r="D179" s="1271"/>
      <c r="E179" s="1273"/>
      <c r="F179" s="1412"/>
      <c r="G179" s="1042">
        <v>2</v>
      </c>
      <c r="H179" s="1043" t="s">
        <v>617</v>
      </c>
    </row>
    <row r="180" spans="1:8" x14ac:dyDescent="0.25">
      <c r="A180" s="1432"/>
      <c r="B180" s="1435"/>
      <c r="C180" s="1399"/>
      <c r="D180" s="1271"/>
      <c r="E180" s="1273"/>
      <c r="F180" s="1412"/>
      <c r="G180" s="1042">
        <v>1</v>
      </c>
      <c r="H180" s="1043" t="s">
        <v>618</v>
      </c>
    </row>
    <row r="181" spans="1:8" x14ac:dyDescent="0.25">
      <c r="A181" s="1432"/>
      <c r="B181" s="1435"/>
      <c r="C181" s="1399"/>
      <c r="D181" s="1271"/>
      <c r="E181" s="1273"/>
      <c r="F181" s="1412"/>
      <c r="G181" s="1044">
        <v>0</v>
      </c>
      <c r="H181" s="1045" t="s">
        <v>619</v>
      </c>
    </row>
    <row r="182" spans="1:8" ht="42" x14ac:dyDescent="0.25">
      <c r="A182" s="1432"/>
      <c r="B182" s="1479" t="s">
        <v>1260</v>
      </c>
      <c r="C182" s="1383" t="s">
        <v>620</v>
      </c>
      <c r="D182" s="1353" t="s">
        <v>541</v>
      </c>
      <c r="E182" s="1354" t="s">
        <v>1261</v>
      </c>
      <c r="F182" s="1446" t="s">
        <v>621</v>
      </c>
      <c r="G182" s="1068">
        <v>4</v>
      </c>
      <c r="H182" s="1051" t="s">
        <v>1262</v>
      </c>
    </row>
    <row r="183" spans="1:8" ht="42" x14ac:dyDescent="0.25">
      <c r="A183" s="1432"/>
      <c r="B183" s="1479"/>
      <c r="C183" s="1383"/>
      <c r="D183" s="1353"/>
      <c r="E183" s="1354"/>
      <c r="F183" s="1446"/>
      <c r="G183" s="1050">
        <v>2</v>
      </c>
      <c r="H183" s="1051" t="s">
        <v>1644</v>
      </c>
    </row>
    <row r="184" spans="1:8" x14ac:dyDescent="0.25">
      <c r="A184" s="1432"/>
      <c r="B184" s="1479"/>
      <c r="C184" s="1383"/>
      <c r="D184" s="1353"/>
      <c r="E184" s="1354"/>
      <c r="F184" s="1446"/>
      <c r="G184" s="1064">
        <v>0</v>
      </c>
      <c r="H184" s="1065" t="s">
        <v>622</v>
      </c>
    </row>
    <row r="185" spans="1:8" ht="42" x14ac:dyDescent="0.25">
      <c r="A185" s="1432"/>
      <c r="B185" s="1427">
        <v>2.1059999999999999</v>
      </c>
      <c r="C185" s="1399" t="s">
        <v>5</v>
      </c>
      <c r="D185" s="1271" t="s">
        <v>623</v>
      </c>
      <c r="E185" s="1273" t="s">
        <v>1261</v>
      </c>
      <c r="F185" s="1412" t="s">
        <v>624</v>
      </c>
      <c r="G185" s="1048">
        <v>4</v>
      </c>
      <c r="H185" s="1049" t="s">
        <v>625</v>
      </c>
    </row>
    <row r="186" spans="1:8" ht="42" x14ac:dyDescent="0.25">
      <c r="A186" s="1432"/>
      <c r="B186" s="1427"/>
      <c r="C186" s="1399"/>
      <c r="D186" s="1271"/>
      <c r="E186" s="1273"/>
      <c r="F186" s="1412"/>
      <c r="G186" s="1042">
        <v>3</v>
      </c>
      <c r="H186" s="1043" t="s">
        <v>626</v>
      </c>
    </row>
    <row r="187" spans="1:8" ht="42" x14ac:dyDescent="0.25">
      <c r="A187" s="1432"/>
      <c r="B187" s="1427"/>
      <c r="C187" s="1399"/>
      <c r="D187" s="1271"/>
      <c r="E187" s="1273"/>
      <c r="F187" s="1412"/>
      <c r="G187" s="1042">
        <v>2</v>
      </c>
      <c r="H187" s="1043" t="s">
        <v>627</v>
      </c>
    </row>
    <row r="188" spans="1:8" x14ac:dyDescent="0.25">
      <c r="A188" s="1432"/>
      <c r="B188" s="1427"/>
      <c r="C188" s="1399"/>
      <c r="D188" s="1271"/>
      <c r="E188" s="1273"/>
      <c r="F188" s="1412"/>
      <c r="G188" s="1042">
        <v>1</v>
      </c>
      <c r="H188" s="1043" t="s">
        <v>628</v>
      </c>
    </row>
    <row r="189" spans="1:8" x14ac:dyDescent="0.25">
      <c r="A189" s="1432"/>
      <c r="B189" s="1427"/>
      <c r="C189" s="1399"/>
      <c r="D189" s="1271"/>
      <c r="E189" s="1273"/>
      <c r="F189" s="1412"/>
      <c r="G189" s="1044">
        <v>0</v>
      </c>
      <c r="H189" s="1045" t="s">
        <v>629</v>
      </c>
    </row>
    <row r="190" spans="1:8" ht="84" x14ac:dyDescent="0.25">
      <c r="A190" s="1432"/>
      <c r="B190" s="1435">
        <v>2.1070000000000002</v>
      </c>
      <c r="C190" s="1398" t="s">
        <v>56</v>
      </c>
      <c r="D190" s="1271" t="s">
        <v>623</v>
      </c>
      <c r="E190" s="1273"/>
      <c r="F190" s="1412" t="s">
        <v>630</v>
      </c>
      <c r="G190" s="1071">
        <v>4</v>
      </c>
      <c r="H190" s="1072" t="s">
        <v>631</v>
      </c>
    </row>
    <row r="191" spans="1:8" ht="63" x14ac:dyDescent="0.25">
      <c r="A191" s="1432"/>
      <c r="B191" s="1435"/>
      <c r="C191" s="1398"/>
      <c r="D191" s="1271"/>
      <c r="E191" s="1273"/>
      <c r="F191" s="1412"/>
      <c r="G191" s="1042">
        <v>3</v>
      </c>
      <c r="H191" s="1043" t="s">
        <v>632</v>
      </c>
    </row>
    <row r="192" spans="1:8" ht="63" x14ac:dyDescent="0.25">
      <c r="A192" s="1432"/>
      <c r="B192" s="1435"/>
      <c r="C192" s="1398"/>
      <c r="D192" s="1271"/>
      <c r="E192" s="1273"/>
      <c r="F192" s="1412"/>
      <c r="G192" s="1042">
        <v>2</v>
      </c>
      <c r="H192" s="1043" t="s">
        <v>633</v>
      </c>
    </row>
    <row r="193" spans="1:8" x14ac:dyDescent="0.25">
      <c r="A193" s="1432"/>
      <c r="B193" s="1435"/>
      <c r="C193" s="1398"/>
      <c r="D193" s="1271"/>
      <c r="E193" s="1273"/>
      <c r="F193" s="1412"/>
      <c r="G193" s="1042">
        <v>1</v>
      </c>
      <c r="H193" s="1043" t="s">
        <v>634</v>
      </c>
    </row>
    <row r="194" spans="1:8" x14ac:dyDescent="0.25">
      <c r="A194" s="1432"/>
      <c r="B194" s="1435"/>
      <c r="C194" s="1398"/>
      <c r="D194" s="1271"/>
      <c r="E194" s="1273"/>
      <c r="F194" s="1412"/>
      <c r="G194" s="1066">
        <v>0</v>
      </c>
      <c r="H194" s="1067" t="s">
        <v>635</v>
      </c>
    </row>
    <row r="195" spans="1:8" ht="42" x14ac:dyDescent="0.25">
      <c r="A195" s="1432"/>
      <c r="B195" s="1435">
        <v>2.1080000000000001</v>
      </c>
      <c r="C195" s="1399" t="s">
        <v>1473</v>
      </c>
      <c r="D195" s="1271" t="s">
        <v>470</v>
      </c>
      <c r="E195" s="1273"/>
      <c r="F195" s="1412" t="s">
        <v>636</v>
      </c>
      <c r="G195" s="1046">
        <v>4</v>
      </c>
      <c r="H195" s="1047" t="s">
        <v>637</v>
      </c>
    </row>
    <row r="196" spans="1:8" ht="42" x14ac:dyDescent="0.25">
      <c r="A196" s="1432"/>
      <c r="B196" s="1435"/>
      <c r="C196" s="1399"/>
      <c r="D196" s="1271"/>
      <c r="E196" s="1273"/>
      <c r="F196" s="1412"/>
      <c r="G196" s="1042">
        <v>3</v>
      </c>
      <c r="H196" s="1043" t="s">
        <v>638</v>
      </c>
    </row>
    <row r="197" spans="1:8" x14ac:dyDescent="0.25">
      <c r="A197" s="1432"/>
      <c r="B197" s="1435"/>
      <c r="C197" s="1399"/>
      <c r="D197" s="1271"/>
      <c r="E197" s="1273"/>
      <c r="F197" s="1412"/>
      <c r="G197" s="1042">
        <v>2</v>
      </c>
      <c r="H197" s="1043" t="s">
        <v>639</v>
      </c>
    </row>
    <row r="198" spans="1:8" x14ac:dyDescent="0.25">
      <c r="A198" s="1432"/>
      <c r="B198" s="1435"/>
      <c r="C198" s="1399"/>
      <c r="D198" s="1271"/>
      <c r="E198" s="1273"/>
      <c r="F198" s="1412"/>
      <c r="G198" s="1042">
        <v>1</v>
      </c>
      <c r="H198" s="1043" t="s">
        <v>640</v>
      </c>
    </row>
    <row r="199" spans="1:8" x14ac:dyDescent="0.25">
      <c r="A199" s="1432"/>
      <c r="B199" s="1435"/>
      <c r="C199" s="1399"/>
      <c r="D199" s="1271"/>
      <c r="E199" s="1273"/>
      <c r="F199" s="1412"/>
      <c r="G199" s="1044">
        <v>0</v>
      </c>
      <c r="H199" s="1045" t="s">
        <v>641</v>
      </c>
    </row>
    <row r="200" spans="1:8" x14ac:dyDescent="0.25">
      <c r="A200" s="1432"/>
      <c r="B200" s="1435">
        <v>2.109</v>
      </c>
      <c r="C200" s="1270" t="s">
        <v>133</v>
      </c>
      <c r="D200" s="1271" t="s">
        <v>642</v>
      </c>
      <c r="E200" s="1273" t="s">
        <v>1263</v>
      </c>
      <c r="F200" s="1412" t="s">
        <v>643</v>
      </c>
      <c r="G200" s="1073">
        <v>4</v>
      </c>
      <c r="H200" s="1056" t="s">
        <v>1264</v>
      </c>
    </row>
    <row r="201" spans="1:8" ht="42" x14ac:dyDescent="0.25">
      <c r="A201" s="1432"/>
      <c r="B201" s="1435"/>
      <c r="C201" s="1270"/>
      <c r="D201" s="1271"/>
      <c r="E201" s="1273"/>
      <c r="F201" s="1412"/>
      <c r="G201" s="1074">
        <v>2</v>
      </c>
      <c r="H201" s="1075" t="s">
        <v>1265</v>
      </c>
    </row>
    <row r="202" spans="1:8" x14ac:dyDescent="0.25">
      <c r="A202" s="1432"/>
      <c r="B202" s="1435"/>
      <c r="C202" s="1270"/>
      <c r="D202" s="1271"/>
      <c r="E202" s="1273"/>
      <c r="F202" s="1412"/>
      <c r="G202" s="1076">
        <v>0</v>
      </c>
      <c r="H202" s="1077" t="s">
        <v>1266</v>
      </c>
    </row>
    <row r="203" spans="1:8" x14ac:dyDescent="0.25">
      <c r="A203" s="1432"/>
      <c r="B203" s="1427">
        <v>2.11</v>
      </c>
      <c r="C203" s="1399" t="s">
        <v>134</v>
      </c>
      <c r="D203" s="1271" t="s">
        <v>470</v>
      </c>
      <c r="E203" s="1273"/>
      <c r="F203" s="1412" t="s">
        <v>644</v>
      </c>
      <c r="G203" s="1046">
        <v>4</v>
      </c>
      <c r="H203" s="1047" t="s">
        <v>645</v>
      </c>
    </row>
    <row r="204" spans="1:8" x14ac:dyDescent="0.25">
      <c r="A204" s="1432"/>
      <c r="B204" s="1427"/>
      <c r="C204" s="1399"/>
      <c r="D204" s="1271"/>
      <c r="E204" s="1273"/>
      <c r="F204" s="1412"/>
      <c r="G204" s="1042">
        <v>3</v>
      </c>
      <c r="H204" s="1043" t="s">
        <v>646</v>
      </c>
    </row>
    <row r="205" spans="1:8" x14ac:dyDescent="0.25">
      <c r="A205" s="1432"/>
      <c r="B205" s="1427"/>
      <c r="C205" s="1399"/>
      <c r="D205" s="1271"/>
      <c r="E205" s="1273"/>
      <c r="F205" s="1412"/>
      <c r="G205" s="1042">
        <v>2</v>
      </c>
      <c r="H205" s="1043" t="s">
        <v>647</v>
      </c>
    </row>
    <row r="206" spans="1:8" x14ac:dyDescent="0.25">
      <c r="A206" s="1432"/>
      <c r="B206" s="1427"/>
      <c r="C206" s="1399"/>
      <c r="D206" s="1271"/>
      <c r="E206" s="1273"/>
      <c r="F206" s="1412"/>
      <c r="G206" s="1042">
        <v>1</v>
      </c>
      <c r="H206" s="1043" t="s">
        <v>648</v>
      </c>
    </row>
    <row r="207" spans="1:8" ht="21.5" thickBot="1" x14ac:dyDescent="0.3">
      <c r="A207" s="1432"/>
      <c r="B207" s="1428"/>
      <c r="C207" s="1415"/>
      <c r="D207" s="1416"/>
      <c r="E207" s="1417"/>
      <c r="F207" s="1418"/>
      <c r="G207" s="1066">
        <v>0</v>
      </c>
      <c r="H207" s="1067" t="s">
        <v>649</v>
      </c>
    </row>
    <row r="208" spans="1:8" ht="18.5" thickBot="1" x14ac:dyDescent="0.3">
      <c r="A208" s="1432"/>
      <c r="B208" s="1475" t="s">
        <v>36</v>
      </c>
      <c r="C208" s="1476"/>
      <c r="D208" s="1476"/>
      <c r="E208" s="1476"/>
      <c r="F208" s="1476"/>
      <c r="G208" s="1477"/>
      <c r="H208" s="1478"/>
    </row>
    <row r="209" spans="1:8" x14ac:dyDescent="0.25">
      <c r="A209" s="1432"/>
      <c r="B209" s="1469">
        <v>2.2010000000000001</v>
      </c>
      <c r="C209" s="1471" t="s">
        <v>1645</v>
      </c>
      <c r="D209" s="1424" t="s">
        <v>470</v>
      </c>
      <c r="E209" s="1425" t="s">
        <v>1259</v>
      </c>
      <c r="F209" s="1426" t="s">
        <v>650</v>
      </c>
      <c r="G209" s="1071">
        <v>4</v>
      </c>
      <c r="H209" s="1072" t="s">
        <v>651</v>
      </c>
    </row>
    <row r="210" spans="1:8" ht="42" x14ac:dyDescent="0.25">
      <c r="A210" s="1432"/>
      <c r="B210" s="1427"/>
      <c r="C210" s="1399"/>
      <c r="D210" s="1271"/>
      <c r="E210" s="1273"/>
      <c r="F210" s="1412"/>
      <c r="G210" s="1042">
        <v>3</v>
      </c>
      <c r="H210" s="1043" t="s">
        <v>652</v>
      </c>
    </row>
    <row r="211" spans="1:8" ht="42" x14ac:dyDescent="0.25">
      <c r="A211" s="1432"/>
      <c r="B211" s="1427"/>
      <c r="C211" s="1399"/>
      <c r="D211" s="1271"/>
      <c r="E211" s="1273"/>
      <c r="F211" s="1412"/>
      <c r="G211" s="1042">
        <v>2</v>
      </c>
      <c r="H211" s="1043" t="s">
        <v>653</v>
      </c>
    </row>
    <row r="212" spans="1:8" x14ac:dyDescent="0.25">
      <c r="A212" s="1432"/>
      <c r="B212" s="1427"/>
      <c r="C212" s="1399"/>
      <c r="D212" s="1271"/>
      <c r="E212" s="1273"/>
      <c r="F212" s="1412"/>
      <c r="G212" s="1042">
        <v>1</v>
      </c>
      <c r="H212" s="1043" t="s">
        <v>654</v>
      </c>
    </row>
    <row r="213" spans="1:8" x14ac:dyDescent="0.25">
      <c r="A213" s="1432"/>
      <c r="B213" s="1427"/>
      <c r="C213" s="1399"/>
      <c r="D213" s="1271"/>
      <c r="E213" s="1273"/>
      <c r="F213" s="1412"/>
      <c r="G213" s="1066">
        <v>0</v>
      </c>
      <c r="H213" s="1067" t="s">
        <v>601</v>
      </c>
    </row>
    <row r="214" spans="1:8" ht="42" x14ac:dyDescent="0.25">
      <c r="A214" s="1432"/>
      <c r="B214" s="1435">
        <v>2.202</v>
      </c>
      <c r="C214" s="1399" t="s">
        <v>1474</v>
      </c>
      <c r="D214" s="1271" t="s">
        <v>470</v>
      </c>
      <c r="E214" s="1273"/>
      <c r="F214" s="1412" t="s">
        <v>655</v>
      </c>
      <c r="G214" s="1046">
        <v>4</v>
      </c>
      <c r="H214" s="1047" t="s">
        <v>656</v>
      </c>
    </row>
    <row r="215" spans="1:8" ht="42" x14ac:dyDescent="0.25">
      <c r="A215" s="1432"/>
      <c r="B215" s="1435"/>
      <c r="C215" s="1399"/>
      <c r="D215" s="1271"/>
      <c r="E215" s="1273"/>
      <c r="F215" s="1412"/>
      <c r="G215" s="1042">
        <v>3</v>
      </c>
      <c r="H215" s="1043" t="s">
        <v>657</v>
      </c>
    </row>
    <row r="216" spans="1:8" x14ac:dyDescent="0.25">
      <c r="A216" s="1432"/>
      <c r="B216" s="1435"/>
      <c r="C216" s="1399"/>
      <c r="D216" s="1271"/>
      <c r="E216" s="1273"/>
      <c r="F216" s="1412"/>
      <c r="G216" s="1042">
        <v>2</v>
      </c>
      <c r="H216" s="1043" t="s">
        <v>658</v>
      </c>
    </row>
    <row r="217" spans="1:8" x14ac:dyDescent="0.25">
      <c r="A217" s="1432"/>
      <c r="B217" s="1435"/>
      <c r="C217" s="1399"/>
      <c r="D217" s="1271"/>
      <c r="E217" s="1273"/>
      <c r="F217" s="1412"/>
      <c r="G217" s="1042">
        <v>1</v>
      </c>
      <c r="H217" s="1043" t="s">
        <v>659</v>
      </c>
    </row>
    <row r="218" spans="1:8" x14ac:dyDescent="0.25">
      <c r="A218" s="1432"/>
      <c r="B218" s="1435"/>
      <c r="C218" s="1399"/>
      <c r="D218" s="1271"/>
      <c r="E218" s="1273"/>
      <c r="F218" s="1412"/>
      <c r="G218" s="1044">
        <v>0</v>
      </c>
      <c r="H218" s="1045" t="s">
        <v>613</v>
      </c>
    </row>
    <row r="219" spans="1:8" x14ac:dyDescent="0.25">
      <c r="A219" s="1432"/>
      <c r="B219" s="1419" t="s">
        <v>1267</v>
      </c>
      <c r="C219" s="1383" t="s">
        <v>1475</v>
      </c>
      <c r="D219" s="1271" t="s">
        <v>470</v>
      </c>
      <c r="E219" s="1273"/>
      <c r="F219" s="1412" t="s">
        <v>660</v>
      </c>
      <c r="G219" s="1071">
        <v>4</v>
      </c>
      <c r="H219" s="1072" t="s">
        <v>661</v>
      </c>
    </row>
    <row r="220" spans="1:8" ht="42" x14ac:dyDescent="0.25">
      <c r="A220" s="1432"/>
      <c r="B220" s="1419"/>
      <c r="C220" s="1383"/>
      <c r="D220" s="1271"/>
      <c r="E220" s="1273"/>
      <c r="F220" s="1412"/>
      <c r="G220" s="1042">
        <v>3</v>
      </c>
      <c r="H220" s="1043" t="s">
        <v>662</v>
      </c>
    </row>
    <row r="221" spans="1:8" x14ac:dyDescent="0.25">
      <c r="A221" s="1432"/>
      <c r="B221" s="1419"/>
      <c r="C221" s="1383"/>
      <c r="D221" s="1271"/>
      <c r="E221" s="1273"/>
      <c r="F221" s="1412"/>
      <c r="G221" s="1042">
        <v>2</v>
      </c>
      <c r="H221" s="1043" t="s">
        <v>1268</v>
      </c>
    </row>
    <row r="222" spans="1:8" x14ac:dyDescent="0.25">
      <c r="A222" s="1432"/>
      <c r="B222" s="1419"/>
      <c r="C222" s="1383"/>
      <c r="D222" s="1271"/>
      <c r="E222" s="1273"/>
      <c r="F222" s="1412"/>
      <c r="G222" s="1042">
        <v>1</v>
      </c>
      <c r="H222" s="1043" t="s">
        <v>612</v>
      </c>
    </row>
    <row r="223" spans="1:8" x14ac:dyDescent="0.25">
      <c r="A223" s="1432"/>
      <c r="B223" s="1419"/>
      <c r="C223" s="1383"/>
      <c r="D223" s="1271"/>
      <c r="E223" s="1273"/>
      <c r="F223" s="1412"/>
      <c r="G223" s="1066">
        <v>0</v>
      </c>
      <c r="H223" s="1067" t="s">
        <v>613</v>
      </c>
    </row>
    <row r="224" spans="1:8" x14ac:dyDescent="0.25">
      <c r="A224" s="1432"/>
      <c r="B224" s="1435">
        <v>2.2040000000000002</v>
      </c>
      <c r="C224" s="1399" t="s">
        <v>15</v>
      </c>
      <c r="D224" s="1271" t="s">
        <v>623</v>
      </c>
      <c r="E224" s="1273"/>
      <c r="F224" s="1412" t="s">
        <v>663</v>
      </c>
      <c r="G224" s="1046">
        <v>4</v>
      </c>
      <c r="H224" s="1047" t="s">
        <v>664</v>
      </c>
    </row>
    <row r="225" spans="1:8" ht="42" x14ac:dyDescent="0.25">
      <c r="A225" s="1432"/>
      <c r="B225" s="1435"/>
      <c r="C225" s="1399"/>
      <c r="D225" s="1271"/>
      <c r="E225" s="1273"/>
      <c r="F225" s="1412"/>
      <c r="G225" s="1042">
        <v>3</v>
      </c>
      <c r="H225" s="1043" t="s">
        <v>665</v>
      </c>
    </row>
    <row r="226" spans="1:8" x14ac:dyDescent="0.25">
      <c r="A226" s="1432"/>
      <c r="B226" s="1435"/>
      <c r="C226" s="1399"/>
      <c r="D226" s="1271"/>
      <c r="E226" s="1273"/>
      <c r="F226" s="1412"/>
      <c r="G226" s="1042">
        <v>2</v>
      </c>
      <c r="H226" s="1043" t="s">
        <v>666</v>
      </c>
    </row>
    <row r="227" spans="1:8" x14ac:dyDescent="0.25">
      <c r="A227" s="1432"/>
      <c r="B227" s="1435"/>
      <c r="C227" s="1399"/>
      <c r="D227" s="1271"/>
      <c r="E227" s="1273"/>
      <c r="F227" s="1412"/>
      <c r="G227" s="1042">
        <v>1</v>
      </c>
      <c r="H227" s="1043" t="s">
        <v>667</v>
      </c>
    </row>
    <row r="228" spans="1:8" x14ac:dyDescent="0.25">
      <c r="A228" s="1432"/>
      <c r="B228" s="1435"/>
      <c r="C228" s="1399"/>
      <c r="D228" s="1271"/>
      <c r="E228" s="1273"/>
      <c r="F228" s="1412"/>
      <c r="G228" s="1044">
        <v>0</v>
      </c>
      <c r="H228" s="1045" t="s">
        <v>668</v>
      </c>
    </row>
    <row r="229" spans="1:8" ht="42" x14ac:dyDescent="0.25">
      <c r="A229" s="1432"/>
      <c r="B229" s="1435">
        <v>2.2050000000000001</v>
      </c>
      <c r="C229" s="1399" t="s">
        <v>10</v>
      </c>
      <c r="D229" s="1271" t="s">
        <v>470</v>
      </c>
      <c r="E229" s="1273"/>
      <c r="F229" s="1412" t="s">
        <v>636</v>
      </c>
      <c r="G229" s="1071">
        <v>4</v>
      </c>
      <c r="H229" s="1047" t="s">
        <v>669</v>
      </c>
    </row>
    <row r="230" spans="1:8" ht="42" x14ac:dyDescent="0.25">
      <c r="A230" s="1432"/>
      <c r="B230" s="1435"/>
      <c r="C230" s="1399"/>
      <c r="D230" s="1271"/>
      <c r="E230" s="1273"/>
      <c r="F230" s="1412"/>
      <c r="G230" s="1042">
        <v>3</v>
      </c>
      <c r="H230" s="1043" t="s">
        <v>670</v>
      </c>
    </row>
    <row r="231" spans="1:8" x14ac:dyDescent="0.25">
      <c r="A231" s="1432"/>
      <c r="B231" s="1435"/>
      <c r="C231" s="1399"/>
      <c r="D231" s="1271"/>
      <c r="E231" s="1273"/>
      <c r="F231" s="1412"/>
      <c r="G231" s="1042">
        <v>2</v>
      </c>
      <c r="H231" s="1043" t="s">
        <v>639</v>
      </c>
    </row>
    <row r="232" spans="1:8" x14ac:dyDescent="0.25">
      <c r="A232" s="1432"/>
      <c r="B232" s="1435"/>
      <c r="C232" s="1399"/>
      <c r="D232" s="1271"/>
      <c r="E232" s="1273"/>
      <c r="F232" s="1412"/>
      <c r="G232" s="1042">
        <v>1</v>
      </c>
      <c r="H232" s="1043" t="s">
        <v>640</v>
      </c>
    </row>
    <row r="233" spans="1:8" x14ac:dyDescent="0.25">
      <c r="A233" s="1432"/>
      <c r="B233" s="1435"/>
      <c r="C233" s="1399"/>
      <c r="D233" s="1271"/>
      <c r="E233" s="1273"/>
      <c r="F233" s="1412"/>
      <c r="G233" s="1066">
        <v>0</v>
      </c>
      <c r="H233" s="1045" t="s">
        <v>641</v>
      </c>
    </row>
    <row r="234" spans="1:8" x14ac:dyDescent="0.25">
      <c r="A234" s="1432"/>
      <c r="B234" s="1427">
        <v>2.206</v>
      </c>
      <c r="C234" s="1399" t="s">
        <v>69</v>
      </c>
      <c r="D234" s="1271" t="s">
        <v>623</v>
      </c>
      <c r="E234" s="1273" t="s">
        <v>1269</v>
      </c>
      <c r="F234" s="1412" t="s">
        <v>671</v>
      </c>
      <c r="G234" s="1046">
        <v>4</v>
      </c>
      <c r="H234" s="1072" t="s">
        <v>672</v>
      </c>
    </row>
    <row r="235" spans="1:8" x14ac:dyDescent="0.25">
      <c r="A235" s="1432"/>
      <c r="B235" s="1427"/>
      <c r="C235" s="1399"/>
      <c r="D235" s="1271"/>
      <c r="E235" s="1273"/>
      <c r="F235" s="1412"/>
      <c r="G235" s="1042">
        <v>3</v>
      </c>
      <c r="H235" s="1043" t="s">
        <v>673</v>
      </c>
    </row>
    <row r="236" spans="1:8" x14ac:dyDescent="0.25">
      <c r="A236" s="1432"/>
      <c r="B236" s="1427"/>
      <c r="C236" s="1399"/>
      <c r="D236" s="1271"/>
      <c r="E236" s="1273"/>
      <c r="F236" s="1412"/>
      <c r="G236" s="1042">
        <v>2</v>
      </c>
      <c r="H236" s="1043" t="s">
        <v>674</v>
      </c>
    </row>
    <row r="237" spans="1:8" x14ac:dyDescent="0.25">
      <c r="A237" s="1432"/>
      <c r="B237" s="1427"/>
      <c r="C237" s="1399"/>
      <c r="D237" s="1271"/>
      <c r="E237" s="1273"/>
      <c r="F237" s="1412"/>
      <c r="G237" s="1042">
        <v>1</v>
      </c>
      <c r="H237" s="1043" t="s">
        <v>675</v>
      </c>
    </row>
    <row r="238" spans="1:8" x14ac:dyDescent="0.25">
      <c r="A238" s="1432"/>
      <c r="B238" s="1427"/>
      <c r="C238" s="1399"/>
      <c r="D238" s="1271"/>
      <c r="E238" s="1273"/>
      <c r="F238" s="1412"/>
      <c r="G238" s="1044">
        <v>0</v>
      </c>
      <c r="H238" s="1045" t="s">
        <v>676</v>
      </c>
    </row>
    <row r="239" spans="1:8" ht="84" x14ac:dyDescent="0.25">
      <c r="A239" s="1432"/>
      <c r="B239" s="1435">
        <v>2.2069999999999999</v>
      </c>
      <c r="C239" s="1399" t="s">
        <v>11</v>
      </c>
      <c r="D239" s="1271" t="s">
        <v>623</v>
      </c>
      <c r="E239" s="1273"/>
      <c r="F239" s="1412" t="s">
        <v>677</v>
      </c>
      <c r="G239" s="1071">
        <v>4</v>
      </c>
      <c r="H239" s="1072" t="s">
        <v>678</v>
      </c>
    </row>
    <row r="240" spans="1:8" ht="63" x14ac:dyDescent="0.25">
      <c r="A240" s="1432"/>
      <c r="B240" s="1435"/>
      <c r="C240" s="1399"/>
      <c r="D240" s="1271"/>
      <c r="E240" s="1273"/>
      <c r="F240" s="1412"/>
      <c r="G240" s="1042">
        <v>3</v>
      </c>
      <c r="H240" s="1043" t="s">
        <v>679</v>
      </c>
    </row>
    <row r="241" spans="1:8" ht="63" x14ac:dyDescent="0.25">
      <c r="A241" s="1432"/>
      <c r="B241" s="1435"/>
      <c r="C241" s="1399"/>
      <c r="D241" s="1271"/>
      <c r="E241" s="1273"/>
      <c r="F241" s="1412"/>
      <c r="G241" s="1042">
        <v>2</v>
      </c>
      <c r="H241" s="1043" t="s">
        <v>633</v>
      </c>
    </row>
    <row r="242" spans="1:8" x14ac:dyDescent="0.25">
      <c r="A242" s="1432"/>
      <c r="B242" s="1435"/>
      <c r="C242" s="1399"/>
      <c r="D242" s="1271"/>
      <c r="E242" s="1273"/>
      <c r="F242" s="1412"/>
      <c r="G242" s="1042">
        <v>1</v>
      </c>
      <c r="H242" s="1043" t="s">
        <v>634</v>
      </c>
    </row>
    <row r="243" spans="1:8" ht="21.5" thickBot="1" x14ac:dyDescent="0.3">
      <c r="A243" s="1433"/>
      <c r="B243" s="1467"/>
      <c r="C243" s="1415"/>
      <c r="D243" s="1416"/>
      <c r="E243" s="1417"/>
      <c r="F243" s="1418"/>
      <c r="G243" s="1066">
        <v>0</v>
      </c>
      <c r="H243" s="1067" t="s">
        <v>635</v>
      </c>
    </row>
    <row r="244" spans="1:8" ht="18.5" thickBot="1" x14ac:dyDescent="0.3">
      <c r="A244" s="1431" t="s">
        <v>680</v>
      </c>
      <c r="B244" s="1369" t="s">
        <v>17</v>
      </c>
      <c r="C244" s="1370"/>
      <c r="D244" s="1370"/>
      <c r="E244" s="1370"/>
      <c r="F244" s="1370"/>
      <c r="G244" s="1292"/>
      <c r="H244" s="1293"/>
    </row>
    <row r="245" spans="1:8" ht="42" x14ac:dyDescent="0.25">
      <c r="A245" s="1432"/>
      <c r="B245" s="1470">
        <v>3.101</v>
      </c>
      <c r="C245" s="1471" t="s">
        <v>1476</v>
      </c>
      <c r="D245" s="1472" t="s">
        <v>1270</v>
      </c>
      <c r="E245" s="1473" t="s">
        <v>1271</v>
      </c>
      <c r="F245" s="1474" t="s">
        <v>681</v>
      </c>
      <c r="G245" s="1068">
        <v>4</v>
      </c>
      <c r="H245" s="1078" t="s">
        <v>1272</v>
      </c>
    </row>
    <row r="246" spans="1:8" ht="42" x14ac:dyDescent="0.25">
      <c r="A246" s="1432"/>
      <c r="B246" s="1464"/>
      <c r="C246" s="1399"/>
      <c r="D246" s="1353"/>
      <c r="E246" s="1354"/>
      <c r="F246" s="1446"/>
      <c r="G246" s="1050">
        <v>3</v>
      </c>
      <c r="H246" s="1051" t="s">
        <v>1273</v>
      </c>
    </row>
    <row r="247" spans="1:8" ht="42" x14ac:dyDescent="0.25">
      <c r="A247" s="1432"/>
      <c r="B247" s="1464"/>
      <c r="C247" s="1399"/>
      <c r="D247" s="1353"/>
      <c r="E247" s="1354"/>
      <c r="F247" s="1446"/>
      <c r="G247" s="1050">
        <v>2</v>
      </c>
      <c r="H247" s="1051" t="s">
        <v>1274</v>
      </c>
    </row>
    <row r="248" spans="1:8" x14ac:dyDescent="0.25">
      <c r="A248" s="1432"/>
      <c r="B248" s="1464"/>
      <c r="C248" s="1399"/>
      <c r="D248" s="1353"/>
      <c r="E248" s="1354"/>
      <c r="F248" s="1446"/>
      <c r="G248" s="1050">
        <v>1</v>
      </c>
      <c r="H248" s="1051" t="s">
        <v>682</v>
      </c>
    </row>
    <row r="249" spans="1:8" x14ac:dyDescent="0.25">
      <c r="A249" s="1432"/>
      <c r="B249" s="1464"/>
      <c r="C249" s="1399"/>
      <c r="D249" s="1353"/>
      <c r="E249" s="1354"/>
      <c r="F249" s="1446"/>
      <c r="G249" s="1064">
        <v>0</v>
      </c>
      <c r="H249" s="1065" t="s">
        <v>683</v>
      </c>
    </row>
    <row r="250" spans="1:8" x14ac:dyDescent="0.25">
      <c r="A250" s="1432"/>
      <c r="B250" s="1456">
        <v>3.1019999999999999</v>
      </c>
      <c r="C250" s="1398" t="s">
        <v>1477</v>
      </c>
      <c r="D250" s="1353" t="s">
        <v>623</v>
      </c>
      <c r="E250" s="1354"/>
      <c r="F250" s="1446" t="s">
        <v>684</v>
      </c>
      <c r="G250" s="1048">
        <v>4</v>
      </c>
      <c r="H250" s="1049" t="s">
        <v>685</v>
      </c>
    </row>
    <row r="251" spans="1:8" x14ac:dyDescent="0.25">
      <c r="A251" s="1432"/>
      <c r="B251" s="1456"/>
      <c r="C251" s="1398"/>
      <c r="D251" s="1353"/>
      <c r="E251" s="1354"/>
      <c r="F251" s="1446"/>
      <c r="G251" s="1050">
        <v>3</v>
      </c>
      <c r="H251" s="1051" t="s">
        <v>686</v>
      </c>
    </row>
    <row r="252" spans="1:8" x14ac:dyDescent="0.25">
      <c r="A252" s="1432"/>
      <c r="B252" s="1456"/>
      <c r="C252" s="1398"/>
      <c r="D252" s="1353"/>
      <c r="E252" s="1354"/>
      <c r="F252" s="1446"/>
      <c r="G252" s="1050">
        <v>2</v>
      </c>
      <c r="H252" s="1051" t="s">
        <v>687</v>
      </c>
    </row>
    <row r="253" spans="1:8" x14ac:dyDescent="0.25">
      <c r="A253" s="1432"/>
      <c r="B253" s="1456"/>
      <c r="C253" s="1398"/>
      <c r="D253" s="1353"/>
      <c r="E253" s="1354"/>
      <c r="F253" s="1446"/>
      <c r="G253" s="1050">
        <v>1</v>
      </c>
      <c r="H253" s="1051" t="s">
        <v>688</v>
      </c>
    </row>
    <row r="254" spans="1:8" x14ac:dyDescent="0.25">
      <c r="A254" s="1432"/>
      <c r="B254" s="1456"/>
      <c r="C254" s="1398"/>
      <c r="D254" s="1353"/>
      <c r="E254" s="1354"/>
      <c r="F254" s="1446"/>
      <c r="G254" s="1052">
        <v>0</v>
      </c>
      <c r="H254" s="1053" t="s">
        <v>689</v>
      </c>
    </row>
    <row r="255" spans="1:8" ht="63" x14ac:dyDescent="0.25">
      <c r="A255" s="1432"/>
      <c r="B255" s="1464">
        <v>3.1030000000000002</v>
      </c>
      <c r="C255" s="1368" t="s">
        <v>1526</v>
      </c>
      <c r="D255" s="1353" t="s">
        <v>541</v>
      </c>
      <c r="E255" s="1355" t="s">
        <v>1275</v>
      </c>
      <c r="F255" s="1446" t="s">
        <v>690</v>
      </c>
      <c r="G255" s="1068">
        <v>4</v>
      </c>
      <c r="H255" s="1078" t="s">
        <v>1276</v>
      </c>
    </row>
    <row r="256" spans="1:8" ht="63" x14ac:dyDescent="0.25">
      <c r="A256" s="1432"/>
      <c r="B256" s="1464"/>
      <c r="C256" s="1368"/>
      <c r="D256" s="1353"/>
      <c r="E256" s="1355"/>
      <c r="F256" s="1446"/>
      <c r="G256" s="1050">
        <v>3</v>
      </c>
      <c r="H256" s="1051" t="s">
        <v>691</v>
      </c>
    </row>
    <row r="257" spans="1:8" x14ac:dyDescent="0.25">
      <c r="A257" s="1432"/>
      <c r="B257" s="1464"/>
      <c r="C257" s="1368"/>
      <c r="D257" s="1353"/>
      <c r="E257" s="1355"/>
      <c r="F257" s="1446"/>
      <c r="G257" s="1050">
        <v>2</v>
      </c>
      <c r="H257" s="1051" t="s">
        <v>692</v>
      </c>
    </row>
    <row r="258" spans="1:8" x14ac:dyDescent="0.25">
      <c r="A258" s="1432"/>
      <c r="B258" s="1464"/>
      <c r="C258" s="1368"/>
      <c r="D258" s="1353"/>
      <c r="E258" s="1355"/>
      <c r="F258" s="1446"/>
      <c r="G258" s="1050">
        <v>1</v>
      </c>
      <c r="H258" s="1051" t="s">
        <v>693</v>
      </c>
    </row>
    <row r="259" spans="1:8" x14ac:dyDescent="0.25">
      <c r="A259" s="1432"/>
      <c r="B259" s="1464"/>
      <c r="C259" s="1368"/>
      <c r="D259" s="1353"/>
      <c r="E259" s="1355"/>
      <c r="F259" s="1446"/>
      <c r="G259" s="1064">
        <v>0</v>
      </c>
      <c r="H259" s="1065" t="s">
        <v>694</v>
      </c>
    </row>
    <row r="260" spans="1:8" ht="42" x14ac:dyDescent="0.25">
      <c r="A260" s="1432"/>
      <c r="B260" s="1435">
        <v>3.1040000000000001</v>
      </c>
      <c r="C260" s="1399" t="s">
        <v>1646</v>
      </c>
      <c r="D260" s="1353" t="s">
        <v>541</v>
      </c>
      <c r="E260" s="1273"/>
      <c r="F260" s="1412" t="s">
        <v>695</v>
      </c>
      <c r="G260" s="1046">
        <v>4</v>
      </c>
      <c r="H260" s="1047" t="s">
        <v>1277</v>
      </c>
    </row>
    <row r="261" spans="1:8" ht="42" x14ac:dyDescent="0.25">
      <c r="A261" s="1432"/>
      <c r="B261" s="1435"/>
      <c r="C261" s="1399"/>
      <c r="D261" s="1353"/>
      <c r="E261" s="1273"/>
      <c r="F261" s="1412"/>
      <c r="G261" s="1042">
        <v>3</v>
      </c>
      <c r="H261" s="1043" t="s">
        <v>1278</v>
      </c>
    </row>
    <row r="262" spans="1:8" x14ac:dyDescent="0.25">
      <c r="A262" s="1432"/>
      <c r="B262" s="1435"/>
      <c r="C262" s="1399"/>
      <c r="D262" s="1353"/>
      <c r="E262" s="1273"/>
      <c r="F262" s="1412"/>
      <c r="G262" s="1042">
        <v>2</v>
      </c>
      <c r="H262" s="1043" t="s">
        <v>696</v>
      </c>
    </row>
    <row r="263" spans="1:8" x14ac:dyDescent="0.25">
      <c r="A263" s="1432"/>
      <c r="B263" s="1435"/>
      <c r="C263" s="1399"/>
      <c r="D263" s="1353"/>
      <c r="E263" s="1273"/>
      <c r="F263" s="1412"/>
      <c r="G263" s="1042">
        <v>1</v>
      </c>
      <c r="H263" s="1043" t="s">
        <v>697</v>
      </c>
    </row>
    <row r="264" spans="1:8" ht="21.5" thickBot="1" x14ac:dyDescent="0.3">
      <c r="A264" s="1433"/>
      <c r="B264" s="1467"/>
      <c r="C264" s="1415"/>
      <c r="D264" s="1468"/>
      <c r="E264" s="1417"/>
      <c r="F264" s="1418"/>
      <c r="G264" s="1066">
        <v>0</v>
      </c>
      <c r="H264" s="1067" t="s">
        <v>698</v>
      </c>
    </row>
    <row r="265" spans="1:8" ht="18.5" thickBot="1" x14ac:dyDescent="0.3">
      <c r="A265" s="1431" t="s">
        <v>699</v>
      </c>
      <c r="B265" s="1369" t="s">
        <v>18</v>
      </c>
      <c r="C265" s="1370"/>
      <c r="D265" s="1370"/>
      <c r="E265" s="1370"/>
      <c r="F265" s="1370"/>
      <c r="G265" s="1292"/>
      <c r="H265" s="1293"/>
    </row>
    <row r="266" spans="1:8" ht="63" x14ac:dyDescent="0.25">
      <c r="A266" s="1432"/>
      <c r="B266" s="1469">
        <v>4.101</v>
      </c>
      <c r="C266" s="1423" t="s">
        <v>80</v>
      </c>
      <c r="D266" s="1424" t="s">
        <v>541</v>
      </c>
      <c r="E266" s="1425" t="s">
        <v>1271</v>
      </c>
      <c r="F266" s="1426" t="s">
        <v>700</v>
      </c>
      <c r="G266" s="1071">
        <v>4</v>
      </c>
      <c r="H266" s="1072" t="s">
        <v>1279</v>
      </c>
    </row>
    <row r="267" spans="1:8" x14ac:dyDescent="0.25">
      <c r="A267" s="1432"/>
      <c r="B267" s="1427"/>
      <c r="C267" s="1374"/>
      <c r="D267" s="1271"/>
      <c r="E267" s="1273"/>
      <c r="F267" s="1412"/>
      <c r="G267" s="1042">
        <v>3</v>
      </c>
      <c r="H267" s="1043" t="s">
        <v>1280</v>
      </c>
    </row>
    <row r="268" spans="1:8" ht="42" x14ac:dyDescent="0.25">
      <c r="A268" s="1432"/>
      <c r="B268" s="1427"/>
      <c r="C268" s="1374"/>
      <c r="D268" s="1271"/>
      <c r="E268" s="1273"/>
      <c r="F268" s="1412"/>
      <c r="G268" s="1042">
        <v>2</v>
      </c>
      <c r="H268" s="1043" t="s">
        <v>701</v>
      </c>
    </row>
    <row r="269" spans="1:8" x14ac:dyDescent="0.25">
      <c r="A269" s="1432"/>
      <c r="B269" s="1427"/>
      <c r="C269" s="1374"/>
      <c r="D269" s="1271"/>
      <c r="E269" s="1273"/>
      <c r="F269" s="1412"/>
      <c r="G269" s="1042">
        <v>1</v>
      </c>
      <c r="H269" s="1043" t="s">
        <v>702</v>
      </c>
    </row>
    <row r="270" spans="1:8" x14ac:dyDescent="0.25">
      <c r="A270" s="1432"/>
      <c r="B270" s="1427"/>
      <c r="C270" s="1374"/>
      <c r="D270" s="1271"/>
      <c r="E270" s="1273"/>
      <c r="F270" s="1412"/>
      <c r="G270" s="1066">
        <v>0</v>
      </c>
      <c r="H270" s="1067" t="s">
        <v>703</v>
      </c>
    </row>
    <row r="271" spans="1:8" ht="12.5" x14ac:dyDescent="0.25">
      <c r="A271" s="1432"/>
      <c r="B271" s="1435">
        <v>4.1020000000000003</v>
      </c>
      <c r="C271" s="1374" t="s">
        <v>81</v>
      </c>
      <c r="D271" s="1271" t="s">
        <v>623</v>
      </c>
      <c r="E271" s="1273"/>
      <c r="F271" s="1412" t="s">
        <v>704</v>
      </c>
      <c r="G271" s="1274">
        <v>4</v>
      </c>
      <c r="H271" s="1276" t="s">
        <v>705</v>
      </c>
    </row>
    <row r="272" spans="1:8" ht="12.5" x14ac:dyDescent="0.25">
      <c r="A272" s="1432"/>
      <c r="B272" s="1435"/>
      <c r="C272" s="1374"/>
      <c r="D272" s="1271"/>
      <c r="E272" s="1273"/>
      <c r="F272" s="1412"/>
      <c r="G272" s="1275"/>
      <c r="H272" s="1277"/>
    </row>
    <row r="273" spans="1:8" ht="12.5" x14ac:dyDescent="0.25">
      <c r="A273" s="1432"/>
      <c r="B273" s="1435"/>
      <c r="C273" s="1374"/>
      <c r="D273" s="1271"/>
      <c r="E273" s="1273"/>
      <c r="F273" s="1412"/>
      <c r="G273" s="1278">
        <v>0</v>
      </c>
      <c r="H273" s="1266" t="s">
        <v>706</v>
      </c>
    </row>
    <row r="274" spans="1:8" ht="12.5" x14ac:dyDescent="0.25">
      <c r="A274" s="1432"/>
      <c r="B274" s="1435"/>
      <c r="C274" s="1374"/>
      <c r="D274" s="1271"/>
      <c r="E274" s="1273"/>
      <c r="F274" s="1412"/>
      <c r="G274" s="1279"/>
      <c r="H274" s="1267"/>
    </row>
    <row r="275" spans="1:8" ht="12.5" x14ac:dyDescent="0.25">
      <c r="A275" s="1432"/>
      <c r="B275" s="1435"/>
      <c r="C275" s="1374"/>
      <c r="D275" s="1271"/>
      <c r="E275" s="1273"/>
      <c r="F275" s="1412"/>
      <c r="G275" s="1282"/>
      <c r="H275" s="1268"/>
    </row>
    <row r="276" spans="1:8" ht="42" x14ac:dyDescent="0.25">
      <c r="A276" s="1432"/>
      <c r="B276" s="1435">
        <v>4.1029999999999998</v>
      </c>
      <c r="C276" s="1283" t="s">
        <v>1241</v>
      </c>
      <c r="D276" s="1271" t="s">
        <v>642</v>
      </c>
      <c r="E276" s="1273"/>
      <c r="F276" s="1412" t="s">
        <v>707</v>
      </c>
      <c r="G276" s="1071">
        <v>4</v>
      </c>
      <c r="H276" s="1072" t="s">
        <v>1281</v>
      </c>
    </row>
    <row r="277" spans="1:8" ht="42" x14ac:dyDescent="0.25">
      <c r="A277" s="1432"/>
      <c r="B277" s="1435"/>
      <c r="C277" s="1283"/>
      <c r="D277" s="1271"/>
      <c r="E277" s="1273"/>
      <c r="F277" s="1412"/>
      <c r="G277" s="1042">
        <v>3</v>
      </c>
      <c r="H277" s="1043" t="s">
        <v>1282</v>
      </c>
    </row>
    <row r="278" spans="1:8" x14ac:dyDescent="0.25">
      <c r="A278" s="1432"/>
      <c r="B278" s="1435"/>
      <c r="C278" s="1283"/>
      <c r="D278" s="1271"/>
      <c r="E278" s="1273"/>
      <c r="F278" s="1412"/>
      <c r="G278" s="1042">
        <v>2</v>
      </c>
      <c r="H278" s="1043" t="s">
        <v>708</v>
      </c>
    </row>
    <row r="279" spans="1:8" x14ac:dyDescent="0.25">
      <c r="A279" s="1432"/>
      <c r="B279" s="1435"/>
      <c r="C279" s="1283"/>
      <c r="D279" s="1271"/>
      <c r="E279" s="1273"/>
      <c r="F279" s="1412"/>
      <c r="G279" s="1042">
        <v>1</v>
      </c>
      <c r="H279" s="1043" t="s">
        <v>709</v>
      </c>
    </row>
    <row r="280" spans="1:8" x14ac:dyDescent="0.25">
      <c r="A280" s="1432"/>
      <c r="B280" s="1435"/>
      <c r="C280" s="1283"/>
      <c r="D280" s="1271"/>
      <c r="E280" s="1273"/>
      <c r="F280" s="1412"/>
      <c r="G280" s="1066">
        <v>0</v>
      </c>
      <c r="H280" s="1067" t="s">
        <v>710</v>
      </c>
    </row>
    <row r="281" spans="1:8" ht="12.5" x14ac:dyDescent="0.25">
      <c r="A281" s="1432"/>
      <c r="B281" s="1427">
        <v>4.1040000000000001</v>
      </c>
      <c r="C281" s="1270" t="s">
        <v>109</v>
      </c>
      <c r="D281" s="1271" t="s">
        <v>623</v>
      </c>
      <c r="E281" s="1273"/>
      <c r="F281" s="1412" t="s">
        <v>711</v>
      </c>
      <c r="G281" s="1274">
        <v>4</v>
      </c>
      <c r="H281" s="1276" t="s">
        <v>712</v>
      </c>
    </row>
    <row r="282" spans="1:8" ht="12.5" x14ac:dyDescent="0.25">
      <c r="A282" s="1432"/>
      <c r="B282" s="1427"/>
      <c r="C282" s="1270"/>
      <c r="D282" s="1271"/>
      <c r="E282" s="1273"/>
      <c r="F282" s="1412"/>
      <c r="G282" s="1275"/>
      <c r="H282" s="1277"/>
    </row>
    <row r="283" spans="1:8" ht="12.5" x14ac:dyDescent="0.25">
      <c r="A283" s="1432"/>
      <c r="B283" s="1427"/>
      <c r="C283" s="1270"/>
      <c r="D283" s="1271"/>
      <c r="E283" s="1273"/>
      <c r="F283" s="1412"/>
      <c r="G283" s="1278">
        <v>0</v>
      </c>
      <c r="H283" s="1266" t="s">
        <v>713</v>
      </c>
    </row>
    <row r="284" spans="1:8" ht="12.5" x14ac:dyDescent="0.25">
      <c r="A284" s="1432"/>
      <c r="B284" s="1427"/>
      <c r="C284" s="1270"/>
      <c r="D284" s="1271"/>
      <c r="E284" s="1273"/>
      <c r="F284" s="1412"/>
      <c r="G284" s="1279"/>
      <c r="H284" s="1267"/>
    </row>
    <row r="285" spans="1:8" ht="12.5" x14ac:dyDescent="0.25">
      <c r="A285" s="1432"/>
      <c r="B285" s="1427"/>
      <c r="C285" s="1270"/>
      <c r="D285" s="1271"/>
      <c r="E285" s="1273"/>
      <c r="F285" s="1412"/>
      <c r="G285" s="1282"/>
      <c r="H285" s="1268"/>
    </row>
    <row r="286" spans="1:8" ht="12.5" x14ac:dyDescent="0.25">
      <c r="A286" s="1432"/>
      <c r="B286" s="1464">
        <v>4.1050000000000004</v>
      </c>
      <c r="C286" s="1368" t="s">
        <v>1478</v>
      </c>
      <c r="D286" s="1353" t="s">
        <v>541</v>
      </c>
      <c r="E286" s="1355"/>
      <c r="F286" s="1446" t="s">
        <v>714</v>
      </c>
      <c r="G286" s="1361">
        <v>4</v>
      </c>
      <c r="H286" s="1465" t="s">
        <v>1283</v>
      </c>
    </row>
    <row r="287" spans="1:8" ht="12.5" x14ac:dyDescent="0.25">
      <c r="A287" s="1432"/>
      <c r="B287" s="1464"/>
      <c r="C287" s="1368"/>
      <c r="D287" s="1353"/>
      <c r="E287" s="1355"/>
      <c r="F287" s="1446"/>
      <c r="G287" s="1358"/>
      <c r="H287" s="1466"/>
    </row>
    <row r="288" spans="1:8" ht="12.5" x14ac:dyDescent="0.25">
      <c r="A288" s="1432"/>
      <c r="B288" s="1464"/>
      <c r="C288" s="1368"/>
      <c r="D288" s="1353"/>
      <c r="E288" s="1355"/>
      <c r="F288" s="1446"/>
      <c r="G288" s="1356">
        <v>0</v>
      </c>
      <c r="H288" s="1349" t="s">
        <v>715</v>
      </c>
    </row>
    <row r="289" spans="1:8" ht="12.5" x14ac:dyDescent="0.25">
      <c r="A289" s="1432"/>
      <c r="B289" s="1464"/>
      <c r="C289" s="1368"/>
      <c r="D289" s="1353"/>
      <c r="E289" s="1355"/>
      <c r="F289" s="1446"/>
      <c r="G289" s="1357"/>
      <c r="H289" s="1350"/>
    </row>
    <row r="290" spans="1:8" ht="12.5" x14ac:dyDescent="0.25">
      <c r="A290" s="1432"/>
      <c r="B290" s="1464"/>
      <c r="C290" s="1368"/>
      <c r="D290" s="1353"/>
      <c r="E290" s="1355"/>
      <c r="F290" s="1446"/>
      <c r="G290" s="1363"/>
      <c r="H290" s="1364"/>
    </row>
    <row r="291" spans="1:8" x14ac:dyDescent="0.25">
      <c r="A291" s="1432"/>
      <c r="B291" s="1427">
        <v>4.1059999999999999</v>
      </c>
      <c r="C291" s="1270" t="s">
        <v>110</v>
      </c>
      <c r="D291" s="1271" t="s">
        <v>541</v>
      </c>
      <c r="E291" s="1273"/>
      <c r="F291" s="1412" t="s">
        <v>716</v>
      </c>
      <c r="G291" s="1079">
        <v>4</v>
      </c>
      <c r="H291" s="1080" t="s">
        <v>1284</v>
      </c>
    </row>
    <row r="292" spans="1:8" x14ac:dyDescent="0.25">
      <c r="A292" s="1432"/>
      <c r="B292" s="1427"/>
      <c r="C292" s="1270"/>
      <c r="D292" s="1271"/>
      <c r="E292" s="1273"/>
      <c r="F292" s="1412"/>
      <c r="G292" s="1081">
        <v>2</v>
      </c>
      <c r="H292" s="1082" t="s">
        <v>717</v>
      </c>
    </row>
    <row r="293" spans="1:8" ht="15.5" x14ac:dyDescent="0.25">
      <c r="A293" s="1432"/>
      <c r="B293" s="1427"/>
      <c r="C293" s="1270"/>
      <c r="D293" s="1271"/>
      <c r="E293" s="1273"/>
      <c r="F293" s="1412"/>
      <c r="G293" s="1083">
        <v>0</v>
      </c>
      <c r="H293" s="1266" t="s">
        <v>718</v>
      </c>
    </row>
    <row r="294" spans="1:8" ht="15.5" x14ac:dyDescent="0.25">
      <c r="A294" s="1432"/>
      <c r="B294" s="1427"/>
      <c r="C294" s="1270"/>
      <c r="D294" s="1271"/>
      <c r="E294" s="1273"/>
      <c r="F294" s="1412"/>
      <c r="G294" s="1084"/>
      <c r="H294" s="1267"/>
    </row>
    <row r="295" spans="1:8" ht="15.5" x14ac:dyDescent="0.25">
      <c r="A295" s="1432"/>
      <c r="B295" s="1427"/>
      <c r="C295" s="1270"/>
      <c r="D295" s="1271"/>
      <c r="E295" s="1273"/>
      <c r="F295" s="1412"/>
      <c r="G295" s="1085"/>
      <c r="H295" s="1268"/>
    </row>
    <row r="296" spans="1:8" ht="42" x14ac:dyDescent="0.25">
      <c r="A296" s="1432"/>
      <c r="B296" s="1427">
        <v>4.1070000000000002</v>
      </c>
      <c r="C296" s="1270" t="s">
        <v>1479</v>
      </c>
      <c r="D296" s="1271" t="s">
        <v>541</v>
      </c>
      <c r="E296" s="1273"/>
      <c r="F296" s="1412" t="s">
        <v>719</v>
      </c>
      <c r="G296" s="1071">
        <v>4</v>
      </c>
      <c r="H296" s="1056" t="s">
        <v>1285</v>
      </c>
    </row>
    <row r="297" spans="1:8" ht="42" x14ac:dyDescent="0.25">
      <c r="A297" s="1432"/>
      <c r="B297" s="1427"/>
      <c r="C297" s="1270"/>
      <c r="D297" s="1271"/>
      <c r="E297" s="1273"/>
      <c r="F297" s="1412"/>
      <c r="G297" s="1042">
        <v>2</v>
      </c>
      <c r="H297" s="1043" t="s">
        <v>1286</v>
      </c>
    </row>
    <row r="298" spans="1:8" x14ac:dyDescent="0.25">
      <c r="A298" s="1432"/>
      <c r="B298" s="1427"/>
      <c r="C298" s="1270"/>
      <c r="D298" s="1271"/>
      <c r="E298" s="1273"/>
      <c r="F298" s="1412"/>
      <c r="G298" s="1086" t="s">
        <v>1287</v>
      </c>
      <c r="H298" s="1043" t="s">
        <v>720</v>
      </c>
    </row>
    <row r="299" spans="1:8" x14ac:dyDescent="0.25">
      <c r="A299" s="1432"/>
      <c r="B299" s="1427"/>
      <c r="C299" s="1270"/>
      <c r="D299" s="1271"/>
      <c r="E299" s="1273"/>
      <c r="F299" s="1412"/>
      <c r="G299" s="1066">
        <v>0</v>
      </c>
      <c r="H299" s="1067" t="s">
        <v>721</v>
      </c>
    </row>
    <row r="300" spans="1:8" ht="12.5" x14ac:dyDescent="0.25">
      <c r="A300" s="1432"/>
      <c r="B300" s="1435">
        <v>4.1079999999999997</v>
      </c>
      <c r="C300" s="1283" t="s">
        <v>1242</v>
      </c>
      <c r="D300" s="1271" t="s">
        <v>642</v>
      </c>
      <c r="E300" s="1273"/>
      <c r="F300" s="1412" t="s">
        <v>722</v>
      </c>
      <c r="G300" s="1274">
        <v>4</v>
      </c>
      <c r="H300" s="1276" t="s">
        <v>1288</v>
      </c>
    </row>
    <row r="301" spans="1:8" ht="12.5" x14ac:dyDescent="0.25">
      <c r="A301" s="1432"/>
      <c r="B301" s="1435"/>
      <c r="C301" s="1283"/>
      <c r="D301" s="1271"/>
      <c r="E301" s="1273"/>
      <c r="F301" s="1412"/>
      <c r="G301" s="1275"/>
      <c r="H301" s="1277"/>
    </row>
    <row r="302" spans="1:8" ht="12.5" x14ac:dyDescent="0.25">
      <c r="A302" s="1432"/>
      <c r="B302" s="1435"/>
      <c r="C302" s="1283"/>
      <c r="D302" s="1271"/>
      <c r="E302" s="1273"/>
      <c r="F302" s="1412"/>
      <c r="G302" s="1278">
        <v>0</v>
      </c>
      <c r="H302" s="1266" t="s">
        <v>723</v>
      </c>
    </row>
    <row r="303" spans="1:8" ht="12.5" x14ac:dyDescent="0.25">
      <c r="A303" s="1432"/>
      <c r="B303" s="1435"/>
      <c r="C303" s="1283"/>
      <c r="D303" s="1271"/>
      <c r="E303" s="1273"/>
      <c r="F303" s="1412"/>
      <c r="G303" s="1279"/>
      <c r="H303" s="1267"/>
    </row>
    <row r="304" spans="1:8" ht="12.5" x14ac:dyDescent="0.25">
      <c r="A304" s="1432"/>
      <c r="B304" s="1435"/>
      <c r="C304" s="1283"/>
      <c r="D304" s="1271"/>
      <c r="E304" s="1273"/>
      <c r="F304" s="1412"/>
      <c r="G304" s="1282"/>
      <c r="H304" s="1268"/>
    </row>
    <row r="305" spans="1:8" ht="12.5" x14ac:dyDescent="0.25">
      <c r="A305" s="1432"/>
      <c r="B305" s="1427">
        <v>4.109</v>
      </c>
      <c r="C305" s="1283" t="s">
        <v>62</v>
      </c>
      <c r="D305" s="1271" t="s">
        <v>623</v>
      </c>
      <c r="E305" s="1273"/>
      <c r="F305" s="1412" t="s">
        <v>724</v>
      </c>
      <c r="G305" s="1274">
        <v>4</v>
      </c>
      <c r="H305" s="1276" t="s">
        <v>725</v>
      </c>
    </row>
    <row r="306" spans="1:8" ht="12.5" x14ac:dyDescent="0.25">
      <c r="A306" s="1432"/>
      <c r="B306" s="1427"/>
      <c r="C306" s="1283"/>
      <c r="D306" s="1271"/>
      <c r="E306" s="1273"/>
      <c r="F306" s="1412"/>
      <c r="G306" s="1275"/>
      <c r="H306" s="1277"/>
    </row>
    <row r="307" spans="1:8" ht="12.5" x14ac:dyDescent="0.25">
      <c r="A307" s="1432"/>
      <c r="B307" s="1427"/>
      <c r="C307" s="1283"/>
      <c r="D307" s="1271"/>
      <c r="E307" s="1273"/>
      <c r="F307" s="1412"/>
      <c r="G307" s="1278">
        <v>2</v>
      </c>
      <c r="H307" s="1266" t="s">
        <v>726</v>
      </c>
    </row>
    <row r="308" spans="1:8" ht="12.5" x14ac:dyDescent="0.25">
      <c r="A308" s="1432"/>
      <c r="B308" s="1427"/>
      <c r="C308" s="1283"/>
      <c r="D308" s="1271"/>
      <c r="E308" s="1273"/>
      <c r="F308" s="1412"/>
      <c r="G308" s="1402"/>
      <c r="H308" s="1286"/>
    </row>
    <row r="309" spans="1:8" x14ac:dyDescent="0.25">
      <c r="A309" s="1432"/>
      <c r="B309" s="1427"/>
      <c r="C309" s="1283"/>
      <c r="D309" s="1271"/>
      <c r="E309" s="1273"/>
      <c r="F309" s="1412"/>
      <c r="G309" s="1085">
        <v>0</v>
      </c>
      <c r="H309" s="1087" t="s">
        <v>727</v>
      </c>
    </row>
    <row r="310" spans="1:8" ht="63" x14ac:dyDescent="0.25">
      <c r="A310" s="1432"/>
      <c r="B310" s="1419" t="s">
        <v>1289</v>
      </c>
      <c r="C310" s="1365" t="s">
        <v>1480</v>
      </c>
      <c r="D310" s="1271" t="s">
        <v>623</v>
      </c>
      <c r="E310" s="1273"/>
      <c r="F310" s="1412" t="s">
        <v>728</v>
      </c>
      <c r="G310" s="1046">
        <v>4</v>
      </c>
      <c r="H310" s="1047" t="s">
        <v>729</v>
      </c>
    </row>
    <row r="311" spans="1:8" ht="42" x14ac:dyDescent="0.25">
      <c r="A311" s="1432"/>
      <c r="B311" s="1419"/>
      <c r="C311" s="1365"/>
      <c r="D311" s="1271"/>
      <c r="E311" s="1273"/>
      <c r="F311" s="1412"/>
      <c r="G311" s="1042">
        <v>3</v>
      </c>
      <c r="H311" s="1043" t="s">
        <v>730</v>
      </c>
    </row>
    <row r="312" spans="1:8" ht="42" x14ac:dyDescent="0.25">
      <c r="A312" s="1432"/>
      <c r="B312" s="1419"/>
      <c r="C312" s="1365"/>
      <c r="D312" s="1271"/>
      <c r="E312" s="1273"/>
      <c r="F312" s="1412"/>
      <c r="G312" s="1042">
        <v>2</v>
      </c>
      <c r="H312" s="1043" t="s">
        <v>731</v>
      </c>
    </row>
    <row r="313" spans="1:8" x14ac:dyDescent="0.25">
      <c r="A313" s="1432"/>
      <c r="B313" s="1419"/>
      <c r="C313" s="1365"/>
      <c r="D313" s="1271"/>
      <c r="E313" s="1273"/>
      <c r="F313" s="1412"/>
      <c r="G313" s="1042">
        <v>1</v>
      </c>
      <c r="H313" s="1043" t="s">
        <v>732</v>
      </c>
    </row>
    <row r="314" spans="1:8" ht="21.5" thickBot="1" x14ac:dyDescent="0.3">
      <c r="A314" s="1432"/>
      <c r="B314" s="1462"/>
      <c r="C314" s="1463"/>
      <c r="D314" s="1416"/>
      <c r="E314" s="1417"/>
      <c r="F314" s="1418"/>
      <c r="G314" s="1044">
        <v>0</v>
      </c>
      <c r="H314" s="1045" t="s">
        <v>733</v>
      </c>
    </row>
    <row r="315" spans="1:8" ht="42" x14ac:dyDescent="0.25">
      <c r="A315" s="1432"/>
      <c r="B315" s="1457">
        <v>4.1109999999999998</v>
      </c>
      <c r="C315" s="1459" t="s">
        <v>123</v>
      </c>
      <c r="D315" s="1315" t="s">
        <v>541</v>
      </c>
      <c r="E315" s="1303"/>
      <c r="F315" s="1303" t="s">
        <v>734</v>
      </c>
      <c r="G315" s="1088">
        <v>4</v>
      </c>
      <c r="H315" s="1072" t="s">
        <v>1290</v>
      </c>
    </row>
    <row r="316" spans="1:8" ht="42" x14ac:dyDescent="0.25">
      <c r="A316" s="1432"/>
      <c r="B316" s="1457"/>
      <c r="C316" s="1459"/>
      <c r="D316" s="1315"/>
      <c r="E316" s="1303"/>
      <c r="F316" s="1303"/>
      <c r="G316" s="1089">
        <v>2</v>
      </c>
      <c r="H316" s="1075" t="s">
        <v>1291</v>
      </c>
    </row>
    <row r="317" spans="1:8" ht="21.5" thickBot="1" x14ac:dyDescent="0.3">
      <c r="A317" s="1433"/>
      <c r="B317" s="1458"/>
      <c r="C317" s="1460"/>
      <c r="D317" s="1328"/>
      <c r="E317" s="1304"/>
      <c r="F317" s="1304"/>
      <c r="G317" s="1090">
        <v>0</v>
      </c>
      <c r="H317" s="1067" t="s">
        <v>735</v>
      </c>
    </row>
    <row r="318" spans="1:8" ht="18.5" thickBot="1" x14ac:dyDescent="0.3">
      <c r="A318" s="1431" t="s">
        <v>736</v>
      </c>
      <c r="B318" s="1290" t="s">
        <v>19</v>
      </c>
      <c r="C318" s="1291"/>
      <c r="D318" s="1291"/>
      <c r="E318" s="1291"/>
      <c r="F318" s="1291"/>
      <c r="G318" s="1292"/>
      <c r="H318" s="1293"/>
    </row>
    <row r="319" spans="1:8" ht="63" x14ac:dyDescent="0.25">
      <c r="A319" s="1432"/>
      <c r="B319" s="1422" t="s">
        <v>1292</v>
      </c>
      <c r="C319" s="1461" t="s">
        <v>111</v>
      </c>
      <c r="D319" s="1424" t="s">
        <v>1293</v>
      </c>
      <c r="E319" s="1425" t="s">
        <v>1294</v>
      </c>
      <c r="F319" s="1426" t="s">
        <v>737</v>
      </c>
      <c r="G319" s="1071">
        <v>4</v>
      </c>
      <c r="H319" s="1072" t="s">
        <v>1295</v>
      </c>
    </row>
    <row r="320" spans="1:8" ht="12.5" x14ac:dyDescent="0.25">
      <c r="A320" s="1432"/>
      <c r="B320" s="1419"/>
      <c r="C320" s="1365"/>
      <c r="D320" s="1271"/>
      <c r="E320" s="1273"/>
      <c r="F320" s="1412"/>
      <c r="G320" s="1278">
        <v>2</v>
      </c>
      <c r="H320" s="1266" t="s">
        <v>738</v>
      </c>
    </row>
    <row r="321" spans="1:8" ht="12.5" x14ac:dyDescent="0.25">
      <c r="A321" s="1432"/>
      <c r="B321" s="1419"/>
      <c r="C321" s="1365"/>
      <c r="D321" s="1271"/>
      <c r="E321" s="1273"/>
      <c r="F321" s="1412"/>
      <c r="G321" s="1279"/>
      <c r="H321" s="1267"/>
    </row>
    <row r="322" spans="1:8" ht="12.5" x14ac:dyDescent="0.25">
      <c r="A322" s="1432"/>
      <c r="B322" s="1419"/>
      <c r="C322" s="1365"/>
      <c r="D322" s="1271"/>
      <c r="E322" s="1273"/>
      <c r="F322" s="1412"/>
      <c r="G322" s="1275"/>
      <c r="H322" s="1277"/>
    </row>
    <row r="323" spans="1:8" x14ac:dyDescent="0.25">
      <c r="A323" s="1432"/>
      <c r="B323" s="1419"/>
      <c r="C323" s="1365"/>
      <c r="D323" s="1271"/>
      <c r="E323" s="1273"/>
      <c r="F323" s="1412"/>
      <c r="G323" s="1066">
        <v>0</v>
      </c>
      <c r="H323" s="1067" t="s">
        <v>739</v>
      </c>
    </row>
    <row r="324" spans="1:8" ht="42" x14ac:dyDescent="0.25">
      <c r="A324" s="1432"/>
      <c r="B324" s="1413" t="s">
        <v>1296</v>
      </c>
      <c r="C324" s="1365" t="s">
        <v>1647</v>
      </c>
      <c r="D324" s="1271" t="s">
        <v>541</v>
      </c>
      <c r="E324" s="1273"/>
      <c r="F324" s="1412" t="s">
        <v>737</v>
      </c>
      <c r="G324" s="1046">
        <v>4</v>
      </c>
      <c r="H324" s="1047" t="s">
        <v>1297</v>
      </c>
    </row>
    <row r="325" spans="1:8" ht="12.5" x14ac:dyDescent="0.25">
      <c r="A325" s="1432"/>
      <c r="B325" s="1413"/>
      <c r="C325" s="1365"/>
      <c r="D325" s="1271"/>
      <c r="E325" s="1273"/>
      <c r="F325" s="1412"/>
      <c r="G325" s="1278">
        <v>2</v>
      </c>
      <c r="H325" s="1266" t="s">
        <v>740</v>
      </c>
    </row>
    <row r="326" spans="1:8" ht="12.5" x14ac:dyDescent="0.25">
      <c r="A326" s="1432"/>
      <c r="B326" s="1413"/>
      <c r="C326" s="1365"/>
      <c r="D326" s="1271"/>
      <c r="E326" s="1273"/>
      <c r="F326" s="1412"/>
      <c r="G326" s="1279"/>
      <c r="H326" s="1267"/>
    </row>
    <row r="327" spans="1:8" ht="12.5" x14ac:dyDescent="0.25">
      <c r="A327" s="1432"/>
      <c r="B327" s="1413"/>
      <c r="C327" s="1365"/>
      <c r="D327" s="1271"/>
      <c r="E327" s="1273"/>
      <c r="F327" s="1412"/>
      <c r="G327" s="1275"/>
      <c r="H327" s="1277"/>
    </row>
    <row r="328" spans="1:8" x14ac:dyDescent="0.25">
      <c r="A328" s="1432"/>
      <c r="B328" s="1413"/>
      <c r="C328" s="1365"/>
      <c r="D328" s="1271"/>
      <c r="E328" s="1273"/>
      <c r="F328" s="1412"/>
      <c r="G328" s="1044">
        <v>0</v>
      </c>
      <c r="H328" s="1045" t="s">
        <v>741</v>
      </c>
    </row>
    <row r="329" spans="1:8" ht="42" x14ac:dyDescent="0.25">
      <c r="A329" s="1432"/>
      <c r="B329" s="1419" t="s">
        <v>1298</v>
      </c>
      <c r="C329" s="1447" t="s">
        <v>156</v>
      </c>
      <c r="D329" s="1271" t="s">
        <v>541</v>
      </c>
      <c r="E329" s="1273"/>
      <c r="F329" s="1412" t="s">
        <v>737</v>
      </c>
      <c r="G329" s="1071">
        <v>4</v>
      </c>
      <c r="H329" s="1047" t="s">
        <v>1297</v>
      </c>
    </row>
    <row r="330" spans="1:8" ht="12.5" x14ac:dyDescent="0.25">
      <c r="A330" s="1432"/>
      <c r="B330" s="1419"/>
      <c r="C330" s="1447"/>
      <c r="D330" s="1271"/>
      <c r="E330" s="1273"/>
      <c r="F330" s="1412"/>
      <c r="G330" s="1278">
        <v>2</v>
      </c>
      <c r="H330" s="1266" t="s">
        <v>740</v>
      </c>
    </row>
    <row r="331" spans="1:8" ht="12.5" x14ac:dyDescent="0.25">
      <c r="A331" s="1432"/>
      <c r="B331" s="1419"/>
      <c r="C331" s="1447"/>
      <c r="D331" s="1271"/>
      <c r="E331" s="1273"/>
      <c r="F331" s="1412"/>
      <c r="G331" s="1279"/>
      <c r="H331" s="1267"/>
    </row>
    <row r="332" spans="1:8" ht="12.5" x14ac:dyDescent="0.25">
      <c r="A332" s="1432"/>
      <c r="B332" s="1419"/>
      <c r="C332" s="1447"/>
      <c r="D332" s="1271"/>
      <c r="E332" s="1273"/>
      <c r="F332" s="1412"/>
      <c r="G332" s="1275"/>
      <c r="H332" s="1277"/>
    </row>
    <row r="333" spans="1:8" x14ac:dyDescent="0.25">
      <c r="A333" s="1432"/>
      <c r="B333" s="1419"/>
      <c r="C333" s="1447"/>
      <c r="D333" s="1271"/>
      <c r="E333" s="1273"/>
      <c r="F333" s="1412"/>
      <c r="G333" s="1066">
        <v>0</v>
      </c>
      <c r="H333" s="1045" t="s">
        <v>741</v>
      </c>
    </row>
    <row r="334" spans="1:8" ht="42" x14ac:dyDescent="0.25">
      <c r="A334" s="1432"/>
      <c r="B334" s="1419" t="s">
        <v>1299</v>
      </c>
      <c r="C334" s="1447" t="s">
        <v>157</v>
      </c>
      <c r="D334" s="1271" t="s">
        <v>1300</v>
      </c>
      <c r="E334" s="1273"/>
      <c r="F334" s="1412" t="s">
        <v>737</v>
      </c>
      <c r="G334" s="1046">
        <v>4</v>
      </c>
      <c r="H334" s="1047" t="s">
        <v>1301</v>
      </c>
    </row>
    <row r="335" spans="1:8" ht="12.5" x14ac:dyDescent="0.25">
      <c r="A335" s="1432"/>
      <c r="B335" s="1419"/>
      <c r="C335" s="1447"/>
      <c r="D335" s="1271"/>
      <c r="E335" s="1273"/>
      <c r="F335" s="1412"/>
      <c r="G335" s="1278">
        <v>2</v>
      </c>
      <c r="H335" s="1266" t="s">
        <v>740</v>
      </c>
    </row>
    <row r="336" spans="1:8" ht="12.5" x14ac:dyDescent="0.25">
      <c r="A336" s="1432"/>
      <c r="B336" s="1419"/>
      <c r="C336" s="1447"/>
      <c r="D336" s="1271"/>
      <c r="E336" s="1273"/>
      <c r="F336" s="1412"/>
      <c r="G336" s="1279"/>
      <c r="H336" s="1267"/>
    </row>
    <row r="337" spans="1:8" ht="12.5" x14ac:dyDescent="0.25">
      <c r="A337" s="1432"/>
      <c r="B337" s="1419"/>
      <c r="C337" s="1447"/>
      <c r="D337" s="1271"/>
      <c r="E337" s="1273"/>
      <c r="F337" s="1412"/>
      <c r="G337" s="1275"/>
      <c r="H337" s="1277"/>
    </row>
    <row r="338" spans="1:8" x14ac:dyDescent="0.25">
      <c r="A338" s="1432"/>
      <c r="B338" s="1419"/>
      <c r="C338" s="1447"/>
      <c r="D338" s="1271"/>
      <c r="E338" s="1273"/>
      <c r="F338" s="1412"/>
      <c r="G338" s="1044">
        <v>0</v>
      </c>
      <c r="H338" s="1045" t="s">
        <v>741</v>
      </c>
    </row>
    <row r="339" spans="1:8" ht="63" x14ac:dyDescent="0.25">
      <c r="A339" s="1432"/>
      <c r="B339" s="1456">
        <v>5.1050000000000004</v>
      </c>
      <c r="C339" s="1368" t="s">
        <v>158</v>
      </c>
      <c r="D339" s="1353" t="s">
        <v>1302</v>
      </c>
      <c r="E339" s="1355"/>
      <c r="F339" s="1446" t="s">
        <v>737</v>
      </c>
      <c r="G339" s="1068">
        <v>4</v>
      </c>
      <c r="H339" s="1078" t="s">
        <v>1303</v>
      </c>
    </row>
    <row r="340" spans="1:8" ht="12.5" x14ac:dyDescent="0.25">
      <c r="A340" s="1432"/>
      <c r="B340" s="1456"/>
      <c r="C340" s="1368"/>
      <c r="D340" s="1353"/>
      <c r="E340" s="1355"/>
      <c r="F340" s="1446"/>
      <c r="G340" s="1356">
        <v>2</v>
      </c>
      <c r="H340" s="1349" t="s">
        <v>742</v>
      </c>
    </row>
    <row r="341" spans="1:8" ht="12.5" x14ac:dyDescent="0.25">
      <c r="A341" s="1432"/>
      <c r="B341" s="1456"/>
      <c r="C341" s="1368"/>
      <c r="D341" s="1353"/>
      <c r="E341" s="1355"/>
      <c r="F341" s="1446"/>
      <c r="G341" s="1357"/>
      <c r="H341" s="1350"/>
    </row>
    <row r="342" spans="1:8" ht="12.5" x14ac:dyDescent="0.25">
      <c r="A342" s="1432"/>
      <c r="B342" s="1456"/>
      <c r="C342" s="1368"/>
      <c r="D342" s="1353"/>
      <c r="E342" s="1355"/>
      <c r="F342" s="1446"/>
      <c r="G342" s="1358"/>
      <c r="H342" s="1351"/>
    </row>
    <row r="343" spans="1:8" x14ac:dyDescent="0.25">
      <c r="A343" s="1432"/>
      <c r="B343" s="1456"/>
      <c r="C343" s="1368"/>
      <c r="D343" s="1353"/>
      <c r="E343" s="1355"/>
      <c r="F343" s="1446"/>
      <c r="G343" s="1064">
        <v>0</v>
      </c>
      <c r="H343" s="1065" t="s">
        <v>743</v>
      </c>
    </row>
    <row r="344" spans="1:8" ht="12.5" x14ac:dyDescent="0.25">
      <c r="A344" s="1432"/>
      <c r="B344" s="1443">
        <v>5.1059999999999999</v>
      </c>
      <c r="C344" s="1374" t="s">
        <v>1605</v>
      </c>
      <c r="D344" s="1454" t="s">
        <v>1648</v>
      </c>
      <c r="E344" s="1354"/>
      <c r="F344" s="1451" t="s">
        <v>737</v>
      </c>
      <c r="G344" s="1455">
        <v>4</v>
      </c>
      <c r="H344" s="1450" t="s">
        <v>1649</v>
      </c>
    </row>
    <row r="345" spans="1:8" ht="12.5" x14ac:dyDescent="0.25">
      <c r="A345" s="1432"/>
      <c r="B345" s="1443"/>
      <c r="C345" s="1374"/>
      <c r="D345" s="1454"/>
      <c r="E345" s="1354"/>
      <c r="F345" s="1451"/>
      <c r="G345" s="1455"/>
      <c r="H345" s="1450"/>
    </row>
    <row r="346" spans="1:8" x14ac:dyDescent="0.25">
      <c r="A346" s="1432"/>
      <c r="B346" s="1443"/>
      <c r="C346" s="1374"/>
      <c r="D346" s="1454"/>
      <c r="E346" s="1354"/>
      <c r="F346" s="1451"/>
      <c r="G346" s="1091">
        <v>2</v>
      </c>
      <c r="H346" s="1092" t="s">
        <v>738</v>
      </c>
    </row>
    <row r="347" spans="1:8" x14ac:dyDescent="0.25">
      <c r="A347" s="1432"/>
      <c r="B347" s="1443"/>
      <c r="C347" s="1374"/>
      <c r="D347" s="1454"/>
      <c r="E347" s="1354"/>
      <c r="F347" s="1451"/>
      <c r="G347" s="1091">
        <v>0</v>
      </c>
      <c r="H347" s="1092" t="s">
        <v>1650</v>
      </c>
    </row>
    <row r="348" spans="1:8" ht="42" x14ac:dyDescent="0.25">
      <c r="A348" s="1432"/>
      <c r="B348" s="1443">
        <v>5.1070000000000002</v>
      </c>
      <c r="C348" s="1374" t="s">
        <v>1530</v>
      </c>
      <c r="D348" s="1394" t="s">
        <v>1651</v>
      </c>
      <c r="E348" s="1354"/>
      <c r="F348" s="1451" t="s">
        <v>737</v>
      </c>
      <c r="G348" s="1093">
        <v>4</v>
      </c>
      <c r="H348" s="1094" t="s">
        <v>1652</v>
      </c>
    </row>
    <row r="349" spans="1:8" ht="12.5" x14ac:dyDescent="0.25">
      <c r="A349" s="1432"/>
      <c r="B349" s="1443"/>
      <c r="C349" s="1374"/>
      <c r="D349" s="1394"/>
      <c r="E349" s="1354"/>
      <c r="F349" s="1451"/>
      <c r="G349" s="1388">
        <v>2</v>
      </c>
      <c r="H349" s="1452" t="s">
        <v>740</v>
      </c>
    </row>
    <row r="350" spans="1:8" ht="12.5" x14ac:dyDescent="0.25">
      <c r="A350" s="1432"/>
      <c r="B350" s="1443"/>
      <c r="C350" s="1374"/>
      <c r="D350" s="1394"/>
      <c r="E350" s="1354"/>
      <c r="F350" s="1451"/>
      <c r="G350" s="1407"/>
      <c r="H350" s="1453"/>
    </row>
    <row r="351" spans="1:8" ht="12.5" x14ac:dyDescent="0.25">
      <c r="A351" s="1432"/>
      <c r="B351" s="1443"/>
      <c r="C351" s="1374"/>
      <c r="D351" s="1394"/>
      <c r="E351" s="1354"/>
      <c r="F351" s="1451"/>
      <c r="G351" s="1389"/>
      <c r="H351" s="1397"/>
    </row>
    <row r="352" spans="1:8" x14ac:dyDescent="0.25">
      <c r="A352" s="1432"/>
      <c r="B352" s="1443"/>
      <c r="C352" s="1374"/>
      <c r="D352" s="1394"/>
      <c r="E352" s="1354"/>
      <c r="F352" s="1451"/>
      <c r="G352" s="1095">
        <v>0</v>
      </c>
      <c r="H352" s="1096" t="s">
        <v>1653</v>
      </c>
    </row>
    <row r="353" spans="1:8" s="1097" customFormat="1" ht="42" x14ac:dyDescent="0.35">
      <c r="A353" s="1432"/>
      <c r="B353" s="1445" t="s">
        <v>1654</v>
      </c>
      <c r="C353" s="1365" t="s">
        <v>159</v>
      </c>
      <c r="D353" s="1353" t="s">
        <v>1304</v>
      </c>
      <c r="E353" s="1355" t="s">
        <v>1305</v>
      </c>
      <c r="F353" s="1446" t="s">
        <v>737</v>
      </c>
      <c r="G353" s="1048">
        <v>4</v>
      </c>
      <c r="H353" s="1049" t="s">
        <v>1306</v>
      </c>
    </row>
    <row r="354" spans="1:8" s="1097" customFormat="1" ht="14.5" x14ac:dyDescent="0.35">
      <c r="A354" s="1432"/>
      <c r="B354" s="1445"/>
      <c r="C354" s="1365"/>
      <c r="D354" s="1353"/>
      <c r="E354" s="1355"/>
      <c r="F354" s="1446"/>
      <c r="G354" s="1356">
        <v>2</v>
      </c>
      <c r="H354" s="1349" t="s">
        <v>738</v>
      </c>
    </row>
    <row r="355" spans="1:8" s="1097" customFormat="1" ht="14.5" x14ac:dyDescent="0.35">
      <c r="A355" s="1432"/>
      <c r="B355" s="1445"/>
      <c r="C355" s="1365"/>
      <c r="D355" s="1353"/>
      <c r="E355" s="1355"/>
      <c r="F355" s="1446"/>
      <c r="G355" s="1357"/>
      <c r="H355" s="1350"/>
    </row>
    <row r="356" spans="1:8" s="1097" customFormat="1" ht="14.5" x14ac:dyDescent="0.35">
      <c r="A356" s="1432"/>
      <c r="B356" s="1445"/>
      <c r="C356" s="1365"/>
      <c r="D356" s="1353"/>
      <c r="E356" s="1355"/>
      <c r="F356" s="1446"/>
      <c r="G356" s="1358"/>
      <c r="H356" s="1351"/>
    </row>
    <row r="357" spans="1:8" s="1097" customFormat="1" x14ac:dyDescent="0.35">
      <c r="A357" s="1432"/>
      <c r="B357" s="1445"/>
      <c r="C357" s="1365"/>
      <c r="D357" s="1353"/>
      <c r="E357" s="1355"/>
      <c r="F357" s="1446"/>
      <c r="G357" s="1052">
        <v>0</v>
      </c>
      <c r="H357" s="1065" t="s">
        <v>744</v>
      </c>
    </row>
    <row r="358" spans="1:8" ht="42" x14ac:dyDescent="0.25">
      <c r="A358" s="1432"/>
      <c r="B358" s="1441" t="s">
        <v>1655</v>
      </c>
      <c r="C358" s="1366" t="s">
        <v>1656</v>
      </c>
      <c r="D358" s="1271" t="s">
        <v>541</v>
      </c>
      <c r="E358" s="1273"/>
      <c r="F358" s="1412" t="s">
        <v>737</v>
      </c>
      <c r="G358" s="1071">
        <v>4</v>
      </c>
      <c r="H358" s="1047" t="s">
        <v>1307</v>
      </c>
    </row>
    <row r="359" spans="1:8" ht="12.5" x14ac:dyDescent="0.25">
      <c r="A359" s="1432"/>
      <c r="B359" s="1441"/>
      <c r="C359" s="1366"/>
      <c r="D359" s="1271"/>
      <c r="E359" s="1273"/>
      <c r="F359" s="1412"/>
      <c r="G359" s="1278">
        <v>2</v>
      </c>
      <c r="H359" s="1266" t="s">
        <v>740</v>
      </c>
    </row>
    <row r="360" spans="1:8" ht="12.5" x14ac:dyDescent="0.25">
      <c r="A360" s="1432"/>
      <c r="B360" s="1441"/>
      <c r="C360" s="1366"/>
      <c r="D360" s="1271"/>
      <c r="E360" s="1273"/>
      <c r="F360" s="1412"/>
      <c r="G360" s="1279"/>
      <c r="H360" s="1267"/>
    </row>
    <row r="361" spans="1:8" ht="12.5" x14ac:dyDescent="0.25">
      <c r="A361" s="1432"/>
      <c r="B361" s="1441"/>
      <c r="C361" s="1366"/>
      <c r="D361" s="1271"/>
      <c r="E361" s="1273"/>
      <c r="F361" s="1412"/>
      <c r="G361" s="1275"/>
      <c r="H361" s="1277"/>
    </row>
    <row r="362" spans="1:8" x14ac:dyDescent="0.25">
      <c r="A362" s="1432"/>
      <c r="B362" s="1441"/>
      <c r="C362" s="1366"/>
      <c r="D362" s="1271"/>
      <c r="E362" s="1273"/>
      <c r="F362" s="1412"/>
      <c r="G362" s="1066">
        <v>0</v>
      </c>
      <c r="H362" s="1045" t="s">
        <v>741</v>
      </c>
    </row>
    <row r="363" spans="1:8" ht="42" x14ac:dyDescent="0.25">
      <c r="A363" s="1432"/>
      <c r="B363" s="1445" t="s">
        <v>1175</v>
      </c>
      <c r="C363" s="1449" t="s">
        <v>160</v>
      </c>
      <c r="D363" s="1271" t="s">
        <v>541</v>
      </c>
      <c r="E363" s="1273"/>
      <c r="F363" s="1412" t="s">
        <v>737</v>
      </c>
      <c r="G363" s="1046">
        <v>4</v>
      </c>
      <c r="H363" s="1047" t="s">
        <v>1297</v>
      </c>
    </row>
    <row r="364" spans="1:8" ht="12.5" x14ac:dyDescent="0.25">
      <c r="A364" s="1432"/>
      <c r="B364" s="1445"/>
      <c r="C364" s="1449"/>
      <c r="D364" s="1271"/>
      <c r="E364" s="1273"/>
      <c r="F364" s="1412"/>
      <c r="G364" s="1278">
        <v>2</v>
      </c>
      <c r="H364" s="1266" t="s">
        <v>740</v>
      </c>
    </row>
    <row r="365" spans="1:8" ht="12.5" x14ac:dyDescent="0.25">
      <c r="A365" s="1432"/>
      <c r="B365" s="1445"/>
      <c r="C365" s="1449"/>
      <c r="D365" s="1271"/>
      <c r="E365" s="1273"/>
      <c r="F365" s="1412"/>
      <c r="G365" s="1279"/>
      <c r="H365" s="1267"/>
    </row>
    <row r="366" spans="1:8" ht="12.5" x14ac:dyDescent="0.25">
      <c r="A366" s="1432"/>
      <c r="B366" s="1445"/>
      <c r="C366" s="1449"/>
      <c r="D366" s="1271"/>
      <c r="E366" s="1273"/>
      <c r="F366" s="1412"/>
      <c r="G366" s="1275"/>
      <c r="H366" s="1277"/>
    </row>
    <row r="367" spans="1:8" x14ac:dyDescent="0.25">
      <c r="A367" s="1432"/>
      <c r="B367" s="1445"/>
      <c r="C367" s="1449"/>
      <c r="D367" s="1271"/>
      <c r="E367" s="1273"/>
      <c r="F367" s="1412"/>
      <c r="G367" s="1044">
        <v>0</v>
      </c>
      <c r="H367" s="1045" t="s">
        <v>741</v>
      </c>
    </row>
    <row r="368" spans="1:8" ht="42" x14ac:dyDescent="0.25">
      <c r="A368" s="1432"/>
      <c r="B368" s="1445" t="s">
        <v>1531</v>
      </c>
      <c r="C368" s="1449" t="s">
        <v>161</v>
      </c>
      <c r="D368" s="1353" t="s">
        <v>1304</v>
      </c>
      <c r="E368" s="1273"/>
      <c r="F368" s="1412" t="s">
        <v>737</v>
      </c>
      <c r="G368" s="1071">
        <v>4</v>
      </c>
      <c r="H368" s="1047" t="s">
        <v>1301</v>
      </c>
    </row>
    <row r="369" spans="1:8" ht="12.5" x14ac:dyDescent="0.25">
      <c r="A369" s="1432"/>
      <c r="B369" s="1445"/>
      <c r="C369" s="1449"/>
      <c r="D369" s="1353"/>
      <c r="E369" s="1273"/>
      <c r="F369" s="1412"/>
      <c r="G369" s="1278">
        <v>2</v>
      </c>
      <c r="H369" s="1266" t="s">
        <v>740</v>
      </c>
    </row>
    <row r="370" spans="1:8" ht="12.5" x14ac:dyDescent="0.25">
      <c r="A370" s="1432"/>
      <c r="B370" s="1445"/>
      <c r="C370" s="1449"/>
      <c r="D370" s="1353"/>
      <c r="E370" s="1273"/>
      <c r="F370" s="1412"/>
      <c r="G370" s="1279"/>
      <c r="H370" s="1267"/>
    </row>
    <row r="371" spans="1:8" ht="12.5" x14ac:dyDescent="0.25">
      <c r="A371" s="1432"/>
      <c r="B371" s="1445"/>
      <c r="C371" s="1449"/>
      <c r="D371" s="1353"/>
      <c r="E371" s="1273"/>
      <c r="F371" s="1412"/>
      <c r="G371" s="1275"/>
      <c r="H371" s="1277"/>
    </row>
    <row r="372" spans="1:8" x14ac:dyDescent="0.25">
      <c r="A372" s="1432"/>
      <c r="B372" s="1445"/>
      <c r="C372" s="1449"/>
      <c r="D372" s="1353"/>
      <c r="E372" s="1273"/>
      <c r="F372" s="1412"/>
      <c r="G372" s="1066">
        <v>0</v>
      </c>
      <c r="H372" s="1045" t="s">
        <v>741</v>
      </c>
    </row>
    <row r="373" spans="1:8" ht="63" x14ac:dyDescent="0.25">
      <c r="A373" s="1432"/>
      <c r="B373" s="1445" t="s">
        <v>1657</v>
      </c>
      <c r="C373" s="1366" t="s">
        <v>1481</v>
      </c>
      <c r="D373" s="1271" t="s">
        <v>1308</v>
      </c>
      <c r="E373" s="1273"/>
      <c r="F373" s="1412" t="s">
        <v>737</v>
      </c>
      <c r="G373" s="1046">
        <v>4</v>
      </c>
      <c r="H373" s="1047" t="s">
        <v>1309</v>
      </c>
    </row>
    <row r="374" spans="1:8" ht="12.5" x14ac:dyDescent="0.25">
      <c r="A374" s="1432"/>
      <c r="B374" s="1445"/>
      <c r="C374" s="1366"/>
      <c r="D374" s="1271"/>
      <c r="E374" s="1273"/>
      <c r="F374" s="1412"/>
      <c r="G374" s="1278">
        <v>2</v>
      </c>
      <c r="H374" s="1266" t="s">
        <v>740</v>
      </c>
    </row>
    <row r="375" spans="1:8" ht="12.5" x14ac:dyDescent="0.25">
      <c r="A375" s="1432"/>
      <c r="B375" s="1445"/>
      <c r="C375" s="1366"/>
      <c r="D375" s="1271"/>
      <c r="E375" s="1273"/>
      <c r="F375" s="1412"/>
      <c r="G375" s="1279"/>
      <c r="H375" s="1267"/>
    </row>
    <row r="376" spans="1:8" ht="12.5" x14ac:dyDescent="0.25">
      <c r="A376" s="1432"/>
      <c r="B376" s="1445"/>
      <c r="C376" s="1366"/>
      <c r="D376" s="1271"/>
      <c r="E376" s="1273"/>
      <c r="F376" s="1412"/>
      <c r="G376" s="1275"/>
      <c r="H376" s="1277"/>
    </row>
    <row r="377" spans="1:8" x14ac:dyDescent="0.25">
      <c r="A377" s="1432"/>
      <c r="B377" s="1445"/>
      <c r="C377" s="1366"/>
      <c r="D377" s="1271"/>
      <c r="E377" s="1273"/>
      <c r="F377" s="1412"/>
      <c r="G377" s="1044">
        <v>0</v>
      </c>
      <c r="H377" s="1045" t="s">
        <v>745</v>
      </c>
    </row>
    <row r="378" spans="1:8" x14ac:dyDescent="0.25">
      <c r="A378" s="1432"/>
      <c r="B378" s="1443">
        <v>5.1130000000000004</v>
      </c>
      <c r="C378" s="1374" t="s">
        <v>1658</v>
      </c>
      <c r="D378" s="1271" t="s">
        <v>541</v>
      </c>
      <c r="E378" s="1273"/>
      <c r="F378" s="1412" t="s">
        <v>737</v>
      </c>
      <c r="G378" s="1071">
        <v>4</v>
      </c>
      <c r="H378" s="1072" t="s">
        <v>1310</v>
      </c>
    </row>
    <row r="379" spans="1:8" ht="12.5" x14ac:dyDescent="0.25">
      <c r="A379" s="1432"/>
      <c r="B379" s="1443"/>
      <c r="C379" s="1374"/>
      <c r="D379" s="1271"/>
      <c r="E379" s="1273"/>
      <c r="F379" s="1412"/>
      <c r="G379" s="1278">
        <v>2</v>
      </c>
      <c r="H379" s="1266" t="s">
        <v>746</v>
      </c>
    </row>
    <row r="380" spans="1:8" ht="12.5" x14ac:dyDescent="0.25">
      <c r="A380" s="1432"/>
      <c r="B380" s="1443"/>
      <c r="C380" s="1374"/>
      <c r="D380" s="1271"/>
      <c r="E380" s="1273"/>
      <c r="F380" s="1412"/>
      <c r="G380" s="1279"/>
      <c r="H380" s="1267"/>
    </row>
    <row r="381" spans="1:8" ht="12.5" x14ac:dyDescent="0.25">
      <c r="A381" s="1432"/>
      <c r="B381" s="1443"/>
      <c r="C381" s="1374"/>
      <c r="D381" s="1271"/>
      <c r="E381" s="1273"/>
      <c r="F381" s="1412"/>
      <c r="G381" s="1275"/>
      <c r="H381" s="1277"/>
    </row>
    <row r="382" spans="1:8" x14ac:dyDescent="0.25">
      <c r="A382" s="1432"/>
      <c r="B382" s="1443"/>
      <c r="C382" s="1374"/>
      <c r="D382" s="1271"/>
      <c r="E382" s="1273"/>
      <c r="F382" s="1412"/>
      <c r="G382" s="1066">
        <v>0</v>
      </c>
      <c r="H382" s="1045" t="s">
        <v>747</v>
      </c>
    </row>
    <row r="383" spans="1:8" x14ac:dyDescent="0.25">
      <c r="A383" s="1432"/>
      <c r="B383" s="1445">
        <v>5.1139999999999999</v>
      </c>
      <c r="C383" s="1283" t="s">
        <v>1659</v>
      </c>
      <c r="D383" s="1271" t="s">
        <v>541</v>
      </c>
      <c r="E383" s="1273"/>
      <c r="F383" s="1412" t="s">
        <v>737</v>
      </c>
      <c r="G383" s="1046">
        <v>4</v>
      </c>
      <c r="H383" s="1072" t="s">
        <v>1311</v>
      </c>
    </row>
    <row r="384" spans="1:8" ht="12.5" x14ac:dyDescent="0.25">
      <c r="A384" s="1432"/>
      <c r="B384" s="1445"/>
      <c r="C384" s="1283"/>
      <c r="D384" s="1271"/>
      <c r="E384" s="1273"/>
      <c r="F384" s="1412"/>
      <c r="G384" s="1278">
        <v>2</v>
      </c>
      <c r="H384" s="1266" t="s">
        <v>746</v>
      </c>
    </row>
    <row r="385" spans="1:8" ht="12.5" x14ac:dyDescent="0.25">
      <c r="A385" s="1432"/>
      <c r="B385" s="1445"/>
      <c r="C385" s="1283"/>
      <c r="D385" s="1271"/>
      <c r="E385" s="1273"/>
      <c r="F385" s="1412"/>
      <c r="G385" s="1279"/>
      <c r="H385" s="1267"/>
    </row>
    <row r="386" spans="1:8" ht="12.5" x14ac:dyDescent="0.25">
      <c r="A386" s="1432"/>
      <c r="B386" s="1445"/>
      <c r="C386" s="1283"/>
      <c r="D386" s="1271"/>
      <c r="E386" s="1273"/>
      <c r="F386" s="1412"/>
      <c r="G386" s="1275"/>
      <c r="H386" s="1277"/>
    </row>
    <row r="387" spans="1:8" x14ac:dyDescent="0.25">
      <c r="A387" s="1432"/>
      <c r="B387" s="1445"/>
      <c r="C387" s="1283"/>
      <c r="D387" s="1271"/>
      <c r="E387" s="1273"/>
      <c r="F387" s="1412"/>
      <c r="G387" s="1044">
        <v>0</v>
      </c>
      <c r="H387" s="1045" t="s">
        <v>748</v>
      </c>
    </row>
    <row r="388" spans="1:8" x14ac:dyDescent="0.25">
      <c r="A388" s="1432"/>
      <c r="B388" s="1443">
        <v>5.1150000000000002</v>
      </c>
      <c r="C388" s="1447" t="s">
        <v>162</v>
      </c>
      <c r="D388" s="1271" t="s">
        <v>1312</v>
      </c>
      <c r="E388" s="1273"/>
      <c r="F388" s="1412" t="s">
        <v>737</v>
      </c>
      <c r="G388" s="1071">
        <v>4</v>
      </c>
      <c r="H388" s="1072" t="s">
        <v>1313</v>
      </c>
    </row>
    <row r="389" spans="1:8" ht="12.5" x14ac:dyDescent="0.25">
      <c r="A389" s="1432"/>
      <c r="B389" s="1443"/>
      <c r="C389" s="1447"/>
      <c r="D389" s="1271"/>
      <c r="E389" s="1273"/>
      <c r="F389" s="1412"/>
      <c r="G389" s="1278">
        <v>2</v>
      </c>
      <c r="H389" s="1266" t="s">
        <v>746</v>
      </c>
    </row>
    <row r="390" spans="1:8" ht="12.5" x14ac:dyDescent="0.25">
      <c r="A390" s="1432"/>
      <c r="B390" s="1443"/>
      <c r="C390" s="1447"/>
      <c r="D390" s="1271"/>
      <c r="E390" s="1273"/>
      <c r="F390" s="1412"/>
      <c r="G390" s="1279"/>
      <c r="H390" s="1267"/>
    </row>
    <row r="391" spans="1:8" ht="12.5" x14ac:dyDescent="0.25">
      <c r="A391" s="1432"/>
      <c r="B391" s="1443"/>
      <c r="C391" s="1447"/>
      <c r="D391" s="1271"/>
      <c r="E391" s="1273"/>
      <c r="F391" s="1412"/>
      <c r="G391" s="1275"/>
      <c r="H391" s="1277"/>
    </row>
    <row r="392" spans="1:8" x14ac:dyDescent="0.25">
      <c r="A392" s="1432"/>
      <c r="B392" s="1443"/>
      <c r="C392" s="1447"/>
      <c r="D392" s="1271"/>
      <c r="E392" s="1273"/>
      <c r="F392" s="1412"/>
      <c r="G392" s="1066">
        <v>0</v>
      </c>
      <c r="H392" s="1067" t="s">
        <v>749</v>
      </c>
    </row>
    <row r="393" spans="1:8" ht="63" x14ac:dyDescent="0.25">
      <c r="A393" s="1432"/>
      <c r="B393" s="1445">
        <v>5.1159999999999997</v>
      </c>
      <c r="C393" s="1374" t="s">
        <v>1482</v>
      </c>
      <c r="D393" s="1271" t="s">
        <v>642</v>
      </c>
      <c r="E393" s="1273"/>
      <c r="F393" s="1412" t="s">
        <v>737</v>
      </c>
      <c r="G393" s="1046">
        <v>4</v>
      </c>
      <c r="H393" s="1047" t="s">
        <v>1314</v>
      </c>
    </row>
    <row r="394" spans="1:8" ht="12.5" x14ac:dyDescent="0.25">
      <c r="A394" s="1432"/>
      <c r="B394" s="1445"/>
      <c r="C394" s="1374"/>
      <c r="D394" s="1271"/>
      <c r="E394" s="1273"/>
      <c r="F394" s="1412"/>
      <c r="G394" s="1278">
        <v>2</v>
      </c>
      <c r="H394" s="1266" t="s">
        <v>740</v>
      </c>
    </row>
    <row r="395" spans="1:8" ht="12.5" x14ac:dyDescent="0.25">
      <c r="A395" s="1432"/>
      <c r="B395" s="1445"/>
      <c r="C395" s="1374"/>
      <c r="D395" s="1271"/>
      <c r="E395" s="1273"/>
      <c r="F395" s="1412"/>
      <c r="G395" s="1279"/>
      <c r="H395" s="1267"/>
    </row>
    <row r="396" spans="1:8" ht="12.5" x14ac:dyDescent="0.25">
      <c r="A396" s="1432"/>
      <c r="B396" s="1445"/>
      <c r="C396" s="1374"/>
      <c r="D396" s="1271"/>
      <c r="E396" s="1273"/>
      <c r="F396" s="1412"/>
      <c r="G396" s="1275"/>
      <c r="H396" s="1277"/>
    </row>
    <row r="397" spans="1:8" x14ac:dyDescent="0.25">
      <c r="A397" s="1432"/>
      <c r="B397" s="1445"/>
      <c r="C397" s="1374"/>
      <c r="D397" s="1271"/>
      <c r="E397" s="1273"/>
      <c r="F397" s="1412"/>
      <c r="G397" s="1044">
        <v>0</v>
      </c>
      <c r="H397" s="1045" t="s">
        <v>750</v>
      </c>
    </row>
    <row r="398" spans="1:8" x14ac:dyDescent="0.25">
      <c r="A398" s="1432"/>
      <c r="B398" s="1437" t="s">
        <v>1660</v>
      </c>
      <c r="C398" s="1366" t="s">
        <v>1661</v>
      </c>
      <c r="D398" s="1271" t="s">
        <v>541</v>
      </c>
      <c r="E398" s="1273"/>
      <c r="F398" s="1412" t="s">
        <v>737</v>
      </c>
      <c r="G398" s="1071">
        <v>4</v>
      </c>
      <c r="H398" s="1072" t="s">
        <v>1315</v>
      </c>
    </row>
    <row r="399" spans="1:8" ht="12.5" x14ac:dyDescent="0.25">
      <c r="A399" s="1432"/>
      <c r="B399" s="1437"/>
      <c r="C399" s="1366"/>
      <c r="D399" s="1271"/>
      <c r="E399" s="1273"/>
      <c r="F399" s="1412"/>
      <c r="G399" s="1278">
        <v>2</v>
      </c>
      <c r="H399" s="1266" t="s">
        <v>746</v>
      </c>
    </row>
    <row r="400" spans="1:8" ht="12.5" x14ac:dyDescent="0.25">
      <c r="A400" s="1432"/>
      <c r="B400" s="1437"/>
      <c r="C400" s="1366"/>
      <c r="D400" s="1271"/>
      <c r="E400" s="1273"/>
      <c r="F400" s="1412"/>
      <c r="G400" s="1279"/>
      <c r="H400" s="1267"/>
    </row>
    <row r="401" spans="1:8" ht="12.5" x14ac:dyDescent="0.25">
      <c r="A401" s="1432"/>
      <c r="B401" s="1437"/>
      <c r="C401" s="1366"/>
      <c r="D401" s="1271"/>
      <c r="E401" s="1273"/>
      <c r="F401" s="1412"/>
      <c r="G401" s="1275"/>
      <c r="H401" s="1277"/>
    </row>
    <row r="402" spans="1:8" x14ac:dyDescent="0.25">
      <c r="A402" s="1432"/>
      <c r="B402" s="1437"/>
      <c r="C402" s="1366"/>
      <c r="D402" s="1271"/>
      <c r="E402" s="1273"/>
      <c r="F402" s="1412"/>
      <c r="G402" s="1066">
        <v>0</v>
      </c>
      <c r="H402" s="1045" t="s">
        <v>751</v>
      </c>
    </row>
    <row r="403" spans="1:8" x14ac:dyDescent="0.25">
      <c r="A403" s="1432"/>
      <c r="B403" s="1445" t="s">
        <v>250</v>
      </c>
      <c r="C403" s="1447" t="s">
        <v>89</v>
      </c>
      <c r="D403" s="1271" t="s">
        <v>541</v>
      </c>
      <c r="E403" s="1273"/>
      <c r="F403" s="1412" t="s">
        <v>737</v>
      </c>
      <c r="G403" s="1046">
        <v>4</v>
      </c>
      <c r="H403" s="1072" t="s">
        <v>1316</v>
      </c>
    </row>
    <row r="404" spans="1:8" ht="12.5" x14ac:dyDescent="0.25">
      <c r="A404" s="1432"/>
      <c r="B404" s="1445"/>
      <c r="C404" s="1447"/>
      <c r="D404" s="1271"/>
      <c r="E404" s="1273"/>
      <c r="F404" s="1412"/>
      <c r="G404" s="1278">
        <v>2</v>
      </c>
      <c r="H404" s="1266" t="s">
        <v>746</v>
      </c>
    </row>
    <row r="405" spans="1:8" ht="12.5" x14ac:dyDescent="0.25">
      <c r="A405" s="1432"/>
      <c r="B405" s="1445"/>
      <c r="C405" s="1447"/>
      <c r="D405" s="1271"/>
      <c r="E405" s="1273"/>
      <c r="F405" s="1412"/>
      <c r="G405" s="1279"/>
      <c r="H405" s="1267"/>
    </row>
    <row r="406" spans="1:8" ht="12.5" x14ac:dyDescent="0.25">
      <c r="A406" s="1432"/>
      <c r="B406" s="1445"/>
      <c r="C406" s="1447"/>
      <c r="D406" s="1271"/>
      <c r="E406" s="1273"/>
      <c r="F406" s="1412"/>
      <c r="G406" s="1275"/>
      <c r="H406" s="1277"/>
    </row>
    <row r="407" spans="1:8" x14ac:dyDescent="0.25">
      <c r="A407" s="1432"/>
      <c r="B407" s="1445"/>
      <c r="C407" s="1447"/>
      <c r="D407" s="1271"/>
      <c r="E407" s="1273"/>
      <c r="F407" s="1412"/>
      <c r="G407" s="1044">
        <v>0</v>
      </c>
      <c r="H407" s="1045" t="s">
        <v>752</v>
      </c>
    </row>
    <row r="408" spans="1:8" x14ac:dyDescent="0.25">
      <c r="A408" s="1432"/>
      <c r="B408" s="1445" t="s">
        <v>1533</v>
      </c>
      <c r="C408" s="1447" t="s">
        <v>163</v>
      </c>
      <c r="D408" s="1271" t="s">
        <v>1317</v>
      </c>
      <c r="E408" s="1273"/>
      <c r="F408" s="1412" t="s">
        <v>737</v>
      </c>
      <c r="G408" s="1071">
        <v>4</v>
      </c>
      <c r="H408" s="1072" t="s">
        <v>1318</v>
      </c>
    </row>
    <row r="409" spans="1:8" ht="12.5" x14ac:dyDescent="0.25">
      <c r="A409" s="1432"/>
      <c r="B409" s="1445"/>
      <c r="C409" s="1447"/>
      <c r="D409" s="1271"/>
      <c r="E409" s="1273"/>
      <c r="F409" s="1412"/>
      <c r="G409" s="1278">
        <v>2</v>
      </c>
      <c r="H409" s="1266" t="s">
        <v>746</v>
      </c>
    </row>
    <row r="410" spans="1:8" ht="12.5" x14ac:dyDescent="0.25">
      <c r="A410" s="1432"/>
      <c r="B410" s="1445"/>
      <c r="C410" s="1447"/>
      <c r="D410" s="1271"/>
      <c r="E410" s="1273"/>
      <c r="F410" s="1412"/>
      <c r="G410" s="1279"/>
      <c r="H410" s="1267"/>
    </row>
    <row r="411" spans="1:8" ht="12.5" x14ac:dyDescent="0.25">
      <c r="A411" s="1432"/>
      <c r="B411" s="1445"/>
      <c r="C411" s="1447"/>
      <c r="D411" s="1271"/>
      <c r="E411" s="1273"/>
      <c r="F411" s="1412"/>
      <c r="G411" s="1275"/>
      <c r="H411" s="1277"/>
    </row>
    <row r="412" spans="1:8" x14ac:dyDescent="0.25">
      <c r="A412" s="1432"/>
      <c r="B412" s="1445"/>
      <c r="C412" s="1447"/>
      <c r="D412" s="1271"/>
      <c r="E412" s="1273"/>
      <c r="F412" s="1412"/>
      <c r="G412" s="1066">
        <v>0</v>
      </c>
      <c r="H412" s="1045" t="s">
        <v>753</v>
      </c>
    </row>
    <row r="413" spans="1:8" ht="42" x14ac:dyDescent="0.25">
      <c r="A413" s="1432"/>
      <c r="B413" s="1441" t="s">
        <v>1662</v>
      </c>
      <c r="C413" s="1448" t="s">
        <v>192</v>
      </c>
      <c r="D413" s="1271" t="s">
        <v>642</v>
      </c>
      <c r="E413" s="1273"/>
      <c r="F413" s="1412" t="s">
        <v>737</v>
      </c>
      <c r="G413" s="1046">
        <v>4</v>
      </c>
      <c r="H413" s="1047" t="s">
        <v>1319</v>
      </c>
    </row>
    <row r="414" spans="1:8" ht="12.5" x14ac:dyDescent="0.25">
      <c r="A414" s="1432"/>
      <c r="B414" s="1441"/>
      <c r="C414" s="1448"/>
      <c r="D414" s="1271"/>
      <c r="E414" s="1273"/>
      <c r="F414" s="1412"/>
      <c r="G414" s="1278">
        <v>2</v>
      </c>
      <c r="H414" s="1266" t="s">
        <v>754</v>
      </c>
    </row>
    <row r="415" spans="1:8" ht="12.5" x14ac:dyDescent="0.25">
      <c r="A415" s="1432"/>
      <c r="B415" s="1441"/>
      <c r="C415" s="1448"/>
      <c r="D415" s="1271"/>
      <c r="E415" s="1273"/>
      <c r="F415" s="1412"/>
      <c r="G415" s="1279"/>
      <c r="H415" s="1267"/>
    </row>
    <row r="416" spans="1:8" ht="12.5" x14ac:dyDescent="0.25">
      <c r="A416" s="1432"/>
      <c r="B416" s="1441"/>
      <c r="C416" s="1448"/>
      <c r="D416" s="1271"/>
      <c r="E416" s="1273"/>
      <c r="F416" s="1412"/>
      <c r="G416" s="1275"/>
      <c r="H416" s="1277"/>
    </row>
    <row r="417" spans="1:8" x14ac:dyDescent="0.25">
      <c r="A417" s="1432"/>
      <c r="B417" s="1441"/>
      <c r="C417" s="1448"/>
      <c r="D417" s="1271"/>
      <c r="E417" s="1273"/>
      <c r="F417" s="1412"/>
      <c r="G417" s="1044">
        <v>0</v>
      </c>
      <c r="H417" s="1045" t="s">
        <v>755</v>
      </c>
    </row>
    <row r="418" spans="1:8" x14ac:dyDescent="0.25">
      <c r="A418" s="1432"/>
      <c r="B418" s="1443">
        <v>5.1210000000000004</v>
      </c>
      <c r="C418" s="1374" t="s">
        <v>1663</v>
      </c>
      <c r="D418" s="1271" t="s">
        <v>642</v>
      </c>
      <c r="E418" s="1273"/>
      <c r="F418" s="1412" t="s">
        <v>737</v>
      </c>
      <c r="G418" s="1071">
        <v>4</v>
      </c>
      <c r="H418" s="1072" t="s">
        <v>1315</v>
      </c>
    </row>
    <row r="419" spans="1:8" ht="12.5" x14ac:dyDescent="0.25">
      <c r="A419" s="1432"/>
      <c r="B419" s="1443"/>
      <c r="C419" s="1374"/>
      <c r="D419" s="1271"/>
      <c r="E419" s="1273"/>
      <c r="F419" s="1412"/>
      <c r="G419" s="1278">
        <v>2</v>
      </c>
      <c r="H419" s="1266" t="s">
        <v>746</v>
      </c>
    </row>
    <row r="420" spans="1:8" ht="12.5" x14ac:dyDescent="0.25">
      <c r="A420" s="1432"/>
      <c r="B420" s="1443"/>
      <c r="C420" s="1374"/>
      <c r="D420" s="1271"/>
      <c r="E420" s="1273"/>
      <c r="F420" s="1412"/>
      <c r="G420" s="1279"/>
      <c r="H420" s="1267"/>
    </row>
    <row r="421" spans="1:8" ht="12.5" x14ac:dyDescent="0.25">
      <c r="A421" s="1432"/>
      <c r="B421" s="1443"/>
      <c r="C421" s="1374"/>
      <c r="D421" s="1271"/>
      <c r="E421" s="1273"/>
      <c r="F421" s="1412"/>
      <c r="G421" s="1275"/>
      <c r="H421" s="1277"/>
    </row>
    <row r="422" spans="1:8" x14ac:dyDescent="0.25">
      <c r="A422" s="1432"/>
      <c r="B422" s="1443"/>
      <c r="C422" s="1374"/>
      <c r="D422" s="1271"/>
      <c r="E422" s="1273"/>
      <c r="F422" s="1412"/>
      <c r="G422" s="1066">
        <v>0</v>
      </c>
      <c r="H422" s="1045" t="s">
        <v>756</v>
      </c>
    </row>
    <row r="423" spans="1:8" x14ac:dyDescent="0.25">
      <c r="A423" s="1432"/>
      <c r="B423" s="1443">
        <v>5.1219999999999999</v>
      </c>
      <c r="C423" s="1447" t="s">
        <v>90</v>
      </c>
      <c r="D423" s="1271" t="s">
        <v>642</v>
      </c>
      <c r="E423" s="1273"/>
      <c r="F423" s="1412" t="s">
        <v>737</v>
      </c>
      <c r="G423" s="1046">
        <v>4</v>
      </c>
      <c r="H423" s="1072" t="s">
        <v>1316</v>
      </c>
    </row>
    <row r="424" spans="1:8" ht="12.5" x14ac:dyDescent="0.25">
      <c r="A424" s="1432"/>
      <c r="B424" s="1443"/>
      <c r="C424" s="1447"/>
      <c r="D424" s="1271"/>
      <c r="E424" s="1273"/>
      <c r="F424" s="1412"/>
      <c r="G424" s="1278">
        <v>2</v>
      </c>
      <c r="H424" s="1266" t="s">
        <v>746</v>
      </c>
    </row>
    <row r="425" spans="1:8" ht="12.5" x14ac:dyDescent="0.25">
      <c r="A425" s="1432"/>
      <c r="B425" s="1443"/>
      <c r="C425" s="1447"/>
      <c r="D425" s="1271"/>
      <c r="E425" s="1273"/>
      <c r="F425" s="1412"/>
      <c r="G425" s="1279"/>
      <c r="H425" s="1267"/>
    </row>
    <row r="426" spans="1:8" ht="12.5" x14ac:dyDescent="0.25">
      <c r="A426" s="1432"/>
      <c r="B426" s="1443"/>
      <c r="C426" s="1447"/>
      <c r="D426" s="1271"/>
      <c r="E426" s="1273"/>
      <c r="F426" s="1412"/>
      <c r="G426" s="1275"/>
      <c r="H426" s="1277"/>
    </row>
    <row r="427" spans="1:8" x14ac:dyDescent="0.25">
      <c r="A427" s="1432"/>
      <c r="B427" s="1443"/>
      <c r="C427" s="1447"/>
      <c r="D427" s="1271"/>
      <c r="E427" s="1273"/>
      <c r="F427" s="1412"/>
      <c r="G427" s="1044">
        <v>0</v>
      </c>
      <c r="H427" s="1045" t="s">
        <v>757</v>
      </c>
    </row>
    <row r="428" spans="1:8" x14ac:dyDescent="0.25">
      <c r="A428" s="1432"/>
      <c r="B428" s="1443">
        <v>5.1230000000000002</v>
      </c>
      <c r="C428" s="1447" t="s">
        <v>135</v>
      </c>
      <c r="D428" s="1271" t="s">
        <v>1320</v>
      </c>
      <c r="E428" s="1273"/>
      <c r="F428" s="1412" t="s">
        <v>737</v>
      </c>
      <c r="G428" s="1071">
        <v>4</v>
      </c>
      <c r="H428" s="1072" t="s">
        <v>1318</v>
      </c>
    </row>
    <row r="429" spans="1:8" ht="12.5" x14ac:dyDescent="0.25">
      <c r="A429" s="1432"/>
      <c r="B429" s="1443"/>
      <c r="C429" s="1447"/>
      <c r="D429" s="1271"/>
      <c r="E429" s="1273"/>
      <c r="F429" s="1412"/>
      <c r="G429" s="1278">
        <v>2</v>
      </c>
      <c r="H429" s="1266" t="s">
        <v>746</v>
      </c>
    </row>
    <row r="430" spans="1:8" ht="12.5" x14ac:dyDescent="0.25">
      <c r="A430" s="1432"/>
      <c r="B430" s="1443"/>
      <c r="C430" s="1447"/>
      <c r="D430" s="1271"/>
      <c r="E430" s="1273"/>
      <c r="F430" s="1412"/>
      <c r="G430" s="1279"/>
      <c r="H430" s="1267"/>
    </row>
    <row r="431" spans="1:8" ht="12.5" x14ac:dyDescent="0.25">
      <c r="A431" s="1432"/>
      <c r="B431" s="1443"/>
      <c r="C431" s="1447"/>
      <c r="D431" s="1271"/>
      <c r="E431" s="1273"/>
      <c r="F431" s="1412"/>
      <c r="G431" s="1275"/>
      <c r="H431" s="1277"/>
    </row>
    <row r="432" spans="1:8" x14ac:dyDescent="0.25">
      <c r="A432" s="1432"/>
      <c r="B432" s="1443"/>
      <c r="C432" s="1447"/>
      <c r="D432" s="1271"/>
      <c r="E432" s="1273"/>
      <c r="F432" s="1412"/>
      <c r="G432" s="1066">
        <v>0</v>
      </c>
      <c r="H432" s="1045" t="s">
        <v>753</v>
      </c>
    </row>
    <row r="433" spans="1:8" ht="63" x14ac:dyDescent="0.25">
      <c r="A433" s="1432"/>
      <c r="B433" s="1443">
        <v>5.1239999999999997</v>
      </c>
      <c r="C433" s="1374" t="s">
        <v>1483</v>
      </c>
      <c r="D433" s="1271" t="s">
        <v>642</v>
      </c>
      <c r="E433" s="1273" t="s">
        <v>1321</v>
      </c>
      <c r="F433" s="1412" t="s">
        <v>737</v>
      </c>
      <c r="G433" s="1046">
        <v>4</v>
      </c>
      <c r="H433" s="1047" t="s">
        <v>1322</v>
      </c>
    </row>
    <row r="434" spans="1:8" ht="12.5" x14ac:dyDescent="0.25">
      <c r="A434" s="1432"/>
      <c r="B434" s="1443"/>
      <c r="C434" s="1374"/>
      <c r="D434" s="1271"/>
      <c r="E434" s="1273"/>
      <c r="F434" s="1412"/>
      <c r="G434" s="1278">
        <v>2</v>
      </c>
      <c r="H434" s="1266" t="s">
        <v>758</v>
      </c>
    </row>
    <row r="435" spans="1:8" ht="12.5" x14ac:dyDescent="0.25">
      <c r="A435" s="1432"/>
      <c r="B435" s="1443"/>
      <c r="C435" s="1374"/>
      <c r="D435" s="1271"/>
      <c r="E435" s="1273"/>
      <c r="F435" s="1412"/>
      <c r="G435" s="1279"/>
      <c r="H435" s="1267"/>
    </row>
    <row r="436" spans="1:8" ht="12.5" x14ac:dyDescent="0.25">
      <c r="A436" s="1432"/>
      <c r="B436" s="1443"/>
      <c r="C436" s="1374"/>
      <c r="D436" s="1271"/>
      <c r="E436" s="1273"/>
      <c r="F436" s="1412"/>
      <c r="G436" s="1275"/>
      <c r="H436" s="1277"/>
    </row>
    <row r="437" spans="1:8" x14ac:dyDescent="0.25">
      <c r="A437" s="1432"/>
      <c r="B437" s="1443"/>
      <c r="C437" s="1374"/>
      <c r="D437" s="1271"/>
      <c r="E437" s="1273"/>
      <c r="F437" s="1412"/>
      <c r="G437" s="1044">
        <v>0</v>
      </c>
      <c r="H437" s="1045" t="s">
        <v>758</v>
      </c>
    </row>
    <row r="438" spans="1:8" ht="63" x14ac:dyDescent="0.25">
      <c r="A438" s="1432"/>
      <c r="B438" s="1443">
        <v>5.125</v>
      </c>
      <c r="C438" s="1374" t="s">
        <v>164</v>
      </c>
      <c r="D438" s="1271" t="s">
        <v>642</v>
      </c>
      <c r="E438" s="1273" t="s">
        <v>1321</v>
      </c>
      <c r="F438" s="1412" t="s">
        <v>737</v>
      </c>
      <c r="G438" s="1071">
        <v>4</v>
      </c>
      <c r="H438" s="1047" t="s">
        <v>1323</v>
      </c>
    </row>
    <row r="439" spans="1:8" ht="12.5" x14ac:dyDescent="0.25">
      <c r="A439" s="1432"/>
      <c r="B439" s="1443"/>
      <c r="C439" s="1374"/>
      <c r="D439" s="1271"/>
      <c r="E439" s="1273"/>
      <c r="F439" s="1412"/>
      <c r="G439" s="1278">
        <v>2</v>
      </c>
      <c r="H439" s="1266" t="s">
        <v>759</v>
      </c>
    </row>
    <row r="440" spans="1:8" ht="12.5" x14ac:dyDescent="0.25">
      <c r="A440" s="1432"/>
      <c r="B440" s="1443"/>
      <c r="C440" s="1374"/>
      <c r="D440" s="1271"/>
      <c r="E440" s="1273"/>
      <c r="F440" s="1412"/>
      <c r="G440" s="1279"/>
      <c r="H440" s="1267"/>
    </row>
    <row r="441" spans="1:8" ht="12.5" x14ac:dyDescent="0.25">
      <c r="A441" s="1432"/>
      <c r="B441" s="1443"/>
      <c r="C441" s="1374"/>
      <c r="D441" s="1271"/>
      <c r="E441" s="1273"/>
      <c r="F441" s="1412"/>
      <c r="G441" s="1275"/>
      <c r="H441" s="1277"/>
    </row>
    <row r="442" spans="1:8" x14ac:dyDescent="0.25">
      <c r="A442" s="1432"/>
      <c r="B442" s="1443"/>
      <c r="C442" s="1374"/>
      <c r="D442" s="1271"/>
      <c r="E442" s="1273"/>
      <c r="F442" s="1412"/>
      <c r="G442" s="1066">
        <v>0</v>
      </c>
      <c r="H442" s="1045" t="s">
        <v>759</v>
      </c>
    </row>
    <row r="443" spans="1:8" ht="42" x14ac:dyDescent="0.25">
      <c r="A443" s="1432"/>
      <c r="B443" s="1445">
        <v>5.1260000000000003</v>
      </c>
      <c r="C443" s="1270" t="s">
        <v>1484</v>
      </c>
      <c r="D443" s="1353" t="s">
        <v>470</v>
      </c>
      <c r="E443" s="1354" t="s">
        <v>760</v>
      </c>
      <c r="F443" s="1446" t="s">
        <v>761</v>
      </c>
      <c r="G443" s="1048">
        <v>4</v>
      </c>
      <c r="H443" s="1098" t="s">
        <v>762</v>
      </c>
    </row>
    <row r="444" spans="1:8" ht="12.5" x14ac:dyDescent="0.25">
      <c r="A444" s="1432"/>
      <c r="B444" s="1445"/>
      <c r="C444" s="1270"/>
      <c r="D444" s="1353"/>
      <c r="E444" s="1354"/>
      <c r="F444" s="1446"/>
      <c r="G444" s="1356">
        <v>2</v>
      </c>
      <c r="H444" s="1349" t="s">
        <v>763</v>
      </c>
    </row>
    <row r="445" spans="1:8" ht="12.5" x14ac:dyDescent="0.25">
      <c r="A445" s="1432"/>
      <c r="B445" s="1445"/>
      <c r="C445" s="1270"/>
      <c r="D445" s="1353"/>
      <c r="E445" s="1354"/>
      <c r="F445" s="1446"/>
      <c r="G445" s="1357"/>
      <c r="H445" s="1350"/>
    </row>
    <row r="446" spans="1:8" ht="12.5" x14ac:dyDescent="0.25">
      <c r="A446" s="1432"/>
      <c r="B446" s="1445"/>
      <c r="C446" s="1270"/>
      <c r="D446" s="1353"/>
      <c r="E446" s="1354"/>
      <c r="F446" s="1446"/>
      <c r="G446" s="1358"/>
      <c r="H446" s="1351"/>
    </row>
    <row r="447" spans="1:8" x14ac:dyDescent="0.25">
      <c r="A447" s="1432"/>
      <c r="B447" s="1445"/>
      <c r="C447" s="1270"/>
      <c r="D447" s="1353"/>
      <c r="E447" s="1354"/>
      <c r="F447" s="1446"/>
      <c r="G447" s="1052">
        <v>0</v>
      </c>
      <c r="H447" s="1053" t="s">
        <v>764</v>
      </c>
    </row>
    <row r="448" spans="1:8" ht="42" x14ac:dyDescent="0.25">
      <c r="A448" s="1432"/>
      <c r="B448" s="1443">
        <v>5.1269999999999998</v>
      </c>
      <c r="C448" s="1270" t="s">
        <v>136</v>
      </c>
      <c r="D448" s="1353" t="s">
        <v>470</v>
      </c>
      <c r="E448" s="1355" t="s">
        <v>765</v>
      </c>
      <c r="F448" s="1446" t="s">
        <v>766</v>
      </c>
      <c r="G448" s="1068">
        <v>4</v>
      </c>
      <c r="H448" s="1078" t="s">
        <v>1324</v>
      </c>
    </row>
    <row r="449" spans="1:8" ht="12.5" x14ac:dyDescent="0.25">
      <c r="A449" s="1432"/>
      <c r="B449" s="1443"/>
      <c r="C449" s="1270"/>
      <c r="D449" s="1353"/>
      <c r="E449" s="1355"/>
      <c r="F449" s="1446"/>
      <c r="G449" s="1356">
        <v>2</v>
      </c>
      <c r="H449" s="1349" t="s">
        <v>767</v>
      </c>
    </row>
    <row r="450" spans="1:8" ht="12.5" x14ac:dyDescent="0.25">
      <c r="A450" s="1432"/>
      <c r="B450" s="1443"/>
      <c r="C450" s="1270"/>
      <c r="D450" s="1353"/>
      <c r="E450" s="1355"/>
      <c r="F450" s="1446"/>
      <c r="G450" s="1357"/>
      <c r="H450" s="1350"/>
    </row>
    <row r="451" spans="1:8" ht="12.5" x14ac:dyDescent="0.25">
      <c r="A451" s="1432"/>
      <c r="B451" s="1443"/>
      <c r="C451" s="1270"/>
      <c r="D451" s="1353"/>
      <c r="E451" s="1355"/>
      <c r="F451" s="1446"/>
      <c r="G451" s="1358"/>
      <c r="H451" s="1351"/>
    </row>
    <row r="452" spans="1:8" x14ac:dyDescent="0.25">
      <c r="A452" s="1432"/>
      <c r="B452" s="1443"/>
      <c r="C452" s="1270"/>
      <c r="D452" s="1353"/>
      <c r="E452" s="1355"/>
      <c r="F452" s="1446"/>
      <c r="G452" s="1064">
        <v>0</v>
      </c>
      <c r="H452" s="1065" t="s">
        <v>768</v>
      </c>
    </row>
    <row r="453" spans="1:8" ht="42" x14ac:dyDescent="0.25">
      <c r="A453" s="1432"/>
      <c r="B453" s="1443">
        <v>5.1280000000000001</v>
      </c>
      <c r="C453" s="1270" t="s">
        <v>165</v>
      </c>
      <c r="D453" s="1353" t="s">
        <v>470</v>
      </c>
      <c r="E453" s="1354" t="s">
        <v>769</v>
      </c>
      <c r="F453" s="1446" t="s">
        <v>770</v>
      </c>
      <c r="G453" s="1048">
        <v>4</v>
      </c>
      <c r="H453" s="1049" t="s">
        <v>771</v>
      </c>
    </row>
    <row r="454" spans="1:8" ht="12.5" x14ac:dyDescent="0.25">
      <c r="A454" s="1432"/>
      <c r="B454" s="1443"/>
      <c r="C454" s="1270"/>
      <c r="D454" s="1353"/>
      <c r="E454" s="1354"/>
      <c r="F454" s="1446"/>
      <c r="G454" s="1356">
        <v>2</v>
      </c>
      <c r="H454" s="1349" t="s">
        <v>767</v>
      </c>
    </row>
    <row r="455" spans="1:8" ht="12.5" x14ac:dyDescent="0.25">
      <c r="A455" s="1432"/>
      <c r="B455" s="1443"/>
      <c r="C455" s="1270"/>
      <c r="D455" s="1353"/>
      <c r="E455" s="1354"/>
      <c r="F455" s="1446"/>
      <c r="G455" s="1357"/>
      <c r="H455" s="1350"/>
    </row>
    <row r="456" spans="1:8" ht="12.5" x14ac:dyDescent="0.25">
      <c r="A456" s="1432"/>
      <c r="B456" s="1443"/>
      <c r="C456" s="1270"/>
      <c r="D456" s="1353"/>
      <c r="E456" s="1354"/>
      <c r="F456" s="1446"/>
      <c r="G456" s="1358"/>
      <c r="H456" s="1351"/>
    </row>
    <row r="457" spans="1:8" x14ac:dyDescent="0.25">
      <c r="A457" s="1432"/>
      <c r="B457" s="1443"/>
      <c r="C457" s="1270"/>
      <c r="D457" s="1353"/>
      <c r="E457" s="1354"/>
      <c r="F457" s="1446"/>
      <c r="G457" s="1052">
        <v>0</v>
      </c>
      <c r="H457" s="1053" t="s">
        <v>772</v>
      </c>
    </row>
    <row r="458" spans="1:8" ht="42" x14ac:dyDescent="0.25">
      <c r="A458" s="1432"/>
      <c r="B458" s="1443">
        <v>5.1289999999999996</v>
      </c>
      <c r="C458" s="1368" t="s">
        <v>112</v>
      </c>
      <c r="D458" s="1271" t="s">
        <v>541</v>
      </c>
      <c r="E458" s="1273"/>
      <c r="F458" s="1412" t="s">
        <v>773</v>
      </c>
      <c r="G458" s="1071">
        <v>4</v>
      </c>
      <c r="H458" s="1072" t="s">
        <v>1325</v>
      </c>
    </row>
    <row r="459" spans="1:8" ht="12.5" x14ac:dyDescent="0.25">
      <c r="A459" s="1432"/>
      <c r="B459" s="1443"/>
      <c r="C459" s="1368"/>
      <c r="D459" s="1271"/>
      <c r="E459" s="1273"/>
      <c r="F459" s="1412"/>
      <c r="G459" s="1278">
        <v>2</v>
      </c>
      <c r="H459" s="1266" t="s">
        <v>774</v>
      </c>
    </row>
    <row r="460" spans="1:8" ht="12.5" x14ac:dyDescent="0.25">
      <c r="A460" s="1432"/>
      <c r="B460" s="1443"/>
      <c r="C460" s="1368"/>
      <c r="D460" s="1271"/>
      <c r="E460" s="1273"/>
      <c r="F460" s="1412"/>
      <c r="G460" s="1279"/>
      <c r="H460" s="1267"/>
    </row>
    <row r="461" spans="1:8" ht="12.5" x14ac:dyDescent="0.25">
      <c r="A461" s="1432"/>
      <c r="B461" s="1443"/>
      <c r="C461" s="1368"/>
      <c r="D461" s="1271"/>
      <c r="E461" s="1273"/>
      <c r="F461" s="1412"/>
      <c r="G461" s="1275"/>
      <c r="H461" s="1277"/>
    </row>
    <row r="462" spans="1:8" x14ac:dyDescent="0.25">
      <c r="A462" s="1432"/>
      <c r="B462" s="1443"/>
      <c r="C462" s="1368"/>
      <c r="D462" s="1271"/>
      <c r="E462" s="1273"/>
      <c r="F462" s="1412"/>
      <c r="G462" s="1066">
        <v>0</v>
      </c>
      <c r="H462" s="1067" t="s">
        <v>775</v>
      </c>
    </row>
    <row r="463" spans="1:8" ht="42" x14ac:dyDescent="0.25">
      <c r="A463" s="1432"/>
      <c r="B463" s="1445" t="s">
        <v>1664</v>
      </c>
      <c r="C463" s="1366" t="s">
        <v>68</v>
      </c>
      <c r="D463" s="1271" t="s">
        <v>623</v>
      </c>
      <c r="E463" s="1273"/>
      <c r="F463" s="1412" t="s">
        <v>776</v>
      </c>
      <c r="G463" s="1046">
        <v>4</v>
      </c>
      <c r="H463" s="1047" t="s">
        <v>777</v>
      </c>
    </row>
    <row r="464" spans="1:8" ht="42" x14ac:dyDescent="0.25">
      <c r="A464" s="1432"/>
      <c r="B464" s="1445"/>
      <c r="C464" s="1366"/>
      <c r="D464" s="1271"/>
      <c r="E464" s="1273"/>
      <c r="F464" s="1412"/>
      <c r="G464" s="1042">
        <v>3</v>
      </c>
      <c r="H464" s="1043" t="s">
        <v>778</v>
      </c>
    </row>
    <row r="465" spans="1:8" ht="42" x14ac:dyDescent="0.25">
      <c r="A465" s="1432"/>
      <c r="B465" s="1445"/>
      <c r="C465" s="1366"/>
      <c r="D465" s="1271"/>
      <c r="E465" s="1273"/>
      <c r="F465" s="1412"/>
      <c r="G465" s="1042">
        <v>2</v>
      </c>
      <c r="H465" s="1043" t="s">
        <v>779</v>
      </c>
    </row>
    <row r="466" spans="1:8" x14ac:dyDescent="0.25">
      <c r="A466" s="1432"/>
      <c r="B466" s="1445"/>
      <c r="C466" s="1366"/>
      <c r="D466" s="1271"/>
      <c r="E466" s="1273"/>
      <c r="F466" s="1412"/>
      <c r="G466" s="1042">
        <v>1</v>
      </c>
      <c r="H466" s="1043" t="s">
        <v>780</v>
      </c>
    </row>
    <row r="467" spans="1:8" x14ac:dyDescent="0.25">
      <c r="A467" s="1432"/>
      <c r="B467" s="1445"/>
      <c r="C467" s="1366"/>
      <c r="D467" s="1271"/>
      <c r="E467" s="1273"/>
      <c r="F467" s="1412"/>
      <c r="G467" s="1044">
        <v>0</v>
      </c>
      <c r="H467" s="1045" t="s">
        <v>781</v>
      </c>
    </row>
    <row r="468" spans="1:8" ht="42" x14ac:dyDescent="0.25">
      <c r="A468" s="1432"/>
      <c r="B468" s="1445" t="s">
        <v>1665</v>
      </c>
      <c r="C468" s="1365" t="s">
        <v>166</v>
      </c>
      <c r="D468" s="1271" t="s">
        <v>470</v>
      </c>
      <c r="E468" s="1273"/>
      <c r="F468" s="1412" t="s">
        <v>782</v>
      </c>
      <c r="G468" s="1071">
        <v>4</v>
      </c>
      <c r="H468" s="1072" t="s">
        <v>783</v>
      </c>
    </row>
    <row r="469" spans="1:8" ht="12.5" x14ac:dyDescent="0.25">
      <c r="A469" s="1432"/>
      <c r="B469" s="1445"/>
      <c r="C469" s="1365"/>
      <c r="D469" s="1271"/>
      <c r="E469" s="1273"/>
      <c r="F469" s="1412"/>
      <c r="G469" s="1278">
        <v>2</v>
      </c>
      <c r="H469" s="1266" t="s">
        <v>784</v>
      </c>
    </row>
    <row r="470" spans="1:8" ht="12.5" x14ac:dyDescent="0.25">
      <c r="A470" s="1432"/>
      <c r="B470" s="1445"/>
      <c r="C470" s="1365"/>
      <c r="D470" s="1271"/>
      <c r="E470" s="1273"/>
      <c r="F470" s="1412"/>
      <c r="G470" s="1279"/>
      <c r="H470" s="1267"/>
    </row>
    <row r="471" spans="1:8" ht="12.5" x14ac:dyDescent="0.25">
      <c r="A471" s="1432"/>
      <c r="B471" s="1445"/>
      <c r="C471" s="1365"/>
      <c r="D471" s="1271"/>
      <c r="E471" s="1273"/>
      <c r="F471" s="1412"/>
      <c r="G471" s="1275"/>
      <c r="H471" s="1277"/>
    </row>
    <row r="472" spans="1:8" x14ac:dyDescent="0.25">
      <c r="A472" s="1432"/>
      <c r="B472" s="1445"/>
      <c r="C472" s="1365"/>
      <c r="D472" s="1271"/>
      <c r="E472" s="1273"/>
      <c r="F472" s="1412"/>
      <c r="G472" s="1066">
        <v>0</v>
      </c>
      <c r="H472" s="1067" t="s">
        <v>785</v>
      </c>
    </row>
    <row r="473" spans="1:8" ht="42" x14ac:dyDescent="0.25">
      <c r="A473" s="1432"/>
      <c r="B473" s="1445" t="s">
        <v>1666</v>
      </c>
      <c r="C473" s="1365" t="s">
        <v>1485</v>
      </c>
      <c r="D473" s="1271" t="s">
        <v>623</v>
      </c>
      <c r="E473" s="1273" t="s">
        <v>793</v>
      </c>
      <c r="F473" s="1412" t="s">
        <v>786</v>
      </c>
      <c r="G473" s="1046">
        <v>4</v>
      </c>
      <c r="H473" s="1047" t="s">
        <v>787</v>
      </c>
    </row>
    <row r="474" spans="1:8" ht="12.5" x14ac:dyDescent="0.25">
      <c r="A474" s="1432"/>
      <c r="B474" s="1445"/>
      <c r="C474" s="1365"/>
      <c r="D474" s="1271"/>
      <c r="E474" s="1273"/>
      <c r="F474" s="1412"/>
      <c r="G474" s="1278">
        <v>2</v>
      </c>
      <c r="H474" s="1266" t="s">
        <v>788</v>
      </c>
    </row>
    <row r="475" spans="1:8" ht="12.5" x14ac:dyDescent="0.25">
      <c r="A475" s="1432"/>
      <c r="B475" s="1445"/>
      <c r="C475" s="1365"/>
      <c r="D475" s="1271"/>
      <c r="E475" s="1273"/>
      <c r="F475" s="1412"/>
      <c r="G475" s="1279"/>
      <c r="H475" s="1267"/>
    </row>
    <row r="476" spans="1:8" ht="12.5" x14ac:dyDescent="0.25">
      <c r="A476" s="1432"/>
      <c r="B476" s="1445"/>
      <c r="C476" s="1365"/>
      <c r="D476" s="1271"/>
      <c r="E476" s="1273"/>
      <c r="F476" s="1412"/>
      <c r="G476" s="1275"/>
      <c r="H476" s="1277"/>
    </row>
    <row r="477" spans="1:8" x14ac:dyDescent="0.25">
      <c r="A477" s="1432"/>
      <c r="B477" s="1445"/>
      <c r="C477" s="1365"/>
      <c r="D477" s="1271"/>
      <c r="E477" s="1273"/>
      <c r="F477" s="1412"/>
      <c r="G477" s="1044">
        <v>0</v>
      </c>
      <c r="H477" s="1045" t="s">
        <v>789</v>
      </c>
    </row>
    <row r="478" spans="1:8" ht="12.5" x14ac:dyDescent="0.25">
      <c r="A478" s="1432"/>
      <c r="B478" s="1443">
        <v>5.133</v>
      </c>
      <c r="C478" s="1283" t="s">
        <v>1667</v>
      </c>
      <c r="D478" s="1394" t="s">
        <v>1668</v>
      </c>
      <c r="E478" s="1284"/>
      <c r="F478" s="1444"/>
      <c r="G478" s="1395">
        <v>4</v>
      </c>
      <c r="H478" s="1440" t="s">
        <v>1669</v>
      </c>
    </row>
    <row r="479" spans="1:8" ht="12.5" x14ac:dyDescent="0.25">
      <c r="A479" s="1432"/>
      <c r="B479" s="1443"/>
      <c r="C479" s="1283"/>
      <c r="D479" s="1394"/>
      <c r="E479" s="1284"/>
      <c r="F479" s="1444"/>
      <c r="G479" s="1407"/>
      <c r="H479" s="1409"/>
    </row>
    <row r="480" spans="1:8" ht="12.5" x14ac:dyDescent="0.25">
      <c r="A480" s="1432"/>
      <c r="B480" s="1443"/>
      <c r="C480" s="1283"/>
      <c r="D480" s="1394"/>
      <c r="E480" s="1284"/>
      <c r="F480" s="1444"/>
      <c r="G480" s="1407">
        <v>2</v>
      </c>
      <c r="H480" s="1409" t="s">
        <v>788</v>
      </c>
    </row>
    <row r="481" spans="1:8" ht="12.5" x14ac:dyDescent="0.25">
      <c r="A481" s="1432"/>
      <c r="B481" s="1443"/>
      <c r="C481" s="1283"/>
      <c r="D481" s="1394"/>
      <c r="E481" s="1284"/>
      <c r="F481" s="1444"/>
      <c r="G481" s="1407"/>
      <c r="H481" s="1409"/>
    </row>
    <row r="482" spans="1:8" ht="21.5" thickBot="1" x14ac:dyDescent="0.3">
      <c r="A482" s="1432"/>
      <c r="B482" s="1443"/>
      <c r="C482" s="1283"/>
      <c r="D482" s="1394"/>
      <c r="E482" s="1284"/>
      <c r="F482" s="1444"/>
      <c r="G482" s="1099">
        <v>0</v>
      </c>
      <c r="H482" s="1063" t="s">
        <v>764</v>
      </c>
    </row>
    <row r="483" spans="1:8" ht="42" x14ac:dyDescent="0.25">
      <c r="A483" s="1432"/>
      <c r="B483" s="1441" t="s">
        <v>1670</v>
      </c>
      <c r="C483" s="1365" t="s">
        <v>12</v>
      </c>
      <c r="D483" s="1271" t="s">
        <v>541</v>
      </c>
      <c r="E483" s="1273"/>
      <c r="F483" s="1442" t="s">
        <v>790</v>
      </c>
      <c r="G483" s="1100">
        <v>4</v>
      </c>
      <c r="H483" s="1041" t="s">
        <v>1326</v>
      </c>
    </row>
    <row r="484" spans="1:8" ht="12.5" x14ac:dyDescent="0.25">
      <c r="A484" s="1432"/>
      <c r="B484" s="1441"/>
      <c r="C484" s="1365"/>
      <c r="D484" s="1271"/>
      <c r="E484" s="1273"/>
      <c r="F484" s="1442"/>
      <c r="G484" s="1305">
        <v>2</v>
      </c>
      <c r="H484" s="1266" t="s">
        <v>791</v>
      </c>
    </row>
    <row r="485" spans="1:8" ht="12.5" x14ac:dyDescent="0.25">
      <c r="A485" s="1432"/>
      <c r="B485" s="1441"/>
      <c r="C485" s="1365"/>
      <c r="D485" s="1271"/>
      <c r="E485" s="1273"/>
      <c r="F485" s="1442"/>
      <c r="G485" s="1306"/>
      <c r="H485" s="1267"/>
    </row>
    <row r="486" spans="1:8" ht="12.5" x14ac:dyDescent="0.25">
      <c r="A486" s="1432"/>
      <c r="B486" s="1441"/>
      <c r="C486" s="1365"/>
      <c r="D486" s="1271"/>
      <c r="E486" s="1273"/>
      <c r="F486" s="1442"/>
      <c r="G486" s="1307"/>
      <c r="H486" s="1277"/>
    </row>
    <row r="487" spans="1:8" ht="21.5" thickBot="1" x14ac:dyDescent="0.3">
      <c r="A487" s="1432"/>
      <c r="B487" s="1441"/>
      <c r="C487" s="1365"/>
      <c r="D487" s="1271"/>
      <c r="E487" s="1273"/>
      <c r="F487" s="1442"/>
      <c r="G487" s="1101">
        <v>0</v>
      </c>
      <c r="H487" s="1102" t="s">
        <v>792</v>
      </c>
    </row>
    <row r="488" spans="1:8" ht="42" x14ac:dyDescent="0.25">
      <c r="A488" s="1432"/>
      <c r="B488" s="1437" t="s">
        <v>1671</v>
      </c>
      <c r="C488" s="1366" t="s">
        <v>1486</v>
      </c>
      <c r="D488" s="1271" t="s">
        <v>541</v>
      </c>
      <c r="E488" s="1273" t="s">
        <v>793</v>
      </c>
      <c r="F488" s="1412" t="s">
        <v>786</v>
      </c>
      <c r="G488" s="1071">
        <v>4</v>
      </c>
      <c r="H488" s="1072" t="s">
        <v>1327</v>
      </c>
    </row>
    <row r="489" spans="1:8" ht="12.5" x14ac:dyDescent="0.25">
      <c r="A489" s="1432"/>
      <c r="B489" s="1437"/>
      <c r="C489" s="1366"/>
      <c r="D489" s="1271"/>
      <c r="E489" s="1273"/>
      <c r="F489" s="1412"/>
      <c r="G489" s="1278">
        <v>2</v>
      </c>
      <c r="H489" s="1266" t="s">
        <v>794</v>
      </c>
    </row>
    <row r="490" spans="1:8" ht="12.5" x14ac:dyDescent="0.25">
      <c r="A490" s="1432"/>
      <c r="B490" s="1437"/>
      <c r="C490" s="1366"/>
      <c r="D490" s="1271"/>
      <c r="E490" s="1273"/>
      <c r="F490" s="1412"/>
      <c r="G490" s="1279"/>
      <c r="H490" s="1267"/>
    </row>
    <row r="491" spans="1:8" ht="12.5" x14ac:dyDescent="0.25">
      <c r="A491" s="1432"/>
      <c r="B491" s="1437"/>
      <c r="C491" s="1366"/>
      <c r="D491" s="1271"/>
      <c r="E491" s="1273"/>
      <c r="F491" s="1412"/>
      <c r="G491" s="1275"/>
      <c r="H491" s="1277"/>
    </row>
    <row r="492" spans="1:8" ht="21.5" thickBot="1" x14ac:dyDescent="0.3">
      <c r="A492" s="1433"/>
      <c r="B492" s="1438"/>
      <c r="C492" s="1439"/>
      <c r="D492" s="1416"/>
      <c r="E492" s="1417"/>
      <c r="F492" s="1418"/>
      <c r="G492" s="1066">
        <v>0</v>
      </c>
      <c r="H492" s="1067" t="s">
        <v>764</v>
      </c>
    </row>
    <row r="493" spans="1:8" ht="18.5" thickBot="1" x14ac:dyDescent="0.3">
      <c r="A493" s="1431" t="s">
        <v>795</v>
      </c>
      <c r="B493" s="1369" t="s">
        <v>796</v>
      </c>
      <c r="C493" s="1370"/>
      <c r="D493" s="1370"/>
      <c r="E493" s="1370"/>
      <c r="F493" s="1370"/>
      <c r="G493" s="1292"/>
      <c r="H493" s="1293"/>
    </row>
    <row r="494" spans="1:8" ht="42" x14ac:dyDescent="0.25">
      <c r="A494" s="1432"/>
      <c r="B494" s="1434">
        <v>6.101</v>
      </c>
      <c r="C494" s="1436" t="s">
        <v>137</v>
      </c>
      <c r="D494" s="1424" t="s">
        <v>470</v>
      </c>
      <c r="E494" s="1425" t="s">
        <v>1328</v>
      </c>
      <c r="F494" s="1426" t="s">
        <v>797</v>
      </c>
      <c r="G494" s="1071">
        <v>4</v>
      </c>
      <c r="H494" s="1072" t="s">
        <v>798</v>
      </c>
    </row>
    <row r="495" spans="1:8" ht="12.5" x14ac:dyDescent="0.25">
      <c r="A495" s="1432"/>
      <c r="B495" s="1435"/>
      <c r="C495" s="1398"/>
      <c r="D495" s="1271"/>
      <c r="E495" s="1273"/>
      <c r="F495" s="1412"/>
      <c r="G495" s="1278">
        <v>2</v>
      </c>
      <c r="H495" s="1266" t="s">
        <v>799</v>
      </c>
    </row>
    <row r="496" spans="1:8" ht="12.5" x14ac:dyDescent="0.25">
      <c r="A496" s="1432"/>
      <c r="B496" s="1435"/>
      <c r="C496" s="1398"/>
      <c r="D496" s="1271"/>
      <c r="E496" s="1273"/>
      <c r="F496" s="1412"/>
      <c r="G496" s="1279"/>
      <c r="H496" s="1267"/>
    </row>
    <row r="497" spans="1:8" ht="12.5" x14ac:dyDescent="0.25">
      <c r="A497" s="1432"/>
      <c r="B497" s="1435"/>
      <c r="C497" s="1398"/>
      <c r="D497" s="1271"/>
      <c r="E497" s="1273"/>
      <c r="F497" s="1412"/>
      <c r="G497" s="1275"/>
      <c r="H497" s="1277"/>
    </row>
    <row r="498" spans="1:8" x14ac:dyDescent="0.25">
      <c r="A498" s="1432"/>
      <c r="B498" s="1435"/>
      <c r="C498" s="1398"/>
      <c r="D498" s="1271"/>
      <c r="E498" s="1273"/>
      <c r="F498" s="1412"/>
      <c r="G498" s="1066">
        <v>0</v>
      </c>
      <c r="H498" s="1067" t="s">
        <v>800</v>
      </c>
    </row>
    <row r="499" spans="1:8" ht="42" x14ac:dyDescent="0.25">
      <c r="A499" s="1432"/>
      <c r="B499" s="1419" t="s">
        <v>1329</v>
      </c>
      <c r="C499" s="1371" t="s">
        <v>138</v>
      </c>
      <c r="D499" s="1271" t="s">
        <v>470</v>
      </c>
      <c r="E499" s="1273"/>
      <c r="F499" s="1412" t="s">
        <v>801</v>
      </c>
      <c r="G499" s="1046">
        <v>4</v>
      </c>
      <c r="H499" s="1047" t="s">
        <v>802</v>
      </c>
    </row>
    <row r="500" spans="1:8" ht="12.5" x14ac:dyDescent="0.25">
      <c r="A500" s="1432"/>
      <c r="B500" s="1419"/>
      <c r="C500" s="1371"/>
      <c r="D500" s="1271"/>
      <c r="E500" s="1273"/>
      <c r="F500" s="1412"/>
      <c r="G500" s="1278">
        <v>2</v>
      </c>
      <c r="H500" s="1266" t="s">
        <v>803</v>
      </c>
    </row>
    <row r="501" spans="1:8" ht="12.5" x14ac:dyDescent="0.25">
      <c r="A501" s="1432"/>
      <c r="B501" s="1419"/>
      <c r="C501" s="1371"/>
      <c r="D501" s="1271"/>
      <c r="E501" s="1273"/>
      <c r="F501" s="1412"/>
      <c r="G501" s="1279"/>
      <c r="H501" s="1267"/>
    </row>
    <row r="502" spans="1:8" ht="12.5" x14ac:dyDescent="0.25">
      <c r="A502" s="1432"/>
      <c r="B502" s="1419"/>
      <c r="C502" s="1371"/>
      <c r="D502" s="1271"/>
      <c r="E502" s="1273"/>
      <c r="F502" s="1412"/>
      <c r="G502" s="1275"/>
      <c r="H502" s="1277"/>
    </row>
    <row r="503" spans="1:8" x14ac:dyDescent="0.25">
      <c r="A503" s="1432"/>
      <c r="B503" s="1419"/>
      <c r="C503" s="1371"/>
      <c r="D503" s="1271"/>
      <c r="E503" s="1273"/>
      <c r="F503" s="1412"/>
      <c r="G503" s="1044">
        <v>0</v>
      </c>
      <c r="H503" s="1045" t="s">
        <v>804</v>
      </c>
    </row>
    <row r="504" spans="1:8" ht="63" x14ac:dyDescent="0.25">
      <c r="A504" s="1432"/>
      <c r="B504" s="1427">
        <v>6.1029999999999998</v>
      </c>
      <c r="C504" s="1270" t="s">
        <v>139</v>
      </c>
      <c r="D504" s="1271" t="s">
        <v>541</v>
      </c>
      <c r="E504" s="1273"/>
      <c r="F504" s="1412" t="s">
        <v>805</v>
      </c>
      <c r="G504" s="1071">
        <v>4</v>
      </c>
      <c r="H504" s="1072" t="s">
        <v>1330</v>
      </c>
    </row>
    <row r="505" spans="1:8" ht="12.5" x14ac:dyDescent="0.25">
      <c r="A505" s="1432"/>
      <c r="B505" s="1427"/>
      <c r="C505" s="1270"/>
      <c r="D505" s="1271"/>
      <c r="E505" s="1273"/>
      <c r="F505" s="1412"/>
      <c r="G505" s="1278">
        <v>2</v>
      </c>
      <c r="H505" s="1430" t="s">
        <v>806</v>
      </c>
    </row>
    <row r="506" spans="1:8" ht="12.5" x14ac:dyDescent="0.25">
      <c r="A506" s="1432"/>
      <c r="B506" s="1427"/>
      <c r="C506" s="1270"/>
      <c r="D506" s="1271"/>
      <c r="E506" s="1273"/>
      <c r="F506" s="1412"/>
      <c r="G506" s="1275"/>
      <c r="H506" s="1387"/>
    </row>
    <row r="507" spans="1:8" x14ac:dyDescent="0.25">
      <c r="A507" s="1432"/>
      <c r="B507" s="1427"/>
      <c r="C507" s="1270"/>
      <c r="D507" s="1271"/>
      <c r="E507" s="1273"/>
      <c r="F507" s="1412"/>
      <c r="G507" s="1042">
        <v>1</v>
      </c>
      <c r="H507" s="1043" t="s">
        <v>807</v>
      </c>
    </row>
    <row r="508" spans="1:8" ht="21.5" thickBot="1" x14ac:dyDescent="0.3">
      <c r="A508" s="1433"/>
      <c r="B508" s="1428"/>
      <c r="C508" s="1429"/>
      <c r="D508" s="1416"/>
      <c r="E508" s="1417"/>
      <c r="F508" s="1418"/>
      <c r="G508" s="1066">
        <v>0</v>
      </c>
      <c r="H508" s="1067" t="s">
        <v>808</v>
      </c>
    </row>
    <row r="509" spans="1:8" ht="18.5" thickBot="1" x14ac:dyDescent="0.3">
      <c r="A509" s="1287" t="s">
        <v>809</v>
      </c>
      <c r="B509" s="1369" t="s">
        <v>113</v>
      </c>
      <c r="C509" s="1370"/>
      <c r="D509" s="1370"/>
      <c r="E509" s="1370"/>
      <c r="F509" s="1370"/>
      <c r="G509" s="1292"/>
      <c r="H509" s="1293"/>
    </row>
    <row r="510" spans="1:8" x14ac:dyDescent="0.25">
      <c r="A510" s="1288"/>
      <c r="B510" s="1422">
        <v>7.101</v>
      </c>
      <c r="C510" s="1423" t="s">
        <v>82</v>
      </c>
      <c r="D510" s="1424" t="s">
        <v>623</v>
      </c>
      <c r="E510" s="1425" t="s">
        <v>1331</v>
      </c>
      <c r="F510" s="1426" t="s">
        <v>810</v>
      </c>
      <c r="G510" s="1071">
        <v>4</v>
      </c>
      <c r="H510" s="1072" t="s">
        <v>811</v>
      </c>
    </row>
    <row r="511" spans="1:8" x14ac:dyDescent="0.25">
      <c r="A511" s="1288"/>
      <c r="B511" s="1419"/>
      <c r="C511" s="1374"/>
      <c r="D511" s="1271"/>
      <c r="E511" s="1273"/>
      <c r="F511" s="1412"/>
      <c r="G511" s="1042">
        <v>3</v>
      </c>
      <c r="H511" s="1043" t="s">
        <v>812</v>
      </c>
    </row>
    <row r="512" spans="1:8" ht="42" x14ac:dyDescent="0.25">
      <c r="A512" s="1288"/>
      <c r="B512" s="1419"/>
      <c r="C512" s="1374"/>
      <c r="D512" s="1271"/>
      <c r="E512" s="1273"/>
      <c r="F512" s="1412"/>
      <c r="G512" s="1042">
        <v>2</v>
      </c>
      <c r="H512" s="1043" t="s">
        <v>813</v>
      </c>
    </row>
    <row r="513" spans="1:8" x14ac:dyDescent="0.25">
      <c r="A513" s="1288"/>
      <c r="B513" s="1419"/>
      <c r="C513" s="1374"/>
      <c r="D513" s="1271"/>
      <c r="E513" s="1273"/>
      <c r="F513" s="1412"/>
      <c r="G513" s="1042">
        <v>1</v>
      </c>
      <c r="H513" s="1043" t="s">
        <v>814</v>
      </c>
    </row>
    <row r="514" spans="1:8" x14ac:dyDescent="0.25">
      <c r="A514" s="1288"/>
      <c r="B514" s="1419"/>
      <c r="C514" s="1374"/>
      <c r="D514" s="1271"/>
      <c r="E514" s="1273"/>
      <c r="F514" s="1412"/>
      <c r="G514" s="1066">
        <v>0</v>
      </c>
      <c r="H514" s="1067" t="s">
        <v>815</v>
      </c>
    </row>
    <row r="515" spans="1:8" ht="42" x14ac:dyDescent="0.25">
      <c r="A515" s="1288"/>
      <c r="B515" s="1419" t="s">
        <v>1332</v>
      </c>
      <c r="C515" s="1366" t="s">
        <v>140</v>
      </c>
      <c r="D515" s="1271" t="s">
        <v>1333</v>
      </c>
      <c r="E515" s="1273"/>
      <c r="F515" s="1412" t="s">
        <v>816</v>
      </c>
      <c r="G515" s="1046">
        <v>4</v>
      </c>
      <c r="H515" s="1047" t="s">
        <v>1334</v>
      </c>
    </row>
    <row r="516" spans="1:8" ht="12.5" x14ac:dyDescent="0.25">
      <c r="A516" s="1288"/>
      <c r="B516" s="1419"/>
      <c r="C516" s="1366"/>
      <c r="D516" s="1271"/>
      <c r="E516" s="1273"/>
      <c r="F516" s="1412"/>
      <c r="G516" s="1278">
        <v>2</v>
      </c>
      <c r="H516" s="1266" t="s">
        <v>1335</v>
      </c>
    </row>
    <row r="517" spans="1:8" ht="12.5" x14ac:dyDescent="0.25">
      <c r="A517" s="1288"/>
      <c r="B517" s="1419"/>
      <c r="C517" s="1366"/>
      <c r="D517" s="1271"/>
      <c r="E517" s="1273"/>
      <c r="F517" s="1412"/>
      <c r="G517" s="1279"/>
      <c r="H517" s="1267"/>
    </row>
    <row r="518" spans="1:8" ht="12.5" x14ac:dyDescent="0.25">
      <c r="A518" s="1288"/>
      <c r="B518" s="1419"/>
      <c r="C518" s="1366"/>
      <c r="D518" s="1271"/>
      <c r="E518" s="1273"/>
      <c r="F518" s="1412"/>
      <c r="G518" s="1275"/>
      <c r="H518" s="1277"/>
    </row>
    <row r="519" spans="1:8" x14ac:dyDescent="0.25">
      <c r="A519" s="1288"/>
      <c r="B519" s="1419"/>
      <c r="C519" s="1366"/>
      <c r="D519" s="1271"/>
      <c r="E519" s="1273"/>
      <c r="F519" s="1412"/>
      <c r="G519" s="1044">
        <v>0</v>
      </c>
      <c r="H519" s="1045" t="s">
        <v>817</v>
      </c>
    </row>
    <row r="520" spans="1:8" ht="12.5" x14ac:dyDescent="0.25">
      <c r="A520" s="1288"/>
      <c r="B520" s="1413" t="s">
        <v>1336</v>
      </c>
      <c r="C520" s="1366" t="s">
        <v>170</v>
      </c>
      <c r="D520" s="1271" t="s">
        <v>1333</v>
      </c>
      <c r="E520" s="1273"/>
      <c r="F520" s="1412" t="s">
        <v>818</v>
      </c>
      <c r="G520" s="1274">
        <v>4</v>
      </c>
      <c r="H520" s="1276" t="s">
        <v>1337</v>
      </c>
    </row>
    <row r="521" spans="1:8" ht="12.5" x14ac:dyDescent="0.25">
      <c r="A521" s="1288"/>
      <c r="B521" s="1413"/>
      <c r="C521" s="1366"/>
      <c r="D521" s="1271"/>
      <c r="E521" s="1273"/>
      <c r="F521" s="1412"/>
      <c r="G521" s="1275"/>
      <c r="H521" s="1277"/>
    </row>
    <row r="522" spans="1:8" ht="12.5" x14ac:dyDescent="0.25">
      <c r="A522" s="1288"/>
      <c r="B522" s="1413"/>
      <c r="C522" s="1366"/>
      <c r="D522" s="1271"/>
      <c r="E522" s="1273"/>
      <c r="F522" s="1412"/>
      <c r="G522" s="1278">
        <v>0</v>
      </c>
      <c r="H522" s="1266" t="s">
        <v>819</v>
      </c>
    </row>
    <row r="523" spans="1:8" ht="12.5" x14ac:dyDescent="0.25">
      <c r="A523" s="1288"/>
      <c r="B523" s="1413"/>
      <c r="C523" s="1366"/>
      <c r="D523" s="1271"/>
      <c r="E523" s="1273"/>
      <c r="F523" s="1412"/>
      <c r="G523" s="1279"/>
      <c r="H523" s="1267"/>
    </row>
    <row r="524" spans="1:8" ht="12.5" x14ac:dyDescent="0.25">
      <c r="A524" s="1288"/>
      <c r="B524" s="1413"/>
      <c r="C524" s="1366"/>
      <c r="D524" s="1271"/>
      <c r="E524" s="1273"/>
      <c r="F524" s="1412"/>
      <c r="G524" s="1282"/>
      <c r="H524" s="1268"/>
    </row>
    <row r="525" spans="1:8" ht="42" x14ac:dyDescent="0.25">
      <c r="A525" s="1288"/>
      <c r="B525" s="1419" t="s">
        <v>1338</v>
      </c>
      <c r="C525" s="1365" t="s">
        <v>63</v>
      </c>
      <c r="D525" s="1420" t="s">
        <v>820</v>
      </c>
      <c r="E525" s="1273"/>
      <c r="F525" s="1412" t="s">
        <v>821</v>
      </c>
      <c r="G525" s="1046">
        <v>4</v>
      </c>
      <c r="H525" s="1047" t="s">
        <v>1339</v>
      </c>
    </row>
    <row r="526" spans="1:8" ht="42" x14ac:dyDescent="0.25">
      <c r="A526" s="1288"/>
      <c r="B526" s="1419"/>
      <c r="C526" s="1365"/>
      <c r="D526" s="1420"/>
      <c r="E526" s="1273"/>
      <c r="F526" s="1412"/>
      <c r="G526" s="1042">
        <v>3</v>
      </c>
      <c r="H526" s="1043" t="s">
        <v>822</v>
      </c>
    </row>
    <row r="527" spans="1:8" ht="42" x14ac:dyDescent="0.25">
      <c r="A527" s="1288"/>
      <c r="B527" s="1419"/>
      <c r="C527" s="1365"/>
      <c r="D527" s="1420"/>
      <c r="E527" s="1273"/>
      <c r="F527" s="1412"/>
      <c r="G527" s="1042">
        <v>2</v>
      </c>
      <c r="H527" s="1043" t="s">
        <v>823</v>
      </c>
    </row>
    <row r="528" spans="1:8" ht="42" x14ac:dyDescent="0.25">
      <c r="A528" s="1288"/>
      <c r="B528" s="1419"/>
      <c r="C528" s="1365"/>
      <c r="D528" s="1420"/>
      <c r="E528" s="1273"/>
      <c r="F528" s="1412"/>
      <c r="G528" s="1042">
        <v>1</v>
      </c>
      <c r="H528" s="1043" t="s">
        <v>824</v>
      </c>
    </row>
    <row r="529" spans="1:8" x14ac:dyDescent="0.25">
      <c r="A529" s="1288"/>
      <c r="B529" s="1419"/>
      <c r="C529" s="1365"/>
      <c r="D529" s="1420"/>
      <c r="E529" s="1273"/>
      <c r="F529" s="1412"/>
      <c r="G529" s="1044">
        <v>0</v>
      </c>
      <c r="H529" s="1045" t="s">
        <v>825</v>
      </c>
    </row>
    <row r="530" spans="1:8" ht="63" x14ac:dyDescent="0.25">
      <c r="A530" s="1288"/>
      <c r="B530" s="1419" t="s">
        <v>1340</v>
      </c>
      <c r="C530" s="1366" t="s">
        <v>124</v>
      </c>
      <c r="D530" s="1271" t="s">
        <v>1341</v>
      </c>
      <c r="E530" s="1273"/>
      <c r="F530" s="1412" t="s">
        <v>826</v>
      </c>
      <c r="G530" s="1071">
        <v>4</v>
      </c>
      <c r="H530" s="1072" t="s">
        <v>1342</v>
      </c>
    </row>
    <row r="531" spans="1:8" ht="12.5" x14ac:dyDescent="0.25">
      <c r="A531" s="1288"/>
      <c r="B531" s="1419"/>
      <c r="C531" s="1366"/>
      <c r="D531" s="1271"/>
      <c r="E531" s="1273"/>
      <c r="F531" s="1412"/>
      <c r="G531" s="1278">
        <v>2</v>
      </c>
      <c r="H531" s="1266" t="s">
        <v>827</v>
      </c>
    </row>
    <row r="532" spans="1:8" ht="12.5" x14ac:dyDescent="0.25">
      <c r="A532" s="1288"/>
      <c r="B532" s="1419"/>
      <c r="C532" s="1366"/>
      <c r="D532" s="1271"/>
      <c r="E532" s="1273"/>
      <c r="F532" s="1412"/>
      <c r="G532" s="1279"/>
      <c r="H532" s="1267"/>
    </row>
    <row r="533" spans="1:8" ht="12.5" x14ac:dyDescent="0.25">
      <c r="A533" s="1288"/>
      <c r="B533" s="1419"/>
      <c r="C533" s="1366"/>
      <c r="D533" s="1271"/>
      <c r="E533" s="1273"/>
      <c r="F533" s="1412"/>
      <c r="G533" s="1275"/>
      <c r="H533" s="1277"/>
    </row>
    <row r="534" spans="1:8" x14ac:dyDescent="0.25">
      <c r="A534" s="1288"/>
      <c r="B534" s="1419"/>
      <c r="C534" s="1366"/>
      <c r="D534" s="1271"/>
      <c r="E534" s="1273"/>
      <c r="F534" s="1412"/>
      <c r="G534" s="1066">
        <v>0</v>
      </c>
      <c r="H534" s="1067" t="s">
        <v>828</v>
      </c>
    </row>
    <row r="535" spans="1:8" ht="63" x14ac:dyDescent="0.25">
      <c r="A535" s="1288"/>
      <c r="B535" s="1419" t="s">
        <v>1343</v>
      </c>
      <c r="C535" s="1365" t="s">
        <v>1487</v>
      </c>
      <c r="D535" s="1271" t="s">
        <v>1344</v>
      </c>
      <c r="E535" s="1273"/>
      <c r="F535" s="1412" t="s">
        <v>829</v>
      </c>
      <c r="G535" s="1046">
        <v>4</v>
      </c>
      <c r="H535" s="1047" t="s">
        <v>1345</v>
      </c>
    </row>
    <row r="536" spans="1:8" ht="12.5" x14ac:dyDescent="0.25">
      <c r="A536" s="1288"/>
      <c r="B536" s="1419"/>
      <c r="C536" s="1365"/>
      <c r="D536" s="1271"/>
      <c r="E536" s="1273"/>
      <c r="F536" s="1412"/>
      <c r="G536" s="1278">
        <v>2</v>
      </c>
      <c r="H536" s="1266" t="s">
        <v>830</v>
      </c>
    </row>
    <row r="537" spans="1:8" ht="12.5" x14ac:dyDescent="0.25">
      <c r="A537" s="1288"/>
      <c r="B537" s="1419"/>
      <c r="C537" s="1365"/>
      <c r="D537" s="1271"/>
      <c r="E537" s="1273"/>
      <c r="F537" s="1412"/>
      <c r="G537" s="1279"/>
      <c r="H537" s="1267"/>
    </row>
    <row r="538" spans="1:8" ht="12.5" x14ac:dyDescent="0.25">
      <c r="A538" s="1288"/>
      <c r="B538" s="1419"/>
      <c r="C538" s="1365"/>
      <c r="D538" s="1271"/>
      <c r="E538" s="1273"/>
      <c r="F538" s="1412"/>
      <c r="G538" s="1275"/>
      <c r="H538" s="1277"/>
    </row>
    <row r="539" spans="1:8" x14ac:dyDescent="0.25">
      <c r="A539" s="1288"/>
      <c r="B539" s="1419"/>
      <c r="C539" s="1365"/>
      <c r="D539" s="1271"/>
      <c r="E539" s="1273"/>
      <c r="F539" s="1412"/>
      <c r="G539" s="1066">
        <v>0</v>
      </c>
      <c r="H539" s="1067" t="s">
        <v>831</v>
      </c>
    </row>
    <row r="540" spans="1:8" ht="12.5" x14ac:dyDescent="0.25">
      <c r="A540" s="1288"/>
      <c r="B540" s="1413">
        <v>7.1070000000000002</v>
      </c>
      <c r="C540" s="1421" t="s">
        <v>1488</v>
      </c>
      <c r="D540" s="1271" t="s">
        <v>541</v>
      </c>
      <c r="E540" s="1273" t="s">
        <v>1346</v>
      </c>
      <c r="F540" s="1412" t="s">
        <v>832</v>
      </c>
      <c r="G540" s="1274">
        <v>4</v>
      </c>
      <c r="H540" s="1276" t="s">
        <v>1347</v>
      </c>
    </row>
    <row r="541" spans="1:8" ht="12.5" x14ac:dyDescent="0.25">
      <c r="A541" s="1288"/>
      <c r="B541" s="1413"/>
      <c r="C541" s="1421"/>
      <c r="D541" s="1271"/>
      <c r="E541" s="1273"/>
      <c r="F541" s="1412"/>
      <c r="G541" s="1275"/>
      <c r="H541" s="1277"/>
    </row>
    <row r="542" spans="1:8" ht="12.5" x14ac:dyDescent="0.25">
      <c r="A542" s="1288"/>
      <c r="B542" s="1413"/>
      <c r="C542" s="1421"/>
      <c r="D542" s="1271"/>
      <c r="E542" s="1273"/>
      <c r="F542" s="1412"/>
      <c r="G542" s="1278">
        <v>0</v>
      </c>
      <c r="H542" s="1266" t="s">
        <v>833</v>
      </c>
    </row>
    <row r="543" spans="1:8" ht="12.5" x14ac:dyDescent="0.25">
      <c r="A543" s="1288"/>
      <c r="B543" s="1413"/>
      <c r="C543" s="1421"/>
      <c r="D543" s="1271"/>
      <c r="E543" s="1273"/>
      <c r="F543" s="1412"/>
      <c r="G543" s="1279"/>
      <c r="H543" s="1267"/>
    </row>
    <row r="544" spans="1:8" ht="12.5" x14ac:dyDescent="0.25">
      <c r="A544" s="1288"/>
      <c r="B544" s="1413"/>
      <c r="C544" s="1421"/>
      <c r="D544" s="1271"/>
      <c r="E544" s="1273"/>
      <c r="F544" s="1412"/>
      <c r="G544" s="1282"/>
      <c r="H544" s="1268"/>
    </row>
    <row r="545" spans="1:8" ht="12.5" x14ac:dyDescent="0.25">
      <c r="A545" s="1288"/>
      <c r="B545" s="1419" t="s">
        <v>1348</v>
      </c>
      <c r="C545" s="1366" t="s">
        <v>1489</v>
      </c>
      <c r="D545" s="1271" t="s">
        <v>541</v>
      </c>
      <c r="E545" s="1273" t="s">
        <v>1349</v>
      </c>
      <c r="F545" s="1412" t="s">
        <v>834</v>
      </c>
      <c r="G545" s="1274">
        <v>4</v>
      </c>
      <c r="H545" s="1276" t="s">
        <v>835</v>
      </c>
    </row>
    <row r="546" spans="1:8" ht="12.5" x14ac:dyDescent="0.25">
      <c r="A546" s="1288"/>
      <c r="B546" s="1419"/>
      <c r="C546" s="1366"/>
      <c r="D546" s="1271"/>
      <c r="E546" s="1273"/>
      <c r="F546" s="1412"/>
      <c r="G546" s="1275"/>
      <c r="H546" s="1277"/>
    </row>
    <row r="547" spans="1:8" ht="12.5" x14ac:dyDescent="0.25">
      <c r="A547" s="1288"/>
      <c r="B547" s="1419"/>
      <c r="C547" s="1366"/>
      <c r="D547" s="1271"/>
      <c r="E547" s="1273"/>
      <c r="F547" s="1412"/>
      <c r="G547" s="1278">
        <v>0</v>
      </c>
      <c r="H547" s="1266" t="s">
        <v>836</v>
      </c>
    </row>
    <row r="548" spans="1:8" ht="12.5" x14ac:dyDescent="0.25">
      <c r="A548" s="1288"/>
      <c r="B548" s="1419"/>
      <c r="C548" s="1366"/>
      <c r="D548" s="1271"/>
      <c r="E548" s="1273"/>
      <c r="F548" s="1412"/>
      <c r="G548" s="1279"/>
      <c r="H548" s="1267"/>
    </row>
    <row r="549" spans="1:8" ht="12.5" x14ac:dyDescent="0.25">
      <c r="A549" s="1288"/>
      <c r="B549" s="1419"/>
      <c r="C549" s="1366"/>
      <c r="D549" s="1271"/>
      <c r="E549" s="1273"/>
      <c r="F549" s="1412"/>
      <c r="G549" s="1282"/>
      <c r="H549" s="1268"/>
    </row>
    <row r="550" spans="1:8" ht="42" x14ac:dyDescent="0.25">
      <c r="A550" s="1288"/>
      <c r="B550" s="1413">
        <v>7.109</v>
      </c>
      <c r="C550" s="1421" t="s">
        <v>1672</v>
      </c>
      <c r="D550" s="1271" t="s">
        <v>541</v>
      </c>
      <c r="E550" s="1273"/>
      <c r="F550" s="1412" t="s">
        <v>837</v>
      </c>
      <c r="G550" s="1046">
        <v>4</v>
      </c>
      <c r="H550" s="1047" t="s">
        <v>1350</v>
      </c>
    </row>
    <row r="551" spans="1:8" ht="12.5" x14ac:dyDescent="0.25">
      <c r="A551" s="1288"/>
      <c r="B551" s="1413"/>
      <c r="C551" s="1421"/>
      <c r="D551" s="1271"/>
      <c r="E551" s="1273"/>
      <c r="F551" s="1412"/>
      <c r="G551" s="1278">
        <v>2</v>
      </c>
      <c r="H551" s="1266" t="s">
        <v>740</v>
      </c>
    </row>
    <row r="552" spans="1:8" ht="12.5" x14ac:dyDescent="0.25">
      <c r="A552" s="1288"/>
      <c r="B552" s="1413"/>
      <c r="C552" s="1421"/>
      <c r="D552" s="1271"/>
      <c r="E552" s="1273"/>
      <c r="F552" s="1412"/>
      <c r="G552" s="1279"/>
      <c r="H552" s="1267"/>
    </row>
    <row r="553" spans="1:8" ht="12.5" x14ac:dyDescent="0.25">
      <c r="A553" s="1288"/>
      <c r="B553" s="1413"/>
      <c r="C553" s="1421"/>
      <c r="D553" s="1271"/>
      <c r="E553" s="1273"/>
      <c r="F553" s="1412"/>
      <c r="G553" s="1275"/>
      <c r="H553" s="1277"/>
    </row>
    <row r="554" spans="1:8" x14ac:dyDescent="0.25">
      <c r="A554" s="1288"/>
      <c r="B554" s="1413"/>
      <c r="C554" s="1421"/>
      <c r="D554" s="1271"/>
      <c r="E554" s="1273"/>
      <c r="F554" s="1412"/>
      <c r="G554" s="1044">
        <v>0</v>
      </c>
      <c r="H554" s="1045" t="s">
        <v>753</v>
      </c>
    </row>
    <row r="555" spans="1:8" ht="42" x14ac:dyDescent="0.25">
      <c r="A555" s="1288"/>
      <c r="B555" s="1413">
        <v>7.11</v>
      </c>
      <c r="C555" s="1368" t="s">
        <v>78</v>
      </c>
      <c r="D555" s="1271" t="s">
        <v>541</v>
      </c>
      <c r="E555" s="1273"/>
      <c r="F555" s="1412" t="s">
        <v>838</v>
      </c>
      <c r="G555" s="1071">
        <v>4</v>
      </c>
      <c r="H555" s="1072" t="s">
        <v>1351</v>
      </c>
    </row>
    <row r="556" spans="1:8" ht="12.5" x14ac:dyDescent="0.25">
      <c r="A556" s="1288"/>
      <c r="B556" s="1413"/>
      <c r="C556" s="1368"/>
      <c r="D556" s="1271"/>
      <c r="E556" s="1273"/>
      <c r="F556" s="1412"/>
      <c r="G556" s="1278">
        <v>2</v>
      </c>
      <c r="H556" s="1266" t="s">
        <v>839</v>
      </c>
    </row>
    <row r="557" spans="1:8" ht="12.5" x14ac:dyDescent="0.25">
      <c r="A557" s="1288"/>
      <c r="B557" s="1413"/>
      <c r="C557" s="1368"/>
      <c r="D557" s="1271"/>
      <c r="E557" s="1273"/>
      <c r="F557" s="1412"/>
      <c r="G557" s="1279"/>
      <c r="H557" s="1267"/>
    </row>
    <row r="558" spans="1:8" ht="12.5" x14ac:dyDescent="0.25">
      <c r="A558" s="1288"/>
      <c r="B558" s="1413"/>
      <c r="C558" s="1368"/>
      <c r="D558" s="1271"/>
      <c r="E558" s="1273"/>
      <c r="F558" s="1412"/>
      <c r="G558" s="1275"/>
      <c r="H558" s="1277"/>
    </row>
    <row r="559" spans="1:8" x14ac:dyDescent="0.25">
      <c r="A559" s="1288"/>
      <c r="B559" s="1413"/>
      <c r="C559" s="1368"/>
      <c r="D559" s="1271"/>
      <c r="E559" s="1273"/>
      <c r="F559" s="1412"/>
      <c r="G559" s="1066">
        <v>0</v>
      </c>
      <c r="H559" s="1067" t="s">
        <v>840</v>
      </c>
    </row>
    <row r="560" spans="1:8" ht="42" x14ac:dyDescent="0.25">
      <c r="A560" s="1288"/>
      <c r="B560" s="1419" t="s">
        <v>1352</v>
      </c>
      <c r="C560" s="1366" t="s">
        <v>1490</v>
      </c>
      <c r="D560" s="1271" t="s">
        <v>541</v>
      </c>
      <c r="E560" s="1355" t="s">
        <v>1353</v>
      </c>
      <c r="F560" s="1412" t="s">
        <v>841</v>
      </c>
      <c r="G560" s="1046">
        <v>4</v>
      </c>
      <c r="H560" s="1047" t="s">
        <v>1354</v>
      </c>
    </row>
    <row r="561" spans="1:8" ht="12.5" x14ac:dyDescent="0.25">
      <c r="A561" s="1288"/>
      <c r="B561" s="1419"/>
      <c r="C561" s="1366"/>
      <c r="D561" s="1271"/>
      <c r="E561" s="1355"/>
      <c r="F561" s="1412"/>
      <c r="G561" s="1278">
        <v>2</v>
      </c>
      <c r="H561" s="1266" t="s">
        <v>842</v>
      </c>
    </row>
    <row r="562" spans="1:8" ht="12.5" x14ac:dyDescent="0.25">
      <c r="A562" s="1288"/>
      <c r="B562" s="1419"/>
      <c r="C562" s="1366"/>
      <c r="D562" s="1271"/>
      <c r="E562" s="1355"/>
      <c r="F562" s="1412"/>
      <c r="G562" s="1279"/>
      <c r="H562" s="1267"/>
    </row>
    <row r="563" spans="1:8" ht="12.5" x14ac:dyDescent="0.25">
      <c r="A563" s="1288"/>
      <c r="B563" s="1419"/>
      <c r="C563" s="1366"/>
      <c r="D563" s="1271"/>
      <c r="E563" s="1355"/>
      <c r="F563" s="1412"/>
      <c r="G563" s="1275"/>
      <c r="H563" s="1277"/>
    </row>
    <row r="564" spans="1:8" x14ac:dyDescent="0.25">
      <c r="A564" s="1288"/>
      <c r="B564" s="1419"/>
      <c r="C564" s="1366"/>
      <c r="D564" s="1271"/>
      <c r="E564" s="1355"/>
      <c r="F564" s="1412"/>
      <c r="G564" s="1044">
        <v>0</v>
      </c>
      <c r="H564" s="1045" t="s">
        <v>843</v>
      </c>
    </row>
    <row r="565" spans="1:8" x14ac:dyDescent="0.25">
      <c r="A565" s="1288"/>
      <c r="B565" s="1413">
        <v>7.1120000000000001</v>
      </c>
      <c r="C565" s="1399" t="s">
        <v>141</v>
      </c>
      <c r="D565" s="1271" t="s">
        <v>623</v>
      </c>
      <c r="E565" s="1273"/>
      <c r="F565" s="1412" t="s">
        <v>844</v>
      </c>
      <c r="G565" s="1046">
        <v>4</v>
      </c>
      <c r="H565" s="1047" t="s">
        <v>845</v>
      </c>
    </row>
    <row r="566" spans="1:8" ht="12.5" x14ac:dyDescent="0.25">
      <c r="A566" s="1288"/>
      <c r="B566" s="1413"/>
      <c r="C566" s="1399"/>
      <c r="D566" s="1271"/>
      <c r="E566" s="1273"/>
      <c r="F566" s="1412"/>
      <c r="G566" s="1278">
        <v>2</v>
      </c>
      <c r="H566" s="1266" t="s">
        <v>846</v>
      </c>
    </row>
    <row r="567" spans="1:8" ht="12.5" x14ac:dyDescent="0.25">
      <c r="A567" s="1288"/>
      <c r="B567" s="1413"/>
      <c r="C567" s="1399"/>
      <c r="D567" s="1271"/>
      <c r="E567" s="1273"/>
      <c r="F567" s="1412"/>
      <c r="G567" s="1279"/>
      <c r="H567" s="1267"/>
    </row>
    <row r="568" spans="1:8" ht="12.5" x14ac:dyDescent="0.25">
      <c r="A568" s="1288"/>
      <c r="B568" s="1413"/>
      <c r="C568" s="1399"/>
      <c r="D568" s="1271"/>
      <c r="E568" s="1273"/>
      <c r="F568" s="1412"/>
      <c r="G568" s="1275"/>
      <c r="H568" s="1277"/>
    </row>
    <row r="569" spans="1:8" ht="21.5" thickBot="1" x14ac:dyDescent="0.3">
      <c r="A569" s="1289"/>
      <c r="B569" s="1414"/>
      <c r="C569" s="1415"/>
      <c r="D569" s="1416"/>
      <c r="E569" s="1417"/>
      <c r="F569" s="1418"/>
      <c r="G569" s="1066">
        <v>0</v>
      </c>
      <c r="H569" s="1067" t="s">
        <v>847</v>
      </c>
    </row>
    <row r="570" spans="1:8" ht="18.5" thickBot="1" x14ac:dyDescent="0.3">
      <c r="A570" s="1287" t="s">
        <v>848</v>
      </c>
      <c r="B570" s="1369" t="s">
        <v>21</v>
      </c>
      <c r="C570" s="1370"/>
      <c r="D570" s="1370"/>
      <c r="E570" s="1370"/>
      <c r="F570" s="1370"/>
      <c r="G570" s="1292"/>
      <c r="H570" s="1293"/>
    </row>
    <row r="571" spans="1:8" x14ac:dyDescent="0.25">
      <c r="A571" s="1288"/>
      <c r="B571" s="1285" t="s">
        <v>1355</v>
      </c>
      <c r="C571" s="1365" t="s">
        <v>1491</v>
      </c>
      <c r="D571" s="1271" t="s">
        <v>642</v>
      </c>
      <c r="E571" s="1273" t="s">
        <v>1356</v>
      </c>
      <c r="F571" s="1273" t="s">
        <v>849</v>
      </c>
      <c r="G571" s="1071">
        <v>4</v>
      </c>
      <c r="H571" s="1072" t="s">
        <v>1357</v>
      </c>
    </row>
    <row r="572" spans="1:8" ht="12.5" x14ac:dyDescent="0.25">
      <c r="A572" s="1288"/>
      <c r="B572" s="1285"/>
      <c r="C572" s="1365"/>
      <c r="D572" s="1271"/>
      <c r="E572" s="1273"/>
      <c r="F572" s="1273"/>
      <c r="G572" s="1278">
        <v>2</v>
      </c>
      <c r="H572" s="1266" t="s">
        <v>850</v>
      </c>
    </row>
    <row r="573" spans="1:8" ht="12.5" x14ac:dyDescent="0.25">
      <c r="A573" s="1288"/>
      <c r="B573" s="1285"/>
      <c r="C573" s="1365"/>
      <c r="D573" s="1271"/>
      <c r="E573" s="1273"/>
      <c r="F573" s="1273"/>
      <c r="G573" s="1279"/>
      <c r="H573" s="1267"/>
    </row>
    <row r="574" spans="1:8" ht="12.5" x14ac:dyDescent="0.25">
      <c r="A574" s="1288"/>
      <c r="B574" s="1285"/>
      <c r="C574" s="1365"/>
      <c r="D574" s="1271"/>
      <c r="E574" s="1273"/>
      <c r="F574" s="1273"/>
      <c r="G574" s="1275"/>
      <c r="H574" s="1277"/>
    </row>
    <row r="575" spans="1:8" x14ac:dyDescent="0.25">
      <c r="A575" s="1288"/>
      <c r="B575" s="1285"/>
      <c r="C575" s="1365"/>
      <c r="D575" s="1271"/>
      <c r="E575" s="1273"/>
      <c r="F575" s="1273"/>
      <c r="G575" s="1066">
        <v>0</v>
      </c>
      <c r="H575" s="1067" t="s">
        <v>851</v>
      </c>
    </row>
    <row r="576" spans="1:8" ht="42" x14ac:dyDescent="0.25">
      <c r="A576" s="1288"/>
      <c r="B576" s="1285">
        <v>8.1020000000000003</v>
      </c>
      <c r="C576" s="1374" t="s">
        <v>83</v>
      </c>
      <c r="D576" s="1271" t="s">
        <v>541</v>
      </c>
      <c r="E576" s="1273" t="s">
        <v>1358</v>
      </c>
      <c r="F576" s="1273" t="s">
        <v>852</v>
      </c>
      <c r="G576" s="1046">
        <v>4</v>
      </c>
      <c r="H576" s="1047" t="s">
        <v>1359</v>
      </c>
    </row>
    <row r="577" spans="1:8" ht="12.5" x14ac:dyDescent="0.25">
      <c r="A577" s="1288"/>
      <c r="B577" s="1285"/>
      <c r="C577" s="1374"/>
      <c r="D577" s="1271"/>
      <c r="E577" s="1273"/>
      <c r="F577" s="1273"/>
      <c r="G577" s="1278">
        <v>2</v>
      </c>
      <c r="H577" s="1266" t="s">
        <v>853</v>
      </c>
    </row>
    <row r="578" spans="1:8" ht="12.5" x14ac:dyDescent="0.25">
      <c r="A578" s="1288"/>
      <c r="B578" s="1285"/>
      <c r="C578" s="1374"/>
      <c r="D578" s="1271"/>
      <c r="E578" s="1273"/>
      <c r="F578" s="1273"/>
      <c r="G578" s="1279"/>
      <c r="H578" s="1267"/>
    </row>
    <row r="579" spans="1:8" ht="12.5" x14ac:dyDescent="0.25">
      <c r="A579" s="1288"/>
      <c r="B579" s="1285"/>
      <c r="C579" s="1374"/>
      <c r="D579" s="1271"/>
      <c r="E579" s="1273"/>
      <c r="F579" s="1273"/>
      <c r="G579" s="1275"/>
      <c r="H579" s="1277"/>
    </row>
    <row r="580" spans="1:8" x14ac:dyDescent="0.25">
      <c r="A580" s="1288"/>
      <c r="B580" s="1285"/>
      <c r="C580" s="1374"/>
      <c r="D580" s="1271"/>
      <c r="E580" s="1273"/>
      <c r="F580" s="1273"/>
      <c r="G580" s="1044">
        <v>0</v>
      </c>
      <c r="H580" s="1045" t="s">
        <v>854</v>
      </c>
    </row>
    <row r="581" spans="1:8" ht="12.5" x14ac:dyDescent="0.25">
      <c r="A581" s="1288"/>
      <c r="B581" s="1285" t="s">
        <v>1360</v>
      </c>
      <c r="C581" s="1365" t="s">
        <v>855</v>
      </c>
      <c r="D581" s="1271" t="s">
        <v>541</v>
      </c>
      <c r="E581" s="1273" t="s">
        <v>1361</v>
      </c>
      <c r="F581" s="1273" t="s">
        <v>856</v>
      </c>
      <c r="G581" s="1274">
        <v>4</v>
      </c>
      <c r="H581" s="1276" t="s">
        <v>1362</v>
      </c>
    </row>
    <row r="582" spans="1:8" ht="12.5" x14ac:dyDescent="0.25">
      <c r="A582" s="1288"/>
      <c r="B582" s="1285"/>
      <c r="C582" s="1365"/>
      <c r="D582" s="1271"/>
      <c r="E582" s="1273"/>
      <c r="F582" s="1273"/>
      <c r="G582" s="1282"/>
      <c r="H582" s="1277"/>
    </row>
    <row r="583" spans="1:8" ht="12.5" x14ac:dyDescent="0.25">
      <c r="A583" s="1288"/>
      <c r="B583" s="1285"/>
      <c r="C583" s="1365"/>
      <c r="D583" s="1271"/>
      <c r="E583" s="1273"/>
      <c r="F583" s="1273"/>
      <c r="G583" s="1274">
        <v>2</v>
      </c>
      <c r="H583" s="1266" t="s">
        <v>1363</v>
      </c>
    </row>
    <row r="584" spans="1:8" ht="12.5" x14ac:dyDescent="0.25">
      <c r="A584" s="1288"/>
      <c r="B584" s="1285"/>
      <c r="C584" s="1365"/>
      <c r="D584" s="1271"/>
      <c r="E584" s="1273"/>
      <c r="F584" s="1273"/>
      <c r="G584" s="1282"/>
      <c r="H584" s="1268"/>
    </row>
    <row r="585" spans="1:8" x14ac:dyDescent="0.25">
      <c r="A585" s="1288"/>
      <c r="B585" s="1285"/>
      <c r="C585" s="1365"/>
      <c r="D585" s="1271"/>
      <c r="E585" s="1273"/>
      <c r="F585" s="1273"/>
      <c r="G585" s="1085">
        <v>0</v>
      </c>
      <c r="H585" s="1087" t="s">
        <v>1364</v>
      </c>
    </row>
    <row r="586" spans="1:8" ht="63" x14ac:dyDescent="0.25">
      <c r="A586" s="1288"/>
      <c r="B586" s="1285" t="s">
        <v>1365</v>
      </c>
      <c r="C586" s="1365" t="s">
        <v>857</v>
      </c>
      <c r="D586" s="1271" t="s">
        <v>541</v>
      </c>
      <c r="E586" s="1273" t="s">
        <v>1361</v>
      </c>
      <c r="F586" s="1273" t="s">
        <v>858</v>
      </c>
      <c r="G586" s="1046">
        <v>4</v>
      </c>
      <c r="H586" s="1047" t="s">
        <v>1366</v>
      </c>
    </row>
    <row r="587" spans="1:8" ht="12.5" x14ac:dyDescent="0.25">
      <c r="A587" s="1288"/>
      <c r="B587" s="1285"/>
      <c r="C587" s="1365"/>
      <c r="D587" s="1271"/>
      <c r="E587" s="1273"/>
      <c r="F587" s="1273"/>
      <c r="G587" s="1278">
        <v>2</v>
      </c>
      <c r="H587" s="1266" t="s">
        <v>1367</v>
      </c>
    </row>
    <row r="588" spans="1:8" ht="12.5" x14ac:dyDescent="0.25">
      <c r="A588" s="1288"/>
      <c r="B588" s="1285"/>
      <c r="C588" s="1365"/>
      <c r="D588" s="1271"/>
      <c r="E588" s="1273"/>
      <c r="F588" s="1273"/>
      <c r="G588" s="1279"/>
      <c r="H588" s="1267"/>
    </row>
    <row r="589" spans="1:8" ht="12.5" x14ac:dyDescent="0.25">
      <c r="A589" s="1288"/>
      <c r="B589" s="1285"/>
      <c r="C589" s="1365"/>
      <c r="D589" s="1271"/>
      <c r="E589" s="1273"/>
      <c r="F589" s="1273"/>
      <c r="G589" s="1275"/>
      <c r="H589" s="1277"/>
    </row>
    <row r="590" spans="1:8" x14ac:dyDescent="0.25">
      <c r="A590" s="1288"/>
      <c r="B590" s="1285"/>
      <c r="C590" s="1365"/>
      <c r="D590" s="1271"/>
      <c r="E590" s="1273"/>
      <c r="F590" s="1273"/>
      <c r="G590" s="1044">
        <v>0</v>
      </c>
      <c r="H590" s="1045" t="s">
        <v>859</v>
      </c>
    </row>
    <row r="591" spans="1:8" ht="42" x14ac:dyDescent="0.25">
      <c r="A591" s="1288"/>
      <c r="B591" s="1285" t="s">
        <v>1368</v>
      </c>
      <c r="C591" s="1365" t="s">
        <v>1492</v>
      </c>
      <c r="D591" s="1271" t="s">
        <v>541</v>
      </c>
      <c r="E591" s="1273"/>
      <c r="F591" s="1273" t="s">
        <v>860</v>
      </c>
      <c r="G591" s="1071">
        <v>4</v>
      </c>
      <c r="H591" s="1072" t="s">
        <v>1369</v>
      </c>
    </row>
    <row r="592" spans="1:8" ht="12.5" x14ac:dyDescent="0.25">
      <c r="A592" s="1288"/>
      <c r="B592" s="1285"/>
      <c r="C592" s="1365"/>
      <c r="D592" s="1271"/>
      <c r="E592" s="1273"/>
      <c r="F592" s="1273"/>
      <c r="G592" s="1278">
        <v>2</v>
      </c>
      <c r="H592" s="1266" t="s">
        <v>1370</v>
      </c>
    </row>
    <row r="593" spans="1:8" ht="12.5" x14ac:dyDescent="0.25">
      <c r="A593" s="1288"/>
      <c r="B593" s="1285"/>
      <c r="C593" s="1365"/>
      <c r="D593" s="1271"/>
      <c r="E593" s="1273"/>
      <c r="F593" s="1273"/>
      <c r="G593" s="1279"/>
      <c r="H593" s="1267"/>
    </row>
    <row r="594" spans="1:8" ht="12.5" x14ac:dyDescent="0.25">
      <c r="A594" s="1288"/>
      <c r="B594" s="1285"/>
      <c r="C594" s="1365"/>
      <c r="D594" s="1271"/>
      <c r="E594" s="1273"/>
      <c r="F594" s="1273"/>
      <c r="G594" s="1275"/>
      <c r="H594" s="1277"/>
    </row>
    <row r="595" spans="1:8" x14ac:dyDescent="0.25">
      <c r="A595" s="1288"/>
      <c r="B595" s="1285"/>
      <c r="C595" s="1365"/>
      <c r="D595" s="1271"/>
      <c r="E595" s="1273"/>
      <c r="F595" s="1273"/>
      <c r="G595" s="1066">
        <v>0</v>
      </c>
      <c r="H595" s="1067" t="s">
        <v>861</v>
      </c>
    </row>
    <row r="596" spans="1:8" ht="42" x14ac:dyDescent="0.25">
      <c r="A596" s="1288"/>
      <c r="B596" s="1269">
        <v>8.1059999999999999</v>
      </c>
      <c r="C596" s="1360" t="s">
        <v>4</v>
      </c>
      <c r="D596" s="1271" t="s">
        <v>623</v>
      </c>
      <c r="E596" s="1273" t="s">
        <v>862</v>
      </c>
      <c r="F596" s="1273" t="s">
        <v>863</v>
      </c>
      <c r="G596" s="1046">
        <v>4</v>
      </c>
      <c r="H596" s="1047" t="s">
        <v>864</v>
      </c>
    </row>
    <row r="597" spans="1:8" ht="12.5" x14ac:dyDescent="0.25">
      <c r="A597" s="1288"/>
      <c r="B597" s="1269"/>
      <c r="C597" s="1360"/>
      <c r="D597" s="1271"/>
      <c r="E597" s="1273"/>
      <c r="F597" s="1273"/>
      <c r="G597" s="1278">
        <v>2</v>
      </c>
      <c r="H597" s="1266" t="s">
        <v>865</v>
      </c>
    </row>
    <row r="598" spans="1:8" ht="12.5" x14ac:dyDescent="0.25">
      <c r="A598" s="1288"/>
      <c r="B598" s="1269"/>
      <c r="C598" s="1360"/>
      <c r="D598" s="1271"/>
      <c r="E598" s="1273"/>
      <c r="F598" s="1273"/>
      <c r="G598" s="1279"/>
      <c r="H598" s="1267"/>
    </row>
    <row r="599" spans="1:8" ht="12.5" x14ac:dyDescent="0.25">
      <c r="A599" s="1288"/>
      <c r="B599" s="1269"/>
      <c r="C599" s="1360"/>
      <c r="D599" s="1271"/>
      <c r="E599" s="1273"/>
      <c r="F599" s="1273"/>
      <c r="G599" s="1275"/>
      <c r="H599" s="1277"/>
    </row>
    <row r="600" spans="1:8" x14ac:dyDescent="0.25">
      <c r="A600" s="1288"/>
      <c r="B600" s="1269"/>
      <c r="C600" s="1360"/>
      <c r="D600" s="1271"/>
      <c r="E600" s="1273"/>
      <c r="F600" s="1273"/>
      <c r="G600" s="1044">
        <v>0</v>
      </c>
      <c r="H600" s="1045" t="s">
        <v>866</v>
      </c>
    </row>
    <row r="601" spans="1:8" ht="12.5" x14ac:dyDescent="0.25">
      <c r="A601" s="1288"/>
      <c r="B601" s="1285" t="s">
        <v>1371</v>
      </c>
      <c r="C601" s="1366" t="s">
        <v>84</v>
      </c>
      <c r="D601" s="1271" t="s">
        <v>470</v>
      </c>
      <c r="E601" s="1273"/>
      <c r="F601" s="1273" t="s">
        <v>867</v>
      </c>
      <c r="G601" s="1274">
        <v>4</v>
      </c>
      <c r="H601" s="1276" t="s">
        <v>868</v>
      </c>
    </row>
    <row r="602" spans="1:8" ht="12.5" x14ac:dyDescent="0.25">
      <c r="A602" s="1288"/>
      <c r="B602" s="1285"/>
      <c r="C602" s="1366"/>
      <c r="D602" s="1271"/>
      <c r="E602" s="1273"/>
      <c r="F602" s="1273"/>
      <c r="G602" s="1275"/>
      <c r="H602" s="1277"/>
    </row>
    <row r="603" spans="1:8" ht="12.5" x14ac:dyDescent="0.25">
      <c r="A603" s="1288"/>
      <c r="B603" s="1285"/>
      <c r="C603" s="1366"/>
      <c r="D603" s="1271"/>
      <c r="E603" s="1273"/>
      <c r="F603" s="1273"/>
      <c r="G603" s="1278">
        <v>0</v>
      </c>
      <c r="H603" s="1266" t="s">
        <v>869</v>
      </c>
    </row>
    <row r="604" spans="1:8" ht="12.5" x14ac:dyDescent="0.25">
      <c r="A604" s="1288"/>
      <c r="B604" s="1285"/>
      <c r="C604" s="1366"/>
      <c r="D604" s="1271"/>
      <c r="E604" s="1273"/>
      <c r="F604" s="1273"/>
      <c r="G604" s="1279"/>
      <c r="H604" s="1267"/>
    </row>
    <row r="605" spans="1:8" ht="13" thickBot="1" x14ac:dyDescent="0.3">
      <c r="A605" s="1289"/>
      <c r="B605" s="1285"/>
      <c r="C605" s="1366"/>
      <c r="D605" s="1271"/>
      <c r="E605" s="1273"/>
      <c r="F605" s="1273"/>
      <c r="G605" s="1280"/>
      <c r="H605" s="1281"/>
    </row>
    <row r="606" spans="1:8" ht="18.5" thickBot="1" x14ac:dyDescent="0.3">
      <c r="A606" s="1287" t="s">
        <v>870</v>
      </c>
      <c r="B606" s="1369" t="s">
        <v>22</v>
      </c>
      <c r="C606" s="1370"/>
      <c r="D606" s="1370"/>
      <c r="E606" s="1370"/>
      <c r="F606" s="1370"/>
      <c r="G606" s="1292"/>
      <c r="H606" s="1293"/>
    </row>
    <row r="607" spans="1:8" ht="42" x14ac:dyDescent="0.25">
      <c r="A607" s="1288"/>
      <c r="B607" s="1285">
        <v>9.1010000000000009</v>
      </c>
      <c r="C607" s="1360" t="s">
        <v>85</v>
      </c>
      <c r="D607" s="1271" t="s">
        <v>470</v>
      </c>
      <c r="E607" s="1273" t="s">
        <v>1372</v>
      </c>
      <c r="F607" s="1273" t="s">
        <v>871</v>
      </c>
      <c r="G607" s="1071">
        <v>4</v>
      </c>
      <c r="H607" s="1072" t="s">
        <v>872</v>
      </c>
    </row>
    <row r="608" spans="1:8" ht="12.5" x14ac:dyDescent="0.25">
      <c r="A608" s="1288"/>
      <c r="B608" s="1285"/>
      <c r="C608" s="1360"/>
      <c r="D608" s="1271"/>
      <c r="E608" s="1273"/>
      <c r="F608" s="1273"/>
      <c r="G608" s="1278">
        <v>2</v>
      </c>
      <c r="H608" s="1266" t="s">
        <v>873</v>
      </c>
    </row>
    <row r="609" spans="1:8" ht="12.5" x14ac:dyDescent="0.25">
      <c r="A609" s="1288"/>
      <c r="B609" s="1285"/>
      <c r="C609" s="1360"/>
      <c r="D609" s="1271"/>
      <c r="E609" s="1273"/>
      <c r="F609" s="1273"/>
      <c r="G609" s="1279"/>
      <c r="H609" s="1267"/>
    </row>
    <row r="610" spans="1:8" ht="12.5" x14ac:dyDescent="0.25">
      <c r="A610" s="1288"/>
      <c r="B610" s="1285"/>
      <c r="C610" s="1360"/>
      <c r="D610" s="1271"/>
      <c r="E610" s="1273"/>
      <c r="F610" s="1273"/>
      <c r="G610" s="1275"/>
      <c r="H610" s="1277"/>
    </row>
    <row r="611" spans="1:8" x14ac:dyDescent="0.25">
      <c r="A611" s="1288"/>
      <c r="B611" s="1285"/>
      <c r="C611" s="1360"/>
      <c r="D611" s="1271"/>
      <c r="E611" s="1273"/>
      <c r="F611" s="1273"/>
      <c r="G611" s="1066">
        <v>0</v>
      </c>
      <c r="H611" s="1067" t="s">
        <v>874</v>
      </c>
    </row>
    <row r="612" spans="1:8" ht="12.5" x14ac:dyDescent="0.25">
      <c r="A612" s="1288"/>
      <c r="B612" s="1285" t="s">
        <v>1373</v>
      </c>
      <c r="C612" s="1368" t="s">
        <v>1493</v>
      </c>
      <c r="D612" s="1271" t="s">
        <v>642</v>
      </c>
      <c r="E612" s="1273"/>
      <c r="F612" s="1273" t="s">
        <v>875</v>
      </c>
      <c r="G612" s="1274">
        <v>4</v>
      </c>
      <c r="H612" s="1276" t="s">
        <v>1374</v>
      </c>
    </row>
    <row r="613" spans="1:8" ht="12.5" x14ac:dyDescent="0.25">
      <c r="A613" s="1288"/>
      <c r="B613" s="1285"/>
      <c r="C613" s="1368"/>
      <c r="D613" s="1271"/>
      <c r="E613" s="1273"/>
      <c r="F613" s="1273"/>
      <c r="G613" s="1275"/>
      <c r="H613" s="1277"/>
    </row>
    <row r="614" spans="1:8" ht="12.5" x14ac:dyDescent="0.25">
      <c r="A614" s="1288"/>
      <c r="B614" s="1285"/>
      <c r="C614" s="1368"/>
      <c r="D614" s="1271"/>
      <c r="E614" s="1273"/>
      <c r="F614" s="1273"/>
      <c r="G614" s="1278">
        <v>0</v>
      </c>
      <c r="H614" s="1266" t="s">
        <v>876</v>
      </c>
    </row>
    <row r="615" spans="1:8" ht="12.5" x14ac:dyDescent="0.25">
      <c r="A615" s="1288"/>
      <c r="B615" s="1285"/>
      <c r="C615" s="1368"/>
      <c r="D615" s="1271"/>
      <c r="E615" s="1273"/>
      <c r="F615" s="1273"/>
      <c r="G615" s="1279"/>
      <c r="H615" s="1267"/>
    </row>
    <row r="616" spans="1:8" ht="13" thickBot="1" x14ac:dyDescent="0.3">
      <c r="A616" s="1288"/>
      <c r="B616" s="1285"/>
      <c r="C616" s="1368"/>
      <c r="D616" s="1271"/>
      <c r="E616" s="1273"/>
      <c r="F616" s="1273"/>
      <c r="G616" s="1279"/>
      <c r="H616" s="1267"/>
    </row>
    <row r="617" spans="1:8" x14ac:dyDescent="0.25">
      <c r="A617" s="1288"/>
      <c r="B617" s="1400">
        <v>9.1029999999999998</v>
      </c>
      <c r="C617" s="1374" t="s">
        <v>1542</v>
      </c>
      <c r="D617" s="1394" t="s">
        <v>642</v>
      </c>
      <c r="E617" s="1284"/>
      <c r="F617" s="1284"/>
      <c r="G617" s="1103">
        <v>4</v>
      </c>
      <c r="H617" s="1104" t="s">
        <v>1673</v>
      </c>
    </row>
    <row r="618" spans="1:8" ht="12.5" x14ac:dyDescent="0.25">
      <c r="A618" s="1288"/>
      <c r="B618" s="1400"/>
      <c r="C618" s="1374"/>
      <c r="D618" s="1394"/>
      <c r="E618" s="1284"/>
      <c r="F618" s="1284"/>
      <c r="G618" s="1401">
        <v>2</v>
      </c>
      <c r="H618" s="1405" t="s">
        <v>1674</v>
      </c>
    </row>
    <row r="619" spans="1:8" ht="12.5" x14ac:dyDescent="0.25">
      <c r="A619" s="1288"/>
      <c r="B619" s="1400"/>
      <c r="C619" s="1374"/>
      <c r="D619" s="1394"/>
      <c r="E619" s="1284"/>
      <c r="F619" s="1284"/>
      <c r="G619" s="1401"/>
      <c r="H619" s="1406"/>
    </row>
    <row r="620" spans="1:8" ht="12.5" x14ac:dyDescent="0.25">
      <c r="A620" s="1288"/>
      <c r="B620" s="1400"/>
      <c r="C620" s="1374"/>
      <c r="D620" s="1394"/>
      <c r="E620" s="1284"/>
      <c r="F620" s="1284"/>
      <c r="G620" s="1407">
        <v>0</v>
      </c>
      <c r="H620" s="1409" t="s">
        <v>1675</v>
      </c>
    </row>
    <row r="621" spans="1:8" ht="12.5" x14ac:dyDescent="0.25">
      <c r="A621" s="1288"/>
      <c r="B621" s="1400"/>
      <c r="C621" s="1374"/>
      <c r="D621" s="1394"/>
      <c r="E621" s="1284"/>
      <c r="F621" s="1284"/>
      <c r="G621" s="1408"/>
      <c r="H621" s="1410"/>
    </row>
    <row r="622" spans="1:8" ht="42" x14ac:dyDescent="0.25">
      <c r="A622" s="1288"/>
      <c r="B622" s="1411" t="s">
        <v>1676</v>
      </c>
      <c r="C622" s="1366" t="s">
        <v>50</v>
      </c>
      <c r="D622" s="1271" t="s">
        <v>642</v>
      </c>
      <c r="E622" s="1273" t="s">
        <v>1263</v>
      </c>
      <c r="F622" s="1273" t="s">
        <v>1375</v>
      </c>
      <c r="G622" s="1071">
        <v>4</v>
      </c>
      <c r="H622" s="1072" t="s">
        <v>1376</v>
      </c>
    </row>
    <row r="623" spans="1:8" ht="42" x14ac:dyDescent="0.25">
      <c r="A623" s="1288"/>
      <c r="B623" s="1411"/>
      <c r="C623" s="1366"/>
      <c r="D623" s="1271"/>
      <c r="E623" s="1273"/>
      <c r="F623" s="1273"/>
      <c r="G623" s="1042">
        <v>2</v>
      </c>
      <c r="H623" s="1072" t="s">
        <v>1377</v>
      </c>
    </row>
    <row r="624" spans="1:8" ht="12.5" x14ac:dyDescent="0.25">
      <c r="A624" s="1288"/>
      <c r="B624" s="1411"/>
      <c r="C624" s="1366"/>
      <c r="D624" s="1271"/>
      <c r="E624" s="1273"/>
      <c r="F624" s="1273"/>
      <c r="G624" s="1278">
        <v>1</v>
      </c>
      <c r="H624" s="1266" t="s">
        <v>877</v>
      </c>
    </row>
    <row r="625" spans="1:8" ht="12.5" x14ac:dyDescent="0.25">
      <c r="A625" s="1288"/>
      <c r="B625" s="1411"/>
      <c r="C625" s="1366"/>
      <c r="D625" s="1271"/>
      <c r="E625" s="1273"/>
      <c r="F625" s="1273"/>
      <c r="G625" s="1275"/>
      <c r="H625" s="1277"/>
    </row>
    <row r="626" spans="1:8" x14ac:dyDescent="0.25">
      <c r="A626" s="1288"/>
      <c r="B626" s="1411"/>
      <c r="C626" s="1366"/>
      <c r="D626" s="1271"/>
      <c r="E626" s="1273"/>
      <c r="F626" s="1273"/>
      <c r="G626" s="1066">
        <v>0</v>
      </c>
      <c r="H626" s="1067" t="s">
        <v>878</v>
      </c>
    </row>
    <row r="627" spans="1:8" x14ac:dyDescent="0.25">
      <c r="A627" s="1288"/>
      <c r="B627" s="1384">
        <v>9.1050000000000004</v>
      </c>
      <c r="C627" s="1365" t="s">
        <v>1677</v>
      </c>
      <c r="D627" s="1271" t="s">
        <v>623</v>
      </c>
      <c r="E627" s="1273"/>
      <c r="F627" s="1273" t="s">
        <v>879</v>
      </c>
      <c r="G627" s="1046">
        <v>4</v>
      </c>
      <c r="H627" s="1047" t="s">
        <v>880</v>
      </c>
    </row>
    <row r="628" spans="1:8" x14ac:dyDescent="0.25">
      <c r="A628" s="1288"/>
      <c r="B628" s="1384"/>
      <c r="C628" s="1365"/>
      <c r="D628" s="1271"/>
      <c r="E628" s="1273"/>
      <c r="F628" s="1273"/>
      <c r="G628" s="1042">
        <v>3</v>
      </c>
      <c r="H628" s="1043" t="s">
        <v>881</v>
      </c>
    </row>
    <row r="629" spans="1:8" x14ac:dyDescent="0.25">
      <c r="A629" s="1288"/>
      <c r="B629" s="1384"/>
      <c r="C629" s="1365"/>
      <c r="D629" s="1271"/>
      <c r="E629" s="1273"/>
      <c r="F629" s="1273"/>
      <c r="G629" s="1042">
        <v>2</v>
      </c>
      <c r="H629" s="1043" t="s">
        <v>882</v>
      </c>
    </row>
    <row r="630" spans="1:8" x14ac:dyDescent="0.25">
      <c r="A630" s="1288"/>
      <c r="B630" s="1384"/>
      <c r="C630" s="1365"/>
      <c r="D630" s="1271"/>
      <c r="E630" s="1273"/>
      <c r="F630" s="1273"/>
      <c r="G630" s="1042">
        <v>1</v>
      </c>
      <c r="H630" s="1043" t="s">
        <v>883</v>
      </c>
    </row>
    <row r="631" spans="1:8" x14ac:dyDescent="0.25">
      <c r="A631" s="1288"/>
      <c r="B631" s="1384"/>
      <c r="C631" s="1365"/>
      <c r="D631" s="1271"/>
      <c r="E631" s="1273"/>
      <c r="F631" s="1273"/>
      <c r="G631" s="1044">
        <v>0</v>
      </c>
      <c r="H631" s="1045" t="s">
        <v>884</v>
      </c>
    </row>
    <row r="632" spans="1:8" ht="12.5" x14ac:dyDescent="0.25">
      <c r="A632" s="1288"/>
      <c r="B632" s="1404">
        <v>9.1059999999999999</v>
      </c>
      <c r="C632" s="1270" t="s">
        <v>1494</v>
      </c>
      <c r="D632" s="1271" t="s">
        <v>623</v>
      </c>
      <c r="E632" s="1272" t="s">
        <v>1253</v>
      </c>
      <c r="F632" s="1273" t="s">
        <v>1378</v>
      </c>
      <c r="G632" s="1274">
        <v>4</v>
      </c>
      <c r="H632" s="1276" t="s">
        <v>1379</v>
      </c>
    </row>
    <row r="633" spans="1:8" ht="12.5" x14ac:dyDescent="0.25">
      <c r="A633" s="1288"/>
      <c r="B633" s="1404"/>
      <c r="C633" s="1270"/>
      <c r="D633" s="1271"/>
      <c r="E633" s="1272"/>
      <c r="F633" s="1273"/>
      <c r="G633" s="1402"/>
      <c r="H633" s="1277"/>
    </row>
    <row r="634" spans="1:8" ht="12.5" x14ac:dyDescent="0.25">
      <c r="A634" s="1288"/>
      <c r="B634" s="1404"/>
      <c r="C634" s="1270"/>
      <c r="D634" s="1271"/>
      <c r="E634" s="1272"/>
      <c r="F634" s="1273"/>
      <c r="G634" s="1403">
        <v>0</v>
      </c>
      <c r="H634" s="1266" t="s">
        <v>1380</v>
      </c>
    </row>
    <row r="635" spans="1:8" ht="12.5" x14ac:dyDescent="0.25">
      <c r="A635" s="1288"/>
      <c r="B635" s="1404"/>
      <c r="C635" s="1270"/>
      <c r="D635" s="1271"/>
      <c r="E635" s="1272"/>
      <c r="F635" s="1273"/>
      <c r="G635" s="1279"/>
      <c r="H635" s="1267"/>
    </row>
    <row r="636" spans="1:8" ht="13" thickBot="1" x14ac:dyDescent="0.3">
      <c r="A636" s="1289"/>
      <c r="B636" s="1404"/>
      <c r="C636" s="1270"/>
      <c r="D636" s="1271"/>
      <c r="E636" s="1272"/>
      <c r="F636" s="1273"/>
      <c r="G636" s="1280"/>
      <c r="H636" s="1281"/>
    </row>
    <row r="637" spans="1:8" ht="18.5" thickBot="1" x14ac:dyDescent="0.3">
      <c r="A637" s="1287" t="s">
        <v>885</v>
      </c>
      <c r="B637" s="1369" t="s">
        <v>20</v>
      </c>
      <c r="C637" s="1370"/>
      <c r="D637" s="1370"/>
      <c r="E637" s="1370"/>
      <c r="F637" s="1370"/>
      <c r="G637" s="1292"/>
      <c r="H637" s="1293"/>
    </row>
    <row r="638" spans="1:8" ht="63" x14ac:dyDescent="0.25">
      <c r="A638" s="1288"/>
      <c r="B638" s="1285">
        <v>10.101000000000001</v>
      </c>
      <c r="C638" s="1398" t="s">
        <v>1495</v>
      </c>
      <c r="D638" s="1271" t="s">
        <v>470</v>
      </c>
      <c r="E638" s="1273" t="s">
        <v>1381</v>
      </c>
      <c r="F638" s="1273" t="s">
        <v>886</v>
      </c>
      <c r="G638" s="1071">
        <v>4</v>
      </c>
      <c r="H638" s="1072" t="s">
        <v>887</v>
      </c>
    </row>
    <row r="639" spans="1:8" ht="12.5" x14ac:dyDescent="0.25">
      <c r="A639" s="1288"/>
      <c r="B639" s="1285"/>
      <c r="C639" s="1398"/>
      <c r="D639" s="1271"/>
      <c r="E639" s="1273"/>
      <c r="F639" s="1273"/>
      <c r="G639" s="1278">
        <v>2</v>
      </c>
      <c r="H639" s="1266" t="s">
        <v>888</v>
      </c>
    </row>
    <row r="640" spans="1:8" ht="12.5" x14ac:dyDescent="0.25">
      <c r="A640" s="1288"/>
      <c r="B640" s="1285"/>
      <c r="C640" s="1398"/>
      <c r="D640" s="1271"/>
      <c r="E640" s="1273"/>
      <c r="F640" s="1273"/>
      <c r="G640" s="1279"/>
      <c r="H640" s="1267"/>
    </row>
    <row r="641" spans="1:8" ht="12.5" x14ac:dyDescent="0.25">
      <c r="A641" s="1288"/>
      <c r="B641" s="1285"/>
      <c r="C641" s="1398"/>
      <c r="D641" s="1271"/>
      <c r="E641" s="1273"/>
      <c r="F641" s="1273"/>
      <c r="G641" s="1275"/>
      <c r="H641" s="1277"/>
    </row>
    <row r="642" spans="1:8" x14ac:dyDescent="0.25">
      <c r="A642" s="1288"/>
      <c r="B642" s="1285"/>
      <c r="C642" s="1398"/>
      <c r="D642" s="1271"/>
      <c r="E642" s="1273"/>
      <c r="F642" s="1273"/>
      <c r="G642" s="1066">
        <v>0</v>
      </c>
      <c r="H642" s="1067" t="s">
        <v>889</v>
      </c>
    </row>
    <row r="643" spans="1:8" ht="63" x14ac:dyDescent="0.25">
      <c r="A643" s="1288"/>
      <c r="B643" s="1285">
        <v>10.102</v>
      </c>
      <c r="C643" s="1399" t="s">
        <v>1496</v>
      </c>
      <c r="D643" s="1271" t="s">
        <v>470</v>
      </c>
      <c r="E643" s="1273"/>
      <c r="F643" s="1273" t="s">
        <v>890</v>
      </c>
      <c r="G643" s="1046">
        <v>4</v>
      </c>
      <c r="H643" s="1047" t="s">
        <v>891</v>
      </c>
    </row>
    <row r="644" spans="1:8" ht="12.5" x14ac:dyDescent="0.25">
      <c r="A644" s="1288"/>
      <c r="B644" s="1285"/>
      <c r="C644" s="1399"/>
      <c r="D644" s="1271"/>
      <c r="E644" s="1273"/>
      <c r="F644" s="1273"/>
      <c r="G644" s="1278">
        <v>2</v>
      </c>
      <c r="H644" s="1266" t="s">
        <v>892</v>
      </c>
    </row>
    <row r="645" spans="1:8" ht="12.5" x14ac:dyDescent="0.25">
      <c r="A645" s="1288"/>
      <c r="B645" s="1285"/>
      <c r="C645" s="1399"/>
      <c r="D645" s="1271"/>
      <c r="E645" s="1273"/>
      <c r="F645" s="1273"/>
      <c r="G645" s="1279"/>
      <c r="H645" s="1267"/>
    </row>
    <row r="646" spans="1:8" ht="12.5" x14ac:dyDescent="0.25">
      <c r="A646" s="1288"/>
      <c r="B646" s="1285"/>
      <c r="C646" s="1399"/>
      <c r="D646" s="1271"/>
      <c r="E646" s="1273"/>
      <c r="F646" s="1273"/>
      <c r="G646" s="1275"/>
      <c r="H646" s="1277"/>
    </row>
    <row r="647" spans="1:8" x14ac:dyDescent="0.25">
      <c r="A647" s="1288"/>
      <c r="B647" s="1285"/>
      <c r="C647" s="1399"/>
      <c r="D647" s="1271"/>
      <c r="E647" s="1273"/>
      <c r="F647" s="1273"/>
      <c r="G647" s="1044">
        <v>0</v>
      </c>
      <c r="H647" s="1045" t="s">
        <v>893</v>
      </c>
    </row>
    <row r="648" spans="1:8" ht="12.5" x14ac:dyDescent="0.25">
      <c r="A648" s="1288"/>
      <c r="B648" s="1285" t="s">
        <v>1382</v>
      </c>
      <c r="C648" s="1383" t="s">
        <v>114</v>
      </c>
      <c r="D648" s="1271" t="s">
        <v>623</v>
      </c>
      <c r="E648" s="1273" t="s">
        <v>1383</v>
      </c>
      <c r="F648" s="1284" t="s">
        <v>1384</v>
      </c>
      <c r="G648" s="1274">
        <v>4</v>
      </c>
      <c r="H648" s="1276" t="s">
        <v>894</v>
      </c>
    </row>
    <row r="649" spans="1:8" ht="12.5" x14ac:dyDescent="0.25">
      <c r="A649" s="1288"/>
      <c r="B649" s="1285"/>
      <c r="C649" s="1383"/>
      <c r="D649" s="1271"/>
      <c r="E649" s="1273"/>
      <c r="F649" s="1284"/>
      <c r="G649" s="1275"/>
      <c r="H649" s="1277"/>
    </row>
    <row r="650" spans="1:8" ht="12.5" x14ac:dyDescent="0.25">
      <c r="A650" s="1288"/>
      <c r="B650" s="1285"/>
      <c r="C650" s="1383"/>
      <c r="D650" s="1271"/>
      <c r="E650" s="1273"/>
      <c r="F650" s="1284"/>
      <c r="G650" s="1278">
        <v>0</v>
      </c>
      <c r="H650" s="1266" t="s">
        <v>895</v>
      </c>
    </row>
    <row r="651" spans="1:8" ht="12.5" x14ac:dyDescent="0.25">
      <c r="A651" s="1288"/>
      <c r="B651" s="1285"/>
      <c r="C651" s="1383"/>
      <c r="D651" s="1271"/>
      <c r="E651" s="1273"/>
      <c r="F651" s="1284"/>
      <c r="G651" s="1279"/>
      <c r="H651" s="1267"/>
    </row>
    <row r="652" spans="1:8" ht="12.5" x14ac:dyDescent="0.25">
      <c r="A652" s="1288"/>
      <c r="B652" s="1285"/>
      <c r="C652" s="1383"/>
      <c r="D652" s="1271"/>
      <c r="E652" s="1273"/>
      <c r="F652" s="1284"/>
      <c r="G652" s="1282"/>
      <c r="H652" s="1268"/>
    </row>
    <row r="653" spans="1:8" ht="12.5" x14ac:dyDescent="0.25">
      <c r="A653" s="1288"/>
      <c r="B653" s="1285">
        <v>10.103999999999999</v>
      </c>
      <c r="C653" s="1399" t="s">
        <v>1497</v>
      </c>
      <c r="D653" s="1271" t="s">
        <v>470</v>
      </c>
      <c r="E653" s="1273"/>
      <c r="F653" s="1273" t="s">
        <v>896</v>
      </c>
      <c r="G653" s="1274">
        <v>4</v>
      </c>
      <c r="H653" s="1276" t="s">
        <v>897</v>
      </c>
    </row>
    <row r="654" spans="1:8" ht="12.5" x14ac:dyDescent="0.25">
      <c r="A654" s="1288"/>
      <c r="B654" s="1285"/>
      <c r="C654" s="1399"/>
      <c r="D654" s="1271"/>
      <c r="E654" s="1273"/>
      <c r="F654" s="1273"/>
      <c r="G654" s="1275"/>
      <c r="H654" s="1277"/>
    </row>
    <row r="655" spans="1:8" ht="12.5" x14ac:dyDescent="0.25">
      <c r="A655" s="1288"/>
      <c r="B655" s="1285"/>
      <c r="C655" s="1399"/>
      <c r="D655" s="1271"/>
      <c r="E655" s="1273"/>
      <c r="F655" s="1273"/>
      <c r="G655" s="1278">
        <v>0</v>
      </c>
      <c r="H655" s="1266" t="s">
        <v>898</v>
      </c>
    </row>
    <row r="656" spans="1:8" ht="12.5" x14ac:dyDescent="0.25">
      <c r="A656" s="1288"/>
      <c r="B656" s="1285"/>
      <c r="C656" s="1399"/>
      <c r="D656" s="1271"/>
      <c r="E656" s="1273"/>
      <c r="F656" s="1273"/>
      <c r="G656" s="1279"/>
      <c r="H656" s="1267"/>
    </row>
    <row r="657" spans="1:8" ht="12.5" x14ac:dyDescent="0.25">
      <c r="A657" s="1288"/>
      <c r="B657" s="1285"/>
      <c r="C657" s="1399"/>
      <c r="D657" s="1271"/>
      <c r="E657" s="1273"/>
      <c r="F657" s="1273"/>
      <c r="G657" s="1282"/>
      <c r="H657" s="1268"/>
    </row>
    <row r="658" spans="1:8" ht="12.5" x14ac:dyDescent="0.25">
      <c r="A658" s="1288"/>
      <c r="B658" s="1285">
        <v>10.105</v>
      </c>
      <c r="C658" s="1399" t="s">
        <v>1498</v>
      </c>
      <c r="D658" s="1271" t="s">
        <v>470</v>
      </c>
      <c r="E658" s="1273"/>
      <c r="F658" s="1273" t="s">
        <v>899</v>
      </c>
      <c r="G658" s="1274">
        <v>4</v>
      </c>
      <c r="H658" s="1276" t="s">
        <v>900</v>
      </c>
    </row>
    <row r="659" spans="1:8" ht="12.5" x14ac:dyDescent="0.25">
      <c r="A659" s="1288"/>
      <c r="B659" s="1285"/>
      <c r="C659" s="1399"/>
      <c r="D659" s="1271"/>
      <c r="E659" s="1273"/>
      <c r="F659" s="1273"/>
      <c r="G659" s="1275"/>
      <c r="H659" s="1277"/>
    </row>
    <row r="660" spans="1:8" ht="12.5" x14ac:dyDescent="0.25">
      <c r="A660" s="1288"/>
      <c r="B660" s="1285"/>
      <c r="C660" s="1399"/>
      <c r="D660" s="1271"/>
      <c r="E660" s="1273"/>
      <c r="F660" s="1273"/>
      <c r="G660" s="1278">
        <v>0</v>
      </c>
      <c r="H660" s="1266" t="s">
        <v>901</v>
      </c>
    </row>
    <row r="661" spans="1:8" ht="12.5" x14ac:dyDescent="0.25">
      <c r="A661" s="1288"/>
      <c r="B661" s="1285"/>
      <c r="C661" s="1399"/>
      <c r="D661" s="1271"/>
      <c r="E661" s="1273"/>
      <c r="F661" s="1273"/>
      <c r="G661" s="1279"/>
      <c r="H661" s="1267"/>
    </row>
    <row r="662" spans="1:8" ht="12.5" x14ac:dyDescent="0.25">
      <c r="A662" s="1288"/>
      <c r="B662" s="1285"/>
      <c r="C662" s="1399"/>
      <c r="D662" s="1271"/>
      <c r="E662" s="1273"/>
      <c r="F662" s="1273"/>
      <c r="G662" s="1282"/>
      <c r="H662" s="1268"/>
    </row>
    <row r="663" spans="1:8" ht="12.5" x14ac:dyDescent="0.25">
      <c r="A663" s="1288"/>
      <c r="B663" s="1269">
        <v>10.106</v>
      </c>
      <c r="C663" s="1399" t="s">
        <v>1499</v>
      </c>
      <c r="D663" s="1271" t="s">
        <v>470</v>
      </c>
      <c r="E663" s="1273"/>
      <c r="F663" s="1273" t="s">
        <v>902</v>
      </c>
      <c r="G663" s="1274">
        <v>4</v>
      </c>
      <c r="H663" s="1276" t="s">
        <v>903</v>
      </c>
    </row>
    <row r="664" spans="1:8" ht="12.5" x14ac:dyDescent="0.25">
      <c r="A664" s="1288"/>
      <c r="B664" s="1269"/>
      <c r="C664" s="1399"/>
      <c r="D664" s="1271"/>
      <c r="E664" s="1273"/>
      <c r="F664" s="1273"/>
      <c r="G664" s="1275"/>
      <c r="H664" s="1277"/>
    </row>
    <row r="665" spans="1:8" ht="12.5" x14ac:dyDescent="0.25">
      <c r="A665" s="1288"/>
      <c r="B665" s="1269"/>
      <c r="C665" s="1399"/>
      <c r="D665" s="1271"/>
      <c r="E665" s="1273"/>
      <c r="F665" s="1273"/>
      <c r="G665" s="1278">
        <v>0</v>
      </c>
      <c r="H665" s="1266" t="s">
        <v>904</v>
      </c>
    </row>
    <row r="666" spans="1:8" ht="12.5" x14ac:dyDescent="0.25">
      <c r="A666" s="1288"/>
      <c r="B666" s="1269"/>
      <c r="C666" s="1399"/>
      <c r="D666" s="1271"/>
      <c r="E666" s="1273"/>
      <c r="F666" s="1273"/>
      <c r="G666" s="1279"/>
      <c r="H666" s="1267"/>
    </row>
    <row r="667" spans="1:8" ht="12.5" x14ac:dyDescent="0.25">
      <c r="A667" s="1288"/>
      <c r="B667" s="1269"/>
      <c r="C667" s="1399"/>
      <c r="D667" s="1271"/>
      <c r="E667" s="1273"/>
      <c r="F667" s="1273"/>
      <c r="G667" s="1282"/>
      <c r="H667" s="1268"/>
    </row>
    <row r="668" spans="1:8" ht="12.5" x14ac:dyDescent="0.25">
      <c r="A668" s="1288"/>
      <c r="B668" s="1285">
        <v>10.106999999999999</v>
      </c>
      <c r="C668" s="1398" t="s">
        <v>1500</v>
      </c>
      <c r="D668" s="1271" t="s">
        <v>623</v>
      </c>
      <c r="E668" s="1273" t="s">
        <v>1385</v>
      </c>
      <c r="F668" s="1273" t="s">
        <v>905</v>
      </c>
      <c r="G668" s="1274">
        <v>4</v>
      </c>
      <c r="H668" s="1276" t="s">
        <v>906</v>
      </c>
    </row>
    <row r="669" spans="1:8" ht="12.5" x14ac:dyDescent="0.25">
      <c r="A669" s="1288"/>
      <c r="B669" s="1285"/>
      <c r="C669" s="1398"/>
      <c r="D669" s="1271"/>
      <c r="E669" s="1273"/>
      <c r="F669" s="1273"/>
      <c r="G669" s="1275"/>
      <c r="H669" s="1277"/>
    </row>
    <row r="670" spans="1:8" ht="12.5" x14ac:dyDescent="0.25">
      <c r="A670" s="1288"/>
      <c r="B670" s="1285"/>
      <c r="C670" s="1398"/>
      <c r="D670" s="1271"/>
      <c r="E670" s="1273"/>
      <c r="F670" s="1273"/>
      <c r="G670" s="1278">
        <v>0</v>
      </c>
      <c r="H670" s="1266" t="s">
        <v>907</v>
      </c>
    </row>
    <row r="671" spans="1:8" ht="12.5" x14ac:dyDescent="0.25">
      <c r="A671" s="1288"/>
      <c r="B671" s="1285"/>
      <c r="C671" s="1398"/>
      <c r="D671" s="1271"/>
      <c r="E671" s="1273"/>
      <c r="F671" s="1273"/>
      <c r="G671" s="1279"/>
      <c r="H671" s="1267"/>
    </row>
    <row r="672" spans="1:8" ht="12.5" x14ac:dyDescent="0.25">
      <c r="A672" s="1288"/>
      <c r="B672" s="1285"/>
      <c r="C672" s="1398"/>
      <c r="D672" s="1271"/>
      <c r="E672" s="1273"/>
      <c r="F672" s="1273"/>
      <c r="G672" s="1282"/>
      <c r="H672" s="1268"/>
    </row>
    <row r="673" spans="1:8" ht="12.5" x14ac:dyDescent="0.25">
      <c r="A673" s="1288"/>
      <c r="B673" s="1392">
        <v>10.108000000000001</v>
      </c>
      <c r="C673" s="1393" t="s">
        <v>1543</v>
      </c>
      <c r="D673" s="1394" t="s">
        <v>1678</v>
      </c>
      <c r="E673" s="1284"/>
      <c r="F673" s="1284"/>
      <c r="G673" s="1395">
        <v>4</v>
      </c>
      <c r="H673" s="1396" t="s">
        <v>1679</v>
      </c>
    </row>
    <row r="674" spans="1:8" ht="12.5" x14ac:dyDescent="0.25">
      <c r="A674" s="1288"/>
      <c r="B674" s="1392"/>
      <c r="C674" s="1393"/>
      <c r="D674" s="1394"/>
      <c r="E674" s="1284"/>
      <c r="F674" s="1284"/>
      <c r="G674" s="1389"/>
      <c r="H674" s="1397"/>
    </row>
    <row r="675" spans="1:8" ht="12.5" x14ac:dyDescent="0.25">
      <c r="A675" s="1288"/>
      <c r="B675" s="1392"/>
      <c r="C675" s="1393"/>
      <c r="D675" s="1394"/>
      <c r="E675" s="1284"/>
      <c r="F675" s="1284"/>
      <c r="G675" s="1388">
        <v>2</v>
      </c>
      <c r="H675" s="1390" t="s">
        <v>1680</v>
      </c>
    </row>
    <row r="676" spans="1:8" ht="12.5" x14ac:dyDescent="0.25">
      <c r="A676" s="1288"/>
      <c r="B676" s="1392"/>
      <c r="C676" s="1393"/>
      <c r="D676" s="1394"/>
      <c r="E676" s="1284"/>
      <c r="F676" s="1284"/>
      <c r="G676" s="1389"/>
      <c r="H676" s="1391"/>
    </row>
    <row r="677" spans="1:8" x14ac:dyDescent="0.25">
      <c r="A677" s="1288"/>
      <c r="B677" s="1392"/>
      <c r="C677" s="1393"/>
      <c r="D677" s="1394"/>
      <c r="E677" s="1284"/>
      <c r="F677" s="1284"/>
      <c r="G677" s="1105">
        <v>0</v>
      </c>
      <c r="H677" s="1077" t="s">
        <v>1681</v>
      </c>
    </row>
    <row r="678" spans="1:8" ht="42" x14ac:dyDescent="0.25">
      <c r="A678" s="1288"/>
      <c r="B678" s="1384" t="s">
        <v>1682</v>
      </c>
      <c r="C678" s="1371" t="s">
        <v>142</v>
      </c>
      <c r="D678" s="1271" t="s">
        <v>623</v>
      </c>
      <c r="E678" s="1273" t="s">
        <v>1386</v>
      </c>
      <c r="F678" s="1273" t="s">
        <v>908</v>
      </c>
      <c r="G678" s="1046">
        <v>4</v>
      </c>
      <c r="H678" s="1047" t="s">
        <v>909</v>
      </c>
    </row>
    <row r="679" spans="1:8" ht="12.5" x14ac:dyDescent="0.25">
      <c r="A679" s="1288"/>
      <c r="B679" s="1384"/>
      <c r="C679" s="1371"/>
      <c r="D679" s="1271"/>
      <c r="E679" s="1273"/>
      <c r="F679" s="1273"/>
      <c r="G679" s="1278">
        <v>2</v>
      </c>
      <c r="H679" s="1266" t="s">
        <v>910</v>
      </c>
    </row>
    <row r="680" spans="1:8" ht="12.5" x14ac:dyDescent="0.25">
      <c r="A680" s="1288"/>
      <c r="B680" s="1384"/>
      <c r="C680" s="1371"/>
      <c r="D680" s="1271"/>
      <c r="E680" s="1273"/>
      <c r="F680" s="1273"/>
      <c r="G680" s="1279"/>
      <c r="H680" s="1267"/>
    </row>
    <row r="681" spans="1:8" ht="12.5" x14ac:dyDescent="0.25">
      <c r="A681" s="1288"/>
      <c r="B681" s="1384"/>
      <c r="C681" s="1371"/>
      <c r="D681" s="1271"/>
      <c r="E681" s="1273"/>
      <c r="F681" s="1273"/>
      <c r="G681" s="1275"/>
      <c r="H681" s="1277"/>
    </row>
    <row r="682" spans="1:8" x14ac:dyDescent="0.25">
      <c r="A682" s="1288"/>
      <c r="B682" s="1384"/>
      <c r="C682" s="1371"/>
      <c r="D682" s="1271"/>
      <c r="E682" s="1273"/>
      <c r="F682" s="1273"/>
      <c r="G682" s="1044">
        <v>0</v>
      </c>
      <c r="H682" s="1045" t="s">
        <v>911</v>
      </c>
    </row>
    <row r="683" spans="1:8" ht="42" x14ac:dyDescent="0.25">
      <c r="A683" s="1288"/>
      <c r="B683" s="1384" t="s">
        <v>1683</v>
      </c>
      <c r="C683" s="1371" t="s">
        <v>1501</v>
      </c>
      <c r="D683" s="1271" t="s">
        <v>541</v>
      </c>
      <c r="E683" s="1273"/>
      <c r="F683" s="1273" t="s">
        <v>912</v>
      </c>
      <c r="G683" s="1071">
        <v>4</v>
      </c>
      <c r="H683" s="1072" t="s">
        <v>1387</v>
      </c>
    </row>
    <row r="684" spans="1:8" ht="12.5" x14ac:dyDescent="0.25">
      <c r="A684" s="1288"/>
      <c r="B684" s="1384"/>
      <c r="C684" s="1371"/>
      <c r="D684" s="1271"/>
      <c r="E684" s="1273"/>
      <c r="F684" s="1273"/>
      <c r="G684" s="1278">
        <v>2</v>
      </c>
      <c r="H684" s="1266" t="s">
        <v>913</v>
      </c>
    </row>
    <row r="685" spans="1:8" ht="12.5" x14ac:dyDescent="0.25">
      <c r="A685" s="1288"/>
      <c r="B685" s="1384"/>
      <c r="C685" s="1371"/>
      <c r="D685" s="1271"/>
      <c r="E685" s="1273"/>
      <c r="F685" s="1273"/>
      <c r="G685" s="1279"/>
      <c r="H685" s="1267"/>
    </row>
    <row r="686" spans="1:8" ht="12.5" x14ac:dyDescent="0.25">
      <c r="A686" s="1288"/>
      <c r="B686" s="1384"/>
      <c r="C686" s="1371"/>
      <c r="D686" s="1271"/>
      <c r="E686" s="1273"/>
      <c r="F686" s="1273"/>
      <c r="G686" s="1275"/>
      <c r="H686" s="1277"/>
    </row>
    <row r="687" spans="1:8" x14ac:dyDescent="0.25">
      <c r="A687" s="1288"/>
      <c r="B687" s="1384"/>
      <c r="C687" s="1371"/>
      <c r="D687" s="1271"/>
      <c r="E687" s="1273"/>
      <c r="F687" s="1273"/>
      <c r="G687" s="1066">
        <v>0</v>
      </c>
      <c r="H687" s="1067" t="s">
        <v>914</v>
      </c>
    </row>
    <row r="688" spans="1:8" ht="12.5" x14ac:dyDescent="0.25">
      <c r="A688" s="1288"/>
      <c r="B688" s="1384" t="s">
        <v>1684</v>
      </c>
      <c r="C688" s="1383" t="s">
        <v>1502</v>
      </c>
      <c r="D688" s="1271" t="s">
        <v>541</v>
      </c>
      <c r="E688" s="1273" t="s">
        <v>1388</v>
      </c>
      <c r="F688" s="1273" t="s">
        <v>915</v>
      </c>
      <c r="G688" s="1274">
        <v>4</v>
      </c>
      <c r="H688" s="1386" t="s">
        <v>1389</v>
      </c>
    </row>
    <row r="689" spans="1:8" ht="12.5" x14ac:dyDescent="0.25">
      <c r="A689" s="1288"/>
      <c r="B689" s="1384"/>
      <c r="C689" s="1383"/>
      <c r="D689" s="1271"/>
      <c r="E689" s="1273"/>
      <c r="F689" s="1273"/>
      <c r="G689" s="1275"/>
      <c r="H689" s="1387"/>
    </row>
    <row r="690" spans="1:8" ht="12.5" x14ac:dyDescent="0.25">
      <c r="A690" s="1288"/>
      <c r="B690" s="1384"/>
      <c r="C690" s="1383"/>
      <c r="D690" s="1271"/>
      <c r="E690" s="1273"/>
      <c r="F690" s="1273"/>
      <c r="G690" s="1278">
        <v>0</v>
      </c>
      <c r="H690" s="1266" t="s">
        <v>916</v>
      </c>
    </row>
    <row r="691" spans="1:8" ht="12.5" x14ac:dyDescent="0.25">
      <c r="A691" s="1288"/>
      <c r="B691" s="1384"/>
      <c r="C691" s="1383"/>
      <c r="D691" s="1271"/>
      <c r="E691" s="1273"/>
      <c r="F691" s="1273"/>
      <c r="G691" s="1279"/>
      <c r="H691" s="1267"/>
    </row>
    <row r="692" spans="1:8" ht="12.5" x14ac:dyDescent="0.25">
      <c r="A692" s="1288"/>
      <c r="B692" s="1384"/>
      <c r="C692" s="1383"/>
      <c r="D692" s="1271"/>
      <c r="E692" s="1273"/>
      <c r="F692" s="1273"/>
      <c r="G692" s="1282"/>
      <c r="H692" s="1268"/>
    </row>
    <row r="693" spans="1:8" ht="42" x14ac:dyDescent="0.25">
      <c r="A693" s="1288"/>
      <c r="B693" s="1384">
        <v>10.112</v>
      </c>
      <c r="C693" s="1385" t="s">
        <v>1685</v>
      </c>
      <c r="D693" s="1271" t="s">
        <v>541</v>
      </c>
      <c r="E693" s="1273"/>
      <c r="F693" s="1273" t="s">
        <v>917</v>
      </c>
      <c r="G693" s="1046">
        <v>4</v>
      </c>
      <c r="H693" s="1047" t="s">
        <v>1390</v>
      </c>
    </row>
    <row r="694" spans="1:8" ht="12.5" x14ac:dyDescent="0.25">
      <c r="A694" s="1288"/>
      <c r="B694" s="1384"/>
      <c r="C694" s="1385"/>
      <c r="D694" s="1271"/>
      <c r="E694" s="1273"/>
      <c r="F694" s="1273"/>
      <c r="G694" s="1278">
        <v>2</v>
      </c>
      <c r="H694" s="1266" t="s">
        <v>918</v>
      </c>
    </row>
    <row r="695" spans="1:8" ht="12.5" x14ac:dyDescent="0.25">
      <c r="A695" s="1288"/>
      <c r="B695" s="1384"/>
      <c r="C695" s="1385"/>
      <c r="D695" s="1271"/>
      <c r="E695" s="1273"/>
      <c r="F695" s="1273"/>
      <c r="G695" s="1279"/>
      <c r="H695" s="1267"/>
    </row>
    <row r="696" spans="1:8" ht="12.5" x14ac:dyDescent="0.25">
      <c r="A696" s="1288"/>
      <c r="B696" s="1384"/>
      <c r="C696" s="1385"/>
      <c r="D696" s="1271"/>
      <c r="E696" s="1273"/>
      <c r="F696" s="1273"/>
      <c r="G696" s="1275"/>
      <c r="H696" s="1277"/>
    </row>
    <row r="697" spans="1:8" x14ac:dyDescent="0.25">
      <c r="A697" s="1288"/>
      <c r="B697" s="1384"/>
      <c r="C697" s="1385"/>
      <c r="D697" s="1271"/>
      <c r="E697" s="1273"/>
      <c r="F697" s="1273"/>
      <c r="G697" s="1044">
        <v>0</v>
      </c>
      <c r="H697" s="1045" t="s">
        <v>919</v>
      </c>
    </row>
    <row r="698" spans="1:8" ht="42" x14ac:dyDescent="0.25">
      <c r="A698" s="1288"/>
      <c r="B698" s="1382" t="s">
        <v>1686</v>
      </c>
      <c r="C698" s="1383" t="s">
        <v>1503</v>
      </c>
      <c r="D698" s="1271" t="s">
        <v>623</v>
      </c>
      <c r="E698" s="1355" t="s">
        <v>1391</v>
      </c>
      <c r="F698" s="1273" t="s">
        <v>1392</v>
      </c>
      <c r="G698" s="1071">
        <v>4</v>
      </c>
      <c r="H698" s="1072" t="s">
        <v>1393</v>
      </c>
    </row>
    <row r="699" spans="1:8" ht="12.5" x14ac:dyDescent="0.25">
      <c r="A699" s="1288"/>
      <c r="B699" s="1382"/>
      <c r="C699" s="1383"/>
      <c r="D699" s="1271"/>
      <c r="E699" s="1355"/>
      <c r="F699" s="1273"/>
      <c r="G699" s="1278">
        <v>2</v>
      </c>
      <c r="H699" s="1266" t="s">
        <v>920</v>
      </c>
    </row>
    <row r="700" spans="1:8" ht="12.5" x14ac:dyDescent="0.25">
      <c r="A700" s="1288"/>
      <c r="B700" s="1382"/>
      <c r="C700" s="1383"/>
      <c r="D700" s="1271"/>
      <c r="E700" s="1355"/>
      <c r="F700" s="1273"/>
      <c r="G700" s="1279"/>
      <c r="H700" s="1267"/>
    </row>
    <row r="701" spans="1:8" ht="12.5" x14ac:dyDescent="0.25">
      <c r="A701" s="1288"/>
      <c r="B701" s="1382"/>
      <c r="C701" s="1383"/>
      <c r="D701" s="1271"/>
      <c r="E701" s="1355"/>
      <c r="F701" s="1273"/>
      <c r="G701" s="1275"/>
      <c r="H701" s="1277"/>
    </row>
    <row r="702" spans="1:8" x14ac:dyDescent="0.25">
      <c r="A702" s="1288"/>
      <c r="B702" s="1382"/>
      <c r="C702" s="1383"/>
      <c r="D702" s="1271"/>
      <c r="E702" s="1355"/>
      <c r="F702" s="1273"/>
      <c r="G702" s="1066">
        <v>0</v>
      </c>
      <c r="H702" s="1067" t="s">
        <v>921</v>
      </c>
    </row>
    <row r="703" spans="1:8" ht="42" x14ac:dyDescent="0.25">
      <c r="A703" s="1288"/>
      <c r="B703" s="1382" t="s">
        <v>1687</v>
      </c>
      <c r="C703" s="1383" t="s">
        <v>1504</v>
      </c>
      <c r="D703" s="1271" t="s">
        <v>623</v>
      </c>
      <c r="E703" s="1273" t="s">
        <v>1394</v>
      </c>
      <c r="F703" s="1273" t="s">
        <v>922</v>
      </c>
      <c r="G703" s="1046">
        <v>4</v>
      </c>
      <c r="H703" s="1047" t="s">
        <v>923</v>
      </c>
    </row>
    <row r="704" spans="1:8" ht="12.5" x14ac:dyDescent="0.25">
      <c r="A704" s="1288"/>
      <c r="B704" s="1382"/>
      <c r="C704" s="1383"/>
      <c r="D704" s="1271"/>
      <c r="E704" s="1273"/>
      <c r="F704" s="1273"/>
      <c r="G704" s="1278">
        <v>2</v>
      </c>
      <c r="H704" s="1266" t="s">
        <v>924</v>
      </c>
    </row>
    <row r="705" spans="1:8" ht="12.5" x14ac:dyDescent="0.25">
      <c r="A705" s="1288"/>
      <c r="B705" s="1382"/>
      <c r="C705" s="1383"/>
      <c r="D705" s="1271"/>
      <c r="E705" s="1273"/>
      <c r="F705" s="1273"/>
      <c r="G705" s="1279"/>
      <c r="H705" s="1267"/>
    </row>
    <row r="706" spans="1:8" ht="12.5" x14ac:dyDescent="0.25">
      <c r="A706" s="1288"/>
      <c r="B706" s="1382"/>
      <c r="C706" s="1383"/>
      <c r="D706" s="1271"/>
      <c r="E706" s="1273"/>
      <c r="F706" s="1273"/>
      <c r="G706" s="1275"/>
      <c r="H706" s="1277"/>
    </row>
    <row r="707" spans="1:8" ht="21.5" thickBot="1" x14ac:dyDescent="0.3">
      <c r="A707" s="1289"/>
      <c r="B707" s="1382"/>
      <c r="C707" s="1383"/>
      <c r="D707" s="1271"/>
      <c r="E707" s="1273"/>
      <c r="F707" s="1273"/>
      <c r="G707" s="1066">
        <v>0</v>
      </c>
      <c r="H707" s="1067" t="s">
        <v>925</v>
      </c>
    </row>
    <row r="708" spans="1:8" ht="18.5" thickBot="1" x14ac:dyDescent="0.3">
      <c r="A708" s="1287" t="s">
        <v>926</v>
      </c>
      <c r="B708" s="1379" t="s">
        <v>143</v>
      </c>
      <c r="C708" s="1380"/>
      <c r="D708" s="1380"/>
      <c r="E708" s="1380"/>
      <c r="F708" s="1380"/>
      <c r="G708" s="1292"/>
      <c r="H708" s="1293"/>
    </row>
    <row r="709" spans="1:8" ht="42" x14ac:dyDescent="0.25">
      <c r="A709" s="1288"/>
      <c r="B709" s="1318">
        <v>11.101000000000001</v>
      </c>
      <c r="C709" s="1381" t="s">
        <v>144</v>
      </c>
      <c r="D709" s="1324" t="s">
        <v>642</v>
      </c>
      <c r="E709" s="1325" t="s">
        <v>1395</v>
      </c>
      <c r="F709" s="1325" t="s">
        <v>927</v>
      </c>
      <c r="G709" s="1088">
        <v>4</v>
      </c>
      <c r="H709" s="1072" t="s">
        <v>1396</v>
      </c>
    </row>
    <row r="710" spans="1:8" ht="12.5" x14ac:dyDescent="0.25">
      <c r="A710" s="1288"/>
      <c r="B710" s="1319"/>
      <c r="C710" s="1377"/>
      <c r="D710" s="1315"/>
      <c r="E710" s="1303"/>
      <c r="F710" s="1303"/>
      <c r="G710" s="1305">
        <v>2</v>
      </c>
      <c r="H710" s="1266" t="s">
        <v>928</v>
      </c>
    </row>
    <row r="711" spans="1:8" ht="12.5" x14ac:dyDescent="0.25">
      <c r="A711" s="1288"/>
      <c r="B711" s="1319"/>
      <c r="C711" s="1377"/>
      <c r="D711" s="1315"/>
      <c r="E711" s="1303"/>
      <c r="F711" s="1303"/>
      <c r="G711" s="1306"/>
      <c r="H711" s="1267"/>
    </row>
    <row r="712" spans="1:8" ht="12.5" x14ac:dyDescent="0.25">
      <c r="A712" s="1288"/>
      <c r="B712" s="1319"/>
      <c r="C712" s="1377"/>
      <c r="D712" s="1315"/>
      <c r="E712" s="1303"/>
      <c r="F712" s="1303"/>
      <c r="G712" s="1307"/>
      <c r="H712" s="1277"/>
    </row>
    <row r="713" spans="1:8" x14ac:dyDescent="0.25">
      <c r="A713" s="1288"/>
      <c r="B713" s="1320"/>
      <c r="C713" s="1378"/>
      <c r="D713" s="1316"/>
      <c r="E713" s="1311"/>
      <c r="F713" s="1311"/>
      <c r="G713" s="1090">
        <v>0</v>
      </c>
      <c r="H713" s="1067" t="s">
        <v>929</v>
      </c>
    </row>
    <row r="714" spans="1:8" ht="42" x14ac:dyDescent="0.25">
      <c r="A714" s="1288"/>
      <c r="B714" s="1294">
        <v>11.102</v>
      </c>
      <c r="C714" s="1376" t="s">
        <v>1397</v>
      </c>
      <c r="D714" s="1314" t="s">
        <v>642</v>
      </c>
      <c r="E714" s="1302"/>
      <c r="F714" s="1302" t="s">
        <v>930</v>
      </c>
      <c r="G714" s="1106">
        <v>4</v>
      </c>
      <c r="H714" s="1047" t="s">
        <v>1398</v>
      </c>
    </row>
    <row r="715" spans="1:8" ht="12.5" x14ac:dyDescent="0.25">
      <c r="A715" s="1288"/>
      <c r="B715" s="1295"/>
      <c r="C715" s="1377"/>
      <c r="D715" s="1315"/>
      <c r="E715" s="1303"/>
      <c r="F715" s="1303"/>
      <c r="G715" s="1305">
        <v>2</v>
      </c>
      <c r="H715" s="1266" t="s">
        <v>931</v>
      </c>
    </row>
    <row r="716" spans="1:8" ht="12.5" x14ac:dyDescent="0.25">
      <c r="A716" s="1288"/>
      <c r="B716" s="1295"/>
      <c r="C716" s="1377"/>
      <c r="D716" s="1315"/>
      <c r="E716" s="1303"/>
      <c r="F716" s="1303"/>
      <c r="G716" s="1306"/>
      <c r="H716" s="1267"/>
    </row>
    <row r="717" spans="1:8" ht="12.5" x14ac:dyDescent="0.25">
      <c r="A717" s="1288"/>
      <c r="B717" s="1295"/>
      <c r="C717" s="1377"/>
      <c r="D717" s="1315"/>
      <c r="E717" s="1303"/>
      <c r="F717" s="1303"/>
      <c r="G717" s="1307"/>
      <c r="H717" s="1277"/>
    </row>
    <row r="718" spans="1:8" x14ac:dyDescent="0.25">
      <c r="A718" s="1288"/>
      <c r="B718" s="1308"/>
      <c r="C718" s="1378"/>
      <c r="D718" s="1316"/>
      <c r="E718" s="1311"/>
      <c r="F718" s="1311"/>
      <c r="G718" s="1107">
        <v>0</v>
      </c>
      <c r="H718" s="1045" t="s">
        <v>932</v>
      </c>
    </row>
    <row r="719" spans="1:8" ht="42" x14ac:dyDescent="0.25">
      <c r="A719" s="1288"/>
      <c r="B719" s="1294">
        <v>11.103</v>
      </c>
      <c r="C719" s="1376" t="s">
        <v>145</v>
      </c>
      <c r="D719" s="1314" t="s">
        <v>470</v>
      </c>
      <c r="E719" s="1302"/>
      <c r="F719" s="1302" t="s">
        <v>933</v>
      </c>
      <c r="G719" s="1088">
        <v>4</v>
      </c>
      <c r="H719" s="1072" t="s">
        <v>1399</v>
      </c>
    </row>
    <row r="720" spans="1:8" ht="12.5" x14ac:dyDescent="0.25">
      <c r="A720" s="1288"/>
      <c r="B720" s="1295"/>
      <c r="C720" s="1377"/>
      <c r="D720" s="1315"/>
      <c r="E720" s="1303"/>
      <c r="F720" s="1303"/>
      <c r="G720" s="1305">
        <v>2</v>
      </c>
      <c r="H720" s="1266" t="s">
        <v>934</v>
      </c>
    </row>
    <row r="721" spans="1:8" ht="12.5" x14ac:dyDescent="0.25">
      <c r="A721" s="1288"/>
      <c r="B721" s="1295"/>
      <c r="C721" s="1377"/>
      <c r="D721" s="1315"/>
      <c r="E721" s="1303"/>
      <c r="F721" s="1303"/>
      <c r="G721" s="1306"/>
      <c r="H721" s="1267"/>
    </row>
    <row r="722" spans="1:8" ht="12.5" x14ac:dyDescent="0.25">
      <c r="A722" s="1288"/>
      <c r="B722" s="1295"/>
      <c r="C722" s="1377"/>
      <c r="D722" s="1315"/>
      <c r="E722" s="1303"/>
      <c r="F722" s="1303"/>
      <c r="G722" s="1307"/>
      <c r="H722" s="1277"/>
    </row>
    <row r="723" spans="1:8" x14ac:dyDescent="0.25">
      <c r="A723" s="1288"/>
      <c r="B723" s="1308"/>
      <c r="C723" s="1378"/>
      <c r="D723" s="1316"/>
      <c r="E723" s="1311"/>
      <c r="F723" s="1311"/>
      <c r="G723" s="1090">
        <v>0</v>
      </c>
      <c r="H723" s="1067" t="s">
        <v>935</v>
      </c>
    </row>
    <row r="724" spans="1:8" ht="42" x14ac:dyDescent="0.25">
      <c r="A724" s="1288"/>
      <c r="B724" s="1294">
        <v>11.103999999999999</v>
      </c>
      <c r="C724" s="1376" t="s">
        <v>1400</v>
      </c>
      <c r="D724" s="1314" t="s">
        <v>623</v>
      </c>
      <c r="E724" s="1302"/>
      <c r="F724" s="1302" t="s">
        <v>936</v>
      </c>
      <c r="G724" s="1108">
        <v>4</v>
      </c>
      <c r="H724" s="1080" t="s">
        <v>937</v>
      </c>
    </row>
    <row r="725" spans="1:8" ht="42" x14ac:dyDescent="0.25">
      <c r="A725" s="1288"/>
      <c r="B725" s="1295"/>
      <c r="C725" s="1377"/>
      <c r="D725" s="1315"/>
      <c r="E725" s="1303"/>
      <c r="F725" s="1303"/>
      <c r="G725" s="1109">
        <v>3</v>
      </c>
      <c r="H725" s="1082" t="s">
        <v>938</v>
      </c>
    </row>
    <row r="726" spans="1:8" ht="42" x14ac:dyDescent="0.25">
      <c r="A726" s="1288"/>
      <c r="B726" s="1295"/>
      <c r="C726" s="1377"/>
      <c r="D726" s="1315"/>
      <c r="E726" s="1303"/>
      <c r="F726" s="1303"/>
      <c r="G726" s="1110">
        <v>2</v>
      </c>
      <c r="H726" s="1043" t="s">
        <v>939</v>
      </c>
    </row>
    <row r="727" spans="1:8" x14ac:dyDescent="0.25">
      <c r="A727" s="1288"/>
      <c r="B727" s="1295"/>
      <c r="C727" s="1377"/>
      <c r="D727" s="1315"/>
      <c r="E727" s="1303"/>
      <c r="F727" s="1303"/>
      <c r="G727" s="1111">
        <v>1</v>
      </c>
      <c r="H727" s="1067" t="s">
        <v>940</v>
      </c>
    </row>
    <row r="728" spans="1:8" x14ac:dyDescent="0.25">
      <c r="A728" s="1288"/>
      <c r="B728" s="1308"/>
      <c r="C728" s="1378"/>
      <c r="D728" s="1316"/>
      <c r="E728" s="1311"/>
      <c r="F728" s="1311"/>
      <c r="G728" s="1112">
        <v>0</v>
      </c>
      <c r="H728" s="1070" t="s">
        <v>941</v>
      </c>
    </row>
    <row r="729" spans="1:8" ht="42" x14ac:dyDescent="0.25">
      <c r="A729" s="1288"/>
      <c r="B729" s="1294">
        <v>11.105</v>
      </c>
      <c r="C729" s="1376" t="s">
        <v>146</v>
      </c>
      <c r="D729" s="1314" t="s">
        <v>623</v>
      </c>
      <c r="E729" s="1302"/>
      <c r="F729" s="1302" t="s">
        <v>942</v>
      </c>
      <c r="G729" s="1088">
        <v>4</v>
      </c>
      <c r="H729" s="1072" t="s">
        <v>943</v>
      </c>
    </row>
    <row r="730" spans="1:8" ht="12.5" x14ac:dyDescent="0.25">
      <c r="A730" s="1288"/>
      <c r="B730" s="1295"/>
      <c r="C730" s="1377"/>
      <c r="D730" s="1315"/>
      <c r="E730" s="1303"/>
      <c r="F730" s="1303"/>
      <c r="G730" s="1305">
        <v>2</v>
      </c>
      <c r="H730" s="1266" t="s">
        <v>944</v>
      </c>
    </row>
    <row r="731" spans="1:8" ht="12.5" x14ac:dyDescent="0.25">
      <c r="A731" s="1288"/>
      <c r="B731" s="1295"/>
      <c r="C731" s="1377"/>
      <c r="D731" s="1315"/>
      <c r="E731" s="1303"/>
      <c r="F731" s="1303"/>
      <c r="G731" s="1306"/>
      <c r="H731" s="1267"/>
    </row>
    <row r="732" spans="1:8" ht="12.5" x14ac:dyDescent="0.25">
      <c r="A732" s="1288"/>
      <c r="B732" s="1295"/>
      <c r="C732" s="1377"/>
      <c r="D732" s="1315"/>
      <c r="E732" s="1303"/>
      <c r="F732" s="1303"/>
      <c r="G732" s="1307"/>
      <c r="H732" s="1277"/>
    </row>
    <row r="733" spans="1:8" x14ac:dyDescent="0.25">
      <c r="A733" s="1288"/>
      <c r="B733" s="1308"/>
      <c r="C733" s="1378"/>
      <c r="D733" s="1316"/>
      <c r="E733" s="1311"/>
      <c r="F733" s="1311"/>
      <c r="G733" s="1090">
        <v>0</v>
      </c>
      <c r="H733" s="1067" t="s">
        <v>945</v>
      </c>
    </row>
    <row r="734" spans="1:8" ht="42" x14ac:dyDescent="0.25">
      <c r="A734" s="1288"/>
      <c r="B734" s="1326">
        <v>11.106</v>
      </c>
      <c r="C734" s="1376" t="s">
        <v>147</v>
      </c>
      <c r="D734" s="1314" t="s">
        <v>642</v>
      </c>
      <c r="E734" s="1302"/>
      <c r="F734" s="1302" t="s">
        <v>946</v>
      </c>
      <c r="G734" s="1106">
        <v>4</v>
      </c>
      <c r="H734" s="1047" t="s">
        <v>1401</v>
      </c>
    </row>
    <row r="735" spans="1:8" ht="12.5" x14ac:dyDescent="0.25">
      <c r="A735" s="1288"/>
      <c r="B735" s="1319"/>
      <c r="C735" s="1377"/>
      <c r="D735" s="1315"/>
      <c r="E735" s="1303"/>
      <c r="F735" s="1303"/>
      <c r="G735" s="1305">
        <v>2</v>
      </c>
      <c r="H735" s="1266" t="s">
        <v>947</v>
      </c>
    </row>
    <row r="736" spans="1:8" ht="12.5" x14ac:dyDescent="0.25">
      <c r="A736" s="1288"/>
      <c r="B736" s="1319"/>
      <c r="C736" s="1377"/>
      <c r="D736" s="1315"/>
      <c r="E736" s="1303"/>
      <c r="F736" s="1303"/>
      <c r="G736" s="1306"/>
      <c r="H736" s="1267"/>
    </row>
    <row r="737" spans="1:8" ht="12.5" x14ac:dyDescent="0.25">
      <c r="A737" s="1288"/>
      <c r="B737" s="1319"/>
      <c r="C737" s="1377"/>
      <c r="D737" s="1315"/>
      <c r="E737" s="1303"/>
      <c r="F737" s="1303"/>
      <c r="G737" s="1307"/>
      <c r="H737" s="1277"/>
    </row>
    <row r="738" spans="1:8" x14ac:dyDescent="0.25">
      <c r="A738" s="1288"/>
      <c r="B738" s="1320"/>
      <c r="C738" s="1378"/>
      <c r="D738" s="1316"/>
      <c r="E738" s="1311"/>
      <c r="F738" s="1311"/>
      <c r="G738" s="1107">
        <v>0</v>
      </c>
      <c r="H738" s="1045" t="s">
        <v>948</v>
      </c>
    </row>
    <row r="739" spans="1:8" ht="12.5" x14ac:dyDescent="0.25">
      <c r="A739" s="1288"/>
      <c r="B739" s="1294">
        <v>11.106999999999999</v>
      </c>
      <c r="C739" s="1376" t="s">
        <v>1402</v>
      </c>
      <c r="D739" s="1314" t="s">
        <v>623</v>
      </c>
      <c r="E739" s="1302" t="s">
        <v>1403</v>
      </c>
      <c r="F739" s="1302" t="s">
        <v>949</v>
      </c>
      <c r="G739" s="1332">
        <v>4</v>
      </c>
      <c r="H739" s="1276" t="s">
        <v>950</v>
      </c>
    </row>
    <row r="740" spans="1:8" ht="12.5" x14ac:dyDescent="0.25">
      <c r="A740" s="1288"/>
      <c r="B740" s="1295"/>
      <c r="C740" s="1377"/>
      <c r="D740" s="1315"/>
      <c r="E740" s="1303"/>
      <c r="F740" s="1303"/>
      <c r="G740" s="1307"/>
      <c r="H740" s="1277"/>
    </row>
    <row r="741" spans="1:8" ht="12.5" x14ac:dyDescent="0.25">
      <c r="A741" s="1288"/>
      <c r="B741" s="1295"/>
      <c r="C741" s="1377"/>
      <c r="D741" s="1315"/>
      <c r="E741" s="1303"/>
      <c r="F741" s="1303"/>
      <c r="G741" s="1305">
        <v>0</v>
      </c>
      <c r="H741" s="1266" t="s">
        <v>951</v>
      </c>
    </row>
    <row r="742" spans="1:8" ht="12.5" x14ac:dyDescent="0.25">
      <c r="A742" s="1288"/>
      <c r="B742" s="1295"/>
      <c r="C742" s="1377"/>
      <c r="D742" s="1315"/>
      <c r="E742" s="1303"/>
      <c r="F742" s="1303"/>
      <c r="G742" s="1306"/>
      <c r="H742" s="1267"/>
    </row>
    <row r="743" spans="1:8" ht="13" thickBot="1" x14ac:dyDescent="0.3">
      <c r="A743" s="1289"/>
      <c r="B743" s="1296"/>
      <c r="C743" s="1377"/>
      <c r="D743" s="1328"/>
      <c r="E743" s="1304"/>
      <c r="F743" s="1304"/>
      <c r="G743" s="1375"/>
      <c r="H743" s="1281"/>
    </row>
    <row r="744" spans="1:8" ht="18.5" thickBot="1" x14ac:dyDescent="0.3">
      <c r="A744" s="1287" t="s">
        <v>952</v>
      </c>
      <c r="B744" s="1290" t="s">
        <v>953</v>
      </c>
      <c r="C744" s="1291"/>
      <c r="D744" s="1291"/>
      <c r="E744" s="1291"/>
      <c r="F744" s="1291"/>
      <c r="G744" s="1292"/>
      <c r="H744" s="1293"/>
    </row>
    <row r="745" spans="1:8" x14ac:dyDescent="0.25">
      <c r="A745" s="1288"/>
      <c r="B745" s="1285">
        <v>12.101000000000001</v>
      </c>
      <c r="C745" s="1283" t="s">
        <v>3</v>
      </c>
      <c r="D745" s="1271" t="s">
        <v>541</v>
      </c>
      <c r="E745" s="1273" t="s">
        <v>1404</v>
      </c>
      <c r="F745" s="1273" t="s">
        <v>954</v>
      </c>
      <c r="G745" s="1071">
        <v>4</v>
      </c>
      <c r="H745" s="1072" t="s">
        <v>1405</v>
      </c>
    </row>
    <row r="746" spans="1:8" ht="12.5" x14ac:dyDescent="0.25">
      <c r="A746" s="1288"/>
      <c r="B746" s="1285"/>
      <c r="C746" s="1283"/>
      <c r="D746" s="1271"/>
      <c r="E746" s="1273"/>
      <c r="F746" s="1273"/>
      <c r="G746" s="1278">
        <v>2</v>
      </c>
      <c r="H746" s="1266" t="s">
        <v>955</v>
      </c>
    </row>
    <row r="747" spans="1:8" ht="12.5" x14ac:dyDescent="0.25">
      <c r="A747" s="1288"/>
      <c r="B747" s="1285"/>
      <c r="C747" s="1283"/>
      <c r="D747" s="1271"/>
      <c r="E747" s="1273"/>
      <c r="F747" s="1273"/>
      <c r="G747" s="1279"/>
      <c r="H747" s="1267"/>
    </row>
    <row r="748" spans="1:8" ht="12.5" x14ac:dyDescent="0.25">
      <c r="A748" s="1288"/>
      <c r="B748" s="1285"/>
      <c r="C748" s="1283"/>
      <c r="D748" s="1271"/>
      <c r="E748" s="1273"/>
      <c r="F748" s="1273"/>
      <c r="G748" s="1275"/>
      <c r="H748" s="1277"/>
    </row>
    <row r="749" spans="1:8" x14ac:dyDescent="0.25">
      <c r="A749" s="1288"/>
      <c r="B749" s="1285"/>
      <c r="C749" s="1283"/>
      <c r="D749" s="1271"/>
      <c r="E749" s="1273"/>
      <c r="F749" s="1273"/>
      <c r="G749" s="1066">
        <v>0</v>
      </c>
      <c r="H749" s="1067" t="s">
        <v>956</v>
      </c>
    </row>
    <row r="750" spans="1:8" ht="42" x14ac:dyDescent="0.25">
      <c r="A750" s="1288"/>
      <c r="B750" s="1285">
        <v>12.102</v>
      </c>
      <c r="C750" s="1283" t="s">
        <v>96</v>
      </c>
      <c r="D750" s="1271" t="s">
        <v>1406</v>
      </c>
      <c r="E750" s="1273"/>
      <c r="F750" s="1273" t="s">
        <v>957</v>
      </c>
      <c r="G750" s="1046">
        <v>4</v>
      </c>
      <c r="H750" s="1047" t="s">
        <v>1407</v>
      </c>
    </row>
    <row r="751" spans="1:8" ht="12.5" x14ac:dyDescent="0.25">
      <c r="A751" s="1288"/>
      <c r="B751" s="1285"/>
      <c r="C751" s="1283"/>
      <c r="D751" s="1271"/>
      <c r="E751" s="1273"/>
      <c r="F751" s="1273"/>
      <c r="G751" s="1278">
        <v>2</v>
      </c>
      <c r="H751" s="1266" t="s">
        <v>958</v>
      </c>
    </row>
    <row r="752" spans="1:8" ht="12.5" x14ac:dyDescent="0.25">
      <c r="A752" s="1288"/>
      <c r="B752" s="1285"/>
      <c r="C752" s="1283"/>
      <c r="D752" s="1271"/>
      <c r="E752" s="1273"/>
      <c r="F752" s="1273"/>
      <c r="G752" s="1279"/>
      <c r="H752" s="1267"/>
    </row>
    <row r="753" spans="1:8" ht="12.5" x14ac:dyDescent="0.25">
      <c r="A753" s="1288"/>
      <c r="B753" s="1285"/>
      <c r="C753" s="1283"/>
      <c r="D753" s="1271"/>
      <c r="E753" s="1273"/>
      <c r="F753" s="1273"/>
      <c r="G753" s="1275"/>
      <c r="H753" s="1277"/>
    </row>
    <row r="754" spans="1:8" x14ac:dyDescent="0.25">
      <c r="A754" s="1288"/>
      <c r="B754" s="1285"/>
      <c r="C754" s="1283"/>
      <c r="D754" s="1271"/>
      <c r="E754" s="1273"/>
      <c r="F754" s="1273"/>
      <c r="G754" s="1044">
        <v>0</v>
      </c>
      <c r="H754" s="1045" t="s">
        <v>959</v>
      </c>
    </row>
    <row r="755" spans="1:8" x14ac:dyDescent="0.25">
      <c r="A755" s="1288"/>
      <c r="B755" s="1285" t="s">
        <v>1408</v>
      </c>
      <c r="C755" s="1366" t="s">
        <v>86</v>
      </c>
      <c r="D755" s="1271" t="s">
        <v>623</v>
      </c>
      <c r="E755" s="1273"/>
      <c r="F755" s="1273" t="s">
        <v>960</v>
      </c>
      <c r="G755" s="1071">
        <v>4</v>
      </c>
      <c r="H755" s="1072" t="s">
        <v>961</v>
      </c>
    </row>
    <row r="756" spans="1:8" ht="12.5" x14ac:dyDescent="0.25">
      <c r="A756" s="1288"/>
      <c r="B756" s="1285"/>
      <c r="C756" s="1366"/>
      <c r="D756" s="1271"/>
      <c r="E756" s="1273"/>
      <c r="F756" s="1273"/>
      <c r="G756" s="1278">
        <v>2</v>
      </c>
      <c r="H756" s="1266" t="s">
        <v>962</v>
      </c>
    </row>
    <row r="757" spans="1:8" ht="12.5" x14ac:dyDescent="0.25">
      <c r="A757" s="1288"/>
      <c r="B757" s="1285"/>
      <c r="C757" s="1366"/>
      <c r="D757" s="1271"/>
      <c r="E757" s="1273"/>
      <c r="F757" s="1273"/>
      <c r="G757" s="1279"/>
      <c r="H757" s="1267"/>
    </row>
    <row r="758" spans="1:8" ht="12.5" x14ac:dyDescent="0.25">
      <c r="A758" s="1288"/>
      <c r="B758" s="1285"/>
      <c r="C758" s="1366"/>
      <c r="D758" s="1271"/>
      <c r="E758" s="1273"/>
      <c r="F758" s="1273"/>
      <c r="G758" s="1275"/>
      <c r="H758" s="1277"/>
    </row>
    <row r="759" spans="1:8" x14ac:dyDescent="0.25">
      <c r="A759" s="1288"/>
      <c r="B759" s="1285"/>
      <c r="C759" s="1366"/>
      <c r="D759" s="1271"/>
      <c r="E759" s="1273"/>
      <c r="F759" s="1273"/>
      <c r="G759" s="1066">
        <v>0</v>
      </c>
      <c r="H759" s="1067" t="s">
        <v>963</v>
      </c>
    </row>
    <row r="760" spans="1:8" x14ac:dyDescent="0.25">
      <c r="A760" s="1288"/>
      <c r="B760" s="1285">
        <v>12.103999999999999</v>
      </c>
      <c r="C760" s="1270" t="s">
        <v>1505</v>
      </c>
      <c r="D760" s="1271" t="s">
        <v>1409</v>
      </c>
      <c r="E760" s="1273"/>
      <c r="F760" s="1273" t="s">
        <v>964</v>
      </c>
      <c r="G760" s="1046">
        <v>4</v>
      </c>
      <c r="H760" s="1047" t="s">
        <v>1410</v>
      </c>
    </row>
    <row r="761" spans="1:8" ht="12.5" x14ac:dyDescent="0.25">
      <c r="A761" s="1288"/>
      <c r="B761" s="1285"/>
      <c r="C761" s="1270"/>
      <c r="D761" s="1271"/>
      <c r="E761" s="1273"/>
      <c r="F761" s="1273"/>
      <c r="G761" s="1278">
        <v>2</v>
      </c>
      <c r="H761" s="1266" t="s">
        <v>1411</v>
      </c>
    </row>
    <row r="762" spans="1:8" ht="12.5" x14ac:dyDescent="0.25">
      <c r="A762" s="1288"/>
      <c r="B762" s="1285"/>
      <c r="C762" s="1270"/>
      <c r="D762" s="1271"/>
      <c r="E762" s="1273"/>
      <c r="F762" s="1273"/>
      <c r="G762" s="1279"/>
      <c r="H762" s="1267"/>
    </row>
    <row r="763" spans="1:8" ht="12.5" x14ac:dyDescent="0.25">
      <c r="A763" s="1288"/>
      <c r="B763" s="1285"/>
      <c r="C763" s="1270"/>
      <c r="D763" s="1271"/>
      <c r="E763" s="1273"/>
      <c r="F763" s="1273"/>
      <c r="G763" s="1275"/>
      <c r="H763" s="1277"/>
    </row>
    <row r="764" spans="1:8" x14ac:dyDescent="0.25">
      <c r="A764" s="1288"/>
      <c r="B764" s="1285"/>
      <c r="C764" s="1270"/>
      <c r="D764" s="1271"/>
      <c r="E764" s="1273"/>
      <c r="F764" s="1273"/>
      <c r="G764" s="1044">
        <v>0</v>
      </c>
      <c r="H764" s="1045" t="s">
        <v>965</v>
      </c>
    </row>
    <row r="765" spans="1:8" x14ac:dyDescent="0.25">
      <c r="A765" s="1288"/>
      <c r="B765" s="1269">
        <v>12.105</v>
      </c>
      <c r="C765" s="1283" t="s">
        <v>1506</v>
      </c>
      <c r="D765" s="1271" t="s">
        <v>623</v>
      </c>
      <c r="E765" s="1273"/>
      <c r="F765" s="1273" t="s">
        <v>966</v>
      </c>
      <c r="G765" s="1071">
        <v>4</v>
      </c>
      <c r="H765" s="1072" t="s">
        <v>967</v>
      </c>
    </row>
    <row r="766" spans="1:8" ht="12.5" x14ac:dyDescent="0.25">
      <c r="A766" s="1288"/>
      <c r="B766" s="1269"/>
      <c r="C766" s="1283"/>
      <c r="D766" s="1271"/>
      <c r="E766" s="1273"/>
      <c r="F766" s="1273"/>
      <c r="G766" s="1278">
        <v>2</v>
      </c>
      <c r="H766" s="1266" t="s">
        <v>968</v>
      </c>
    </row>
    <row r="767" spans="1:8" ht="12.5" x14ac:dyDescent="0.25">
      <c r="A767" s="1288"/>
      <c r="B767" s="1269"/>
      <c r="C767" s="1283"/>
      <c r="D767" s="1271"/>
      <c r="E767" s="1273"/>
      <c r="F767" s="1273"/>
      <c r="G767" s="1279"/>
      <c r="H767" s="1267"/>
    </row>
    <row r="768" spans="1:8" ht="12.5" x14ac:dyDescent="0.25">
      <c r="A768" s="1288"/>
      <c r="B768" s="1269"/>
      <c r="C768" s="1283"/>
      <c r="D768" s="1271"/>
      <c r="E768" s="1273"/>
      <c r="F768" s="1273"/>
      <c r="G768" s="1275"/>
      <c r="H768" s="1277"/>
    </row>
    <row r="769" spans="1:8" x14ac:dyDescent="0.25">
      <c r="A769" s="1288"/>
      <c r="B769" s="1269"/>
      <c r="C769" s="1283"/>
      <c r="D769" s="1271"/>
      <c r="E769" s="1273"/>
      <c r="F769" s="1273"/>
      <c r="G769" s="1066">
        <v>0</v>
      </c>
      <c r="H769" s="1067" t="s">
        <v>969</v>
      </c>
    </row>
    <row r="770" spans="1:8" x14ac:dyDescent="0.25">
      <c r="A770" s="1288"/>
      <c r="B770" s="1269">
        <v>12.106</v>
      </c>
      <c r="C770" s="1283" t="s">
        <v>6</v>
      </c>
      <c r="D770" s="1271" t="s">
        <v>1412</v>
      </c>
      <c r="E770" s="1273"/>
      <c r="F770" s="1273" t="s">
        <v>970</v>
      </c>
      <c r="G770" s="1046">
        <v>4</v>
      </c>
      <c r="H770" s="1047" t="s">
        <v>1413</v>
      </c>
    </row>
    <row r="771" spans="1:8" ht="12.5" x14ac:dyDescent="0.25">
      <c r="A771" s="1288"/>
      <c r="B771" s="1269"/>
      <c r="C771" s="1283"/>
      <c r="D771" s="1271"/>
      <c r="E771" s="1273"/>
      <c r="F771" s="1273"/>
      <c r="G771" s="1278">
        <v>2</v>
      </c>
      <c r="H771" s="1266" t="s">
        <v>971</v>
      </c>
    </row>
    <row r="772" spans="1:8" ht="12.5" x14ac:dyDescent="0.25">
      <c r="A772" s="1288"/>
      <c r="B772" s="1269"/>
      <c r="C772" s="1283"/>
      <c r="D772" s="1271"/>
      <c r="E772" s="1273"/>
      <c r="F772" s="1273"/>
      <c r="G772" s="1279"/>
      <c r="H772" s="1267"/>
    </row>
    <row r="773" spans="1:8" ht="12.5" x14ac:dyDescent="0.25">
      <c r="A773" s="1288"/>
      <c r="B773" s="1269"/>
      <c r="C773" s="1283"/>
      <c r="D773" s="1271"/>
      <c r="E773" s="1273"/>
      <c r="F773" s="1273"/>
      <c r="G773" s="1275"/>
      <c r="H773" s="1277"/>
    </row>
    <row r="774" spans="1:8" x14ac:dyDescent="0.25">
      <c r="A774" s="1288"/>
      <c r="B774" s="1269"/>
      <c r="C774" s="1283"/>
      <c r="D774" s="1271"/>
      <c r="E774" s="1273"/>
      <c r="F774" s="1273"/>
      <c r="G774" s="1044">
        <v>0</v>
      </c>
      <c r="H774" s="1045" t="s">
        <v>972</v>
      </c>
    </row>
    <row r="775" spans="1:8" x14ac:dyDescent="0.25">
      <c r="A775" s="1288"/>
      <c r="B775" s="1269">
        <v>12.106999999999999</v>
      </c>
      <c r="C775" s="1283" t="s">
        <v>7</v>
      </c>
      <c r="D775" s="1271" t="s">
        <v>623</v>
      </c>
      <c r="E775" s="1273"/>
      <c r="F775" s="1273" t="s">
        <v>973</v>
      </c>
      <c r="G775" s="1071">
        <v>4</v>
      </c>
      <c r="H775" s="1072" t="s">
        <v>974</v>
      </c>
    </row>
    <row r="776" spans="1:8" ht="12.5" x14ac:dyDescent="0.25">
      <c r="A776" s="1288"/>
      <c r="B776" s="1269"/>
      <c r="C776" s="1283"/>
      <c r="D776" s="1271"/>
      <c r="E776" s="1273"/>
      <c r="F776" s="1273"/>
      <c r="G776" s="1278">
        <v>2</v>
      </c>
      <c r="H776" s="1266" t="s">
        <v>975</v>
      </c>
    </row>
    <row r="777" spans="1:8" ht="12.5" x14ac:dyDescent="0.25">
      <c r="A777" s="1288"/>
      <c r="B777" s="1269"/>
      <c r="C777" s="1283"/>
      <c r="D777" s="1271"/>
      <c r="E777" s="1273"/>
      <c r="F777" s="1273"/>
      <c r="G777" s="1279"/>
      <c r="H777" s="1267"/>
    </row>
    <row r="778" spans="1:8" ht="12.5" x14ac:dyDescent="0.25">
      <c r="A778" s="1288"/>
      <c r="B778" s="1269"/>
      <c r="C778" s="1283"/>
      <c r="D778" s="1271"/>
      <c r="E778" s="1273"/>
      <c r="F778" s="1273"/>
      <c r="G778" s="1275"/>
      <c r="H778" s="1277"/>
    </row>
    <row r="779" spans="1:8" x14ac:dyDescent="0.25">
      <c r="A779" s="1288"/>
      <c r="B779" s="1269"/>
      <c r="C779" s="1283"/>
      <c r="D779" s="1271"/>
      <c r="E779" s="1273"/>
      <c r="F779" s="1273"/>
      <c r="G779" s="1066">
        <v>0</v>
      </c>
      <c r="H779" s="1067" t="s">
        <v>976</v>
      </c>
    </row>
    <row r="780" spans="1:8" x14ac:dyDescent="0.25">
      <c r="A780" s="1288"/>
      <c r="B780" s="1269">
        <v>12.108000000000001</v>
      </c>
      <c r="C780" s="1283" t="s">
        <v>66</v>
      </c>
      <c r="D780" s="1271" t="s">
        <v>623</v>
      </c>
      <c r="E780" s="1273"/>
      <c r="F780" s="1273" t="s">
        <v>977</v>
      </c>
      <c r="G780" s="1046">
        <v>4</v>
      </c>
      <c r="H780" s="1047" t="s">
        <v>978</v>
      </c>
    </row>
    <row r="781" spans="1:8" ht="12.5" x14ac:dyDescent="0.25">
      <c r="A781" s="1288"/>
      <c r="B781" s="1269"/>
      <c r="C781" s="1283"/>
      <c r="D781" s="1271"/>
      <c r="E781" s="1273"/>
      <c r="F781" s="1273"/>
      <c r="G781" s="1278">
        <v>2</v>
      </c>
      <c r="H781" s="1266" t="s">
        <v>979</v>
      </c>
    </row>
    <row r="782" spans="1:8" ht="12.5" x14ac:dyDescent="0.25">
      <c r="A782" s="1288"/>
      <c r="B782" s="1269"/>
      <c r="C782" s="1283"/>
      <c r="D782" s="1271"/>
      <c r="E782" s="1273"/>
      <c r="F782" s="1273"/>
      <c r="G782" s="1279"/>
      <c r="H782" s="1267"/>
    </row>
    <row r="783" spans="1:8" ht="12.5" x14ac:dyDescent="0.25">
      <c r="A783" s="1288"/>
      <c r="B783" s="1269"/>
      <c r="C783" s="1283"/>
      <c r="D783" s="1271"/>
      <c r="E783" s="1273"/>
      <c r="F783" s="1273"/>
      <c r="G783" s="1275"/>
      <c r="H783" s="1277"/>
    </row>
    <row r="784" spans="1:8" x14ac:dyDescent="0.25">
      <c r="A784" s="1288"/>
      <c r="B784" s="1269"/>
      <c r="C784" s="1283"/>
      <c r="D784" s="1271"/>
      <c r="E784" s="1273"/>
      <c r="F784" s="1273"/>
      <c r="G784" s="1044">
        <v>0</v>
      </c>
      <c r="H784" s="1045" t="s">
        <v>980</v>
      </c>
    </row>
    <row r="785" spans="1:8" x14ac:dyDescent="0.25">
      <c r="A785" s="1288"/>
      <c r="B785" s="1269">
        <v>12.109</v>
      </c>
      <c r="C785" s="1283" t="s">
        <v>1414</v>
      </c>
      <c r="D785" s="1271" t="s">
        <v>623</v>
      </c>
      <c r="E785" s="1273"/>
      <c r="F785" s="1273" t="s">
        <v>981</v>
      </c>
      <c r="G785" s="1071">
        <v>4</v>
      </c>
      <c r="H785" s="1072" t="s">
        <v>982</v>
      </c>
    </row>
    <row r="786" spans="1:8" ht="12.5" x14ac:dyDescent="0.25">
      <c r="A786" s="1288"/>
      <c r="B786" s="1269"/>
      <c r="C786" s="1283"/>
      <c r="D786" s="1271"/>
      <c r="E786" s="1273"/>
      <c r="F786" s="1273"/>
      <c r="G786" s="1278">
        <v>2</v>
      </c>
      <c r="H786" s="1266" t="s">
        <v>983</v>
      </c>
    </row>
    <row r="787" spans="1:8" ht="12.5" x14ac:dyDescent="0.25">
      <c r="A787" s="1288"/>
      <c r="B787" s="1269"/>
      <c r="C787" s="1283"/>
      <c r="D787" s="1271"/>
      <c r="E787" s="1273"/>
      <c r="F787" s="1273"/>
      <c r="G787" s="1279"/>
      <c r="H787" s="1267"/>
    </row>
    <row r="788" spans="1:8" ht="12.5" x14ac:dyDescent="0.25">
      <c r="A788" s="1288"/>
      <c r="B788" s="1269"/>
      <c r="C788" s="1283"/>
      <c r="D788" s="1271"/>
      <c r="E788" s="1273"/>
      <c r="F788" s="1273"/>
      <c r="G788" s="1275"/>
      <c r="H788" s="1277"/>
    </row>
    <row r="789" spans="1:8" x14ac:dyDescent="0.25">
      <c r="A789" s="1288"/>
      <c r="B789" s="1269"/>
      <c r="C789" s="1283"/>
      <c r="D789" s="1271"/>
      <c r="E789" s="1273"/>
      <c r="F789" s="1273"/>
      <c r="G789" s="1066">
        <v>0</v>
      </c>
      <c r="H789" s="1067" t="s">
        <v>984</v>
      </c>
    </row>
    <row r="790" spans="1:8" s="1113" customFormat="1" x14ac:dyDescent="0.35">
      <c r="A790" s="1288"/>
      <c r="B790" s="1359">
        <v>12.11</v>
      </c>
      <c r="C790" s="1374" t="s">
        <v>1507</v>
      </c>
      <c r="D790" s="1353" t="s">
        <v>623</v>
      </c>
      <c r="E790" s="1355"/>
      <c r="F790" s="1355" t="s">
        <v>985</v>
      </c>
      <c r="G790" s="1048">
        <v>4</v>
      </c>
      <c r="H790" s="1049" t="s">
        <v>986</v>
      </c>
    </row>
    <row r="791" spans="1:8" s="1113" customFormat="1" ht="14.5" x14ac:dyDescent="0.35">
      <c r="A791" s="1288"/>
      <c r="B791" s="1359"/>
      <c r="C791" s="1374"/>
      <c r="D791" s="1353"/>
      <c r="E791" s="1355"/>
      <c r="F791" s="1355"/>
      <c r="G791" s="1356">
        <v>2</v>
      </c>
      <c r="H791" s="1349" t="s">
        <v>987</v>
      </c>
    </row>
    <row r="792" spans="1:8" s="1113" customFormat="1" ht="14.5" x14ac:dyDescent="0.35">
      <c r="A792" s="1288"/>
      <c r="B792" s="1359"/>
      <c r="C792" s="1374"/>
      <c r="D792" s="1353"/>
      <c r="E792" s="1355"/>
      <c r="F792" s="1355"/>
      <c r="G792" s="1357"/>
      <c r="H792" s="1350"/>
    </row>
    <row r="793" spans="1:8" s="1113" customFormat="1" ht="14.5" x14ac:dyDescent="0.35">
      <c r="A793" s="1288"/>
      <c r="B793" s="1359"/>
      <c r="C793" s="1374"/>
      <c r="D793" s="1353"/>
      <c r="E793" s="1355"/>
      <c r="F793" s="1355"/>
      <c r="G793" s="1358"/>
      <c r="H793" s="1351"/>
    </row>
    <row r="794" spans="1:8" s="1113" customFormat="1" x14ac:dyDescent="0.35">
      <c r="A794" s="1288"/>
      <c r="B794" s="1359"/>
      <c r="C794" s="1374"/>
      <c r="D794" s="1353"/>
      <c r="E794" s="1355"/>
      <c r="F794" s="1355"/>
      <c r="G794" s="1052">
        <v>0</v>
      </c>
      <c r="H794" s="1053" t="s">
        <v>988</v>
      </c>
    </row>
    <row r="795" spans="1:8" x14ac:dyDescent="0.25">
      <c r="A795" s="1288"/>
      <c r="B795" s="1285" t="s">
        <v>1415</v>
      </c>
      <c r="C795" s="1373" t="s">
        <v>1508</v>
      </c>
      <c r="D795" s="1271" t="s">
        <v>623</v>
      </c>
      <c r="E795" s="1273"/>
      <c r="F795" s="1273" t="s">
        <v>989</v>
      </c>
      <c r="G795" s="1071">
        <v>4</v>
      </c>
      <c r="H795" s="1072" t="s">
        <v>990</v>
      </c>
    </row>
    <row r="796" spans="1:8" ht="12.5" x14ac:dyDescent="0.25">
      <c r="A796" s="1288"/>
      <c r="B796" s="1285"/>
      <c r="C796" s="1373"/>
      <c r="D796" s="1271"/>
      <c r="E796" s="1273"/>
      <c r="F796" s="1273"/>
      <c r="G796" s="1278">
        <v>2</v>
      </c>
      <c r="H796" s="1266" t="s">
        <v>991</v>
      </c>
    </row>
    <row r="797" spans="1:8" ht="12.5" x14ac:dyDescent="0.25">
      <c r="A797" s="1288"/>
      <c r="B797" s="1285"/>
      <c r="C797" s="1373"/>
      <c r="D797" s="1271"/>
      <c r="E797" s="1273"/>
      <c r="F797" s="1273"/>
      <c r="G797" s="1279"/>
      <c r="H797" s="1267"/>
    </row>
    <row r="798" spans="1:8" ht="12.5" x14ac:dyDescent="0.25">
      <c r="A798" s="1288"/>
      <c r="B798" s="1285"/>
      <c r="C798" s="1373"/>
      <c r="D798" s="1271"/>
      <c r="E798" s="1273"/>
      <c r="F798" s="1273"/>
      <c r="G798" s="1275"/>
      <c r="H798" s="1277"/>
    </row>
    <row r="799" spans="1:8" x14ac:dyDescent="0.25">
      <c r="A799" s="1288"/>
      <c r="B799" s="1285"/>
      <c r="C799" s="1373"/>
      <c r="D799" s="1271"/>
      <c r="E799" s="1273"/>
      <c r="F799" s="1273"/>
      <c r="G799" s="1066">
        <v>0</v>
      </c>
      <c r="H799" s="1067" t="s">
        <v>992</v>
      </c>
    </row>
    <row r="800" spans="1:8" ht="42" x14ac:dyDescent="0.25">
      <c r="A800" s="1288"/>
      <c r="B800" s="1269">
        <v>12.112</v>
      </c>
      <c r="C800" s="1270" t="s">
        <v>0</v>
      </c>
      <c r="D800" s="1271" t="s">
        <v>623</v>
      </c>
      <c r="E800" s="1273"/>
      <c r="F800" s="1273" t="s">
        <v>993</v>
      </c>
      <c r="G800" s="1046">
        <v>4</v>
      </c>
      <c r="H800" s="1047" t="s">
        <v>994</v>
      </c>
    </row>
    <row r="801" spans="1:8" x14ac:dyDescent="0.25">
      <c r="A801" s="1288"/>
      <c r="B801" s="1269"/>
      <c r="C801" s="1270"/>
      <c r="D801" s="1271"/>
      <c r="E801" s="1273"/>
      <c r="F801" s="1273"/>
      <c r="G801" s="1042">
        <v>3</v>
      </c>
      <c r="H801" s="1043" t="s">
        <v>995</v>
      </c>
    </row>
    <row r="802" spans="1:8" x14ac:dyDescent="0.25">
      <c r="A802" s="1288"/>
      <c r="B802" s="1269"/>
      <c r="C802" s="1270"/>
      <c r="D802" s="1271"/>
      <c r="E802" s="1273"/>
      <c r="F802" s="1273"/>
      <c r="G802" s="1042">
        <v>2</v>
      </c>
      <c r="H802" s="1043" t="s">
        <v>996</v>
      </c>
    </row>
    <row r="803" spans="1:8" x14ac:dyDescent="0.25">
      <c r="A803" s="1288"/>
      <c r="B803" s="1269"/>
      <c r="C803" s="1270"/>
      <c r="D803" s="1271"/>
      <c r="E803" s="1273"/>
      <c r="F803" s="1273"/>
      <c r="G803" s="1042">
        <v>1</v>
      </c>
      <c r="H803" s="1043" t="s">
        <v>997</v>
      </c>
    </row>
    <row r="804" spans="1:8" x14ac:dyDescent="0.25">
      <c r="A804" s="1288"/>
      <c r="B804" s="1269"/>
      <c r="C804" s="1270"/>
      <c r="D804" s="1271"/>
      <c r="E804" s="1273"/>
      <c r="F804" s="1273"/>
      <c r="G804" s="1044">
        <v>0</v>
      </c>
      <c r="H804" s="1045" t="s">
        <v>998</v>
      </c>
    </row>
    <row r="805" spans="1:8" x14ac:dyDescent="0.25">
      <c r="A805" s="1288"/>
      <c r="B805" s="1269">
        <v>12.113</v>
      </c>
      <c r="C805" s="1270" t="s">
        <v>1509</v>
      </c>
      <c r="D805" s="1271" t="s">
        <v>1416</v>
      </c>
      <c r="E805" s="1273"/>
      <c r="F805" s="1273" t="s">
        <v>999</v>
      </c>
      <c r="G805" s="1071">
        <v>4</v>
      </c>
      <c r="H805" s="1072" t="s">
        <v>1000</v>
      </c>
    </row>
    <row r="806" spans="1:8" ht="12.5" x14ac:dyDescent="0.25">
      <c r="A806" s="1288"/>
      <c r="B806" s="1269"/>
      <c r="C806" s="1270"/>
      <c r="D806" s="1271"/>
      <c r="E806" s="1273"/>
      <c r="F806" s="1273"/>
      <c r="G806" s="1278">
        <v>2</v>
      </c>
      <c r="H806" s="1266" t="s">
        <v>1417</v>
      </c>
    </row>
    <row r="807" spans="1:8" ht="12.5" x14ac:dyDescent="0.25">
      <c r="A807" s="1288"/>
      <c r="B807" s="1269"/>
      <c r="C807" s="1270"/>
      <c r="D807" s="1271"/>
      <c r="E807" s="1273"/>
      <c r="F807" s="1273"/>
      <c r="G807" s="1279"/>
      <c r="H807" s="1267"/>
    </row>
    <row r="808" spans="1:8" ht="12.5" x14ac:dyDescent="0.25">
      <c r="A808" s="1288"/>
      <c r="B808" s="1269"/>
      <c r="C808" s="1270"/>
      <c r="D808" s="1271"/>
      <c r="E808" s="1273"/>
      <c r="F808" s="1273"/>
      <c r="G808" s="1275"/>
      <c r="H808" s="1277"/>
    </row>
    <row r="809" spans="1:8" x14ac:dyDescent="0.25">
      <c r="A809" s="1288"/>
      <c r="B809" s="1269"/>
      <c r="C809" s="1270"/>
      <c r="D809" s="1271"/>
      <c r="E809" s="1273"/>
      <c r="F809" s="1273"/>
      <c r="G809" s="1066">
        <v>0</v>
      </c>
      <c r="H809" s="1067" t="s">
        <v>1001</v>
      </c>
    </row>
    <row r="810" spans="1:8" ht="42" x14ac:dyDescent="0.25">
      <c r="A810" s="1288"/>
      <c r="B810" s="1269">
        <v>12.114000000000001</v>
      </c>
      <c r="C810" s="1368" t="s">
        <v>1510</v>
      </c>
      <c r="D810" s="1271" t="s">
        <v>623</v>
      </c>
      <c r="E810" s="1273"/>
      <c r="F810" s="1273" t="s">
        <v>1002</v>
      </c>
      <c r="G810" s="1046">
        <v>4</v>
      </c>
      <c r="H810" s="1047" t="s">
        <v>1003</v>
      </c>
    </row>
    <row r="811" spans="1:8" ht="42" x14ac:dyDescent="0.25">
      <c r="A811" s="1288"/>
      <c r="B811" s="1269"/>
      <c r="C811" s="1368"/>
      <c r="D811" s="1271"/>
      <c r="E811" s="1273"/>
      <c r="F811" s="1273"/>
      <c r="G811" s="1042">
        <v>3</v>
      </c>
      <c r="H811" s="1043" t="s">
        <v>1004</v>
      </c>
    </row>
    <row r="812" spans="1:8" x14ac:dyDescent="0.25">
      <c r="A812" s="1288"/>
      <c r="B812" s="1269"/>
      <c r="C812" s="1368"/>
      <c r="D812" s="1271"/>
      <c r="E812" s="1273"/>
      <c r="F812" s="1273"/>
      <c r="G812" s="1042">
        <v>2</v>
      </c>
      <c r="H812" s="1043" t="s">
        <v>1005</v>
      </c>
    </row>
    <row r="813" spans="1:8" x14ac:dyDescent="0.25">
      <c r="A813" s="1288"/>
      <c r="B813" s="1269"/>
      <c r="C813" s="1368"/>
      <c r="D813" s="1271"/>
      <c r="E813" s="1273"/>
      <c r="F813" s="1273"/>
      <c r="G813" s="1042">
        <v>1</v>
      </c>
      <c r="H813" s="1043" t="s">
        <v>1006</v>
      </c>
    </row>
    <row r="814" spans="1:8" x14ac:dyDescent="0.25">
      <c r="A814" s="1288"/>
      <c r="B814" s="1269"/>
      <c r="C814" s="1368"/>
      <c r="D814" s="1271"/>
      <c r="E814" s="1273"/>
      <c r="F814" s="1273"/>
      <c r="G814" s="1044">
        <v>0</v>
      </c>
      <c r="H814" s="1045" t="s">
        <v>1007</v>
      </c>
    </row>
    <row r="815" spans="1:8" ht="42" x14ac:dyDescent="0.25">
      <c r="A815" s="1288"/>
      <c r="B815" s="1269">
        <v>12.115</v>
      </c>
      <c r="C815" s="1270" t="s">
        <v>148</v>
      </c>
      <c r="D815" s="1271" t="s">
        <v>623</v>
      </c>
      <c r="E815" s="1273"/>
      <c r="F815" s="1273" t="s">
        <v>1008</v>
      </c>
      <c r="G815" s="1071">
        <v>4</v>
      </c>
      <c r="H815" s="1072" t="s">
        <v>1009</v>
      </c>
    </row>
    <row r="816" spans="1:8" ht="12.5" x14ac:dyDescent="0.25">
      <c r="A816" s="1288"/>
      <c r="B816" s="1269"/>
      <c r="C816" s="1270"/>
      <c r="D816" s="1271"/>
      <c r="E816" s="1273"/>
      <c r="F816" s="1273"/>
      <c r="G816" s="1278">
        <v>2</v>
      </c>
      <c r="H816" s="1266" t="s">
        <v>1010</v>
      </c>
    </row>
    <row r="817" spans="1:8" ht="12.5" x14ac:dyDescent="0.25">
      <c r="A817" s="1288"/>
      <c r="B817" s="1269"/>
      <c r="C817" s="1270"/>
      <c r="D817" s="1271"/>
      <c r="E817" s="1273"/>
      <c r="F817" s="1273"/>
      <c r="G817" s="1275"/>
      <c r="H817" s="1277"/>
    </row>
    <row r="818" spans="1:8" x14ac:dyDescent="0.25">
      <c r="A818" s="1288"/>
      <c r="B818" s="1269"/>
      <c r="C818" s="1270"/>
      <c r="D818" s="1271"/>
      <c r="E818" s="1273"/>
      <c r="F818" s="1273"/>
      <c r="G818" s="1042">
        <v>1</v>
      </c>
      <c r="H818" s="1043" t="s">
        <v>1418</v>
      </c>
    </row>
    <row r="819" spans="1:8" x14ac:dyDescent="0.25">
      <c r="A819" s="1288"/>
      <c r="B819" s="1269"/>
      <c r="C819" s="1270"/>
      <c r="D819" s="1271"/>
      <c r="E819" s="1273"/>
      <c r="F819" s="1273"/>
      <c r="G819" s="1066">
        <v>0</v>
      </c>
      <c r="H819" s="1067" t="s">
        <v>1011</v>
      </c>
    </row>
    <row r="820" spans="1:8" x14ac:dyDescent="0.25">
      <c r="A820" s="1288"/>
      <c r="B820" s="1269">
        <v>12.116</v>
      </c>
      <c r="C820" s="1270" t="s">
        <v>67</v>
      </c>
      <c r="D820" s="1271" t="s">
        <v>623</v>
      </c>
      <c r="E820" s="1273"/>
      <c r="F820" s="1273" t="s">
        <v>1012</v>
      </c>
      <c r="G820" s="1046">
        <v>4</v>
      </c>
      <c r="H820" s="1047" t="s">
        <v>1688</v>
      </c>
    </row>
    <row r="821" spans="1:8" ht="12.5" x14ac:dyDescent="0.25">
      <c r="A821" s="1288"/>
      <c r="B821" s="1269"/>
      <c r="C821" s="1270"/>
      <c r="D821" s="1271"/>
      <c r="E821" s="1273"/>
      <c r="F821" s="1273"/>
      <c r="G821" s="1278">
        <v>2</v>
      </c>
      <c r="H821" s="1266" t="s">
        <v>1013</v>
      </c>
    </row>
    <row r="822" spans="1:8" ht="12.5" x14ac:dyDescent="0.25">
      <c r="A822" s="1288"/>
      <c r="B822" s="1269"/>
      <c r="C822" s="1270"/>
      <c r="D822" s="1271"/>
      <c r="E822" s="1273"/>
      <c r="F822" s="1273"/>
      <c r="G822" s="1279"/>
      <c r="H822" s="1267"/>
    </row>
    <row r="823" spans="1:8" ht="12.5" x14ac:dyDescent="0.25">
      <c r="A823" s="1288"/>
      <c r="B823" s="1269"/>
      <c r="C823" s="1270"/>
      <c r="D823" s="1271"/>
      <c r="E823" s="1273"/>
      <c r="F823" s="1273"/>
      <c r="G823" s="1275"/>
      <c r="H823" s="1277"/>
    </row>
    <row r="824" spans="1:8" x14ac:dyDescent="0.25">
      <c r="A824" s="1288"/>
      <c r="B824" s="1269"/>
      <c r="C824" s="1270"/>
      <c r="D824" s="1271"/>
      <c r="E824" s="1273"/>
      <c r="F824" s="1273"/>
      <c r="G824" s="1044">
        <v>0</v>
      </c>
      <c r="H824" s="1045" t="s">
        <v>1014</v>
      </c>
    </row>
    <row r="825" spans="1:8" ht="12.5" x14ac:dyDescent="0.25">
      <c r="A825" s="1288"/>
      <c r="B825" s="1359">
        <v>12.117000000000001</v>
      </c>
      <c r="C825" s="1270" t="s">
        <v>1511</v>
      </c>
      <c r="D825" s="1353" t="s">
        <v>623</v>
      </c>
      <c r="E825" s="1355"/>
      <c r="F825" s="1355" t="s">
        <v>1015</v>
      </c>
      <c r="G825" s="1361">
        <v>4</v>
      </c>
      <c r="H825" s="1362" t="s">
        <v>1016</v>
      </c>
    </row>
    <row r="826" spans="1:8" ht="12.5" x14ac:dyDescent="0.25">
      <c r="A826" s="1288"/>
      <c r="B826" s="1359"/>
      <c r="C826" s="1270"/>
      <c r="D826" s="1353"/>
      <c r="E826" s="1355"/>
      <c r="F826" s="1355"/>
      <c r="G826" s="1358"/>
      <c r="H826" s="1351"/>
    </row>
    <row r="827" spans="1:8" ht="12.5" x14ac:dyDescent="0.25">
      <c r="A827" s="1288"/>
      <c r="B827" s="1359"/>
      <c r="C827" s="1270"/>
      <c r="D827" s="1353"/>
      <c r="E827" s="1355"/>
      <c r="F827" s="1355"/>
      <c r="G827" s="1356">
        <v>0</v>
      </c>
      <c r="H827" s="1349" t="s">
        <v>1017</v>
      </c>
    </row>
    <row r="828" spans="1:8" ht="12.5" x14ac:dyDescent="0.25">
      <c r="A828" s="1288"/>
      <c r="B828" s="1359"/>
      <c r="C828" s="1270"/>
      <c r="D828" s="1353"/>
      <c r="E828" s="1355"/>
      <c r="F828" s="1355"/>
      <c r="G828" s="1357"/>
      <c r="H828" s="1350"/>
    </row>
    <row r="829" spans="1:8" ht="12.5" x14ac:dyDescent="0.25">
      <c r="A829" s="1288"/>
      <c r="B829" s="1359"/>
      <c r="C829" s="1270"/>
      <c r="D829" s="1353"/>
      <c r="E829" s="1355"/>
      <c r="F829" s="1355"/>
      <c r="G829" s="1363"/>
      <c r="H829" s="1364"/>
    </row>
    <row r="830" spans="1:8" x14ac:dyDescent="0.25">
      <c r="A830" s="1288"/>
      <c r="B830" s="1269">
        <v>12.118</v>
      </c>
      <c r="C830" s="1368" t="s">
        <v>1689</v>
      </c>
      <c r="D830" s="1271" t="s">
        <v>1018</v>
      </c>
      <c r="E830" s="1273"/>
      <c r="F830" s="1273" t="s">
        <v>1019</v>
      </c>
      <c r="G830" s="1046">
        <v>4</v>
      </c>
      <c r="H830" s="1047" t="s">
        <v>1020</v>
      </c>
    </row>
    <row r="831" spans="1:8" ht="12.5" x14ac:dyDescent="0.25">
      <c r="A831" s="1288"/>
      <c r="B831" s="1269"/>
      <c r="C831" s="1368"/>
      <c r="D831" s="1271"/>
      <c r="E831" s="1273"/>
      <c r="F831" s="1273"/>
      <c r="G831" s="1278">
        <v>2</v>
      </c>
      <c r="H831" s="1266" t="s">
        <v>1419</v>
      </c>
    </row>
    <row r="832" spans="1:8" ht="12.5" x14ac:dyDescent="0.25">
      <c r="A832" s="1288"/>
      <c r="B832" s="1269"/>
      <c r="C832" s="1368"/>
      <c r="D832" s="1271"/>
      <c r="E832" s="1273"/>
      <c r="F832" s="1273"/>
      <c r="G832" s="1279"/>
      <c r="H832" s="1267"/>
    </row>
    <row r="833" spans="1:8" ht="12.5" x14ac:dyDescent="0.25">
      <c r="A833" s="1288"/>
      <c r="B833" s="1269"/>
      <c r="C833" s="1368"/>
      <c r="D833" s="1271"/>
      <c r="E833" s="1273"/>
      <c r="F833" s="1273"/>
      <c r="G833" s="1275"/>
      <c r="H833" s="1277"/>
    </row>
    <row r="834" spans="1:8" x14ac:dyDescent="0.25">
      <c r="A834" s="1288"/>
      <c r="B834" s="1269"/>
      <c r="C834" s="1368"/>
      <c r="D834" s="1271"/>
      <c r="E834" s="1273"/>
      <c r="F834" s="1273"/>
      <c r="G834" s="1044">
        <v>0</v>
      </c>
      <c r="H834" s="1045" t="s">
        <v>1021</v>
      </c>
    </row>
    <row r="835" spans="1:8" x14ac:dyDescent="0.25">
      <c r="A835" s="1288"/>
      <c r="B835" s="1269">
        <v>12.119</v>
      </c>
      <c r="C835" s="1270" t="s">
        <v>1512</v>
      </c>
      <c r="D835" s="1271" t="s">
        <v>1420</v>
      </c>
      <c r="E835" s="1273"/>
      <c r="F835" s="1273" t="s">
        <v>1022</v>
      </c>
      <c r="G835" s="1071">
        <v>4</v>
      </c>
      <c r="H835" s="1072" t="s">
        <v>1023</v>
      </c>
    </row>
    <row r="836" spans="1:8" ht="12.5" x14ac:dyDescent="0.25">
      <c r="A836" s="1288"/>
      <c r="B836" s="1269"/>
      <c r="C836" s="1270"/>
      <c r="D836" s="1271"/>
      <c r="E836" s="1273"/>
      <c r="F836" s="1273"/>
      <c r="G836" s="1278">
        <v>2</v>
      </c>
      <c r="H836" s="1266" t="s">
        <v>1421</v>
      </c>
    </row>
    <row r="837" spans="1:8" ht="12.5" x14ac:dyDescent="0.25">
      <c r="A837" s="1288"/>
      <c r="B837" s="1269"/>
      <c r="C837" s="1270"/>
      <c r="D837" s="1271"/>
      <c r="E837" s="1273"/>
      <c r="F837" s="1273"/>
      <c r="G837" s="1279"/>
      <c r="H837" s="1267"/>
    </row>
    <row r="838" spans="1:8" ht="12.5" x14ac:dyDescent="0.25">
      <c r="A838" s="1288"/>
      <c r="B838" s="1269"/>
      <c r="C838" s="1270"/>
      <c r="D838" s="1271"/>
      <c r="E838" s="1273"/>
      <c r="F838" s="1273"/>
      <c r="G838" s="1275"/>
      <c r="H838" s="1277"/>
    </row>
    <row r="839" spans="1:8" x14ac:dyDescent="0.25">
      <c r="A839" s="1288"/>
      <c r="B839" s="1269"/>
      <c r="C839" s="1270"/>
      <c r="D839" s="1271"/>
      <c r="E839" s="1273"/>
      <c r="F839" s="1273"/>
      <c r="G839" s="1066">
        <v>0</v>
      </c>
      <c r="H839" s="1067" t="s">
        <v>1024</v>
      </c>
    </row>
    <row r="840" spans="1:8" x14ac:dyDescent="0.25">
      <c r="A840" s="1288"/>
      <c r="B840" s="1269">
        <v>12.12</v>
      </c>
      <c r="C840" s="1270" t="s">
        <v>1690</v>
      </c>
      <c r="D840" s="1271" t="s">
        <v>623</v>
      </c>
      <c r="E840" s="1273"/>
      <c r="F840" s="1273" t="s">
        <v>1025</v>
      </c>
      <c r="G840" s="1046">
        <v>4</v>
      </c>
      <c r="H840" s="1047" t="s">
        <v>1026</v>
      </c>
    </row>
    <row r="841" spans="1:8" ht="12.5" x14ac:dyDescent="0.25">
      <c r="A841" s="1288"/>
      <c r="B841" s="1269"/>
      <c r="C841" s="1270"/>
      <c r="D841" s="1271"/>
      <c r="E841" s="1273"/>
      <c r="F841" s="1273"/>
      <c r="G841" s="1278">
        <v>2</v>
      </c>
      <c r="H841" s="1266" t="s">
        <v>1027</v>
      </c>
    </row>
    <row r="842" spans="1:8" ht="12.5" x14ac:dyDescent="0.25">
      <c r="A842" s="1288"/>
      <c r="B842" s="1269"/>
      <c r="C842" s="1270"/>
      <c r="D842" s="1271"/>
      <c r="E842" s="1273"/>
      <c r="F842" s="1273"/>
      <c r="G842" s="1279"/>
      <c r="H842" s="1267"/>
    </row>
    <row r="843" spans="1:8" ht="12.5" x14ac:dyDescent="0.25">
      <c r="A843" s="1288"/>
      <c r="B843" s="1269"/>
      <c r="C843" s="1270"/>
      <c r="D843" s="1271"/>
      <c r="E843" s="1273"/>
      <c r="F843" s="1273"/>
      <c r="G843" s="1275"/>
      <c r="H843" s="1277"/>
    </row>
    <row r="844" spans="1:8" x14ac:dyDescent="0.25">
      <c r="A844" s="1288"/>
      <c r="B844" s="1269"/>
      <c r="C844" s="1270"/>
      <c r="D844" s="1271"/>
      <c r="E844" s="1273"/>
      <c r="F844" s="1273"/>
      <c r="G844" s="1044">
        <v>0</v>
      </c>
      <c r="H844" s="1045" t="s">
        <v>1028</v>
      </c>
    </row>
    <row r="845" spans="1:8" ht="42" x14ac:dyDescent="0.25">
      <c r="A845" s="1288"/>
      <c r="B845" s="1285">
        <v>12.121</v>
      </c>
      <c r="C845" s="1270" t="s">
        <v>1513</v>
      </c>
      <c r="D845" s="1271" t="s">
        <v>1422</v>
      </c>
      <c r="E845" s="1273"/>
      <c r="F845" s="1273" t="s">
        <v>1029</v>
      </c>
      <c r="G845" s="1071">
        <v>4</v>
      </c>
      <c r="H845" s="1072" t="s">
        <v>1423</v>
      </c>
    </row>
    <row r="846" spans="1:8" ht="12.5" x14ac:dyDescent="0.25">
      <c r="A846" s="1288"/>
      <c r="B846" s="1285"/>
      <c r="C846" s="1270"/>
      <c r="D846" s="1271"/>
      <c r="E846" s="1273"/>
      <c r="F846" s="1273"/>
      <c r="G846" s="1278">
        <v>2</v>
      </c>
      <c r="H846" s="1266" t="s">
        <v>1421</v>
      </c>
    </row>
    <row r="847" spans="1:8" ht="12.5" x14ac:dyDescent="0.25">
      <c r="A847" s="1288"/>
      <c r="B847" s="1285"/>
      <c r="C847" s="1270"/>
      <c r="D847" s="1271"/>
      <c r="E847" s="1273"/>
      <c r="F847" s="1273"/>
      <c r="G847" s="1279"/>
      <c r="H847" s="1267"/>
    </row>
    <row r="848" spans="1:8" ht="12.5" x14ac:dyDescent="0.25">
      <c r="A848" s="1288"/>
      <c r="B848" s="1285"/>
      <c r="C848" s="1270"/>
      <c r="D848" s="1271"/>
      <c r="E848" s="1273"/>
      <c r="F848" s="1273"/>
      <c r="G848" s="1275"/>
      <c r="H848" s="1277"/>
    </row>
    <row r="849" spans="1:8" x14ac:dyDescent="0.25">
      <c r="A849" s="1288"/>
      <c r="B849" s="1285"/>
      <c r="C849" s="1270"/>
      <c r="D849" s="1271"/>
      <c r="E849" s="1273"/>
      <c r="F849" s="1273"/>
      <c r="G849" s="1066">
        <v>0</v>
      </c>
      <c r="H849" s="1067" t="s">
        <v>1030</v>
      </c>
    </row>
    <row r="850" spans="1:8" ht="42" x14ac:dyDescent="0.25">
      <c r="A850" s="1288"/>
      <c r="B850" s="1269">
        <v>12.122</v>
      </c>
      <c r="C850" s="1270" t="s">
        <v>8</v>
      </c>
      <c r="D850" s="1271" t="s">
        <v>623</v>
      </c>
      <c r="E850" s="1273"/>
      <c r="F850" s="1273" t="s">
        <v>1031</v>
      </c>
      <c r="G850" s="1046">
        <v>4</v>
      </c>
      <c r="H850" s="1114" t="s">
        <v>1032</v>
      </c>
    </row>
    <row r="851" spans="1:8" ht="12.5" x14ac:dyDescent="0.25">
      <c r="A851" s="1288"/>
      <c r="B851" s="1269"/>
      <c r="C851" s="1270"/>
      <c r="D851" s="1271"/>
      <c r="E851" s="1273"/>
      <c r="F851" s="1273"/>
      <c r="G851" s="1278">
        <v>2</v>
      </c>
      <c r="H851" s="1266" t="s">
        <v>1033</v>
      </c>
    </row>
    <row r="852" spans="1:8" ht="12.5" x14ac:dyDescent="0.25">
      <c r="A852" s="1288"/>
      <c r="B852" s="1269"/>
      <c r="C852" s="1270"/>
      <c r="D852" s="1271"/>
      <c r="E852" s="1273"/>
      <c r="F852" s="1273"/>
      <c r="G852" s="1279"/>
      <c r="H852" s="1267"/>
    </row>
    <row r="853" spans="1:8" ht="12.5" x14ac:dyDescent="0.25">
      <c r="A853" s="1288"/>
      <c r="B853" s="1269"/>
      <c r="C853" s="1270"/>
      <c r="D853" s="1271"/>
      <c r="E853" s="1273"/>
      <c r="F853" s="1273"/>
      <c r="G853" s="1275"/>
      <c r="H853" s="1277"/>
    </row>
    <row r="854" spans="1:8" x14ac:dyDescent="0.25">
      <c r="A854" s="1288"/>
      <c r="B854" s="1269"/>
      <c r="C854" s="1270"/>
      <c r="D854" s="1271"/>
      <c r="E854" s="1273"/>
      <c r="F854" s="1273"/>
      <c r="G854" s="1044">
        <v>0</v>
      </c>
      <c r="H854" s="1045" t="s">
        <v>1034</v>
      </c>
    </row>
    <row r="855" spans="1:8" x14ac:dyDescent="0.25">
      <c r="A855" s="1288"/>
      <c r="B855" s="1269">
        <v>12.122999999999999</v>
      </c>
      <c r="C855" s="1270" t="s">
        <v>1</v>
      </c>
      <c r="D855" s="1271" t="s">
        <v>623</v>
      </c>
      <c r="E855" s="1273"/>
      <c r="F855" s="1273" t="s">
        <v>1035</v>
      </c>
      <c r="G855" s="1071">
        <v>4</v>
      </c>
      <c r="H855" s="1072" t="s">
        <v>1036</v>
      </c>
    </row>
    <row r="856" spans="1:8" ht="12.5" x14ac:dyDescent="0.25">
      <c r="A856" s="1288"/>
      <c r="B856" s="1269"/>
      <c r="C856" s="1270"/>
      <c r="D856" s="1271"/>
      <c r="E856" s="1273"/>
      <c r="F856" s="1273"/>
      <c r="G856" s="1278">
        <v>2</v>
      </c>
      <c r="H856" s="1266" t="s">
        <v>1037</v>
      </c>
    </row>
    <row r="857" spans="1:8" ht="12.5" x14ac:dyDescent="0.25">
      <c r="A857" s="1288"/>
      <c r="B857" s="1269"/>
      <c r="C857" s="1270"/>
      <c r="D857" s="1271"/>
      <c r="E857" s="1273"/>
      <c r="F857" s="1273"/>
      <c r="G857" s="1275"/>
      <c r="H857" s="1277"/>
    </row>
    <row r="858" spans="1:8" x14ac:dyDescent="0.25">
      <c r="A858" s="1288"/>
      <c r="B858" s="1269"/>
      <c r="C858" s="1270"/>
      <c r="D858" s="1271"/>
      <c r="E858" s="1273"/>
      <c r="F858" s="1273"/>
      <c r="G858" s="1042">
        <v>1</v>
      </c>
      <c r="H858" s="1043" t="s">
        <v>1038</v>
      </c>
    </row>
    <row r="859" spans="1:8" x14ac:dyDescent="0.25">
      <c r="A859" s="1288"/>
      <c r="B859" s="1269"/>
      <c r="C859" s="1270"/>
      <c r="D859" s="1271"/>
      <c r="E859" s="1273"/>
      <c r="F859" s="1273"/>
      <c r="G859" s="1066">
        <v>0</v>
      </c>
      <c r="H859" s="1067" t="s">
        <v>1039</v>
      </c>
    </row>
    <row r="860" spans="1:8" x14ac:dyDescent="0.25">
      <c r="A860" s="1288"/>
      <c r="B860" s="1285">
        <v>12.124000000000001</v>
      </c>
      <c r="C860" s="1270" t="s">
        <v>1514</v>
      </c>
      <c r="D860" s="1271" t="s">
        <v>623</v>
      </c>
      <c r="E860" s="1273"/>
      <c r="F860" s="1273" t="s">
        <v>1040</v>
      </c>
      <c r="G860" s="1046">
        <v>4</v>
      </c>
      <c r="H860" s="1047" t="s">
        <v>1041</v>
      </c>
    </row>
    <row r="861" spans="1:8" x14ac:dyDescent="0.25">
      <c r="A861" s="1288"/>
      <c r="B861" s="1285"/>
      <c r="C861" s="1270"/>
      <c r="D861" s="1271"/>
      <c r="E861" s="1273"/>
      <c r="F861" s="1273"/>
      <c r="G861" s="1042">
        <v>3</v>
      </c>
      <c r="H861" s="1043" t="s">
        <v>1042</v>
      </c>
    </row>
    <row r="862" spans="1:8" x14ac:dyDescent="0.25">
      <c r="A862" s="1288"/>
      <c r="B862" s="1285"/>
      <c r="C862" s="1270"/>
      <c r="D862" s="1271"/>
      <c r="E862" s="1273"/>
      <c r="F862" s="1273"/>
      <c r="G862" s="1042">
        <v>2</v>
      </c>
      <c r="H862" s="1043" t="s">
        <v>1043</v>
      </c>
    </row>
    <row r="863" spans="1:8" x14ac:dyDescent="0.25">
      <c r="A863" s="1288"/>
      <c r="B863" s="1285"/>
      <c r="C863" s="1270"/>
      <c r="D863" s="1271"/>
      <c r="E863" s="1273"/>
      <c r="F863" s="1273"/>
      <c r="G863" s="1042">
        <v>1</v>
      </c>
      <c r="H863" s="1043" t="s">
        <v>1044</v>
      </c>
    </row>
    <row r="864" spans="1:8" x14ac:dyDescent="0.25">
      <c r="A864" s="1288"/>
      <c r="B864" s="1285"/>
      <c r="C864" s="1270"/>
      <c r="D864" s="1271"/>
      <c r="E864" s="1273"/>
      <c r="F864" s="1273"/>
      <c r="G864" s="1044">
        <v>0</v>
      </c>
      <c r="H864" s="1045" t="s">
        <v>1045</v>
      </c>
    </row>
    <row r="865" spans="1:8" ht="12.5" x14ac:dyDescent="0.25">
      <c r="A865" s="1288"/>
      <c r="B865" s="1269">
        <v>12.125</v>
      </c>
      <c r="C865" s="1270" t="s">
        <v>1515</v>
      </c>
      <c r="D865" s="1271" t="s">
        <v>623</v>
      </c>
      <c r="E865" s="1273"/>
      <c r="F865" s="1273" t="s">
        <v>1046</v>
      </c>
      <c r="G865" s="1274">
        <v>4</v>
      </c>
      <c r="H865" s="1276" t="s">
        <v>1047</v>
      </c>
    </row>
    <row r="866" spans="1:8" ht="12.5" x14ac:dyDescent="0.25">
      <c r="A866" s="1288"/>
      <c r="B866" s="1269"/>
      <c r="C866" s="1270"/>
      <c r="D866" s="1271"/>
      <c r="E866" s="1273"/>
      <c r="F866" s="1273"/>
      <c r="G866" s="1275"/>
      <c r="H866" s="1277"/>
    </row>
    <row r="867" spans="1:8" ht="12.5" x14ac:dyDescent="0.25">
      <c r="A867" s="1288"/>
      <c r="B867" s="1269"/>
      <c r="C867" s="1270"/>
      <c r="D867" s="1271"/>
      <c r="E867" s="1273"/>
      <c r="F867" s="1273"/>
      <c r="G867" s="1278">
        <v>0</v>
      </c>
      <c r="H867" s="1266" t="s">
        <v>1048</v>
      </c>
    </row>
    <row r="868" spans="1:8" ht="12.5" x14ac:dyDescent="0.25">
      <c r="A868" s="1288"/>
      <c r="B868" s="1269"/>
      <c r="C868" s="1270"/>
      <c r="D868" s="1271"/>
      <c r="E868" s="1273"/>
      <c r="F868" s="1273"/>
      <c r="G868" s="1279"/>
      <c r="H868" s="1267"/>
    </row>
    <row r="869" spans="1:8" ht="12.5" x14ac:dyDescent="0.25">
      <c r="A869" s="1288"/>
      <c r="B869" s="1269"/>
      <c r="C869" s="1270"/>
      <c r="D869" s="1271"/>
      <c r="E869" s="1273"/>
      <c r="F869" s="1273"/>
      <c r="G869" s="1282"/>
      <c r="H869" s="1268"/>
    </row>
    <row r="870" spans="1:8" ht="42" x14ac:dyDescent="0.25">
      <c r="A870" s="1288"/>
      <c r="B870" s="1285">
        <v>12.125999999999999</v>
      </c>
      <c r="C870" s="1372" t="s">
        <v>1691</v>
      </c>
      <c r="D870" s="1271" t="s">
        <v>623</v>
      </c>
      <c r="E870" s="1273"/>
      <c r="F870" s="1273" t="s">
        <v>1049</v>
      </c>
      <c r="G870" s="1046">
        <v>4</v>
      </c>
      <c r="H870" s="1047" t="s">
        <v>1050</v>
      </c>
    </row>
    <row r="871" spans="1:8" ht="12.5" x14ac:dyDescent="0.25">
      <c r="A871" s="1288"/>
      <c r="B871" s="1285"/>
      <c r="C871" s="1372"/>
      <c r="D871" s="1271"/>
      <c r="E871" s="1273"/>
      <c r="F871" s="1273"/>
      <c r="G871" s="1278">
        <v>2</v>
      </c>
      <c r="H871" s="1266" t="s">
        <v>1051</v>
      </c>
    </row>
    <row r="872" spans="1:8" ht="12.5" x14ac:dyDescent="0.25">
      <c r="A872" s="1288"/>
      <c r="B872" s="1285"/>
      <c r="C872" s="1372"/>
      <c r="D872" s="1271"/>
      <c r="E872" s="1273"/>
      <c r="F872" s="1273"/>
      <c r="G872" s="1279"/>
      <c r="H872" s="1267"/>
    </row>
    <row r="873" spans="1:8" ht="12.5" x14ac:dyDescent="0.25">
      <c r="A873" s="1288"/>
      <c r="B873" s="1285"/>
      <c r="C873" s="1372"/>
      <c r="D873" s="1271"/>
      <c r="E873" s="1273"/>
      <c r="F873" s="1273"/>
      <c r="G873" s="1275"/>
      <c r="H873" s="1277"/>
    </row>
    <row r="874" spans="1:8" x14ac:dyDescent="0.25">
      <c r="A874" s="1288"/>
      <c r="B874" s="1285"/>
      <c r="C874" s="1372"/>
      <c r="D874" s="1271"/>
      <c r="E874" s="1273"/>
      <c r="F874" s="1273"/>
      <c r="G874" s="1044">
        <v>0</v>
      </c>
      <c r="H874" s="1045" t="s">
        <v>1052</v>
      </c>
    </row>
    <row r="875" spans="1:8" ht="42" x14ac:dyDescent="0.25">
      <c r="A875" s="1288"/>
      <c r="B875" s="1269" t="s">
        <v>1424</v>
      </c>
      <c r="C875" s="1371" t="s">
        <v>1516</v>
      </c>
      <c r="D875" s="1271" t="s">
        <v>623</v>
      </c>
      <c r="E875" s="1273"/>
      <c r="F875" s="1273" t="s">
        <v>1053</v>
      </c>
      <c r="G875" s="1071">
        <v>4</v>
      </c>
      <c r="H875" s="1072" t="s">
        <v>1054</v>
      </c>
    </row>
    <row r="876" spans="1:8" ht="12.5" x14ac:dyDescent="0.25">
      <c r="A876" s="1288"/>
      <c r="B876" s="1269"/>
      <c r="C876" s="1371"/>
      <c r="D876" s="1271"/>
      <c r="E876" s="1273"/>
      <c r="F876" s="1273"/>
      <c r="G876" s="1278">
        <v>2</v>
      </c>
      <c r="H876" s="1266" t="s">
        <v>1055</v>
      </c>
    </row>
    <row r="877" spans="1:8" ht="12.5" x14ac:dyDescent="0.25">
      <c r="A877" s="1288"/>
      <c r="B877" s="1269"/>
      <c r="C877" s="1371"/>
      <c r="D877" s="1271"/>
      <c r="E877" s="1273"/>
      <c r="F877" s="1273"/>
      <c r="G877" s="1279"/>
      <c r="H877" s="1267"/>
    </row>
    <row r="878" spans="1:8" ht="12.5" x14ac:dyDescent="0.25">
      <c r="A878" s="1288"/>
      <c r="B878" s="1269"/>
      <c r="C878" s="1371"/>
      <c r="D878" s="1271"/>
      <c r="E878" s="1273"/>
      <c r="F878" s="1273"/>
      <c r="G878" s="1275"/>
      <c r="H878" s="1277"/>
    </row>
    <row r="879" spans="1:8" ht="21.5" thickBot="1" x14ac:dyDescent="0.3">
      <c r="A879" s="1289"/>
      <c r="B879" s="1269"/>
      <c r="C879" s="1371"/>
      <c r="D879" s="1271"/>
      <c r="E879" s="1273"/>
      <c r="F879" s="1273"/>
      <c r="G879" s="1066">
        <v>0</v>
      </c>
      <c r="H879" s="1067" t="s">
        <v>1056</v>
      </c>
    </row>
    <row r="880" spans="1:8" ht="18.5" thickBot="1" x14ac:dyDescent="0.3">
      <c r="A880" s="1287" t="s">
        <v>1063</v>
      </c>
      <c r="B880" s="1369" t="s">
        <v>24</v>
      </c>
      <c r="C880" s="1370"/>
      <c r="D880" s="1370"/>
      <c r="E880" s="1370"/>
      <c r="F880" s="1370"/>
      <c r="G880" s="1292"/>
      <c r="H880" s="1293"/>
    </row>
    <row r="881" spans="1:8" ht="42" x14ac:dyDescent="0.25">
      <c r="A881" s="1288"/>
      <c r="B881" s="1285" t="s">
        <v>1425</v>
      </c>
      <c r="C881" s="1366" t="s">
        <v>1517</v>
      </c>
      <c r="D881" s="1271" t="s">
        <v>642</v>
      </c>
      <c r="E881" s="1273" t="s">
        <v>1426</v>
      </c>
      <c r="F881" s="1273" t="s">
        <v>1064</v>
      </c>
      <c r="G881" s="1071">
        <v>4</v>
      </c>
      <c r="H881" s="1072" t="s">
        <v>1065</v>
      </c>
    </row>
    <row r="882" spans="1:8" ht="12.5" x14ac:dyDescent="0.25">
      <c r="A882" s="1288"/>
      <c r="B882" s="1285"/>
      <c r="C882" s="1366"/>
      <c r="D882" s="1271"/>
      <c r="E882" s="1273"/>
      <c r="F882" s="1273"/>
      <c r="G882" s="1278">
        <v>2</v>
      </c>
      <c r="H882" s="1266" t="s">
        <v>1427</v>
      </c>
    </row>
    <row r="883" spans="1:8" ht="12.5" x14ac:dyDescent="0.25">
      <c r="A883" s="1288"/>
      <c r="B883" s="1285"/>
      <c r="C883" s="1366"/>
      <c r="D883" s="1271"/>
      <c r="E883" s="1273"/>
      <c r="F883" s="1273"/>
      <c r="G883" s="1279"/>
      <c r="H883" s="1267"/>
    </row>
    <row r="884" spans="1:8" ht="12.5" x14ac:dyDescent="0.25">
      <c r="A884" s="1288"/>
      <c r="B884" s="1285"/>
      <c r="C884" s="1366"/>
      <c r="D884" s="1271"/>
      <c r="E884" s="1273"/>
      <c r="F884" s="1273"/>
      <c r="G884" s="1275"/>
      <c r="H884" s="1277"/>
    </row>
    <row r="885" spans="1:8" x14ac:dyDescent="0.25">
      <c r="A885" s="1288"/>
      <c r="B885" s="1285"/>
      <c r="C885" s="1366"/>
      <c r="D885" s="1271"/>
      <c r="E885" s="1273"/>
      <c r="F885" s="1273"/>
      <c r="G885" s="1066">
        <v>0</v>
      </c>
      <c r="H885" s="1067" t="s">
        <v>1067</v>
      </c>
    </row>
    <row r="886" spans="1:8" ht="12.5" x14ac:dyDescent="0.25">
      <c r="A886" s="1288"/>
      <c r="B886" s="1285">
        <v>13.102</v>
      </c>
      <c r="C886" s="1368" t="s">
        <v>87</v>
      </c>
      <c r="D886" s="1271" t="s">
        <v>1320</v>
      </c>
      <c r="E886" s="1273" t="s">
        <v>1428</v>
      </c>
      <c r="F886" s="1273" t="s">
        <v>1068</v>
      </c>
      <c r="G886" s="1274">
        <v>4</v>
      </c>
      <c r="H886" s="1276" t="s">
        <v>1429</v>
      </c>
    </row>
    <row r="887" spans="1:8" ht="12.5" x14ac:dyDescent="0.25">
      <c r="A887" s="1288"/>
      <c r="B887" s="1285"/>
      <c r="C887" s="1368"/>
      <c r="D887" s="1271"/>
      <c r="E887" s="1273"/>
      <c r="F887" s="1273"/>
      <c r="G887" s="1275"/>
      <c r="H887" s="1286"/>
    </row>
    <row r="888" spans="1:8" ht="12.5" x14ac:dyDescent="0.25">
      <c r="A888" s="1288"/>
      <c r="B888" s="1285"/>
      <c r="C888" s="1368"/>
      <c r="D888" s="1271"/>
      <c r="E888" s="1273"/>
      <c r="F888" s="1273"/>
      <c r="G888" s="1278">
        <v>0</v>
      </c>
      <c r="H888" s="1367" t="s">
        <v>1069</v>
      </c>
    </row>
    <row r="889" spans="1:8" ht="12.5" x14ac:dyDescent="0.25">
      <c r="A889" s="1288"/>
      <c r="B889" s="1285"/>
      <c r="C889" s="1368"/>
      <c r="D889" s="1271"/>
      <c r="E889" s="1273"/>
      <c r="F889" s="1273"/>
      <c r="G889" s="1279"/>
      <c r="H889" s="1267"/>
    </row>
    <row r="890" spans="1:8" ht="12.5" x14ac:dyDescent="0.25">
      <c r="A890" s="1288"/>
      <c r="B890" s="1285"/>
      <c r="C890" s="1368"/>
      <c r="D890" s="1271"/>
      <c r="E890" s="1273"/>
      <c r="F890" s="1273"/>
      <c r="G890" s="1282"/>
      <c r="H890" s="1268"/>
    </row>
    <row r="891" spans="1:8" ht="12.5" x14ac:dyDescent="0.25">
      <c r="A891" s="1288"/>
      <c r="B891" s="1352">
        <v>13.103</v>
      </c>
      <c r="C891" s="1368" t="s">
        <v>1070</v>
      </c>
      <c r="D891" s="1353" t="s">
        <v>470</v>
      </c>
      <c r="E891" s="1354"/>
      <c r="F891" s="1355" t="s">
        <v>1071</v>
      </c>
      <c r="G891" s="1361">
        <v>4</v>
      </c>
      <c r="H891" s="1362" t="s">
        <v>1072</v>
      </c>
    </row>
    <row r="892" spans="1:8" ht="12.5" x14ac:dyDescent="0.25">
      <c r="A892" s="1288"/>
      <c r="B892" s="1352"/>
      <c r="C892" s="1368"/>
      <c r="D892" s="1353"/>
      <c r="E892" s="1354"/>
      <c r="F892" s="1355"/>
      <c r="G892" s="1358"/>
      <c r="H892" s="1351"/>
    </row>
    <row r="893" spans="1:8" ht="12.5" x14ac:dyDescent="0.25">
      <c r="A893" s="1288"/>
      <c r="B893" s="1352"/>
      <c r="C893" s="1368"/>
      <c r="D893" s="1353"/>
      <c r="E893" s="1354"/>
      <c r="F893" s="1355"/>
      <c r="G893" s="1356">
        <v>0</v>
      </c>
      <c r="H893" s="1349" t="s">
        <v>1073</v>
      </c>
    </row>
    <row r="894" spans="1:8" ht="12.5" x14ac:dyDescent="0.25">
      <c r="A894" s="1288"/>
      <c r="B894" s="1352"/>
      <c r="C894" s="1368"/>
      <c r="D894" s="1353"/>
      <c r="E894" s="1354"/>
      <c r="F894" s="1355"/>
      <c r="G894" s="1357"/>
      <c r="H894" s="1350"/>
    </row>
    <row r="895" spans="1:8" ht="12.5" x14ac:dyDescent="0.25">
      <c r="A895" s="1288"/>
      <c r="B895" s="1352"/>
      <c r="C895" s="1368"/>
      <c r="D895" s="1353"/>
      <c r="E895" s="1354"/>
      <c r="F895" s="1355"/>
      <c r="G895" s="1363"/>
      <c r="H895" s="1364"/>
    </row>
    <row r="896" spans="1:8" ht="12.5" x14ac:dyDescent="0.25">
      <c r="A896" s="1288"/>
      <c r="B896" s="1269">
        <v>13.103999999999999</v>
      </c>
      <c r="C896" s="1270" t="s">
        <v>32</v>
      </c>
      <c r="D896" s="1271" t="s">
        <v>470</v>
      </c>
      <c r="E896" s="1273"/>
      <c r="F896" s="1273" t="s">
        <v>1430</v>
      </c>
      <c r="G896" s="1274">
        <v>4</v>
      </c>
      <c r="H896" s="1276" t="s">
        <v>1074</v>
      </c>
    </row>
    <row r="897" spans="1:8" ht="12.5" x14ac:dyDescent="0.25">
      <c r="A897" s="1288"/>
      <c r="B897" s="1269"/>
      <c r="C897" s="1270"/>
      <c r="D897" s="1271"/>
      <c r="E897" s="1273"/>
      <c r="F897" s="1273"/>
      <c r="G897" s="1275"/>
      <c r="H897" s="1277"/>
    </row>
    <row r="898" spans="1:8" ht="12.5" x14ac:dyDescent="0.25">
      <c r="A898" s="1288"/>
      <c r="B898" s="1269"/>
      <c r="C898" s="1270"/>
      <c r="D898" s="1271"/>
      <c r="E898" s="1273"/>
      <c r="F898" s="1273"/>
      <c r="G898" s="1278">
        <v>0</v>
      </c>
      <c r="H898" s="1266" t="s">
        <v>1075</v>
      </c>
    </row>
    <row r="899" spans="1:8" ht="12.5" x14ac:dyDescent="0.25">
      <c r="A899" s="1288"/>
      <c r="B899" s="1269"/>
      <c r="C899" s="1270"/>
      <c r="D899" s="1271"/>
      <c r="E899" s="1273"/>
      <c r="F899" s="1273"/>
      <c r="G899" s="1279"/>
      <c r="H899" s="1267"/>
    </row>
    <row r="900" spans="1:8" ht="12.5" x14ac:dyDescent="0.25">
      <c r="A900" s="1288"/>
      <c r="B900" s="1269"/>
      <c r="C900" s="1270"/>
      <c r="D900" s="1271"/>
      <c r="E900" s="1273"/>
      <c r="F900" s="1273"/>
      <c r="G900" s="1282"/>
      <c r="H900" s="1268"/>
    </row>
    <row r="901" spans="1:8" ht="42" x14ac:dyDescent="0.25">
      <c r="A901" s="1288"/>
      <c r="B901" s="1269" t="s">
        <v>1431</v>
      </c>
      <c r="C901" s="1366" t="s">
        <v>1692</v>
      </c>
      <c r="D901" s="1271" t="s">
        <v>470</v>
      </c>
      <c r="E901" s="1273"/>
      <c r="F901" s="1273" t="s">
        <v>1076</v>
      </c>
      <c r="G901" s="1071">
        <v>4</v>
      </c>
      <c r="H901" s="1072" t="s">
        <v>1077</v>
      </c>
    </row>
    <row r="902" spans="1:8" ht="12.5" x14ac:dyDescent="0.25">
      <c r="A902" s="1288"/>
      <c r="B902" s="1269"/>
      <c r="C902" s="1366"/>
      <c r="D902" s="1271"/>
      <c r="E902" s="1273"/>
      <c r="F902" s="1273"/>
      <c r="G902" s="1278">
        <v>2</v>
      </c>
      <c r="H902" s="1266" t="s">
        <v>1078</v>
      </c>
    </row>
    <row r="903" spans="1:8" ht="12.5" x14ac:dyDescent="0.25">
      <c r="A903" s="1288"/>
      <c r="B903" s="1269"/>
      <c r="C903" s="1366"/>
      <c r="D903" s="1271"/>
      <c r="E903" s="1273"/>
      <c r="F903" s="1273"/>
      <c r="G903" s="1279"/>
      <c r="H903" s="1267"/>
    </row>
    <row r="904" spans="1:8" ht="12.5" x14ac:dyDescent="0.25">
      <c r="A904" s="1288"/>
      <c r="B904" s="1269"/>
      <c r="C904" s="1366"/>
      <c r="D904" s="1271"/>
      <c r="E904" s="1273"/>
      <c r="F904" s="1273"/>
      <c r="G904" s="1275"/>
      <c r="H904" s="1277"/>
    </row>
    <row r="905" spans="1:8" x14ac:dyDescent="0.25">
      <c r="A905" s="1288"/>
      <c r="B905" s="1269"/>
      <c r="C905" s="1366"/>
      <c r="D905" s="1271"/>
      <c r="E905" s="1273"/>
      <c r="F905" s="1273"/>
      <c r="G905" s="1066">
        <v>0</v>
      </c>
      <c r="H905" s="1067" t="s">
        <v>1079</v>
      </c>
    </row>
    <row r="906" spans="1:8" ht="42" x14ac:dyDescent="0.25">
      <c r="A906" s="1288"/>
      <c r="B906" s="1269" t="s">
        <v>1432</v>
      </c>
      <c r="C906" s="1365" t="s">
        <v>1518</v>
      </c>
      <c r="D906" s="1271" t="s">
        <v>1433</v>
      </c>
      <c r="E906" s="1273"/>
      <c r="F906" s="1273" t="s">
        <v>1080</v>
      </c>
      <c r="G906" s="1046">
        <v>4</v>
      </c>
      <c r="H906" s="1047" t="s">
        <v>1434</v>
      </c>
    </row>
    <row r="907" spans="1:8" ht="12.5" x14ac:dyDescent="0.25">
      <c r="A907" s="1288"/>
      <c r="B907" s="1269"/>
      <c r="C907" s="1365"/>
      <c r="D907" s="1271"/>
      <c r="E907" s="1273"/>
      <c r="F907" s="1273"/>
      <c r="G907" s="1278">
        <v>2</v>
      </c>
      <c r="H907" s="1266" t="s">
        <v>1066</v>
      </c>
    </row>
    <row r="908" spans="1:8" ht="12.5" x14ac:dyDescent="0.25">
      <c r="A908" s="1288"/>
      <c r="B908" s="1269"/>
      <c r="C908" s="1365"/>
      <c r="D908" s="1271"/>
      <c r="E908" s="1273"/>
      <c r="F908" s="1273"/>
      <c r="G908" s="1279"/>
      <c r="H908" s="1267"/>
    </row>
    <row r="909" spans="1:8" ht="12.5" x14ac:dyDescent="0.25">
      <c r="A909" s="1288"/>
      <c r="B909" s="1269"/>
      <c r="C909" s="1365"/>
      <c r="D909" s="1271"/>
      <c r="E909" s="1273"/>
      <c r="F909" s="1273"/>
      <c r="G909" s="1275"/>
      <c r="H909" s="1277"/>
    </row>
    <row r="910" spans="1:8" x14ac:dyDescent="0.25">
      <c r="A910" s="1288"/>
      <c r="B910" s="1269"/>
      <c r="C910" s="1365"/>
      <c r="D910" s="1271"/>
      <c r="E910" s="1273"/>
      <c r="F910" s="1273"/>
      <c r="G910" s="1044">
        <v>0</v>
      </c>
      <c r="H910" s="1045" t="s">
        <v>1067</v>
      </c>
    </row>
    <row r="911" spans="1:8" ht="12.5" x14ac:dyDescent="0.25">
      <c r="A911" s="1288"/>
      <c r="B911" s="1359">
        <v>13.106999999999999</v>
      </c>
      <c r="C911" s="1360" t="s">
        <v>1519</v>
      </c>
      <c r="D911" s="1353" t="s">
        <v>541</v>
      </c>
      <c r="E911" s="1354" t="s">
        <v>1250</v>
      </c>
      <c r="F911" s="1355" t="s">
        <v>1081</v>
      </c>
      <c r="G911" s="1361">
        <v>4</v>
      </c>
      <c r="H911" s="1362" t="s">
        <v>1435</v>
      </c>
    </row>
    <row r="912" spans="1:8" ht="12.5" x14ac:dyDescent="0.25">
      <c r="A912" s="1288"/>
      <c r="B912" s="1359"/>
      <c r="C912" s="1360"/>
      <c r="D912" s="1353"/>
      <c r="E912" s="1354"/>
      <c r="F912" s="1355"/>
      <c r="G912" s="1358"/>
      <c r="H912" s="1351"/>
    </row>
    <row r="913" spans="1:8" ht="12.5" x14ac:dyDescent="0.25">
      <c r="A913" s="1288"/>
      <c r="B913" s="1359"/>
      <c r="C913" s="1360"/>
      <c r="D913" s="1353"/>
      <c r="E913" s="1354"/>
      <c r="F913" s="1355"/>
      <c r="G913" s="1356">
        <v>0</v>
      </c>
      <c r="H913" s="1349" t="s">
        <v>1082</v>
      </c>
    </row>
    <row r="914" spans="1:8" ht="12.5" x14ac:dyDescent="0.25">
      <c r="A914" s="1288"/>
      <c r="B914" s="1359"/>
      <c r="C914" s="1360"/>
      <c r="D914" s="1353"/>
      <c r="E914" s="1354"/>
      <c r="F914" s="1355"/>
      <c r="G914" s="1357"/>
      <c r="H914" s="1350"/>
    </row>
    <row r="915" spans="1:8" ht="13" thickBot="1" x14ac:dyDescent="0.3">
      <c r="A915" s="1289"/>
      <c r="B915" s="1359"/>
      <c r="C915" s="1360"/>
      <c r="D915" s="1353"/>
      <c r="E915" s="1354"/>
      <c r="F915" s="1355"/>
      <c r="G915" s="1363"/>
      <c r="H915" s="1364"/>
    </row>
    <row r="916" spans="1:8" ht="42.5" thickBot="1" x14ac:dyDescent="0.3">
      <c r="A916" s="1115"/>
      <c r="B916" s="1352">
        <v>13.108000000000001</v>
      </c>
      <c r="C916" s="1283" t="s">
        <v>1520</v>
      </c>
      <c r="D916" s="1353" t="s">
        <v>623</v>
      </c>
      <c r="E916" s="1354" t="s">
        <v>1436</v>
      </c>
      <c r="F916" s="1355" t="s">
        <v>1057</v>
      </c>
      <c r="G916" s="1048">
        <v>4</v>
      </c>
      <c r="H916" s="1049" t="s">
        <v>1083</v>
      </c>
    </row>
    <row r="917" spans="1:8" ht="13" thickBot="1" x14ac:dyDescent="0.3">
      <c r="A917" s="1115"/>
      <c r="B917" s="1352"/>
      <c r="C917" s="1283"/>
      <c r="D917" s="1353"/>
      <c r="E917" s="1354"/>
      <c r="F917" s="1355"/>
      <c r="G917" s="1356">
        <v>2</v>
      </c>
      <c r="H917" s="1349" t="s">
        <v>1058</v>
      </c>
    </row>
    <row r="918" spans="1:8" ht="13" thickBot="1" x14ac:dyDescent="0.3">
      <c r="A918" s="1115"/>
      <c r="B918" s="1352"/>
      <c r="C918" s="1283"/>
      <c r="D918" s="1353"/>
      <c r="E918" s="1354"/>
      <c r="F918" s="1355"/>
      <c r="G918" s="1357"/>
      <c r="H918" s="1350"/>
    </row>
    <row r="919" spans="1:8" ht="13" thickBot="1" x14ac:dyDescent="0.3">
      <c r="A919" s="1115"/>
      <c r="B919" s="1352"/>
      <c r="C919" s="1283"/>
      <c r="D919" s="1353"/>
      <c r="E919" s="1354"/>
      <c r="F919" s="1355"/>
      <c r="G919" s="1358"/>
      <c r="H919" s="1351"/>
    </row>
    <row r="920" spans="1:8" ht="21.5" thickBot="1" x14ac:dyDescent="0.3">
      <c r="A920" s="1115"/>
      <c r="B920" s="1352"/>
      <c r="C920" s="1283"/>
      <c r="D920" s="1353"/>
      <c r="E920" s="1354"/>
      <c r="F920" s="1355"/>
      <c r="G920" s="1052">
        <v>0</v>
      </c>
      <c r="H920" s="1053" t="s">
        <v>1059</v>
      </c>
    </row>
    <row r="921" spans="1:8" ht="42.5" thickBot="1" x14ac:dyDescent="0.3">
      <c r="A921" s="1115"/>
      <c r="B921" s="1352">
        <v>13.109</v>
      </c>
      <c r="C921" s="1283" t="s">
        <v>1173</v>
      </c>
      <c r="D921" s="1353" t="s">
        <v>623</v>
      </c>
      <c r="E921" s="1354" t="s">
        <v>1436</v>
      </c>
      <c r="F921" s="1355" t="s">
        <v>1060</v>
      </c>
      <c r="G921" s="1068">
        <v>4</v>
      </c>
      <c r="H921" s="1078" t="s">
        <v>1084</v>
      </c>
    </row>
    <row r="922" spans="1:8" ht="13" thickBot="1" x14ac:dyDescent="0.3">
      <c r="A922" s="1115"/>
      <c r="B922" s="1352"/>
      <c r="C922" s="1283"/>
      <c r="D922" s="1353"/>
      <c r="E922" s="1354"/>
      <c r="F922" s="1355"/>
      <c r="G922" s="1356">
        <v>2</v>
      </c>
      <c r="H922" s="1349" t="s">
        <v>1061</v>
      </c>
    </row>
    <row r="923" spans="1:8" ht="13" thickBot="1" x14ac:dyDescent="0.3">
      <c r="A923" s="1115"/>
      <c r="B923" s="1352"/>
      <c r="C923" s="1283"/>
      <c r="D923" s="1353"/>
      <c r="E923" s="1354"/>
      <c r="F923" s="1355"/>
      <c r="G923" s="1357"/>
      <c r="H923" s="1350"/>
    </row>
    <row r="924" spans="1:8" ht="13" thickBot="1" x14ac:dyDescent="0.3">
      <c r="A924" s="1115"/>
      <c r="B924" s="1352"/>
      <c r="C924" s="1283"/>
      <c r="D924" s="1353"/>
      <c r="E924" s="1354"/>
      <c r="F924" s="1355"/>
      <c r="G924" s="1358"/>
      <c r="H924" s="1351"/>
    </row>
    <row r="925" spans="1:8" ht="21.5" thickBot="1" x14ac:dyDescent="0.3">
      <c r="A925" s="1115"/>
      <c r="B925" s="1352"/>
      <c r="C925" s="1283"/>
      <c r="D925" s="1353"/>
      <c r="E925" s="1354"/>
      <c r="F925" s="1355"/>
      <c r="G925" s="1064">
        <v>0</v>
      </c>
      <c r="H925" s="1065" t="s">
        <v>1062</v>
      </c>
    </row>
    <row r="926" spans="1:8" ht="18.5" thickBot="1" x14ac:dyDescent="0.55000000000000004">
      <c r="A926" s="1287" t="s">
        <v>1085</v>
      </c>
      <c r="B926" s="1339" t="s">
        <v>25</v>
      </c>
      <c r="C926" s="1340"/>
      <c r="D926" s="1340"/>
      <c r="E926" s="1340"/>
      <c r="F926" s="1340"/>
      <c r="G926" s="1341"/>
      <c r="H926" s="1342"/>
    </row>
    <row r="927" spans="1:8" ht="42" x14ac:dyDescent="0.5">
      <c r="A927" s="1288"/>
      <c r="B927" s="1318" t="s">
        <v>1437</v>
      </c>
      <c r="C927" s="1333" t="s">
        <v>1521</v>
      </c>
      <c r="D927" s="1324" t="s">
        <v>623</v>
      </c>
      <c r="E927" s="1325" t="s">
        <v>1438</v>
      </c>
      <c r="F927" s="1325" t="s">
        <v>1086</v>
      </c>
      <c r="G927" s="1116">
        <v>4</v>
      </c>
      <c r="H927" s="1117" t="s">
        <v>1087</v>
      </c>
    </row>
    <row r="928" spans="1:8" ht="12.5" x14ac:dyDescent="0.25">
      <c r="A928" s="1288"/>
      <c r="B928" s="1319"/>
      <c r="C928" s="1334"/>
      <c r="D928" s="1315"/>
      <c r="E928" s="1303"/>
      <c r="F928" s="1303"/>
      <c r="G928" s="1343">
        <v>2</v>
      </c>
      <c r="H928" s="1346" t="s">
        <v>1088</v>
      </c>
    </row>
    <row r="929" spans="1:8" ht="12.5" x14ac:dyDescent="0.25">
      <c r="A929" s="1288"/>
      <c r="B929" s="1319"/>
      <c r="C929" s="1334"/>
      <c r="D929" s="1315"/>
      <c r="E929" s="1303"/>
      <c r="F929" s="1303"/>
      <c r="G929" s="1344"/>
      <c r="H929" s="1347"/>
    </row>
    <row r="930" spans="1:8" ht="12.5" x14ac:dyDescent="0.25">
      <c r="A930" s="1288"/>
      <c r="B930" s="1319"/>
      <c r="C930" s="1334"/>
      <c r="D930" s="1315"/>
      <c r="E930" s="1303"/>
      <c r="F930" s="1303"/>
      <c r="G930" s="1345"/>
      <c r="H930" s="1348"/>
    </row>
    <row r="931" spans="1:8" ht="21.5" thickBot="1" x14ac:dyDescent="0.3">
      <c r="A931" s="1288"/>
      <c r="B931" s="1320"/>
      <c r="C931" s="1335"/>
      <c r="D931" s="1316"/>
      <c r="E931" s="1311"/>
      <c r="F931" s="1311"/>
      <c r="G931" s="1118">
        <v>0</v>
      </c>
      <c r="H931" s="1119" t="s">
        <v>1089</v>
      </c>
    </row>
    <row r="932" spans="1:8" ht="42" x14ac:dyDescent="0.25">
      <c r="A932" s="1288"/>
      <c r="B932" s="1326" t="s">
        <v>1439</v>
      </c>
      <c r="C932" s="1336" t="s">
        <v>168</v>
      </c>
      <c r="D932" s="1314" t="s">
        <v>623</v>
      </c>
      <c r="E932" s="1302"/>
      <c r="F932" s="1302" t="s">
        <v>1086</v>
      </c>
      <c r="G932" s="1088">
        <v>4</v>
      </c>
      <c r="H932" s="1047" t="s">
        <v>1090</v>
      </c>
    </row>
    <row r="933" spans="1:8" ht="12.5" x14ac:dyDescent="0.25">
      <c r="A933" s="1288"/>
      <c r="B933" s="1319"/>
      <c r="C933" s="1337"/>
      <c r="D933" s="1315"/>
      <c r="E933" s="1303"/>
      <c r="F933" s="1303"/>
      <c r="G933" s="1305">
        <v>2</v>
      </c>
      <c r="H933" s="1266" t="s">
        <v>1091</v>
      </c>
    </row>
    <row r="934" spans="1:8" ht="12.5" x14ac:dyDescent="0.25">
      <c r="A934" s="1288"/>
      <c r="B934" s="1319"/>
      <c r="C934" s="1337"/>
      <c r="D934" s="1315"/>
      <c r="E934" s="1303"/>
      <c r="F934" s="1303"/>
      <c r="G934" s="1306"/>
      <c r="H934" s="1267"/>
    </row>
    <row r="935" spans="1:8" ht="12.5" x14ac:dyDescent="0.25">
      <c r="A935" s="1288"/>
      <c r="B935" s="1319"/>
      <c r="C935" s="1337"/>
      <c r="D935" s="1315"/>
      <c r="E935" s="1303"/>
      <c r="F935" s="1303"/>
      <c r="G935" s="1307"/>
      <c r="H935" s="1277"/>
    </row>
    <row r="936" spans="1:8" x14ac:dyDescent="0.25">
      <c r="A936" s="1288"/>
      <c r="B936" s="1320"/>
      <c r="C936" s="1338"/>
      <c r="D936" s="1316"/>
      <c r="E936" s="1311"/>
      <c r="F936" s="1311"/>
      <c r="G936" s="1107">
        <v>0</v>
      </c>
      <c r="H936" s="1045" t="s">
        <v>1092</v>
      </c>
    </row>
    <row r="937" spans="1:8" ht="12.5" x14ac:dyDescent="0.25">
      <c r="A937" s="1288"/>
      <c r="B937" s="1294">
        <v>14.103</v>
      </c>
      <c r="C937" s="1329" t="s">
        <v>34</v>
      </c>
      <c r="D937" s="1314" t="s">
        <v>623</v>
      </c>
      <c r="E937" s="1302"/>
      <c r="F937" s="1302" t="s">
        <v>1086</v>
      </c>
      <c r="G937" s="1332">
        <v>4</v>
      </c>
      <c r="H937" s="1276" t="s">
        <v>1093</v>
      </c>
    </row>
    <row r="938" spans="1:8" ht="12.5" x14ac:dyDescent="0.25">
      <c r="A938" s="1288"/>
      <c r="B938" s="1295"/>
      <c r="C938" s="1330"/>
      <c r="D938" s="1315"/>
      <c r="E938" s="1303"/>
      <c r="F938" s="1303"/>
      <c r="G938" s="1307"/>
      <c r="H938" s="1277"/>
    </row>
    <row r="939" spans="1:8" ht="12.5" x14ac:dyDescent="0.25">
      <c r="A939" s="1288"/>
      <c r="B939" s="1295"/>
      <c r="C939" s="1330"/>
      <c r="D939" s="1315"/>
      <c r="E939" s="1303"/>
      <c r="F939" s="1303"/>
      <c r="G939" s="1305">
        <v>0</v>
      </c>
      <c r="H939" s="1266" t="s">
        <v>1094</v>
      </c>
    </row>
    <row r="940" spans="1:8" ht="12.5" x14ac:dyDescent="0.25">
      <c r="A940" s="1288"/>
      <c r="B940" s="1295"/>
      <c r="C940" s="1330"/>
      <c r="D940" s="1315"/>
      <c r="E940" s="1303"/>
      <c r="F940" s="1303"/>
      <c r="G940" s="1306"/>
      <c r="H940" s="1267"/>
    </row>
    <row r="941" spans="1:8" ht="12.5" x14ac:dyDescent="0.25">
      <c r="A941" s="1288"/>
      <c r="B941" s="1308"/>
      <c r="C941" s="1331"/>
      <c r="D941" s="1316"/>
      <c r="E941" s="1311"/>
      <c r="F941" s="1311"/>
      <c r="G941" s="1327"/>
      <c r="H941" s="1268"/>
    </row>
    <row r="942" spans="1:8" ht="63" x14ac:dyDescent="0.25">
      <c r="A942" s="1288"/>
      <c r="B942" s="1326">
        <v>14.103999999999999</v>
      </c>
      <c r="C942" s="1329" t="s">
        <v>1693</v>
      </c>
      <c r="D942" s="1314" t="s">
        <v>470</v>
      </c>
      <c r="E942" s="1302"/>
      <c r="F942" s="1302" t="s">
        <v>1095</v>
      </c>
      <c r="G942" s="1106">
        <v>4</v>
      </c>
      <c r="H942" s="1047" t="s">
        <v>1096</v>
      </c>
    </row>
    <row r="943" spans="1:8" ht="12.5" x14ac:dyDescent="0.25">
      <c r="A943" s="1288"/>
      <c r="B943" s="1319"/>
      <c r="C943" s="1330"/>
      <c r="D943" s="1315"/>
      <c r="E943" s="1303"/>
      <c r="F943" s="1303"/>
      <c r="G943" s="1305">
        <v>2</v>
      </c>
      <c r="H943" s="1266" t="s">
        <v>1097</v>
      </c>
    </row>
    <row r="944" spans="1:8" ht="12.5" x14ac:dyDescent="0.25">
      <c r="A944" s="1288"/>
      <c r="B944" s="1319"/>
      <c r="C944" s="1330"/>
      <c r="D944" s="1315"/>
      <c r="E944" s="1303"/>
      <c r="F944" s="1303"/>
      <c r="G944" s="1306"/>
      <c r="H944" s="1267"/>
    </row>
    <row r="945" spans="1:8" ht="12.5" x14ac:dyDescent="0.25">
      <c r="A945" s="1288"/>
      <c r="B945" s="1319"/>
      <c r="C945" s="1330"/>
      <c r="D945" s="1315"/>
      <c r="E945" s="1303"/>
      <c r="F945" s="1303"/>
      <c r="G945" s="1307"/>
      <c r="H945" s="1277"/>
    </row>
    <row r="946" spans="1:8" x14ac:dyDescent="0.25">
      <c r="A946" s="1288"/>
      <c r="B946" s="1320"/>
      <c r="C946" s="1331"/>
      <c r="D946" s="1316"/>
      <c r="E946" s="1311"/>
      <c r="F946" s="1311"/>
      <c r="G946" s="1107">
        <v>0</v>
      </c>
      <c r="H946" s="1045" t="s">
        <v>1098</v>
      </c>
    </row>
    <row r="947" spans="1:8" ht="42" x14ac:dyDescent="0.25">
      <c r="A947" s="1288"/>
      <c r="B947" s="1294">
        <v>14.105</v>
      </c>
      <c r="C947" s="1297" t="s">
        <v>1522</v>
      </c>
      <c r="D947" s="1314" t="s">
        <v>470</v>
      </c>
      <c r="E947" s="1302"/>
      <c r="F947" s="1302" t="s">
        <v>1095</v>
      </c>
      <c r="G947" s="1088">
        <v>4</v>
      </c>
      <c r="H947" s="1072" t="s">
        <v>1099</v>
      </c>
    </row>
    <row r="948" spans="1:8" ht="12.5" x14ac:dyDescent="0.25">
      <c r="A948" s="1288"/>
      <c r="B948" s="1295"/>
      <c r="C948" s="1298"/>
      <c r="D948" s="1315"/>
      <c r="E948" s="1303"/>
      <c r="F948" s="1303"/>
      <c r="G948" s="1305">
        <v>2</v>
      </c>
      <c r="H948" s="1266" t="s">
        <v>1100</v>
      </c>
    </row>
    <row r="949" spans="1:8" ht="12.5" x14ac:dyDescent="0.25">
      <c r="A949" s="1288"/>
      <c r="B949" s="1295"/>
      <c r="C949" s="1298"/>
      <c r="D949" s="1315"/>
      <c r="E949" s="1303"/>
      <c r="F949" s="1303"/>
      <c r="G949" s="1306"/>
      <c r="H949" s="1267"/>
    </row>
    <row r="950" spans="1:8" ht="12.5" x14ac:dyDescent="0.25">
      <c r="A950" s="1288"/>
      <c r="B950" s="1295"/>
      <c r="C950" s="1298"/>
      <c r="D950" s="1315"/>
      <c r="E950" s="1303"/>
      <c r="F950" s="1303"/>
      <c r="G950" s="1307"/>
      <c r="H950" s="1277"/>
    </row>
    <row r="951" spans="1:8" ht="21.5" thickBot="1" x14ac:dyDescent="0.3">
      <c r="A951" s="1289"/>
      <c r="B951" s="1296"/>
      <c r="C951" s="1298"/>
      <c r="D951" s="1328"/>
      <c r="E951" s="1304"/>
      <c r="F951" s="1304"/>
      <c r="G951" s="1090">
        <v>0</v>
      </c>
      <c r="H951" s="1067" t="s">
        <v>1101</v>
      </c>
    </row>
    <row r="952" spans="1:8" ht="18.5" thickBot="1" x14ac:dyDescent="0.3">
      <c r="A952" s="1287" t="s">
        <v>1102</v>
      </c>
      <c r="B952" s="1317" t="s">
        <v>26</v>
      </c>
      <c r="C952" s="1292"/>
      <c r="D952" s="1292"/>
      <c r="E952" s="1292"/>
      <c r="F952" s="1292"/>
      <c r="G952" s="1292"/>
      <c r="H952" s="1293"/>
    </row>
    <row r="953" spans="1:8" ht="42" x14ac:dyDescent="0.25">
      <c r="A953" s="1288"/>
      <c r="B953" s="1318" t="s">
        <v>1440</v>
      </c>
      <c r="C953" s="1333" t="s">
        <v>13</v>
      </c>
      <c r="D953" s="1324" t="s">
        <v>623</v>
      </c>
      <c r="E953" s="1325" t="s">
        <v>1441</v>
      </c>
      <c r="F953" s="1325" t="s">
        <v>1103</v>
      </c>
      <c r="G953" s="1088">
        <v>4</v>
      </c>
      <c r="H953" s="1072" t="s">
        <v>1104</v>
      </c>
    </row>
    <row r="954" spans="1:8" ht="12.5" x14ac:dyDescent="0.25">
      <c r="A954" s="1288"/>
      <c r="B954" s="1319"/>
      <c r="C954" s="1334"/>
      <c r="D954" s="1315"/>
      <c r="E954" s="1303"/>
      <c r="F954" s="1303"/>
      <c r="G954" s="1305">
        <v>2</v>
      </c>
      <c r="H954" s="1266" t="s">
        <v>1105</v>
      </c>
    </row>
    <row r="955" spans="1:8" ht="12.5" x14ac:dyDescent="0.25">
      <c r="A955" s="1288"/>
      <c r="B955" s="1319"/>
      <c r="C955" s="1334"/>
      <c r="D955" s="1315"/>
      <c r="E955" s="1303"/>
      <c r="F955" s="1303"/>
      <c r="G955" s="1306"/>
      <c r="H955" s="1267"/>
    </row>
    <row r="956" spans="1:8" ht="12.5" x14ac:dyDescent="0.25">
      <c r="A956" s="1288"/>
      <c r="B956" s="1319"/>
      <c r="C956" s="1334"/>
      <c r="D956" s="1315"/>
      <c r="E956" s="1303"/>
      <c r="F956" s="1303"/>
      <c r="G956" s="1307"/>
      <c r="H956" s="1277"/>
    </row>
    <row r="957" spans="1:8" x14ac:dyDescent="0.25">
      <c r="A957" s="1288"/>
      <c r="B957" s="1320"/>
      <c r="C957" s="1335"/>
      <c r="D957" s="1316"/>
      <c r="E957" s="1311"/>
      <c r="F957" s="1311"/>
      <c r="G957" s="1090">
        <v>0</v>
      </c>
      <c r="H957" s="1067" t="s">
        <v>1106</v>
      </c>
    </row>
    <row r="958" spans="1:8" ht="12.5" x14ac:dyDescent="0.25">
      <c r="A958" s="1288"/>
      <c r="B958" s="1326">
        <v>15.102</v>
      </c>
      <c r="C958" s="1329" t="s">
        <v>9</v>
      </c>
      <c r="D958" s="1314" t="s">
        <v>623</v>
      </c>
      <c r="E958" s="1302"/>
      <c r="F958" s="1302" t="s">
        <v>1107</v>
      </c>
      <c r="G958" s="1332">
        <v>4</v>
      </c>
      <c r="H958" s="1276" t="s">
        <v>1108</v>
      </c>
    </row>
    <row r="959" spans="1:8" ht="12.5" x14ac:dyDescent="0.25">
      <c r="A959" s="1288"/>
      <c r="B959" s="1319"/>
      <c r="C959" s="1330"/>
      <c r="D959" s="1315"/>
      <c r="E959" s="1303"/>
      <c r="F959" s="1303"/>
      <c r="G959" s="1307"/>
      <c r="H959" s="1277"/>
    </row>
    <row r="960" spans="1:8" ht="12.5" x14ac:dyDescent="0.25">
      <c r="A960" s="1288"/>
      <c r="B960" s="1319"/>
      <c r="C960" s="1330"/>
      <c r="D960" s="1315"/>
      <c r="E960" s="1303"/>
      <c r="F960" s="1303"/>
      <c r="G960" s="1305">
        <v>0</v>
      </c>
      <c r="H960" s="1266" t="s">
        <v>1109</v>
      </c>
    </row>
    <row r="961" spans="1:8" ht="12.5" x14ac:dyDescent="0.25">
      <c r="A961" s="1288"/>
      <c r="B961" s="1319"/>
      <c r="C961" s="1330"/>
      <c r="D961" s="1315"/>
      <c r="E961" s="1303"/>
      <c r="F961" s="1303"/>
      <c r="G961" s="1306"/>
      <c r="H961" s="1267"/>
    </row>
    <row r="962" spans="1:8" ht="12.5" x14ac:dyDescent="0.25">
      <c r="A962" s="1288"/>
      <c r="B962" s="1320"/>
      <c r="C962" s="1331"/>
      <c r="D962" s="1316"/>
      <c r="E962" s="1311"/>
      <c r="F962" s="1311"/>
      <c r="G962" s="1327"/>
      <c r="H962" s="1268"/>
    </row>
    <row r="963" spans="1:8" ht="42" x14ac:dyDescent="0.25">
      <c r="A963" s="1288"/>
      <c r="B963" s="1294">
        <v>15.103</v>
      </c>
      <c r="C963" s="1297" t="s">
        <v>1523</v>
      </c>
      <c r="D963" s="1314" t="s">
        <v>623</v>
      </c>
      <c r="E963" s="1302"/>
      <c r="F963" s="1302" t="s">
        <v>1110</v>
      </c>
      <c r="G963" s="1088">
        <v>4</v>
      </c>
      <c r="H963" s="1072" t="s">
        <v>1111</v>
      </c>
    </row>
    <row r="964" spans="1:8" ht="12.5" x14ac:dyDescent="0.25">
      <c r="A964" s="1288"/>
      <c r="B964" s="1295"/>
      <c r="C964" s="1298"/>
      <c r="D964" s="1315"/>
      <c r="E964" s="1303"/>
      <c r="F964" s="1303"/>
      <c r="G964" s="1305">
        <v>2</v>
      </c>
      <c r="H964" s="1266" t="s">
        <v>1112</v>
      </c>
    </row>
    <row r="965" spans="1:8" ht="12.5" x14ac:dyDescent="0.25">
      <c r="A965" s="1288"/>
      <c r="B965" s="1295"/>
      <c r="C965" s="1298"/>
      <c r="D965" s="1315"/>
      <c r="E965" s="1303"/>
      <c r="F965" s="1303"/>
      <c r="G965" s="1306"/>
      <c r="H965" s="1267"/>
    </row>
    <row r="966" spans="1:8" ht="12.5" x14ac:dyDescent="0.25">
      <c r="A966" s="1288"/>
      <c r="B966" s="1295"/>
      <c r="C966" s="1298"/>
      <c r="D966" s="1315"/>
      <c r="E966" s="1303"/>
      <c r="F966" s="1303"/>
      <c r="G966" s="1307"/>
      <c r="H966" s="1277"/>
    </row>
    <row r="967" spans="1:8" ht="21.5" thickBot="1" x14ac:dyDescent="0.3">
      <c r="A967" s="1289"/>
      <c r="B967" s="1296"/>
      <c r="C967" s="1298"/>
      <c r="D967" s="1328"/>
      <c r="E967" s="1304"/>
      <c r="F967" s="1304"/>
      <c r="G967" s="1090">
        <v>0</v>
      </c>
      <c r="H967" s="1067" t="s">
        <v>1113</v>
      </c>
    </row>
    <row r="968" spans="1:8" ht="18.5" thickBot="1" x14ac:dyDescent="0.3">
      <c r="A968" s="1287" t="s">
        <v>1114</v>
      </c>
      <c r="B968" s="1317" t="s">
        <v>27</v>
      </c>
      <c r="C968" s="1292"/>
      <c r="D968" s="1292"/>
      <c r="E968" s="1292"/>
      <c r="F968" s="1292"/>
      <c r="G968" s="1292"/>
      <c r="H968" s="1293"/>
    </row>
    <row r="969" spans="1:8" ht="42" x14ac:dyDescent="0.25">
      <c r="A969" s="1288"/>
      <c r="B969" s="1318">
        <v>16.100999999999999</v>
      </c>
      <c r="C969" s="1321" t="s">
        <v>149</v>
      </c>
      <c r="D969" s="1324" t="s">
        <v>470</v>
      </c>
      <c r="E969" s="1325" t="s">
        <v>1442</v>
      </c>
      <c r="F969" s="1325" t="s">
        <v>1115</v>
      </c>
      <c r="G969" s="1088">
        <v>4</v>
      </c>
      <c r="H969" s="1072" t="s">
        <v>1116</v>
      </c>
    </row>
    <row r="970" spans="1:8" ht="12.5" x14ac:dyDescent="0.25">
      <c r="A970" s="1288"/>
      <c r="B970" s="1319"/>
      <c r="C970" s="1322"/>
      <c r="D970" s="1315"/>
      <c r="E970" s="1303"/>
      <c r="F970" s="1303"/>
      <c r="G970" s="1305">
        <v>2</v>
      </c>
      <c r="H970" s="1266" t="s">
        <v>1117</v>
      </c>
    </row>
    <row r="971" spans="1:8" ht="12.5" x14ac:dyDescent="0.25">
      <c r="A971" s="1288"/>
      <c r="B971" s="1319"/>
      <c r="C971" s="1322"/>
      <c r="D971" s="1315"/>
      <c r="E971" s="1303"/>
      <c r="F971" s="1303"/>
      <c r="G971" s="1306"/>
      <c r="H971" s="1267"/>
    </row>
    <row r="972" spans="1:8" ht="12.5" x14ac:dyDescent="0.25">
      <c r="A972" s="1288"/>
      <c r="B972" s="1319"/>
      <c r="C972" s="1322"/>
      <c r="D972" s="1315"/>
      <c r="E972" s="1303"/>
      <c r="F972" s="1303"/>
      <c r="G972" s="1307"/>
      <c r="H972" s="1277"/>
    </row>
    <row r="973" spans="1:8" x14ac:dyDescent="0.25">
      <c r="A973" s="1288"/>
      <c r="B973" s="1320"/>
      <c r="C973" s="1323"/>
      <c r="D973" s="1316"/>
      <c r="E973" s="1311"/>
      <c r="F973" s="1311"/>
      <c r="G973" s="1090">
        <v>0</v>
      </c>
      <c r="H973" s="1067" t="s">
        <v>1118</v>
      </c>
    </row>
    <row r="974" spans="1:8" ht="63" x14ac:dyDescent="0.25">
      <c r="A974" s="1288"/>
      <c r="B974" s="1326">
        <v>16.102</v>
      </c>
      <c r="C974" s="1312" t="s">
        <v>57</v>
      </c>
      <c r="D974" s="1314" t="s">
        <v>470</v>
      </c>
      <c r="E974" s="1302"/>
      <c r="F974" s="1302" t="s">
        <v>1115</v>
      </c>
      <c r="G974" s="1106">
        <v>4</v>
      </c>
      <c r="H974" s="1047" t="s">
        <v>1119</v>
      </c>
    </row>
    <row r="975" spans="1:8" ht="12.5" x14ac:dyDescent="0.25">
      <c r="A975" s="1288"/>
      <c r="B975" s="1319"/>
      <c r="C975" s="1313"/>
      <c r="D975" s="1315"/>
      <c r="E975" s="1303"/>
      <c r="F975" s="1303"/>
      <c r="G975" s="1305">
        <v>2</v>
      </c>
      <c r="H975" s="1266" t="s">
        <v>1120</v>
      </c>
    </row>
    <row r="976" spans="1:8" ht="12.5" x14ac:dyDescent="0.25">
      <c r="A976" s="1288"/>
      <c r="B976" s="1319"/>
      <c r="C976" s="1313"/>
      <c r="D976" s="1315"/>
      <c r="E976" s="1303"/>
      <c r="F976" s="1303"/>
      <c r="G976" s="1306"/>
      <c r="H976" s="1267"/>
    </row>
    <row r="977" spans="1:8" ht="12.5" x14ac:dyDescent="0.25">
      <c r="A977" s="1288"/>
      <c r="B977" s="1319"/>
      <c r="C977" s="1313"/>
      <c r="D977" s="1315"/>
      <c r="E977" s="1303"/>
      <c r="F977" s="1303"/>
      <c r="G977" s="1307"/>
      <c r="H977" s="1277"/>
    </row>
    <row r="978" spans="1:8" x14ac:dyDescent="0.25">
      <c r="A978" s="1288"/>
      <c r="B978" s="1320"/>
      <c r="C978" s="1313"/>
      <c r="D978" s="1316"/>
      <c r="E978" s="1311"/>
      <c r="F978" s="1311"/>
      <c r="G978" s="1107">
        <v>0</v>
      </c>
      <c r="H978" s="1045" t="s">
        <v>1121</v>
      </c>
    </row>
    <row r="979" spans="1:8" ht="42" x14ac:dyDescent="0.25">
      <c r="A979" s="1288"/>
      <c r="B979" s="1294">
        <v>16.103000000000002</v>
      </c>
      <c r="C979" s="1298" t="s">
        <v>88</v>
      </c>
      <c r="D979" s="1299" t="s">
        <v>1122</v>
      </c>
      <c r="E979" s="1302"/>
      <c r="F979" s="1302" t="s">
        <v>1123</v>
      </c>
      <c r="G979" s="1088">
        <v>4</v>
      </c>
      <c r="H979" s="1072" t="s">
        <v>1443</v>
      </c>
    </row>
    <row r="980" spans="1:8" ht="12.5" x14ac:dyDescent="0.25">
      <c r="A980" s="1288"/>
      <c r="B980" s="1295"/>
      <c r="C980" s="1298"/>
      <c r="D980" s="1300"/>
      <c r="E980" s="1303"/>
      <c r="F980" s="1303"/>
      <c r="G980" s="1305">
        <v>2</v>
      </c>
      <c r="H980" s="1266" t="s">
        <v>1444</v>
      </c>
    </row>
    <row r="981" spans="1:8" ht="12.5" x14ac:dyDescent="0.25">
      <c r="A981" s="1288"/>
      <c r="B981" s="1295"/>
      <c r="C981" s="1298"/>
      <c r="D981" s="1300"/>
      <c r="E981" s="1303"/>
      <c r="F981" s="1303"/>
      <c r="G981" s="1306"/>
      <c r="H981" s="1267"/>
    </row>
    <row r="982" spans="1:8" ht="12.5" x14ac:dyDescent="0.25">
      <c r="A982" s="1288"/>
      <c r="B982" s="1295"/>
      <c r="C982" s="1298"/>
      <c r="D982" s="1300"/>
      <c r="E982" s="1303"/>
      <c r="F982" s="1303"/>
      <c r="G982" s="1307"/>
      <c r="H982" s="1277"/>
    </row>
    <row r="983" spans="1:8" x14ac:dyDescent="0.25">
      <c r="A983" s="1288"/>
      <c r="B983" s="1308"/>
      <c r="C983" s="1309"/>
      <c r="D983" s="1310"/>
      <c r="E983" s="1311"/>
      <c r="F983" s="1311"/>
      <c r="G983" s="1090">
        <v>0</v>
      </c>
      <c r="H983" s="1067" t="s">
        <v>1124</v>
      </c>
    </row>
    <row r="984" spans="1:8" ht="42" x14ac:dyDescent="0.25">
      <c r="A984" s="1288"/>
      <c r="B984" s="1294">
        <v>16.103999999999999</v>
      </c>
      <c r="C984" s="1297" t="s">
        <v>58</v>
      </c>
      <c r="D984" s="1299" t="s">
        <v>1122</v>
      </c>
      <c r="E984" s="1302"/>
      <c r="F984" s="1302" t="s">
        <v>1125</v>
      </c>
      <c r="G984" s="1106">
        <v>4</v>
      </c>
      <c r="H984" s="1047" t="s">
        <v>1445</v>
      </c>
    </row>
    <row r="985" spans="1:8" ht="12.5" x14ac:dyDescent="0.25">
      <c r="A985" s="1288"/>
      <c r="B985" s="1295"/>
      <c r="C985" s="1298"/>
      <c r="D985" s="1300"/>
      <c r="E985" s="1303"/>
      <c r="F985" s="1303"/>
      <c r="G985" s="1305">
        <v>2</v>
      </c>
      <c r="H985" s="1266" t="s">
        <v>1446</v>
      </c>
    </row>
    <row r="986" spans="1:8" ht="12.5" x14ac:dyDescent="0.25">
      <c r="A986" s="1288"/>
      <c r="B986" s="1295"/>
      <c r="C986" s="1298"/>
      <c r="D986" s="1300"/>
      <c r="E986" s="1303"/>
      <c r="F986" s="1303"/>
      <c r="G986" s="1306"/>
      <c r="H986" s="1267"/>
    </row>
    <row r="987" spans="1:8" ht="12.5" x14ac:dyDescent="0.25">
      <c r="A987" s="1288"/>
      <c r="B987" s="1295"/>
      <c r="C987" s="1298"/>
      <c r="D987" s="1300"/>
      <c r="E987" s="1303"/>
      <c r="F987" s="1303"/>
      <c r="G987" s="1307"/>
      <c r="H987" s="1277"/>
    </row>
    <row r="988" spans="1:8" ht="21.5" thickBot="1" x14ac:dyDescent="0.3">
      <c r="A988" s="1289"/>
      <c r="B988" s="1296"/>
      <c r="C988" s="1298"/>
      <c r="D988" s="1301"/>
      <c r="E988" s="1304"/>
      <c r="F988" s="1304"/>
      <c r="G988" s="1090">
        <v>0</v>
      </c>
      <c r="H988" s="1067" t="s">
        <v>1126</v>
      </c>
    </row>
    <row r="989" spans="1:8" ht="18.5" thickBot="1" x14ac:dyDescent="0.3">
      <c r="A989" s="1287" t="s">
        <v>1127</v>
      </c>
      <c r="B989" s="1290" t="s">
        <v>28</v>
      </c>
      <c r="C989" s="1291"/>
      <c r="D989" s="1291"/>
      <c r="E989" s="1291"/>
      <c r="F989" s="1291"/>
      <c r="G989" s="1292"/>
      <c r="H989" s="1293"/>
    </row>
    <row r="990" spans="1:8" x14ac:dyDescent="0.25">
      <c r="A990" s="1288"/>
      <c r="B990" s="1269">
        <v>17.100999999999999</v>
      </c>
      <c r="C990" s="1270" t="s">
        <v>150</v>
      </c>
      <c r="D990" s="1271" t="s">
        <v>470</v>
      </c>
      <c r="E990" s="1273" t="s">
        <v>1442</v>
      </c>
      <c r="F990" s="1273" t="s">
        <v>1128</v>
      </c>
      <c r="G990" s="1071">
        <v>4</v>
      </c>
      <c r="H990" s="1072" t="s">
        <v>1129</v>
      </c>
    </row>
    <row r="991" spans="1:8" ht="12.5" x14ac:dyDescent="0.25">
      <c r="A991" s="1288"/>
      <c r="B991" s="1269"/>
      <c r="C991" s="1270"/>
      <c r="D991" s="1271"/>
      <c r="E991" s="1273"/>
      <c r="F991" s="1273"/>
      <c r="G991" s="1278">
        <v>2</v>
      </c>
      <c r="H991" s="1266" t="s">
        <v>1130</v>
      </c>
    </row>
    <row r="992" spans="1:8" ht="12.5" x14ac:dyDescent="0.25">
      <c r="A992" s="1288"/>
      <c r="B992" s="1269"/>
      <c r="C992" s="1270"/>
      <c r="D992" s="1271"/>
      <c r="E992" s="1273"/>
      <c r="F992" s="1273"/>
      <c r="G992" s="1279"/>
      <c r="H992" s="1267"/>
    </row>
    <row r="993" spans="1:8" ht="12.5" x14ac:dyDescent="0.25">
      <c r="A993" s="1288"/>
      <c r="B993" s="1269"/>
      <c r="C993" s="1270"/>
      <c r="D993" s="1271"/>
      <c r="E993" s="1273"/>
      <c r="F993" s="1273"/>
      <c r="G993" s="1275"/>
      <c r="H993" s="1277"/>
    </row>
    <row r="994" spans="1:8" x14ac:dyDescent="0.25">
      <c r="A994" s="1288"/>
      <c r="B994" s="1269"/>
      <c r="C994" s="1270"/>
      <c r="D994" s="1271"/>
      <c r="E994" s="1273"/>
      <c r="F994" s="1273"/>
      <c r="G994" s="1066">
        <v>0</v>
      </c>
      <c r="H994" s="1067" t="s">
        <v>1131</v>
      </c>
    </row>
    <row r="995" spans="1:8" ht="42" x14ac:dyDescent="0.25">
      <c r="A995" s="1288"/>
      <c r="B995" s="1285">
        <v>17.102</v>
      </c>
      <c r="C995" s="1270" t="s">
        <v>171</v>
      </c>
      <c r="D995" s="1271" t="s">
        <v>470</v>
      </c>
      <c r="E995" s="1273" t="s">
        <v>1447</v>
      </c>
      <c r="F995" s="1273" t="s">
        <v>1132</v>
      </c>
      <c r="G995" s="1046">
        <v>4</v>
      </c>
      <c r="H995" s="1047" t="s">
        <v>1133</v>
      </c>
    </row>
    <row r="996" spans="1:8" ht="12.5" x14ac:dyDescent="0.25">
      <c r="A996" s="1288"/>
      <c r="B996" s="1285"/>
      <c r="C996" s="1270"/>
      <c r="D996" s="1271"/>
      <c r="E996" s="1273"/>
      <c r="F996" s="1273"/>
      <c r="G996" s="1278">
        <v>2</v>
      </c>
      <c r="H996" s="1266" t="s">
        <v>1134</v>
      </c>
    </row>
    <row r="997" spans="1:8" ht="12.5" x14ac:dyDescent="0.25">
      <c r="A997" s="1288"/>
      <c r="B997" s="1285"/>
      <c r="C997" s="1270"/>
      <c r="D997" s="1271"/>
      <c r="E997" s="1273"/>
      <c r="F997" s="1273"/>
      <c r="G997" s="1279"/>
      <c r="H997" s="1267"/>
    </row>
    <row r="998" spans="1:8" ht="12.5" x14ac:dyDescent="0.25">
      <c r="A998" s="1288"/>
      <c r="B998" s="1285"/>
      <c r="C998" s="1270"/>
      <c r="D998" s="1271"/>
      <c r="E998" s="1273"/>
      <c r="F998" s="1273"/>
      <c r="G998" s="1275"/>
      <c r="H998" s="1277"/>
    </row>
    <row r="999" spans="1:8" x14ac:dyDescent="0.25">
      <c r="A999" s="1288"/>
      <c r="B999" s="1285"/>
      <c r="C999" s="1270"/>
      <c r="D999" s="1271"/>
      <c r="E999" s="1273"/>
      <c r="F999" s="1273"/>
      <c r="G999" s="1044">
        <v>0</v>
      </c>
      <c r="H999" s="1045" t="s">
        <v>1135</v>
      </c>
    </row>
    <row r="1000" spans="1:8" x14ac:dyDescent="0.25">
      <c r="A1000" s="1288"/>
      <c r="B1000" s="1285">
        <v>17.103000000000002</v>
      </c>
      <c r="C1000" s="1270" t="s">
        <v>31</v>
      </c>
      <c r="D1000" s="1271" t="s">
        <v>470</v>
      </c>
      <c r="E1000" s="1273"/>
      <c r="F1000" s="1273" t="s">
        <v>1136</v>
      </c>
      <c r="G1000" s="1071">
        <v>4</v>
      </c>
      <c r="H1000" s="1072" t="s">
        <v>1137</v>
      </c>
    </row>
    <row r="1001" spans="1:8" ht="12.5" x14ac:dyDescent="0.25">
      <c r="A1001" s="1288"/>
      <c r="B1001" s="1285"/>
      <c r="C1001" s="1270"/>
      <c r="D1001" s="1271"/>
      <c r="E1001" s="1273"/>
      <c r="F1001" s="1273"/>
      <c r="G1001" s="1278">
        <v>2</v>
      </c>
      <c r="H1001" s="1266" t="s">
        <v>1138</v>
      </c>
    </row>
    <row r="1002" spans="1:8" ht="12.5" x14ac:dyDescent="0.25">
      <c r="A1002" s="1288"/>
      <c r="B1002" s="1285"/>
      <c r="C1002" s="1270"/>
      <c r="D1002" s="1271"/>
      <c r="E1002" s="1273"/>
      <c r="F1002" s="1273"/>
      <c r="G1002" s="1279"/>
      <c r="H1002" s="1286"/>
    </row>
    <row r="1003" spans="1:8" x14ac:dyDescent="0.25">
      <c r="A1003" s="1288"/>
      <c r="B1003" s="1285"/>
      <c r="C1003" s="1270"/>
      <c r="D1003" s="1271"/>
      <c r="E1003" s="1273"/>
      <c r="F1003" s="1273"/>
      <c r="G1003" s="1275"/>
      <c r="H1003" s="1072" t="s">
        <v>1139</v>
      </c>
    </row>
    <row r="1004" spans="1:8" x14ac:dyDescent="0.25">
      <c r="A1004" s="1288"/>
      <c r="B1004" s="1285"/>
      <c r="C1004" s="1270"/>
      <c r="D1004" s="1271"/>
      <c r="E1004" s="1273"/>
      <c r="F1004" s="1273"/>
      <c r="G1004" s="1066">
        <v>0</v>
      </c>
      <c r="H1004" s="1067" t="s">
        <v>1140</v>
      </c>
    </row>
    <row r="1005" spans="1:8" ht="12.5" x14ac:dyDescent="0.25">
      <c r="A1005" s="1288"/>
      <c r="B1005" s="1285">
        <v>17.103999999999999</v>
      </c>
      <c r="C1005" s="1270" t="s">
        <v>94</v>
      </c>
      <c r="D1005" s="1271" t="s">
        <v>541</v>
      </c>
      <c r="E1005" s="1273"/>
      <c r="F1005" s="1273" t="s">
        <v>1141</v>
      </c>
      <c r="G1005" s="1274">
        <v>4</v>
      </c>
      <c r="H1005" s="1276" t="s">
        <v>1448</v>
      </c>
    </row>
    <row r="1006" spans="1:8" ht="12.5" x14ac:dyDescent="0.25">
      <c r="A1006" s="1288"/>
      <c r="B1006" s="1285"/>
      <c r="C1006" s="1270"/>
      <c r="D1006" s="1271"/>
      <c r="E1006" s="1273"/>
      <c r="F1006" s="1273"/>
      <c r="G1006" s="1275"/>
      <c r="H1006" s="1277"/>
    </row>
    <row r="1007" spans="1:8" ht="12.5" x14ac:dyDescent="0.25">
      <c r="A1007" s="1288"/>
      <c r="B1007" s="1285"/>
      <c r="C1007" s="1270"/>
      <c r="D1007" s="1271"/>
      <c r="E1007" s="1273"/>
      <c r="F1007" s="1273"/>
      <c r="G1007" s="1278">
        <v>0</v>
      </c>
      <c r="H1007" s="1266" t="s">
        <v>1142</v>
      </c>
    </row>
    <row r="1008" spans="1:8" ht="12.5" x14ac:dyDescent="0.25">
      <c r="A1008" s="1288"/>
      <c r="B1008" s="1285"/>
      <c r="C1008" s="1270"/>
      <c r="D1008" s="1271"/>
      <c r="E1008" s="1273"/>
      <c r="F1008" s="1273"/>
      <c r="G1008" s="1279"/>
      <c r="H1008" s="1267"/>
    </row>
    <row r="1009" spans="1:8" ht="12.5" x14ac:dyDescent="0.25">
      <c r="A1009" s="1288"/>
      <c r="B1009" s="1285"/>
      <c r="C1009" s="1270"/>
      <c r="D1009" s="1271"/>
      <c r="E1009" s="1273"/>
      <c r="F1009" s="1273"/>
      <c r="G1009" s="1282"/>
      <c r="H1009" s="1268"/>
    </row>
    <row r="1010" spans="1:8" ht="42" x14ac:dyDescent="0.25">
      <c r="A1010" s="1288"/>
      <c r="B1010" s="1285">
        <v>17.105</v>
      </c>
      <c r="C1010" s="1270" t="s">
        <v>95</v>
      </c>
      <c r="D1010" s="1271" t="s">
        <v>470</v>
      </c>
      <c r="E1010" s="1273"/>
      <c r="F1010" s="1273" t="s">
        <v>1143</v>
      </c>
      <c r="G1010" s="1071">
        <v>4</v>
      </c>
      <c r="H1010" s="1120" t="s">
        <v>1144</v>
      </c>
    </row>
    <row r="1011" spans="1:8" ht="12.5" x14ac:dyDescent="0.25">
      <c r="A1011" s="1288"/>
      <c r="B1011" s="1285"/>
      <c r="C1011" s="1270"/>
      <c r="D1011" s="1271"/>
      <c r="E1011" s="1273"/>
      <c r="F1011" s="1273"/>
      <c r="G1011" s="1278">
        <v>2</v>
      </c>
      <c r="H1011" s="1266" t="s">
        <v>1145</v>
      </c>
    </row>
    <row r="1012" spans="1:8" ht="12.5" x14ac:dyDescent="0.25">
      <c r="A1012" s="1288"/>
      <c r="B1012" s="1285"/>
      <c r="C1012" s="1270"/>
      <c r="D1012" s="1271"/>
      <c r="E1012" s="1273"/>
      <c r="F1012" s="1273"/>
      <c r="G1012" s="1279"/>
      <c r="H1012" s="1267"/>
    </row>
    <row r="1013" spans="1:8" ht="12.5" x14ac:dyDescent="0.25">
      <c r="A1013" s="1288"/>
      <c r="B1013" s="1285"/>
      <c r="C1013" s="1270"/>
      <c r="D1013" s="1271"/>
      <c r="E1013" s="1273"/>
      <c r="F1013" s="1273"/>
      <c r="G1013" s="1275"/>
      <c r="H1013" s="1277"/>
    </row>
    <row r="1014" spans="1:8" x14ac:dyDescent="0.25">
      <c r="A1014" s="1288"/>
      <c r="B1014" s="1285"/>
      <c r="C1014" s="1270"/>
      <c r="D1014" s="1271"/>
      <c r="E1014" s="1273"/>
      <c r="F1014" s="1273"/>
      <c r="G1014" s="1066">
        <v>0</v>
      </c>
      <c r="H1014" s="1067" t="s">
        <v>1146</v>
      </c>
    </row>
    <row r="1015" spans="1:8" x14ac:dyDescent="0.25">
      <c r="A1015" s="1288"/>
      <c r="B1015" s="1269">
        <v>17.106000000000002</v>
      </c>
      <c r="C1015" s="1270" t="s">
        <v>1524</v>
      </c>
      <c r="D1015" s="1271" t="s">
        <v>623</v>
      </c>
      <c r="E1015" s="1273"/>
      <c r="F1015" s="1273" t="s">
        <v>1147</v>
      </c>
      <c r="G1015" s="1046">
        <v>4</v>
      </c>
      <c r="H1015" s="1047" t="s">
        <v>1148</v>
      </c>
    </row>
    <row r="1016" spans="1:8" ht="12.5" x14ac:dyDescent="0.25">
      <c r="A1016" s="1288"/>
      <c r="B1016" s="1269"/>
      <c r="C1016" s="1270"/>
      <c r="D1016" s="1271"/>
      <c r="E1016" s="1273"/>
      <c r="F1016" s="1273"/>
      <c r="G1016" s="1278">
        <v>2</v>
      </c>
      <c r="H1016" s="1266" t="s">
        <v>1149</v>
      </c>
    </row>
    <row r="1017" spans="1:8" ht="12.5" x14ac:dyDescent="0.25">
      <c r="A1017" s="1288"/>
      <c r="B1017" s="1269"/>
      <c r="C1017" s="1270"/>
      <c r="D1017" s="1271"/>
      <c r="E1017" s="1273"/>
      <c r="F1017" s="1273"/>
      <c r="G1017" s="1279"/>
      <c r="H1017" s="1267"/>
    </row>
    <row r="1018" spans="1:8" ht="12.5" x14ac:dyDescent="0.25">
      <c r="A1018" s="1288"/>
      <c r="B1018" s="1269"/>
      <c r="C1018" s="1270"/>
      <c r="D1018" s="1271"/>
      <c r="E1018" s="1273"/>
      <c r="F1018" s="1273"/>
      <c r="G1018" s="1275"/>
      <c r="H1018" s="1277"/>
    </row>
    <row r="1019" spans="1:8" x14ac:dyDescent="0.25">
      <c r="A1019" s="1288"/>
      <c r="B1019" s="1269"/>
      <c r="C1019" s="1270"/>
      <c r="D1019" s="1271"/>
      <c r="E1019" s="1273"/>
      <c r="F1019" s="1273"/>
      <c r="G1019" s="1044">
        <v>0</v>
      </c>
      <c r="H1019" s="1045" t="s">
        <v>1150</v>
      </c>
    </row>
    <row r="1020" spans="1:8" ht="12.5" x14ac:dyDescent="0.25">
      <c r="A1020" s="1288"/>
      <c r="B1020" s="1269">
        <v>17.106999999999999</v>
      </c>
      <c r="C1020" s="1283" t="s">
        <v>30</v>
      </c>
      <c r="D1020" s="1271" t="s">
        <v>623</v>
      </c>
      <c r="E1020" s="1284"/>
      <c r="F1020" s="1273" t="s">
        <v>1151</v>
      </c>
      <c r="G1020" s="1274">
        <v>4</v>
      </c>
      <c r="H1020" s="1276" t="s">
        <v>1152</v>
      </c>
    </row>
    <row r="1021" spans="1:8" ht="12.5" x14ac:dyDescent="0.25">
      <c r="A1021" s="1288"/>
      <c r="B1021" s="1269"/>
      <c r="C1021" s="1283"/>
      <c r="D1021" s="1271"/>
      <c r="E1021" s="1284"/>
      <c r="F1021" s="1273"/>
      <c r="G1021" s="1275"/>
      <c r="H1021" s="1277"/>
    </row>
    <row r="1022" spans="1:8" ht="12.5" x14ac:dyDescent="0.25">
      <c r="A1022" s="1288"/>
      <c r="B1022" s="1269"/>
      <c r="C1022" s="1283"/>
      <c r="D1022" s="1271"/>
      <c r="E1022" s="1284"/>
      <c r="F1022" s="1273"/>
      <c r="G1022" s="1278">
        <v>0</v>
      </c>
      <c r="H1022" s="1266" t="s">
        <v>1153</v>
      </c>
    </row>
    <row r="1023" spans="1:8" ht="12.5" x14ac:dyDescent="0.25">
      <c r="A1023" s="1288"/>
      <c r="B1023" s="1269"/>
      <c r="C1023" s="1283"/>
      <c r="D1023" s="1271"/>
      <c r="E1023" s="1284"/>
      <c r="F1023" s="1273"/>
      <c r="G1023" s="1279"/>
      <c r="H1023" s="1267"/>
    </row>
    <row r="1024" spans="1:8" ht="12.5" x14ac:dyDescent="0.25">
      <c r="A1024" s="1288"/>
      <c r="B1024" s="1269"/>
      <c r="C1024" s="1283"/>
      <c r="D1024" s="1271"/>
      <c r="E1024" s="1284"/>
      <c r="F1024" s="1273"/>
      <c r="G1024" s="1282"/>
      <c r="H1024" s="1268"/>
    </row>
    <row r="1025" spans="1:8" ht="12.5" x14ac:dyDescent="0.25">
      <c r="A1025" s="1288"/>
      <c r="B1025" s="1269">
        <v>17.108000000000001</v>
      </c>
      <c r="C1025" s="1270" t="s">
        <v>1154</v>
      </c>
      <c r="D1025" s="1271" t="s">
        <v>623</v>
      </c>
      <c r="E1025" s="1272" t="s">
        <v>1253</v>
      </c>
      <c r="F1025" s="1273" t="s">
        <v>1155</v>
      </c>
      <c r="G1025" s="1274">
        <v>4</v>
      </c>
      <c r="H1025" s="1276" t="s">
        <v>1156</v>
      </c>
    </row>
    <row r="1026" spans="1:8" ht="12.5" x14ac:dyDescent="0.25">
      <c r="A1026" s="1288"/>
      <c r="B1026" s="1269"/>
      <c r="C1026" s="1270"/>
      <c r="D1026" s="1271"/>
      <c r="E1026" s="1272"/>
      <c r="F1026" s="1273"/>
      <c r="G1026" s="1275"/>
      <c r="H1026" s="1277"/>
    </row>
    <row r="1027" spans="1:8" ht="12.5" x14ac:dyDescent="0.25">
      <c r="A1027" s="1288"/>
      <c r="B1027" s="1269"/>
      <c r="C1027" s="1270"/>
      <c r="D1027" s="1271"/>
      <c r="E1027" s="1272"/>
      <c r="F1027" s="1273"/>
      <c r="G1027" s="1278">
        <v>0</v>
      </c>
      <c r="H1027" s="1266" t="s">
        <v>1157</v>
      </c>
    </row>
    <row r="1028" spans="1:8" ht="12.5" x14ac:dyDescent="0.25">
      <c r="A1028" s="1288"/>
      <c r="B1028" s="1269"/>
      <c r="C1028" s="1270"/>
      <c r="D1028" s="1271"/>
      <c r="E1028" s="1272"/>
      <c r="F1028" s="1273"/>
      <c r="G1028" s="1279"/>
      <c r="H1028" s="1267"/>
    </row>
    <row r="1029" spans="1:8" ht="12.5" x14ac:dyDescent="0.25">
      <c r="A1029" s="1288"/>
      <c r="B1029" s="1269"/>
      <c r="C1029" s="1270"/>
      <c r="D1029" s="1271"/>
      <c r="E1029" s="1272"/>
      <c r="F1029" s="1273"/>
      <c r="G1029" s="1282"/>
      <c r="H1029" s="1268"/>
    </row>
    <row r="1030" spans="1:8" ht="12.5" x14ac:dyDescent="0.25">
      <c r="A1030" s="1288"/>
      <c r="B1030" s="1269">
        <v>17.109000000000002</v>
      </c>
      <c r="C1030" s="1270" t="s">
        <v>415</v>
      </c>
      <c r="D1030" s="1271" t="s">
        <v>623</v>
      </c>
      <c r="E1030" s="1272" t="s">
        <v>1253</v>
      </c>
      <c r="F1030" s="1273" t="s">
        <v>1155</v>
      </c>
      <c r="G1030" s="1274">
        <v>4</v>
      </c>
      <c r="H1030" s="1276" t="s">
        <v>1158</v>
      </c>
    </row>
    <row r="1031" spans="1:8" ht="12.5" x14ac:dyDescent="0.25">
      <c r="A1031" s="1288"/>
      <c r="B1031" s="1269"/>
      <c r="C1031" s="1270"/>
      <c r="D1031" s="1271"/>
      <c r="E1031" s="1272"/>
      <c r="F1031" s="1273"/>
      <c r="G1031" s="1275"/>
      <c r="H1031" s="1277"/>
    </row>
    <row r="1032" spans="1:8" ht="12.5" x14ac:dyDescent="0.25">
      <c r="A1032" s="1288"/>
      <c r="B1032" s="1269"/>
      <c r="C1032" s="1270"/>
      <c r="D1032" s="1271"/>
      <c r="E1032" s="1272"/>
      <c r="F1032" s="1273"/>
      <c r="G1032" s="1278">
        <v>0</v>
      </c>
      <c r="H1032" s="1266" t="s">
        <v>1159</v>
      </c>
    </row>
    <row r="1033" spans="1:8" ht="12.5" x14ac:dyDescent="0.25">
      <c r="A1033" s="1288"/>
      <c r="B1033" s="1269"/>
      <c r="C1033" s="1270"/>
      <c r="D1033" s="1271"/>
      <c r="E1033" s="1272"/>
      <c r="F1033" s="1273"/>
      <c r="G1033" s="1279"/>
      <c r="H1033" s="1267"/>
    </row>
    <row r="1034" spans="1:8" ht="12.5" x14ac:dyDescent="0.25">
      <c r="A1034" s="1288"/>
      <c r="B1034" s="1269"/>
      <c r="C1034" s="1270"/>
      <c r="D1034" s="1271"/>
      <c r="E1034" s="1272"/>
      <c r="F1034" s="1273"/>
      <c r="G1034" s="1282"/>
      <c r="H1034" s="1268"/>
    </row>
    <row r="1035" spans="1:8" ht="12.5" x14ac:dyDescent="0.25">
      <c r="A1035" s="1288"/>
      <c r="B1035" s="1269">
        <v>17.11</v>
      </c>
      <c r="C1035" s="1270" t="s">
        <v>1160</v>
      </c>
      <c r="D1035" s="1271" t="s">
        <v>623</v>
      </c>
      <c r="E1035" s="1272" t="s">
        <v>1253</v>
      </c>
      <c r="F1035" s="1273" t="s">
        <v>1161</v>
      </c>
      <c r="G1035" s="1274">
        <v>4</v>
      </c>
      <c r="H1035" s="1276" t="s">
        <v>1162</v>
      </c>
    </row>
    <row r="1036" spans="1:8" ht="12.5" x14ac:dyDescent="0.25">
      <c r="A1036" s="1288"/>
      <c r="B1036" s="1269"/>
      <c r="C1036" s="1270"/>
      <c r="D1036" s="1271"/>
      <c r="E1036" s="1272"/>
      <c r="F1036" s="1273"/>
      <c r="G1036" s="1275"/>
      <c r="H1036" s="1277"/>
    </row>
    <row r="1037" spans="1:8" ht="12.5" x14ac:dyDescent="0.25">
      <c r="A1037" s="1288"/>
      <c r="B1037" s="1269"/>
      <c r="C1037" s="1270"/>
      <c r="D1037" s="1271"/>
      <c r="E1037" s="1272"/>
      <c r="F1037" s="1273"/>
      <c r="G1037" s="1278">
        <v>0</v>
      </c>
      <c r="H1037" s="1266" t="s">
        <v>1163</v>
      </c>
    </row>
    <row r="1038" spans="1:8" ht="12.5" x14ac:dyDescent="0.25">
      <c r="A1038" s="1288"/>
      <c r="B1038" s="1269"/>
      <c r="C1038" s="1270"/>
      <c r="D1038" s="1271"/>
      <c r="E1038" s="1272"/>
      <c r="F1038" s="1273"/>
      <c r="G1038" s="1279"/>
      <c r="H1038" s="1267"/>
    </row>
    <row r="1039" spans="1:8" ht="12.5" x14ac:dyDescent="0.25">
      <c r="A1039" s="1288"/>
      <c r="B1039" s="1269"/>
      <c r="C1039" s="1270"/>
      <c r="D1039" s="1271"/>
      <c r="E1039" s="1272"/>
      <c r="F1039" s="1273"/>
      <c r="G1039" s="1282"/>
      <c r="H1039" s="1268"/>
    </row>
    <row r="1040" spans="1:8" ht="12.5" x14ac:dyDescent="0.25">
      <c r="A1040" s="1288"/>
      <c r="B1040" s="1269">
        <v>17.111000000000001</v>
      </c>
      <c r="C1040" s="1270" t="s">
        <v>195</v>
      </c>
      <c r="D1040" s="1271" t="s">
        <v>623</v>
      </c>
      <c r="E1040" s="1272" t="s">
        <v>1253</v>
      </c>
      <c r="F1040" s="1273" t="s">
        <v>1161</v>
      </c>
      <c r="G1040" s="1274">
        <v>4</v>
      </c>
      <c r="H1040" s="1276" t="s">
        <v>1164</v>
      </c>
    </row>
    <row r="1041" spans="1:8" ht="12.5" x14ac:dyDescent="0.25">
      <c r="A1041" s="1288"/>
      <c r="B1041" s="1269"/>
      <c r="C1041" s="1270"/>
      <c r="D1041" s="1271"/>
      <c r="E1041" s="1272"/>
      <c r="F1041" s="1273"/>
      <c r="G1041" s="1275"/>
      <c r="H1041" s="1277"/>
    </row>
    <row r="1042" spans="1:8" ht="12.5" x14ac:dyDescent="0.25">
      <c r="A1042" s="1288"/>
      <c r="B1042" s="1269"/>
      <c r="C1042" s="1270"/>
      <c r="D1042" s="1271"/>
      <c r="E1042" s="1272"/>
      <c r="F1042" s="1273"/>
      <c r="G1042" s="1278">
        <v>0</v>
      </c>
      <c r="H1042" s="1266" t="s">
        <v>1165</v>
      </c>
    </row>
    <row r="1043" spans="1:8" ht="12.5" x14ac:dyDescent="0.25">
      <c r="A1043" s="1288"/>
      <c r="B1043" s="1269"/>
      <c r="C1043" s="1270"/>
      <c r="D1043" s="1271"/>
      <c r="E1043" s="1272"/>
      <c r="F1043" s="1273"/>
      <c r="G1043" s="1279"/>
      <c r="H1043" s="1267"/>
    </row>
    <row r="1044" spans="1:8" ht="12.5" x14ac:dyDescent="0.25">
      <c r="A1044" s="1288"/>
      <c r="B1044" s="1269"/>
      <c r="C1044" s="1270"/>
      <c r="D1044" s="1271"/>
      <c r="E1044" s="1272"/>
      <c r="F1044" s="1273"/>
      <c r="G1044" s="1282"/>
      <c r="H1044" s="1268"/>
    </row>
    <row r="1045" spans="1:8" ht="12.5" x14ac:dyDescent="0.25">
      <c r="A1045" s="1288"/>
      <c r="B1045" s="1269">
        <v>17.111999999999998</v>
      </c>
      <c r="C1045" s="1270" t="s">
        <v>1449</v>
      </c>
      <c r="D1045" s="1271" t="s">
        <v>623</v>
      </c>
      <c r="E1045" s="1272" t="s">
        <v>1253</v>
      </c>
      <c r="F1045" s="1273" t="s">
        <v>1161</v>
      </c>
      <c r="G1045" s="1274">
        <v>4</v>
      </c>
      <c r="H1045" s="1276" t="s">
        <v>1166</v>
      </c>
    </row>
    <row r="1046" spans="1:8" ht="12.5" x14ac:dyDescent="0.25">
      <c r="A1046" s="1288"/>
      <c r="B1046" s="1269"/>
      <c r="C1046" s="1270"/>
      <c r="D1046" s="1271"/>
      <c r="E1046" s="1272"/>
      <c r="F1046" s="1273"/>
      <c r="G1046" s="1279"/>
      <c r="H1046" s="1267"/>
    </row>
    <row r="1047" spans="1:8" ht="12.5" x14ac:dyDescent="0.25">
      <c r="A1047" s="1288"/>
      <c r="B1047" s="1269"/>
      <c r="C1047" s="1270"/>
      <c r="D1047" s="1271"/>
      <c r="E1047" s="1272"/>
      <c r="F1047" s="1273"/>
      <c r="G1047" s="1275"/>
      <c r="H1047" s="1277"/>
    </row>
    <row r="1048" spans="1:8" ht="12.5" x14ac:dyDescent="0.25">
      <c r="A1048" s="1288"/>
      <c r="B1048" s="1269"/>
      <c r="C1048" s="1270"/>
      <c r="D1048" s="1271"/>
      <c r="E1048" s="1272"/>
      <c r="F1048" s="1273"/>
      <c r="G1048" s="1278">
        <v>0</v>
      </c>
      <c r="H1048" s="1266" t="s">
        <v>1167</v>
      </c>
    </row>
    <row r="1049" spans="1:8" ht="12.5" x14ac:dyDescent="0.25">
      <c r="A1049" s="1288"/>
      <c r="B1049" s="1269"/>
      <c r="C1049" s="1270"/>
      <c r="D1049" s="1271"/>
      <c r="E1049" s="1272"/>
      <c r="F1049" s="1273"/>
      <c r="G1049" s="1282"/>
      <c r="H1049" s="1268"/>
    </row>
    <row r="1050" spans="1:8" ht="12.5" x14ac:dyDescent="0.25">
      <c r="A1050" s="1288"/>
      <c r="B1050" s="1269">
        <v>17.113</v>
      </c>
      <c r="C1050" s="1270" t="s">
        <v>196</v>
      </c>
      <c r="D1050" s="1271" t="s">
        <v>623</v>
      </c>
      <c r="E1050" s="1272" t="s">
        <v>1253</v>
      </c>
      <c r="F1050" s="1273" t="s">
        <v>1161</v>
      </c>
      <c r="G1050" s="1274">
        <v>4</v>
      </c>
      <c r="H1050" s="1276" t="s">
        <v>1168</v>
      </c>
    </row>
    <row r="1051" spans="1:8" ht="12.5" x14ac:dyDescent="0.25">
      <c r="A1051" s="1288"/>
      <c r="B1051" s="1269"/>
      <c r="C1051" s="1270"/>
      <c r="D1051" s="1271"/>
      <c r="E1051" s="1272"/>
      <c r="F1051" s="1273"/>
      <c r="G1051" s="1275"/>
      <c r="H1051" s="1277"/>
    </row>
    <row r="1052" spans="1:8" ht="12.5" x14ac:dyDescent="0.25">
      <c r="A1052" s="1288"/>
      <c r="B1052" s="1269"/>
      <c r="C1052" s="1270"/>
      <c r="D1052" s="1271"/>
      <c r="E1052" s="1272"/>
      <c r="F1052" s="1273"/>
      <c r="G1052" s="1278">
        <v>0</v>
      </c>
      <c r="H1052" s="1266" t="s">
        <v>1169</v>
      </c>
    </row>
    <row r="1053" spans="1:8" ht="12.5" x14ac:dyDescent="0.25">
      <c r="A1053" s="1288"/>
      <c r="B1053" s="1269"/>
      <c r="C1053" s="1270"/>
      <c r="D1053" s="1271"/>
      <c r="E1053" s="1272"/>
      <c r="F1053" s="1273"/>
      <c r="G1053" s="1279"/>
      <c r="H1053" s="1267"/>
    </row>
    <row r="1054" spans="1:8" ht="12.5" x14ac:dyDescent="0.25">
      <c r="A1054" s="1288"/>
      <c r="B1054" s="1269"/>
      <c r="C1054" s="1270"/>
      <c r="D1054" s="1271"/>
      <c r="E1054" s="1272"/>
      <c r="F1054" s="1273"/>
      <c r="G1054" s="1282"/>
      <c r="H1054" s="1268"/>
    </row>
    <row r="1055" spans="1:8" ht="12.5" x14ac:dyDescent="0.25">
      <c r="A1055" s="1288"/>
      <c r="B1055" s="1269">
        <v>17.114000000000001</v>
      </c>
      <c r="C1055" s="1270" t="s">
        <v>1170</v>
      </c>
      <c r="D1055" s="1271" t="s">
        <v>623</v>
      </c>
      <c r="E1055" s="1272" t="s">
        <v>1253</v>
      </c>
      <c r="F1055" s="1273" t="s">
        <v>1161</v>
      </c>
      <c r="G1055" s="1274">
        <v>4</v>
      </c>
      <c r="H1055" s="1276" t="s">
        <v>1171</v>
      </c>
    </row>
    <row r="1056" spans="1:8" ht="12.5" x14ac:dyDescent="0.25">
      <c r="A1056" s="1288"/>
      <c r="B1056" s="1269"/>
      <c r="C1056" s="1270"/>
      <c r="D1056" s="1271"/>
      <c r="E1056" s="1272"/>
      <c r="F1056" s="1273"/>
      <c r="G1056" s="1275"/>
      <c r="H1056" s="1277"/>
    </row>
    <row r="1057" spans="1:12" ht="12.5" x14ac:dyDescent="0.25">
      <c r="A1057" s="1288"/>
      <c r="B1057" s="1269"/>
      <c r="C1057" s="1270"/>
      <c r="D1057" s="1271"/>
      <c r="E1057" s="1272"/>
      <c r="F1057" s="1273"/>
      <c r="G1057" s="1278">
        <v>0</v>
      </c>
      <c r="H1057" s="1266" t="s">
        <v>1172</v>
      </c>
    </row>
    <row r="1058" spans="1:12" ht="12.5" x14ac:dyDescent="0.25">
      <c r="A1058" s="1288"/>
      <c r="B1058" s="1269"/>
      <c r="C1058" s="1270"/>
      <c r="D1058" s="1271"/>
      <c r="E1058" s="1272"/>
      <c r="F1058" s="1273"/>
      <c r="G1058" s="1279"/>
      <c r="H1058" s="1267"/>
    </row>
    <row r="1059" spans="1:12" ht="13" thickBot="1" x14ac:dyDescent="0.3">
      <c r="A1059" s="1289"/>
      <c r="B1059" s="1269"/>
      <c r="C1059" s="1270"/>
      <c r="D1059" s="1271"/>
      <c r="E1059" s="1272"/>
      <c r="F1059" s="1273"/>
      <c r="G1059" s="1280"/>
      <c r="H1059" s="1281"/>
    </row>
    <row r="1060" spans="1:12" x14ac:dyDescent="0.35">
      <c r="G1060" s="1124"/>
      <c r="H1060" s="1125"/>
    </row>
    <row r="1061" spans="1:12" x14ac:dyDescent="0.35">
      <c r="G1061" s="1124"/>
      <c r="H1061" s="1125"/>
    </row>
    <row r="1062" spans="1:12" x14ac:dyDescent="0.35">
      <c r="G1062" s="1124"/>
      <c r="H1062" s="1125"/>
    </row>
    <row r="1063" spans="1:12" x14ac:dyDescent="0.35">
      <c r="B1063" s="1122"/>
      <c r="C1063" s="111"/>
      <c r="D1063" s="111"/>
      <c r="E1063" s="111"/>
      <c r="G1063" s="1124"/>
      <c r="H1063" s="1125"/>
    </row>
    <row r="1064" spans="1:12" x14ac:dyDescent="0.35">
      <c r="B1064" s="1122"/>
      <c r="C1064" s="111"/>
      <c r="D1064" s="111"/>
      <c r="E1064" s="111"/>
      <c r="G1064" s="1124"/>
      <c r="H1064" s="1125"/>
    </row>
    <row r="1065" spans="1:12" x14ac:dyDescent="0.35">
      <c r="B1065" s="1122"/>
      <c r="C1065" s="111"/>
      <c r="D1065" s="111"/>
      <c r="E1065" s="111"/>
      <c r="G1065" s="1124"/>
      <c r="H1065" s="1125"/>
    </row>
    <row r="1066" spans="1:12" x14ac:dyDescent="0.35">
      <c r="B1066" s="1122"/>
      <c r="C1066" s="111"/>
      <c r="D1066" s="111"/>
      <c r="E1066" s="111"/>
      <c r="G1066" s="1124"/>
      <c r="H1066" s="1125"/>
    </row>
    <row r="1067" spans="1:12" x14ac:dyDescent="0.35">
      <c r="B1067" s="1122"/>
      <c r="C1067" s="111"/>
      <c r="D1067" s="111"/>
      <c r="E1067" s="111"/>
      <c r="G1067" s="1124"/>
      <c r="H1067" s="1125"/>
    </row>
    <row r="1068" spans="1:12" x14ac:dyDescent="0.35">
      <c r="B1068" s="1122"/>
      <c r="C1068" s="111"/>
      <c r="D1068" s="111"/>
      <c r="E1068" s="111"/>
      <c r="G1068" s="1124"/>
      <c r="H1068" s="1125"/>
    </row>
    <row r="1069" spans="1:12" x14ac:dyDescent="0.35">
      <c r="B1069" s="1122"/>
      <c r="C1069" s="111"/>
      <c r="D1069" s="111"/>
      <c r="E1069" s="111"/>
      <c r="F1069" s="1126"/>
      <c r="G1069" s="1124"/>
      <c r="H1069" s="1125"/>
      <c r="I1069" s="1127"/>
      <c r="J1069" s="1127"/>
      <c r="K1069" s="1127"/>
      <c r="L1069" s="1127"/>
    </row>
    <row r="1070" spans="1:12" x14ac:dyDescent="0.35">
      <c r="B1070" s="1122"/>
      <c r="C1070" s="111"/>
      <c r="D1070" s="111"/>
      <c r="E1070" s="111"/>
      <c r="F1070" s="1126"/>
      <c r="G1070" s="1124"/>
      <c r="H1070" s="1125"/>
      <c r="I1070" s="1127"/>
      <c r="J1070" s="1127"/>
      <c r="K1070" s="1127"/>
      <c r="L1070" s="1127"/>
    </row>
    <row r="1071" spans="1:12" x14ac:dyDescent="0.35">
      <c r="B1071" s="1122"/>
      <c r="C1071" s="111"/>
      <c r="D1071" s="111"/>
      <c r="E1071" s="111"/>
      <c r="F1071" s="1126"/>
      <c r="G1071" s="1124"/>
      <c r="H1071" s="1125"/>
      <c r="I1071" s="1127"/>
      <c r="J1071" s="1127"/>
      <c r="K1071" s="1127"/>
      <c r="L1071" s="1127"/>
    </row>
    <row r="1072" spans="1:12" x14ac:dyDescent="0.35">
      <c r="B1072" s="1122"/>
      <c r="C1072" s="111"/>
      <c r="D1072" s="111"/>
      <c r="E1072" s="111"/>
      <c r="F1072" s="1126"/>
      <c r="G1072" s="1124"/>
      <c r="H1072" s="1125"/>
      <c r="I1072" s="1127"/>
      <c r="J1072" s="1127"/>
      <c r="K1072" s="1127"/>
      <c r="L1072" s="1127"/>
    </row>
    <row r="1073" spans="2:12" x14ac:dyDescent="0.35">
      <c r="B1073" s="1122"/>
      <c r="C1073" s="111"/>
      <c r="D1073" s="111"/>
      <c r="E1073" s="111"/>
      <c r="F1073" s="1126"/>
      <c r="G1073" s="1124"/>
      <c r="H1073" s="1125"/>
      <c r="I1073" s="1127"/>
      <c r="J1073" s="1127"/>
      <c r="K1073" s="1127"/>
      <c r="L1073" s="1127"/>
    </row>
    <row r="1074" spans="2:12" x14ac:dyDescent="0.35">
      <c r="B1074" s="1122"/>
      <c r="C1074" s="111"/>
      <c r="D1074" s="111"/>
      <c r="E1074" s="111"/>
      <c r="F1074" s="1126"/>
      <c r="G1074" s="1124"/>
      <c r="H1074" s="1125"/>
      <c r="I1074" s="1127"/>
      <c r="J1074" s="1127"/>
      <c r="K1074" s="1127"/>
      <c r="L1074" s="1127"/>
    </row>
    <row r="1075" spans="2:12" x14ac:dyDescent="0.35">
      <c r="B1075" s="1122"/>
      <c r="C1075" s="111"/>
      <c r="D1075" s="111"/>
      <c r="E1075" s="111"/>
      <c r="F1075" s="1126"/>
      <c r="G1075" s="1124"/>
      <c r="H1075" s="1125"/>
      <c r="I1075" s="1127"/>
      <c r="J1075" s="1127"/>
      <c r="K1075" s="1127"/>
      <c r="L1075" s="1127"/>
    </row>
    <row r="1076" spans="2:12" x14ac:dyDescent="0.35">
      <c r="B1076" s="1122"/>
      <c r="C1076" s="111"/>
      <c r="D1076" s="111"/>
      <c r="E1076" s="111"/>
      <c r="F1076" s="1126"/>
      <c r="G1076" s="1124"/>
      <c r="H1076" s="1125"/>
      <c r="I1076" s="1127"/>
      <c r="J1076" s="1127"/>
      <c r="K1076" s="1127"/>
      <c r="L1076" s="1127"/>
    </row>
    <row r="1077" spans="2:12" x14ac:dyDescent="0.35">
      <c r="B1077" s="1122"/>
      <c r="C1077" s="111"/>
      <c r="D1077" s="111"/>
      <c r="E1077" s="111"/>
      <c r="F1077" s="1126"/>
      <c r="G1077" s="1124"/>
      <c r="H1077" s="1125"/>
      <c r="I1077" s="1127"/>
      <c r="J1077" s="1127"/>
      <c r="K1077" s="1127"/>
      <c r="L1077" s="1127"/>
    </row>
    <row r="1078" spans="2:12" x14ac:dyDescent="0.35">
      <c r="B1078" s="1122"/>
      <c r="C1078" s="111"/>
      <c r="D1078" s="111"/>
      <c r="E1078" s="111"/>
      <c r="F1078" s="1126"/>
      <c r="G1078" s="1124"/>
      <c r="H1078" s="1125"/>
      <c r="I1078" s="1127"/>
      <c r="J1078" s="1127"/>
      <c r="K1078" s="1127"/>
      <c r="L1078" s="1127"/>
    </row>
    <row r="1079" spans="2:12" x14ac:dyDescent="0.35">
      <c r="B1079" s="1122"/>
      <c r="C1079" s="111"/>
      <c r="D1079" s="111"/>
      <c r="E1079" s="111"/>
      <c r="F1079" s="1126"/>
      <c r="G1079" s="1124"/>
      <c r="H1079" s="1125"/>
      <c r="I1079" s="1127"/>
      <c r="J1079" s="1127"/>
      <c r="K1079" s="1127"/>
      <c r="L1079" s="1127"/>
    </row>
    <row r="1080" spans="2:12" x14ac:dyDescent="0.35">
      <c r="B1080" s="1122"/>
      <c r="C1080" s="111"/>
      <c r="D1080" s="111"/>
      <c r="E1080" s="111"/>
      <c r="F1080" s="1126"/>
      <c r="G1080" s="1124"/>
      <c r="H1080" s="1125"/>
      <c r="I1080" s="1127"/>
      <c r="J1080" s="1127"/>
      <c r="K1080" s="1127"/>
      <c r="L1080" s="1127"/>
    </row>
    <row r="1081" spans="2:12" x14ac:dyDescent="0.35">
      <c r="B1081" s="1122"/>
      <c r="C1081" s="111"/>
      <c r="D1081" s="111"/>
      <c r="E1081" s="111"/>
      <c r="F1081" s="1126"/>
      <c r="G1081" s="1124"/>
      <c r="H1081" s="1125"/>
      <c r="I1081" s="1127"/>
      <c r="J1081" s="1127"/>
      <c r="K1081" s="1127"/>
      <c r="L1081" s="1127"/>
    </row>
    <row r="1082" spans="2:12" x14ac:dyDescent="0.35">
      <c r="B1082" s="1122"/>
      <c r="C1082" s="111"/>
      <c r="D1082" s="111"/>
      <c r="E1082" s="111"/>
      <c r="F1082" s="1126"/>
      <c r="G1082" s="1124"/>
      <c r="H1082" s="1125"/>
      <c r="I1082" s="1127"/>
      <c r="J1082" s="1127"/>
      <c r="K1082" s="1127"/>
      <c r="L1082" s="1127"/>
    </row>
    <row r="1083" spans="2:12" x14ac:dyDescent="0.35">
      <c r="B1083" s="1122"/>
      <c r="C1083" s="111"/>
      <c r="D1083" s="111"/>
      <c r="E1083" s="111"/>
      <c r="F1083" s="1126"/>
      <c r="G1083" s="1124"/>
      <c r="H1083" s="1125"/>
      <c r="I1083" s="1127"/>
      <c r="J1083" s="1127"/>
      <c r="K1083" s="1127"/>
      <c r="L1083" s="1127"/>
    </row>
    <row r="1084" spans="2:12" x14ac:dyDescent="0.35">
      <c r="B1084" s="1122"/>
      <c r="C1084" s="111"/>
      <c r="D1084" s="111"/>
      <c r="E1084" s="111"/>
      <c r="F1084" s="1126"/>
      <c r="G1084" s="1124"/>
      <c r="H1084" s="1125"/>
      <c r="I1084" s="1127"/>
      <c r="J1084" s="1127"/>
      <c r="K1084" s="1127"/>
      <c r="L1084" s="1127"/>
    </row>
    <row r="1085" spans="2:12" x14ac:dyDescent="0.35">
      <c r="B1085" s="1122"/>
      <c r="C1085" s="111"/>
      <c r="D1085" s="111"/>
      <c r="E1085" s="111"/>
      <c r="F1085" s="1126"/>
      <c r="G1085" s="1124"/>
      <c r="H1085" s="1125"/>
      <c r="I1085" s="1127"/>
      <c r="J1085" s="1127"/>
      <c r="K1085" s="1127"/>
      <c r="L1085" s="1127"/>
    </row>
    <row r="1086" spans="2:12" x14ac:dyDescent="0.35">
      <c r="B1086" s="1122"/>
      <c r="C1086" s="111"/>
      <c r="D1086" s="111"/>
      <c r="E1086" s="111"/>
      <c r="F1086" s="1126"/>
      <c r="G1086" s="1124"/>
      <c r="H1086" s="1125"/>
      <c r="I1086" s="1127"/>
      <c r="J1086" s="1127"/>
      <c r="K1086" s="1127"/>
      <c r="L1086" s="1127"/>
    </row>
    <row r="1087" spans="2:12" x14ac:dyDescent="0.35">
      <c r="B1087" s="1122"/>
      <c r="C1087" s="111"/>
      <c r="D1087" s="111"/>
      <c r="E1087" s="111"/>
      <c r="F1087" s="1126"/>
      <c r="G1087" s="1124"/>
      <c r="H1087" s="1125"/>
      <c r="I1087" s="1127"/>
      <c r="J1087" s="1127"/>
      <c r="K1087" s="1127"/>
      <c r="L1087" s="1127"/>
    </row>
    <row r="1088" spans="2:12" x14ac:dyDescent="0.35">
      <c r="B1088" s="1122"/>
      <c r="C1088" s="111"/>
      <c r="D1088" s="111"/>
      <c r="E1088" s="111"/>
      <c r="F1088" s="1126"/>
      <c r="G1088" s="1124"/>
      <c r="H1088" s="1125"/>
      <c r="I1088" s="1127"/>
      <c r="J1088" s="1127"/>
      <c r="K1088" s="1127"/>
      <c r="L1088" s="1127"/>
    </row>
    <row r="1089" spans="2:12" x14ac:dyDescent="0.35">
      <c r="B1089" s="1122"/>
      <c r="C1089" s="111"/>
      <c r="D1089" s="111"/>
      <c r="E1089" s="111"/>
      <c r="F1089" s="1126"/>
      <c r="G1089" s="1124"/>
      <c r="H1089" s="1125"/>
      <c r="I1089" s="1127"/>
      <c r="J1089" s="1127"/>
      <c r="K1089" s="1127"/>
      <c r="L1089" s="1127"/>
    </row>
    <row r="1090" spans="2:12" x14ac:dyDescent="0.35">
      <c r="B1090" s="1122"/>
      <c r="C1090" s="111"/>
      <c r="D1090" s="111"/>
      <c r="E1090" s="111"/>
      <c r="F1090" s="1126"/>
      <c r="G1090" s="1124"/>
      <c r="H1090" s="1125"/>
      <c r="I1090" s="1127"/>
      <c r="J1090" s="1127"/>
      <c r="K1090" s="1127"/>
      <c r="L1090" s="1127"/>
    </row>
    <row r="1091" spans="2:12" x14ac:dyDescent="0.35">
      <c r="B1091" s="1122"/>
      <c r="C1091" s="111"/>
      <c r="D1091" s="111"/>
      <c r="E1091" s="111"/>
      <c r="F1091" s="1126"/>
      <c r="G1091" s="1124"/>
      <c r="H1091" s="1125"/>
      <c r="I1091" s="1127"/>
      <c r="J1091" s="1127"/>
      <c r="K1091" s="1127"/>
      <c r="L1091" s="1127"/>
    </row>
    <row r="1092" spans="2:12" x14ac:dyDescent="0.35">
      <c r="B1092" s="1122"/>
      <c r="C1092" s="111"/>
      <c r="D1092" s="111"/>
      <c r="E1092" s="111"/>
      <c r="F1092" s="1126"/>
      <c r="G1092" s="1124"/>
      <c r="H1092" s="1125"/>
      <c r="I1092" s="1127"/>
      <c r="J1092" s="1127"/>
      <c r="K1092" s="1127"/>
      <c r="L1092" s="1127"/>
    </row>
    <row r="1093" spans="2:12" x14ac:dyDescent="0.35">
      <c r="B1093" s="1122"/>
      <c r="C1093" s="111"/>
      <c r="D1093" s="111"/>
      <c r="E1093" s="111"/>
      <c r="F1093" s="1126"/>
      <c r="G1093" s="1124"/>
      <c r="H1093" s="1125"/>
      <c r="I1093" s="1127"/>
      <c r="J1093" s="1127"/>
      <c r="K1093" s="1127"/>
      <c r="L1093" s="1127"/>
    </row>
    <row r="1094" spans="2:12" x14ac:dyDescent="0.35">
      <c r="B1094" s="1122"/>
      <c r="C1094" s="111"/>
      <c r="D1094" s="111"/>
      <c r="E1094" s="111"/>
      <c r="F1094" s="1126"/>
      <c r="G1094" s="1124"/>
      <c r="H1094" s="1125"/>
      <c r="I1094" s="1127"/>
      <c r="J1094" s="1127"/>
      <c r="K1094" s="1127"/>
      <c r="L1094" s="1127"/>
    </row>
    <row r="1095" spans="2:12" x14ac:dyDescent="0.35">
      <c r="B1095" s="1122"/>
      <c r="C1095" s="111"/>
      <c r="D1095" s="111"/>
      <c r="E1095" s="111"/>
      <c r="F1095" s="1126"/>
      <c r="G1095" s="1124"/>
      <c r="H1095" s="1125"/>
      <c r="I1095" s="1127"/>
      <c r="J1095" s="1127"/>
      <c r="K1095" s="1127"/>
      <c r="L1095" s="1127"/>
    </row>
    <row r="1096" spans="2:12" x14ac:dyDescent="0.35">
      <c r="B1096" s="1122"/>
      <c r="C1096" s="111"/>
      <c r="D1096" s="111"/>
      <c r="E1096" s="111"/>
      <c r="F1096" s="1126"/>
      <c r="G1096" s="1124"/>
      <c r="H1096" s="1125"/>
      <c r="I1096" s="1127"/>
      <c r="J1096" s="1127"/>
      <c r="K1096" s="1127"/>
      <c r="L1096" s="1127"/>
    </row>
    <row r="1097" spans="2:12" x14ac:dyDescent="0.35">
      <c r="B1097" s="1122"/>
      <c r="C1097" s="111"/>
      <c r="D1097" s="111"/>
      <c r="E1097" s="111"/>
      <c r="F1097" s="1126"/>
      <c r="G1097" s="1124"/>
      <c r="H1097" s="1125"/>
      <c r="I1097" s="1127"/>
      <c r="J1097" s="1127"/>
      <c r="K1097" s="1127"/>
      <c r="L1097" s="1127"/>
    </row>
    <row r="1098" spans="2:12" x14ac:dyDescent="0.35">
      <c r="B1098" s="1122"/>
      <c r="C1098" s="111"/>
      <c r="D1098" s="111"/>
      <c r="E1098" s="111"/>
      <c r="F1098" s="1126"/>
      <c r="G1098" s="1124"/>
      <c r="H1098" s="1125"/>
      <c r="I1098" s="1127"/>
      <c r="J1098" s="1127"/>
      <c r="K1098" s="1127"/>
      <c r="L1098" s="1127"/>
    </row>
    <row r="1099" spans="2:12" x14ac:dyDescent="0.35">
      <c r="B1099" s="1122"/>
      <c r="C1099" s="111"/>
      <c r="D1099" s="111"/>
      <c r="E1099" s="111"/>
      <c r="F1099" s="1126"/>
      <c r="G1099" s="1124"/>
      <c r="H1099" s="1125"/>
      <c r="I1099" s="1127"/>
      <c r="J1099" s="1127"/>
      <c r="K1099" s="1127"/>
      <c r="L1099" s="1127"/>
    </row>
    <row r="1100" spans="2:12" x14ac:dyDescent="0.35">
      <c r="B1100" s="1122"/>
      <c r="C1100" s="111"/>
      <c r="D1100" s="111"/>
      <c r="E1100" s="111"/>
      <c r="F1100" s="1126"/>
      <c r="G1100" s="1124"/>
      <c r="H1100" s="1125"/>
      <c r="I1100" s="1127"/>
      <c r="J1100" s="1127"/>
      <c r="K1100" s="1127"/>
      <c r="L1100" s="1127"/>
    </row>
    <row r="1101" spans="2:12" x14ac:dyDescent="0.35">
      <c r="B1101" s="1122"/>
      <c r="C1101" s="111"/>
      <c r="D1101" s="111"/>
      <c r="E1101" s="111"/>
      <c r="F1101" s="1126"/>
      <c r="G1101" s="1124"/>
      <c r="H1101" s="1125"/>
      <c r="I1101" s="1127"/>
      <c r="J1101" s="1127"/>
      <c r="K1101" s="1127"/>
      <c r="L1101" s="1127"/>
    </row>
    <row r="1102" spans="2:12" x14ac:dyDescent="0.35">
      <c r="B1102" s="1122"/>
      <c r="C1102" s="111"/>
      <c r="D1102" s="111"/>
      <c r="E1102" s="111"/>
      <c r="F1102" s="1126"/>
      <c r="G1102" s="1124"/>
      <c r="H1102" s="1125"/>
      <c r="I1102" s="1127"/>
      <c r="J1102" s="1127"/>
      <c r="K1102" s="1127"/>
      <c r="L1102" s="1127"/>
    </row>
    <row r="1103" spans="2:12" x14ac:dyDescent="0.35">
      <c r="B1103" s="1122"/>
      <c r="C1103" s="111"/>
      <c r="D1103" s="111"/>
      <c r="E1103" s="111"/>
      <c r="F1103" s="1126"/>
      <c r="G1103" s="1124"/>
      <c r="H1103" s="1125"/>
      <c r="I1103" s="1127"/>
      <c r="J1103" s="1127"/>
      <c r="K1103" s="1127"/>
      <c r="L1103" s="1127"/>
    </row>
    <row r="1104" spans="2:12" x14ac:dyDescent="0.35">
      <c r="B1104" s="1122"/>
      <c r="C1104" s="111"/>
      <c r="D1104" s="111"/>
      <c r="E1104" s="111"/>
      <c r="F1104" s="1126"/>
      <c r="G1104" s="1124"/>
      <c r="H1104" s="1125"/>
      <c r="I1104" s="1127"/>
      <c r="J1104" s="1127"/>
      <c r="K1104" s="1127"/>
      <c r="L1104" s="1127"/>
    </row>
    <row r="1105" spans="2:12" x14ac:dyDescent="0.35">
      <c r="B1105" s="1122"/>
      <c r="C1105" s="111"/>
      <c r="D1105" s="111"/>
      <c r="E1105" s="111"/>
      <c r="F1105" s="1126"/>
      <c r="G1105" s="1124"/>
      <c r="H1105" s="1125"/>
      <c r="I1105" s="1127"/>
      <c r="J1105" s="1127"/>
      <c r="K1105" s="1127"/>
      <c r="L1105" s="1127"/>
    </row>
    <row r="1106" spans="2:12" x14ac:dyDescent="0.35">
      <c r="B1106" s="1122"/>
      <c r="C1106" s="111"/>
      <c r="D1106" s="111"/>
      <c r="E1106" s="111"/>
      <c r="F1106" s="1126"/>
      <c r="G1106" s="1124"/>
      <c r="H1106" s="1125"/>
      <c r="I1106" s="1127"/>
      <c r="J1106" s="1127"/>
      <c r="K1106" s="1127"/>
      <c r="L1106" s="1127"/>
    </row>
    <row r="1107" spans="2:12" x14ac:dyDescent="0.35">
      <c r="B1107" s="1122"/>
      <c r="C1107" s="111"/>
      <c r="D1107" s="111"/>
      <c r="E1107" s="111"/>
      <c r="F1107" s="1126"/>
      <c r="G1107" s="1124"/>
      <c r="H1107" s="1125"/>
      <c r="I1107" s="1127"/>
      <c r="J1107" s="1127"/>
      <c r="K1107" s="1127"/>
      <c r="L1107" s="1127"/>
    </row>
    <row r="1108" spans="2:12" x14ac:dyDescent="0.35">
      <c r="B1108" s="1122"/>
      <c r="C1108" s="111"/>
      <c r="D1108" s="111"/>
      <c r="E1108" s="111"/>
      <c r="F1108" s="1126"/>
      <c r="G1108" s="1124"/>
      <c r="H1108" s="1125"/>
      <c r="I1108" s="1127"/>
      <c r="J1108" s="1127"/>
      <c r="K1108" s="1127"/>
      <c r="L1108" s="1127"/>
    </row>
    <row r="1109" spans="2:12" x14ac:dyDescent="0.35">
      <c r="B1109" s="1122"/>
      <c r="C1109" s="111"/>
      <c r="D1109" s="111"/>
      <c r="E1109" s="111"/>
      <c r="F1109" s="1126"/>
      <c r="G1109" s="1124"/>
      <c r="H1109" s="1125"/>
      <c r="I1109" s="1127"/>
      <c r="J1109" s="1127"/>
      <c r="K1109" s="1127"/>
      <c r="L1109" s="1127"/>
    </row>
    <row r="1110" spans="2:12" x14ac:dyDescent="0.35">
      <c r="B1110" s="1122"/>
      <c r="C1110" s="111"/>
      <c r="D1110" s="111"/>
      <c r="E1110" s="111"/>
      <c r="F1110" s="1126"/>
      <c r="G1110" s="1124"/>
      <c r="H1110" s="1125"/>
      <c r="I1110" s="1127"/>
      <c r="J1110" s="1127"/>
      <c r="K1110" s="1127"/>
      <c r="L1110" s="1127"/>
    </row>
    <row r="1111" spans="2:12" x14ac:dyDescent="0.35">
      <c r="B1111" s="1122"/>
      <c r="C1111" s="111"/>
      <c r="D1111" s="111"/>
      <c r="E1111" s="111"/>
      <c r="F1111" s="1126"/>
      <c r="G1111" s="1124"/>
      <c r="H1111" s="1125"/>
      <c r="I1111" s="1127"/>
      <c r="J1111" s="1127"/>
      <c r="K1111" s="1127"/>
      <c r="L1111" s="1127"/>
    </row>
    <row r="1112" spans="2:12" x14ac:dyDescent="0.35">
      <c r="B1112" s="1122"/>
      <c r="C1112" s="111"/>
      <c r="D1112" s="111"/>
      <c r="E1112" s="111"/>
      <c r="F1112" s="1126"/>
      <c r="G1112" s="1124"/>
      <c r="H1112" s="1125"/>
      <c r="I1112" s="1127"/>
      <c r="J1112" s="1127"/>
      <c r="K1112" s="1127"/>
      <c r="L1112" s="1127"/>
    </row>
    <row r="1113" spans="2:12" x14ac:dyDescent="0.35">
      <c r="B1113" s="1122"/>
      <c r="C1113" s="111"/>
      <c r="D1113" s="111"/>
      <c r="E1113" s="111"/>
      <c r="F1113" s="1126"/>
      <c r="G1113" s="1124"/>
      <c r="H1113" s="1125"/>
      <c r="I1113" s="1127"/>
      <c r="J1113" s="1127"/>
      <c r="K1113" s="1127"/>
      <c r="L1113" s="1127"/>
    </row>
    <row r="1114" spans="2:12" x14ac:dyDescent="0.35">
      <c r="B1114" s="1122"/>
      <c r="C1114" s="111"/>
      <c r="D1114" s="111"/>
      <c r="E1114" s="111"/>
      <c r="F1114" s="1126"/>
      <c r="G1114" s="1124"/>
      <c r="H1114" s="1125"/>
      <c r="I1114" s="1127"/>
      <c r="J1114" s="1127"/>
      <c r="K1114" s="1127"/>
      <c r="L1114" s="1127"/>
    </row>
    <row r="1115" spans="2:12" x14ac:dyDescent="0.35">
      <c r="B1115" s="1122"/>
      <c r="C1115" s="111"/>
      <c r="D1115" s="111"/>
      <c r="E1115" s="111"/>
      <c r="F1115" s="1126"/>
      <c r="G1115" s="1124"/>
      <c r="H1115" s="1125"/>
      <c r="I1115" s="1127"/>
      <c r="J1115" s="1127"/>
      <c r="K1115" s="1127"/>
      <c r="L1115" s="1127"/>
    </row>
    <row r="1116" spans="2:12" x14ac:dyDescent="0.35">
      <c r="B1116" s="1122"/>
      <c r="C1116" s="111"/>
      <c r="D1116" s="111"/>
      <c r="E1116" s="111"/>
      <c r="F1116" s="1126"/>
      <c r="G1116" s="1124"/>
      <c r="H1116" s="1125"/>
      <c r="I1116" s="1127"/>
      <c r="J1116" s="1127"/>
      <c r="K1116" s="1127"/>
      <c r="L1116" s="1127"/>
    </row>
    <row r="1117" spans="2:12" x14ac:dyDescent="0.35">
      <c r="B1117" s="1122"/>
      <c r="C1117" s="111"/>
      <c r="D1117" s="111"/>
      <c r="E1117" s="111"/>
      <c r="F1117" s="1126"/>
      <c r="G1117" s="1124"/>
      <c r="H1117" s="1125"/>
      <c r="I1117" s="1127"/>
      <c r="J1117" s="1127"/>
      <c r="K1117" s="1127"/>
      <c r="L1117" s="1127"/>
    </row>
    <row r="1118" spans="2:12" x14ac:dyDescent="0.35">
      <c r="B1118" s="1122"/>
      <c r="C1118" s="111"/>
      <c r="D1118" s="111"/>
      <c r="E1118" s="111"/>
      <c r="F1118" s="1126"/>
      <c r="G1118" s="1124"/>
      <c r="H1118" s="1125"/>
      <c r="I1118" s="1127"/>
      <c r="J1118" s="1127"/>
      <c r="K1118" s="1127"/>
      <c r="L1118" s="1127"/>
    </row>
    <row r="1119" spans="2:12" x14ac:dyDescent="0.35">
      <c r="B1119" s="1122"/>
      <c r="C1119" s="111"/>
      <c r="D1119" s="111"/>
      <c r="E1119" s="111"/>
      <c r="F1119" s="1126"/>
      <c r="G1119" s="1124"/>
      <c r="H1119" s="1125"/>
      <c r="I1119" s="1127"/>
      <c r="J1119" s="1127"/>
      <c r="K1119" s="1127"/>
      <c r="L1119" s="1127"/>
    </row>
    <row r="1120" spans="2:12" x14ac:dyDescent="0.35">
      <c r="B1120" s="1122"/>
      <c r="C1120" s="111"/>
      <c r="D1120" s="111"/>
      <c r="E1120" s="111"/>
      <c r="F1120" s="1126"/>
      <c r="G1120" s="1124"/>
      <c r="H1120" s="1125"/>
      <c r="I1120" s="1127"/>
      <c r="J1120" s="1127"/>
      <c r="K1120" s="1127"/>
      <c r="L1120" s="1127"/>
    </row>
    <row r="1121" spans="2:12" x14ac:dyDescent="0.35">
      <c r="B1121" s="1122"/>
      <c r="C1121" s="111"/>
      <c r="D1121" s="111"/>
      <c r="E1121" s="111"/>
      <c r="F1121" s="1126"/>
      <c r="G1121" s="1124"/>
      <c r="H1121" s="1125"/>
      <c r="I1121" s="1127"/>
      <c r="J1121" s="1127"/>
      <c r="K1121" s="1127"/>
      <c r="L1121" s="1127"/>
    </row>
    <row r="1122" spans="2:12" x14ac:dyDescent="0.35">
      <c r="B1122" s="1122"/>
      <c r="C1122" s="111"/>
      <c r="D1122" s="111"/>
      <c r="E1122" s="111"/>
      <c r="F1122" s="1126"/>
      <c r="G1122" s="1124"/>
      <c r="H1122" s="1125"/>
      <c r="I1122" s="1127"/>
      <c r="J1122" s="1127"/>
      <c r="K1122" s="1127"/>
      <c r="L1122" s="1127"/>
    </row>
    <row r="1123" spans="2:12" x14ac:dyDescent="0.35">
      <c r="B1123" s="1122"/>
      <c r="C1123" s="111"/>
      <c r="D1123" s="111"/>
      <c r="E1123" s="111"/>
      <c r="F1123" s="1126"/>
      <c r="G1123" s="1124"/>
      <c r="H1123" s="1125"/>
      <c r="I1123" s="1127"/>
      <c r="J1123" s="1127"/>
      <c r="K1123" s="1127"/>
      <c r="L1123" s="1127"/>
    </row>
    <row r="1124" spans="2:12" x14ac:dyDescent="0.35">
      <c r="B1124" s="1122"/>
      <c r="C1124" s="111"/>
      <c r="D1124" s="111"/>
      <c r="E1124" s="111"/>
      <c r="F1124" s="1126"/>
      <c r="G1124" s="1124"/>
      <c r="H1124" s="1125"/>
      <c r="I1124" s="1127"/>
      <c r="J1124" s="1127"/>
      <c r="K1124" s="1127"/>
      <c r="L1124" s="1127"/>
    </row>
    <row r="1125" spans="2:12" x14ac:dyDescent="0.35">
      <c r="B1125" s="1122"/>
      <c r="C1125" s="111"/>
      <c r="D1125" s="111"/>
      <c r="E1125" s="111"/>
      <c r="F1125" s="1126"/>
      <c r="G1125" s="1124"/>
      <c r="H1125" s="1125"/>
      <c r="I1125" s="1127"/>
      <c r="J1125" s="1127"/>
      <c r="K1125" s="1127"/>
      <c r="L1125" s="1127"/>
    </row>
    <row r="1126" spans="2:12" x14ac:dyDescent="0.35">
      <c r="B1126" s="1122"/>
      <c r="C1126" s="111"/>
      <c r="D1126" s="111"/>
      <c r="E1126" s="111"/>
      <c r="F1126" s="1126"/>
      <c r="G1126" s="1124"/>
      <c r="H1126" s="1125"/>
      <c r="I1126" s="1127"/>
      <c r="J1126" s="1127"/>
      <c r="K1126" s="1127"/>
      <c r="L1126" s="1127"/>
    </row>
    <row r="1127" spans="2:12" x14ac:dyDescent="0.35">
      <c r="B1127" s="1122"/>
      <c r="C1127" s="111"/>
      <c r="D1127" s="111"/>
      <c r="E1127" s="111"/>
      <c r="F1127" s="1126"/>
      <c r="G1127" s="1124"/>
      <c r="H1127" s="1125"/>
      <c r="I1127" s="1127"/>
      <c r="J1127" s="1127"/>
      <c r="K1127" s="1127"/>
      <c r="L1127" s="1127"/>
    </row>
    <row r="1128" spans="2:12" x14ac:dyDescent="0.35">
      <c r="B1128" s="1122"/>
      <c r="C1128" s="111"/>
      <c r="D1128" s="111"/>
      <c r="E1128" s="111"/>
      <c r="F1128" s="1126"/>
      <c r="G1128" s="1124"/>
      <c r="H1128" s="1125"/>
      <c r="I1128" s="1127"/>
      <c r="J1128" s="1127"/>
      <c r="K1128" s="1127"/>
      <c r="L1128" s="1127"/>
    </row>
    <row r="1129" spans="2:12" x14ac:dyDescent="0.35">
      <c r="B1129" s="1122"/>
      <c r="C1129" s="111"/>
      <c r="D1129" s="111"/>
      <c r="E1129" s="111"/>
      <c r="F1129" s="1126"/>
      <c r="G1129" s="1124"/>
      <c r="H1129" s="1125"/>
      <c r="I1129" s="1127"/>
      <c r="J1129" s="1127"/>
      <c r="K1129" s="1127"/>
      <c r="L1129" s="1127"/>
    </row>
    <row r="1130" spans="2:12" x14ac:dyDescent="0.35">
      <c r="B1130" s="1122"/>
      <c r="C1130" s="111"/>
      <c r="D1130" s="111"/>
      <c r="E1130" s="111"/>
      <c r="F1130" s="1126"/>
      <c r="G1130" s="1124"/>
      <c r="H1130" s="1125"/>
      <c r="I1130" s="1127"/>
      <c r="J1130" s="1127"/>
      <c r="K1130" s="1127"/>
      <c r="L1130" s="1127"/>
    </row>
    <row r="1131" spans="2:12" x14ac:dyDescent="0.35">
      <c r="B1131" s="1122"/>
      <c r="C1131" s="111"/>
      <c r="D1131" s="111"/>
      <c r="E1131" s="111"/>
      <c r="F1131" s="1126"/>
      <c r="G1131" s="1124"/>
      <c r="H1131" s="1125"/>
      <c r="I1131" s="1127"/>
      <c r="J1131" s="1127"/>
      <c r="K1131" s="1127"/>
      <c r="L1131" s="1127"/>
    </row>
    <row r="1132" spans="2:12" x14ac:dyDescent="0.35">
      <c r="B1132" s="1122"/>
      <c r="C1132" s="111"/>
      <c r="D1132" s="111"/>
      <c r="E1132" s="111"/>
      <c r="F1132" s="1126"/>
      <c r="G1132" s="1124"/>
      <c r="H1132" s="1125"/>
      <c r="I1132" s="1127"/>
      <c r="J1132" s="1127"/>
      <c r="K1132" s="1127"/>
      <c r="L1132" s="1127"/>
    </row>
    <row r="1133" spans="2:12" x14ac:dyDescent="0.35">
      <c r="B1133" s="1122"/>
      <c r="C1133" s="111"/>
      <c r="D1133" s="111"/>
      <c r="E1133" s="111"/>
      <c r="F1133" s="1126"/>
      <c r="G1133" s="1124"/>
      <c r="H1133" s="1125"/>
      <c r="I1133" s="1127"/>
      <c r="J1133" s="1127"/>
      <c r="K1133" s="1127"/>
      <c r="L1133" s="1127"/>
    </row>
    <row r="1134" spans="2:12" x14ac:dyDescent="0.35">
      <c r="B1134" s="1122"/>
      <c r="C1134" s="111"/>
      <c r="D1134" s="111"/>
      <c r="E1134" s="111"/>
      <c r="F1134" s="1126"/>
      <c r="G1134" s="1124"/>
      <c r="H1134" s="1125"/>
      <c r="I1134" s="1127"/>
      <c r="J1134" s="1127"/>
      <c r="K1134" s="1127"/>
      <c r="L1134" s="1127"/>
    </row>
    <row r="1135" spans="2:12" x14ac:dyDescent="0.35">
      <c r="B1135" s="1122"/>
      <c r="C1135" s="111"/>
      <c r="D1135" s="111"/>
      <c r="E1135" s="111"/>
      <c r="F1135" s="1126"/>
      <c r="G1135" s="1124"/>
      <c r="H1135" s="1125"/>
      <c r="I1135" s="1127"/>
      <c r="J1135" s="1127"/>
      <c r="K1135" s="1127"/>
      <c r="L1135" s="1127"/>
    </row>
    <row r="1136" spans="2:12" x14ac:dyDescent="0.35">
      <c r="B1136" s="1122"/>
      <c r="C1136" s="111"/>
      <c r="D1136" s="111"/>
      <c r="E1136" s="111"/>
      <c r="F1136" s="1126"/>
      <c r="G1136" s="1124"/>
      <c r="H1136" s="1125"/>
      <c r="I1136" s="1127"/>
      <c r="J1136" s="1127"/>
      <c r="K1136" s="1127"/>
      <c r="L1136" s="1127"/>
    </row>
    <row r="1137" spans="2:12" x14ac:dyDescent="0.35">
      <c r="B1137" s="1122"/>
      <c r="C1137" s="111"/>
      <c r="D1137" s="111"/>
      <c r="E1137" s="111"/>
      <c r="F1137" s="1126"/>
      <c r="G1137" s="1124"/>
      <c r="H1137" s="1125"/>
      <c r="I1137" s="1127"/>
      <c r="J1137" s="1127"/>
      <c r="K1137" s="1127"/>
      <c r="L1137" s="1127"/>
    </row>
    <row r="1138" spans="2:12" x14ac:dyDescent="0.35">
      <c r="B1138" s="1122"/>
      <c r="C1138" s="111"/>
      <c r="D1138" s="111"/>
      <c r="E1138" s="111"/>
      <c r="F1138" s="1126"/>
      <c r="G1138" s="1124"/>
      <c r="H1138" s="1125"/>
      <c r="I1138" s="1127"/>
      <c r="J1138" s="1127"/>
      <c r="K1138" s="1127"/>
      <c r="L1138" s="1127"/>
    </row>
    <row r="1139" spans="2:12" x14ac:dyDescent="0.35">
      <c r="B1139" s="1122"/>
      <c r="C1139" s="111"/>
      <c r="D1139" s="111"/>
      <c r="E1139" s="111"/>
      <c r="F1139" s="1126"/>
      <c r="G1139" s="1124"/>
      <c r="H1139" s="1125"/>
      <c r="I1139" s="1127"/>
      <c r="J1139" s="1127"/>
      <c r="K1139" s="1127"/>
      <c r="L1139" s="1127"/>
    </row>
    <row r="1140" spans="2:12" x14ac:dyDescent="0.35">
      <c r="B1140" s="1122"/>
      <c r="C1140" s="111"/>
      <c r="D1140" s="111"/>
      <c r="E1140" s="111"/>
      <c r="F1140" s="1126"/>
      <c r="G1140" s="1124"/>
      <c r="H1140" s="1125"/>
      <c r="I1140" s="1127"/>
      <c r="J1140" s="1127"/>
      <c r="K1140" s="1127"/>
      <c r="L1140" s="1127"/>
    </row>
    <row r="1141" spans="2:12" x14ac:dyDescent="0.35">
      <c r="B1141" s="1122"/>
      <c r="C1141" s="111"/>
      <c r="D1141" s="111"/>
      <c r="E1141" s="111"/>
      <c r="F1141" s="1126"/>
      <c r="G1141" s="1124"/>
      <c r="H1141" s="1125"/>
      <c r="I1141" s="1127"/>
      <c r="J1141" s="1127"/>
      <c r="K1141" s="1127"/>
      <c r="L1141" s="1127"/>
    </row>
    <row r="1142" spans="2:12" x14ac:dyDescent="0.35">
      <c r="B1142" s="1122"/>
      <c r="C1142" s="111"/>
      <c r="D1142" s="111"/>
      <c r="E1142" s="111"/>
      <c r="F1142" s="1126"/>
      <c r="G1142" s="1124"/>
      <c r="H1142" s="1125"/>
      <c r="I1142" s="1127"/>
      <c r="J1142" s="1127"/>
      <c r="K1142" s="1127"/>
      <c r="L1142" s="1127"/>
    </row>
    <row r="1143" spans="2:12" x14ac:dyDescent="0.35">
      <c r="B1143" s="1122"/>
      <c r="C1143" s="111"/>
      <c r="D1143" s="111"/>
      <c r="E1143" s="111"/>
      <c r="F1143" s="1126"/>
      <c r="G1143" s="1124"/>
      <c r="H1143" s="1125"/>
      <c r="I1143" s="1127"/>
      <c r="J1143" s="1127"/>
      <c r="K1143" s="1127"/>
      <c r="L1143" s="1127"/>
    </row>
    <row r="1144" spans="2:12" x14ac:dyDescent="0.35">
      <c r="B1144" s="1122"/>
      <c r="C1144" s="111"/>
      <c r="D1144" s="111"/>
      <c r="E1144" s="111"/>
      <c r="F1144" s="1126"/>
      <c r="G1144" s="1124"/>
      <c r="H1144" s="1125"/>
      <c r="I1144" s="1127"/>
      <c r="J1144" s="1127"/>
      <c r="K1144" s="1127"/>
      <c r="L1144" s="1127"/>
    </row>
    <row r="1145" spans="2:12" x14ac:dyDescent="0.35">
      <c r="B1145" s="1122"/>
      <c r="C1145" s="111"/>
      <c r="D1145" s="111"/>
      <c r="E1145" s="111"/>
      <c r="F1145" s="1126"/>
      <c r="G1145" s="1124"/>
      <c r="H1145" s="1125"/>
      <c r="I1145" s="1127"/>
      <c r="J1145" s="1127"/>
      <c r="K1145" s="1127"/>
      <c r="L1145" s="1127"/>
    </row>
    <row r="1146" spans="2:12" x14ac:dyDescent="0.35">
      <c r="B1146" s="1122"/>
      <c r="C1146" s="111"/>
      <c r="D1146" s="111"/>
      <c r="E1146" s="111"/>
      <c r="F1146" s="1126"/>
      <c r="G1146" s="1124"/>
      <c r="H1146" s="1125"/>
      <c r="I1146" s="1127"/>
      <c r="J1146" s="1127"/>
      <c r="K1146" s="1127"/>
      <c r="L1146" s="1127"/>
    </row>
    <row r="1147" spans="2:12" x14ac:dyDescent="0.35">
      <c r="B1147" s="1122"/>
      <c r="C1147" s="111"/>
      <c r="D1147" s="111"/>
      <c r="E1147" s="111"/>
      <c r="F1147" s="1126"/>
      <c r="G1147" s="1124"/>
      <c r="H1147" s="1125"/>
      <c r="I1147" s="1127"/>
      <c r="J1147" s="1127"/>
      <c r="K1147" s="1127"/>
      <c r="L1147" s="1127"/>
    </row>
    <row r="1148" spans="2:12" x14ac:dyDescent="0.35">
      <c r="B1148" s="1122"/>
      <c r="C1148" s="111"/>
      <c r="D1148" s="111"/>
      <c r="E1148" s="111"/>
      <c r="F1148" s="1126"/>
      <c r="G1148" s="1124"/>
      <c r="H1148" s="1125"/>
      <c r="I1148" s="1127"/>
      <c r="J1148" s="1127"/>
      <c r="K1148" s="1127"/>
      <c r="L1148" s="1127"/>
    </row>
    <row r="1149" spans="2:12" x14ac:dyDescent="0.35">
      <c r="B1149" s="1122"/>
      <c r="C1149" s="111"/>
      <c r="D1149" s="111"/>
      <c r="E1149" s="111"/>
      <c r="F1149" s="1126"/>
      <c r="G1149" s="1124"/>
      <c r="H1149" s="1125"/>
      <c r="I1149" s="1127"/>
      <c r="J1149" s="1127"/>
      <c r="K1149" s="1127"/>
      <c r="L1149" s="1127"/>
    </row>
    <row r="1150" spans="2:12" x14ac:dyDescent="0.35">
      <c r="B1150" s="1122"/>
      <c r="C1150" s="111"/>
      <c r="D1150" s="111"/>
      <c r="E1150" s="111"/>
      <c r="F1150" s="1126"/>
      <c r="G1150" s="1124"/>
      <c r="H1150" s="1125"/>
      <c r="I1150" s="1127"/>
      <c r="J1150" s="1127"/>
      <c r="K1150" s="1127"/>
      <c r="L1150" s="1127"/>
    </row>
    <row r="1151" spans="2:12" x14ac:dyDescent="0.35">
      <c r="B1151" s="1122"/>
      <c r="C1151" s="111"/>
      <c r="D1151" s="111"/>
      <c r="E1151" s="111"/>
      <c r="F1151" s="1126"/>
      <c r="G1151" s="1124"/>
      <c r="H1151" s="1125"/>
      <c r="I1151" s="1127"/>
      <c r="J1151" s="1127"/>
      <c r="K1151" s="1127"/>
      <c r="L1151" s="1127"/>
    </row>
    <row r="1152" spans="2:12" x14ac:dyDescent="0.35">
      <c r="B1152" s="1122"/>
      <c r="C1152" s="111"/>
      <c r="D1152" s="111"/>
      <c r="E1152" s="111"/>
      <c r="F1152" s="1126"/>
      <c r="G1152" s="1124"/>
      <c r="H1152" s="1125"/>
      <c r="I1152" s="1127"/>
      <c r="J1152" s="1127"/>
      <c r="K1152" s="1127"/>
      <c r="L1152" s="1127"/>
    </row>
    <row r="1153" spans="2:12" x14ac:dyDescent="0.35">
      <c r="B1153" s="1122"/>
      <c r="C1153" s="111"/>
      <c r="D1153" s="111"/>
      <c r="E1153" s="111"/>
      <c r="F1153" s="1126"/>
      <c r="G1153" s="1124"/>
      <c r="H1153" s="1125"/>
      <c r="I1153" s="1127"/>
      <c r="J1153" s="1127"/>
      <c r="K1153" s="1127"/>
      <c r="L1153" s="1127"/>
    </row>
    <row r="1154" spans="2:12" x14ac:dyDescent="0.35">
      <c r="B1154" s="1122"/>
      <c r="C1154" s="111"/>
      <c r="D1154" s="111"/>
      <c r="E1154" s="111"/>
      <c r="F1154" s="1126"/>
      <c r="G1154" s="1124"/>
      <c r="H1154" s="1125"/>
      <c r="I1154" s="1127"/>
      <c r="J1154" s="1127"/>
      <c r="K1154" s="1127"/>
      <c r="L1154" s="1127"/>
    </row>
    <row r="1155" spans="2:12" x14ac:dyDescent="0.35">
      <c r="B1155" s="1122"/>
      <c r="C1155" s="111"/>
      <c r="D1155" s="111"/>
      <c r="E1155" s="111"/>
      <c r="F1155" s="1126"/>
      <c r="G1155" s="1124"/>
      <c r="H1155" s="1125"/>
      <c r="I1155" s="1127"/>
      <c r="J1155" s="1127"/>
      <c r="K1155" s="1127"/>
      <c r="L1155" s="1127"/>
    </row>
    <row r="1156" spans="2:12" x14ac:dyDescent="0.35">
      <c r="B1156" s="1122"/>
      <c r="C1156" s="111"/>
      <c r="D1156" s="111"/>
      <c r="E1156" s="111"/>
      <c r="F1156" s="1126"/>
      <c r="G1156" s="1124"/>
      <c r="H1156" s="1125"/>
      <c r="I1156" s="1127"/>
      <c r="J1156" s="1127"/>
      <c r="K1156" s="1127"/>
      <c r="L1156" s="1127"/>
    </row>
    <row r="1157" spans="2:12" x14ac:dyDescent="0.35">
      <c r="B1157" s="1122"/>
      <c r="C1157" s="111"/>
      <c r="D1157" s="111"/>
      <c r="E1157" s="111"/>
      <c r="F1157" s="1126"/>
      <c r="G1157" s="1124"/>
      <c r="H1157" s="1125"/>
      <c r="I1157" s="1127"/>
      <c r="J1157" s="1127"/>
      <c r="K1157" s="1127"/>
      <c r="L1157" s="1127"/>
    </row>
    <row r="1158" spans="2:12" x14ac:dyDescent="0.35">
      <c r="B1158" s="1122"/>
      <c r="C1158" s="111"/>
      <c r="D1158" s="111"/>
      <c r="E1158" s="111"/>
      <c r="F1158" s="1126"/>
      <c r="G1158" s="1124"/>
      <c r="H1158" s="1125"/>
      <c r="I1158" s="1127"/>
      <c r="J1158" s="1127"/>
      <c r="K1158" s="1127"/>
      <c r="L1158" s="1127"/>
    </row>
    <row r="1159" spans="2:12" x14ac:dyDescent="0.35">
      <c r="B1159" s="1122"/>
      <c r="C1159" s="111"/>
      <c r="D1159" s="111"/>
      <c r="E1159" s="111"/>
      <c r="F1159" s="1126"/>
      <c r="G1159" s="1124"/>
      <c r="H1159" s="1125"/>
      <c r="I1159" s="1127"/>
      <c r="J1159" s="1127"/>
      <c r="K1159" s="1127"/>
      <c r="L1159" s="1127"/>
    </row>
    <row r="1160" spans="2:12" x14ac:dyDescent="0.35">
      <c r="B1160" s="1122"/>
      <c r="C1160" s="111"/>
      <c r="D1160" s="111"/>
      <c r="E1160" s="111"/>
      <c r="F1160" s="1126"/>
      <c r="G1160" s="1124"/>
      <c r="H1160" s="1125"/>
      <c r="I1160" s="1127"/>
      <c r="J1160" s="1127"/>
      <c r="K1160" s="1127"/>
      <c r="L1160" s="1127"/>
    </row>
    <row r="1161" spans="2:12" x14ac:dyDescent="0.35">
      <c r="B1161" s="1122"/>
      <c r="C1161" s="111"/>
      <c r="D1161" s="111"/>
      <c r="E1161" s="111"/>
      <c r="F1161" s="1126"/>
      <c r="G1161" s="1124"/>
      <c r="H1161" s="1125"/>
      <c r="I1161" s="1127"/>
      <c r="J1161" s="1127"/>
      <c r="K1161" s="1127"/>
      <c r="L1161" s="1127"/>
    </row>
    <row r="1162" spans="2:12" x14ac:dyDescent="0.35">
      <c r="B1162" s="1122"/>
      <c r="C1162" s="111"/>
      <c r="D1162" s="111"/>
      <c r="E1162" s="111"/>
      <c r="F1162" s="1126"/>
      <c r="G1162" s="1124"/>
      <c r="H1162" s="1125"/>
      <c r="I1162" s="1127"/>
      <c r="J1162" s="1127"/>
      <c r="K1162" s="1127"/>
      <c r="L1162" s="1127"/>
    </row>
    <row r="1163" spans="2:12" x14ac:dyDescent="0.35">
      <c r="B1163" s="1122"/>
      <c r="C1163" s="111"/>
      <c r="D1163" s="111"/>
      <c r="E1163" s="111"/>
      <c r="F1163" s="1126"/>
      <c r="G1163" s="1124"/>
      <c r="H1163" s="1125"/>
      <c r="I1163" s="1127"/>
      <c r="J1163" s="1127"/>
      <c r="K1163" s="1127"/>
      <c r="L1163" s="1127"/>
    </row>
    <row r="1164" spans="2:12" x14ac:dyDescent="0.35">
      <c r="B1164" s="1122"/>
      <c r="C1164" s="111"/>
      <c r="D1164" s="111"/>
      <c r="E1164" s="111"/>
      <c r="F1164" s="1126"/>
      <c r="G1164" s="1124"/>
      <c r="H1164" s="1125"/>
      <c r="I1164" s="1127"/>
      <c r="J1164" s="1127"/>
      <c r="K1164" s="1127"/>
      <c r="L1164" s="1127"/>
    </row>
    <row r="1165" spans="2:12" x14ac:dyDescent="0.35">
      <c r="B1165" s="1122"/>
      <c r="C1165" s="111"/>
      <c r="D1165" s="111"/>
      <c r="E1165" s="111"/>
      <c r="F1165" s="1126"/>
      <c r="G1165" s="1124"/>
      <c r="H1165" s="1125"/>
      <c r="I1165" s="1127"/>
      <c r="J1165" s="1127"/>
      <c r="K1165" s="1127"/>
      <c r="L1165" s="1127"/>
    </row>
    <row r="1166" spans="2:12" x14ac:dyDescent="0.35">
      <c r="B1166" s="1122"/>
      <c r="C1166" s="111"/>
      <c r="D1166" s="111"/>
      <c r="E1166" s="111"/>
      <c r="F1166" s="1126"/>
      <c r="G1166" s="1124"/>
      <c r="H1166" s="1125"/>
      <c r="I1166" s="1127"/>
      <c r="J1166" s="1127"/>
      <c r="K1166" s="1127"/>
      <c r="L1166" s="1127"/>
    </row>
    <row r="1167" spans="2:12" x14ac:dyDescent="0.35">
      <c r="B1167" s="1122"/>
      <c r="C1167" s="111"/>
      <c r="D1167" s="111"/>
      <c r="E1167" s="111"/>
      <c r="F1167" s="1126"/>
      <c r="G1167" s="1124"/>
      <c r="H1167" s="1125"/>
      <c r="I1167" s="1127"/>
      <c r="J1167" s="1127"/>
      <c r="K1167" s="1127"/>
      <c r="L1167" s="1127"/>
    </row>
    <row r="1168" spans="2:12" x14ac:dyDescent="0.35">
      <c r="B1168" s="1122"/>
      <c r="C1168" s="111"/>
      <c r="D1168" s="111"/>
      <c r="E1168" s="111"/>
      <c r="F1168" s="1126"/>
      <c r="G1168" s="1124"/>
      <c r="H1168" s="1125"/>
      <c r="I1168" s="1127"/>
      <c r="J1168" s="1127"/>
      <c r="K1168" s="1127"/>
      <c r="L1168" s="1127"/>
    </row>
    <row r="1169" spans="2:12" x14ac:dyDescent="0.35">
      <c r="B1169" s="1122"/>
      <c r="C1169" s="111"/>
      <c r="D1169" s="111"/>
      <c r="E1169" s="111"/>
      <c r="F1169" s="1126"/>
      <c r="G1169" s="1124"/>
      <c r="H1169" s="1125"/>
      <c r="I1169" s="1127"/>
      <c r="J1169" s="1127"/>
      <c r="K1169" s="1127"/>
      <c r="L1169" s="1127"/>
    </row>
    <row r="1170" spans="2:12" x14ac:dyDescent="0.35">
      <c r="B1170" s="1122"/>
      <c r="C1170" s="111"/>
      <c r="D1170" s="111"/>
      <c r="E1170" s="111"/>
      <c r="F1170" s="1126"/>
      <c r="G1170" s="1124"/>
      <c r="H1170" s="1125"/>
      <c r="I1170" s="1127"/>
      <c r="J1170" s="1127"/>
      <c r="K1170" s="1127"/>
      <c r="L1170" s="1127"/>
    </row>
    <row r="1171" spans="2:12" x14ac:dyDescent="0.35">
      <c r="B1171" s="1122"/>
      <c r="C1171" s="111"/>
      <c r="D1171" s="111"/>
      <c r="E1171" s="111"/>
      <c r="F1171" s="1126"/>
      <c r="G1171" s="1124"/>
      <c r="H1171" s="1125"/>
      <c r="I1171" s="1127"/>
      <c r="J1171" s="1127"/>
      <c r="K1171" s="1127"/>
      <c r="L1171" s="1127"/>
    </row>
    <row r="1172" spans="2:12" x14ac:dyDescent="0.35">
      <c r="B1172" s="1122"/>
      <c r="C1172" s="111"/>
      <c r="D1172" s="111"/>
      <c r="E1172" s="111"/>
      <c r="F1172" s="1126"/>
      <c r="G1172" s="1124"/>
      <c r="H1172" s="1125"/>
      <c r="I1172" s="1127"/>
      <c r="J1172" s="1127"/>
      <c r="K1172" s="1127"/>
      <c r="L1172" s="1127"/>
    </row>
    <row r="1173" spans="2:12" x14ac:dyDescent="0.35">
      <c r="B1173" s="1122"/>
      <c r="C1173" s="111"/>
      <c r="D1173" s="111"/>
      <c r="E1173" s="111"/>
      <c r="F1173" s="1126"/>
      <c r="G1173" s="1124"/>
      <c r="H1173" s="1125"/>
      <c r="I1173" s="1127"/>
      <c r="J1173" s="1127"/>
      <c r="K1173" s="1127"/>
      <c r="L1173" s="1127"/>
    </row>
    <row r="1174" spans="2:12" x14ac:dyDescent="0.35">
      <c r="B1174" s="1122"/>
      <c r="C1174" s="111"/>
      <c r="D1174" s="111"/>
      <c r="E1174" s="111"/>
      <c r="F1174" s="1126"/>
      <c r="G1174" s="1124"/>
      <c r="H1174" s="1125"/>
      <c r="I1174" s="1127"/>
      <c r="J1174" s="1127"/>
      <c r="K1174" s="1127"/>
      <c r="L1174" s="1127"/>
    </row>
    <row r="1175" spans="2:12" x14ac:dyDescent="0.35">
      <c r="B1175" s="1122"/>
      <c r="C1175" s="111"/>
      <c r="D1175" s="111"/>
      <c r="E1175" s="111"/>
      <c r="F1175" s="1126"/>
      <c r="G1175" s="1124"/>
      <c r="H1175" s="1125"/>
      <c r="I1175" s="1127"/>
      <c r="J1175" s="1127"/>
      <c r="K1175" s="1127"/>
      <c r="L1175" s="1127"/>
    </row>
    <row r="1176" spans="2:12" x14ac:dyDescent="0.35">
      <c r="B1176" s="1122"/>
      <c r="C1176" s="111"/>
      <c r="D1176" s="111"/>
      <c r="E1176" s="111"/>
      <c r="F1176" s="1126"/>
      <c r="G1176" s="1124"/>
      <c r="H1176" s="1125"/>
      <c r="I1176" s="1127"/>
      <c r="J1176" s="1127"/>
      <c r="K1176" s="1127"/>
      <c r="L1176" s="1127"/>
    </row>
    <row r="1177" spans="2:12" x14ac:dyDescent="0.35">
      <c r="B1177" s="1122"/>
      <c r="C1177" s="111"/>
      <c r="D1177" s="111"/>
      <c r="E1177" s="111"/>
      <c r="F1177" s="1126"/>
      <c r="G1177" s="1124"/>
      <c r="H1177" s="1125"/>
      <c r="I1177" s="1127"/>
      <c r="J1177" s="1127"/>
      <c r="K1177" s="1127"/>
      <c r="L1177" s="1127"/>
    </row>
    <row r="1178" spans="2:12" x14ac:dyDescent="0.35">
      <c r="B1178" s="1122"/>
      <c r="C1178" s="111"/>
      <c r="D1178" s="111"/>
      <c r="E1178" s="111"/>
      <c r="F1178" s="1126"/>
      <c r="G1178" s="1124"/>
      <c r="H1178" s="1125"/>
      <c r="I1178" s="1127"/>
      <c r="J1178" s="1127"/>
      <c r="K1178" s="1127"/>
      <c r="L1178" s="1127"/>
    </row>
    <row r="1179" spans="2:12" x14ac:dyDescent="0.35">
      <c r="B1179" s="1122"/>
      <c r="C1179" s="111"/>
      <c r="D1179" s="111"/>
      <c r="E1179" s="111"/>
      <c r="F1179" s="1126"/>
      <c r="G1179" s="1124"/>
      <c r="H1179" s="1125"/>
      <c r="I1179" s="1127"/>
      <c r="J1179" s="1127"/>
      <c r="K1179" s="1127"/>
      <c r="L1179" s="1127"/>
    </row>
    <row r="1180" spans="2:12" x14ac:dyDescent="0.35">
      <c r="B1180" s="1122"/>
      <c r="C1180" s="111"/>
      <c r="D1180" s="111"/>
      <c r="E1180" s="111"/>
      <c r="F1180" s="1126"/>
      <c r="G1180" s="1124"/>
      <c r="H1180" s="1125"/>
      <c r="I1180" s="1127"/>
      <c r="J1180" s="1127"/>
      <c r="K1180" s="1127"/>
      <c r="L1180" s="1127"/>
    </row>
    <row r="1181" spans="2:12" x14ac:dyDescent="0.35">
      <c r="B1181" s="1122"/>
      <c r="C1181" s="111"/>
      <c r="D1181" s="111"/>
      <c r="E1181" s="111"/>
      <c r="F1181" s="1126"/>
      <c r="G1181" s="1124"/>
      <c r="H1181" s="1125"/>
      <c r="I1181" s="1127"/>
      <c r="J1181" s="1127"/>
      <c r="K1181" s="1127"/>
      <c r="L1181" s="1127"/>
    </row>
    <row r="1182" spans="2:12" x14ac:dyDescent="0.35">
      <c r="B1182" s="1122"/>
      <c r="C1182" s="111"/>
      <c r="D1182" s="111"/>
      <c r="E1182" s="111"/>
      <c r="F1182" s="1126"/>
      <c r="G1182" s="1124"/>
      <c r="H1182" s="1125"/>
      <c r="I1182" s="1127"/>
      <c r="J1182" s="1127"/>
      <c r="K1182" s="1127"/>
      <c r="L1182" s="1127"/>
    </row>
    <row r="1183" spans="2:12" x14ac:dyDescent="0.35">
      <c r="B1183" s="1122"/>
      <c r="C1183" s="111"/>
      <c r="D1183" s="111"/>
      <c r="E1183" s="111"/>
      <c r="F1183" s="1126"/>
      <c r="G1183" s="1124"/>
      <c r="H1183" s="1125"/>
      <c r="I1183" s="1127"/>
      <c r="J1183" s="1127"/>
      <c r="K1183" s="1127"/>
      <c r="L1183" s="1127"/>
    </row>
    <row r="1184" spans="2:12" x14ac:dyDescent="0.35">
      <c r="B1184" s="1122"/>
      <c r="C1184" s="111"/>
      <c r="D1184" s="111"/>
      <c r="E1184" s="111"/>
      <c r="F1184" s="1126"/>
      <c r="G1184" s="1124"/>
      <c r="H1184" s="1125"/>
      <c r="I1184" s="1127"/>
      <c r="J1184" s="1127"/>
      <c r="K1184" s="1127"/>
      <c r="L1184" s="1127"/>
    </row>
    <row r="1185" spans="2:12" x14ac:dyDescent="0.35">
      <c r="B1185" s="1122"/>
      <c r="C1185" s="111"/>
      <c r="D1185" s="111"/>
      <c r="E1185" s="111"/>
      <c r="F1185" s="1126"/>
      <c r="G1185" s="1124"/>
      <c r="H1185" s="1125"/>
      <c r="I1185" s="1127"/>
      <c r="J1185" s="1127"/>
      <c r="K1185" s="1127"/>
      <c r="L1185" s="1127"/>
    </row>
    <row r="1186" spans="2:12" x14ac:dyDescent="0.35">
      <c r="B1186" s="1122"/>
      <c r="C1186" s="111"/>
      <c r="D1186" s="111"/>
      <c r="E1186" s="111"/>
      <c r="F1186" s="1126"/>
      <c r="G1186" s="1124"/>
      <c r="H1186" s="1125"/>
      <c r="I1186" s="1127"/>
      <c r="J1186" s="1127"/>
      <c r="K1186" s="1127"/>
      <c r="L1186" s="1127"/>
    </row>
    <row r="1187" spans="2:12" x14ac:dyDescent="0.35">
      <c r="B1187" s="1122"/>
      <c r="C1187" s="111"/>
      <c r="D1187" s="111"/>
      <c r="E1187" s="111"/>
      <c r="F1187" s="1126"/>
      <c r="G1187" s="1124"/>
      <c r="H1187" s="1125"/>
      <c r="I1187" s="1127"/>
      <c r="J1187" s="1127"/>
      <c r="K1187" s="1127"/>
      <c r="L1187" s="1127"/>
    </row>
    <row r="1188" spans="2:12" x14ac:dyDescent="0.35">
      <c r="B1188" s="1122"/>
      <c r="C1188" s="111"/>
      <c r="D1188" s="111"/>
      <c r="E1188" s="111"/>
      <c r="F1188" s="1126"/>
      <c r="G1188" s="1124"/>
      <c r="H1188" s="1125"/>
      <c r="I1188" s="1127"/>
      <c r="J1188" s="1127"/>
      <c r="K1188" s="1127"/>
      <c r="L1188" s="1127"/>
    </row>
    <row r="1189" spans="2:12" x14ac:dyDescent="0.35">
      <c r="B1189" s="1122"/>
      <c r="C1189" s="111"/>
      <c r="D1189" s="111"/>
      <c r="E1189" s="111"/>
      <c r="F1189" s="1126"/>
      <c r="G1189" s="1124"/>
      <c r="H1189" s="1125"/>
      <c r="I1189" s="1127"/>
      <c r="J1189" s="1127"/>
      <c r="K1189" s="1127"/>
      <c r="L1189" s="1127"/>
    </row>
    <row r="1190" spans="2:12" x14ac:dyDescent="0.35">
      <c r="B1190" s="1122"/>
      <c r="C1190" s="111"/>
      <c r="D1190" s="111"/>
      <c r="E1190" s="111"/>
      <c r="F1190" s="1126"/>
      <c r="G1190" s="1124"/>
      <c r="H1190" s="1125"/>
      <c r="I1190" s="1127"/>
      <c r="J1190" s="1127"/>
      <c r="K1190" s="1127"/>
      <c r="L1190" s="1127"/>
    </row>
    <row r="1191" spans="2:12" x14ac:dyDescent="0.35">
      <c r="B1191" s="1122"/>
      <c r="C1191" s="111"/>
      <c r="D1191" s="111"/>
      <c r="E1191" s="111"/>
      <c r="F1191" s="1126"/>
      <c r="G1191" s="1124"/>
      <c r="H1191" s="1125"/>
      <c r="I1191" s="1127"/>
      <c r="J1191" s="1127"/>
      <c r="K1191" s="1127"/>
      <c r="L1191" s="1127"/>
    </row>
    <row r="1192" spans="2:12" x14ac:dyDescent="0.35">
      <c r="B1192" s="1122"/>
      <c r="C1192" s="111"/>
      <c r="D1192" s="111"/>
      <c r="E1192" s="111"/>
      <c r="F1192" s="1126"/>
      <c r="G1192" s="1124"/>
      <c r="H1192" s="1125"/>
      <c r="I1192" s="1127"/>
      <c r="J1192" s="1127"/>
      <c r="K1192" s="1127"/>
      <c r="L1192" s="1127"/>
    </row>
    <row r="1193" spans="2:12" x14ac:dyDescent="0.35">
      <c r="B1193" s="1122"/>
      <c r="C1193" s="111"/>
      <c r="D1193" s="111"/>
      <c r="E1193" s="111"/>
      <c r="F1193" s="1126"/>
      <c r="G1193" s="1124"/>
      <c r="H1193" s="1125"/>
      <c r="I1193" s="1127"/>
      <c r="J1193" s="1127"/>
      <c r="K1193" s="1127"/>
      <c r="L1193" s="1127"/>
    </row>
    <row r="1194" spans="2:12" x14ac:dyDescent="0.35">
      <c r="B1194" s="1122"/>
      <c r="C1194" s="111"/>
      <c r="D1194" s="111"/>
      <c r="E1194" s="111"/>
      <c r="F1194" s="1126"/>
      <c r="G1194" s="1124"/>
      <c r="H1194" s="1125"/>
      <c r="I1194" s="1127"/>
      <c r="J1194" s="1127"/>
      <c r="K1194" s="1127"/>
      <c r="L1194" s="1127"/>
    </row>
    <row r="1195" spans="2:12" x14ac:dyDescent="0.35">
      <c r="B1195" s="1122"/>
      <c r="C1195" s="111"/>
      <c r="D1195" s="111"/>
      <c r="E1195" s="111"/>
      <c r="F1195" s="1126"/>
      <c r="G1195" s="1124"/>
      <c r="H1195" s="1125"/>
      <c r="I1195" s="1127"/>
      <c r="J1195" s="1127"/>
      <c r="K1195" s="1127"/>
      <c r="L1195" s="1127"/>
    </row>
    <row r="1196" spans="2:12" x14ac:dyDescent="0.35">
      <c r="B1196" s="1122"/>
      <c r="C1196" s="111"/>
      <c r="D1196" s="111"/>
      <c r="E1196" s="111"/>
      <c r="F1196" s="1126"/>
      <c r="G1196" s="1124"/>
      <c r="H1196" s="1125"/>
      <c r="I1196" s="1127"/>
      <c r="J1196" s="1127"/>
      <c r="K1196" s="1127"/>
      <c r="L1196" s="1127"/>
    </row>
    <row r="1197" spans="2:12" x14ac:dyDescent="0.35">
      <c r="B1197" s="1122"/>
      <c r="C1197" s="111"/>
      <c r="D1197" s="111"/>
      <c r="E1197" s="111"/>
      <c r="F1197" s="1126"/>
      <c r="G1197" s="1124"/>
      <c r="H1197" s="1125"/>
      <c r="I1197" s="1127"/>
      <c r="J1197" s="1127"/>
      <c r="K1197" s="1127"/>
      <c r="L1197" s="1127"/>
    </row>
    <row r="1198" spans="2:12" x14ac:dyDescent="0.35">
      <c r="B1198" s="1122"/>
      <c r="C1198" s="111"/>
      <c r="D1198" s="111"/>
      <c r="E1198" s="111"/>
      <c r="F1198" s="1126"/>
      <c r="G1198" s="1124"/>
      <c r="H1198" s="1125"/>
      <c r="I1198" s="1127"/>
      <c r="J1198" s="1127"/>
      <c r="K1198" s="1127"/>
      <c r="L1198" s="1127"/>
    </row>
    <row r="1199" spans="2:12" x14ac:dyDescent="0.35">
      <c r="B1199" s="1122"/>
      <c r="C1199" s="111"/>
      <c r="D1199" s="111"/>
      <c r="E1199" s="111"/>
      <c r="F1199" s="1126"/>
      <c r="G1199" s="1124"/>
      <c r="H1199" s="1125"/>
      <c r="I1199" s="1127"/>
      <c r="J1199" s="1127"/>
      <c r="K1199" s="1127"/>
      <c r="L1199" s="1127"/>
    </row>
    <row r="1200" spans="2:12" x14ac:dyDescent="0.35">
      <c r="B1200" s="1122"/>
      <c r="C1200" s="111"/>
      <c r="D1200" s="111"/>
      <c r="E1200" s="111"/>
      <c r="F1200" s="1126"/>
      <c r="G1200" s="1124"/>
      <c r="H1200" s="1125"/>
      <c r="I1200" s="1127"/>
      <c r="J1200" s="1127"/>
      <c r="K1200" s="1127"/>
      <c r="L1200" s="1127"/>
    </row>
    <row r="1201" spans="2:12" x14ac:dyDescent="0.35">
      <c r="B1201" s="1122"/>
      <c r="C1201" s="111"/>
      <c r="D1201" s="111"/>
      <c r="E1201" s="111"/>
      <c r="F1201" s="1126"/>
      <c r="G1201" s="1124"/>
      <c r="H1201" s="1125"/>
      <c r="I1201" s="1127"/>
      <c r="J1201" s="1127"/>
      <c r="K1201" s="1127"/>
      <c r="L1201" s="1127"/>
    </row>
    <row r="1202" spans="2:12" x14ac:dyDescent="0.35">
      <c r="B1202" s="1122"/>
      <c r="C1202" s="111"/>
      <c r="D1202" s="111"/>
      <c r="E1202" s="111"/>
      <c r="F1202" s="1126"/>
      <c r="G1202" s="1124"/>
      <c r="H1202" s="1125"/>
      <c r="I1202" s="1127"/>
      <c r="J1202" s="1127"/>
      <c r="K1202" s="1127"/>
      <c r="L1202" s="1127"/>
    </row>
    <row r="1203" spans="2:12" x14ac:dyDescent="0.35">
      <c r="B1203" s="1122"/>
      <c r="C1203" s="111"/>
      <c r="D1203" s="111"/>
      <c r="E1203" s="111"/>
      <c r="F1203" s="1126"/>
      <c r="G1203" s="1124"/>
      <c r="H1203" s="1125"/>
      <c r="I1203" s="1127"/>
      <c r="J1203" s="1127"/>
      <c r="K1203" s="1127"/>
      <c r="L1203" s="1127"/>
    </row>
    <row r="1204" spans="2:12" x14ac:dyDescent="0.35">
      <c r="B1204" s="1122"/>
      <c r="C1204" s="111"/>
      <c r="D1204" s="111"/>
      <c r="E1204" s="111"/>
      <c r="F1204" s="1126"/>
      <c r="G1204" s="1124"/>
      <c r="H1204" s="1125"/>
      <c r="I1204" s="1127"/>
      <c r="J1204" s="1127"/>
      <c r="K1204" s="1127"/>
      <c r="L1204" s="1127"/>
    </row>
    <row r="1205" spans="2:12" x14ac:dyDescent="0.35">
      <c r="B1205" s="1122"/>
      <c r="C1205" s="111"/>
      <c r="D1205" s="111"/>
      <c r="E1205" s="111"/>
      <c r="F1205" s="1126"/>
      <c r="G1205" s="1124"/>
      <c r="H1205" s="1125"/>
      <c r="I1205" s="1127"/>
      <c r="J1205" s="1127"/>
      <c r="K1205" s="1127"/>
      <c r="L1205" s="1127"/>
    </row>
    <row r="1206" spans="2:12" x14ac:dyDescent="0.35">
      <c r="B1206" s="1122"/>
      <c r="C1206" s="111"/>
      <c r="D1206" s="111"/>
      <c r="E1206" s="111"/>
      <c r="F1206" s="1126"/>
      <c r="G1206" s="1124"/>
      <c r="H1206" s="1125"/>
      <c r="I1206" s="1127"/>
      <c r="J1206" s="1127"/>
      <c r="K1206" s="1127"/>
      <c r="L1206" s="1127"/>
    </row>
    <row r="1207" spans="2:12" x14ac:dyDescent="0.35">
      <c r="B1207" s="1122"/>
      <c r="C1207" s="111"/>
      <c r="D1207" s="111"/>
      <c r="E1207" s="111"/>
      <c r="F1207" s="1126"/>
      <c r="G1207" s="1124"/>
      <c r="H1207" s="1125"/>
      <c r="I1207" s="1127"/>
      <c r="J1207" s="1127"/>
      <c r="K1207" s="1127"/>
      <c r="L1207" s="1127"/>
    </row>
    <row r="1208" spans="2:12" x14ac:dyDescent="0.35">
      <c r="B1208" s="1122"/>
      <c r="C1208" s="111"/>
      <c r="D1208" s="111"/>
      <c r="E1208" s="111"/>
      <c r="F1208" s="1126"/>
      <c r="G1208" s="1124"/>
      <c r="H1208" s="1125"/>
      <c r="I1208" s="1127"/>
      <c r="J1208" s="1127"/>
      <c r="K1208" s="1127"/>
      <c r="L1208" s="1127"/>
    </row>
    <row r="1209" spans="2:12" x14ac:dyDescent="0.35">
      <c r="B1209" s="1122"/>
      <c r="C1209" s="111"/>
      <c r="D1209" s="111"/>
      <c r="E1209" s="111"/>
      <c r="F1209" s="1126"/>
      <c r="G1209" s="1124"/>
      <c r="H1209" s="1125"/>
      <c r="I1209" s="1127"/>
      <c r="J1209" s="1127"/>
      <c r="K1209" s="1127"/>
      <c r="L1209" s="1127"/>
    </row>
    <row r="1210" spans="2:12" x14ac:dyDescent="0.35">
      <c r="B1210" s="1122"/>
      <c r="C1210" s="111"/>
      <c r="D1210" s="111"/>
      <c r="E1210" s="111"/>
      <c r="F1210" s="1126"/>
      <c r="G1210" s="1124"/>
      <c r="H1210" s="1125"/>
      <c r="I1210" s="1127"/>
      <c r="J1210" s="1127"/>
      <c r="K1210" s="1127"/>
      <c r="L1210" s="1127"/>
    </row>
    <row r="1211" spans="2:12" x14ac:dyDescent="0.35">
      <c r="B1211" s="1122"/>
      <c r="C1211" s="111"/>
      <c r="D1211" s="111"/>
      <c r="E1211" s="111"/>
      <c r="F1211" s="1126"/>
      <c r="G1211" s="1124"/>
      <c r="H1211" s="1125"/>
      <c r="I1211" s="1127"/>
      <c r="J1211" s="1127"/>
      <c r="K1211" s="1127"/>
      <c r="L1211" s="1127"/>
    </row>
    <row r="1212" spans="2:12" x14ac:dyDescent="0.35">
      <c r="B1212" s="1122"/>
      <c r="C1212" s="111"/>
      <c r="D1212" s="111"/>
      <c r="E1212" s="111"/>
      <c r="F1212" s="1126"/>
      <c r="G1212" s="1124"/>
      <c r="H1212" s="1125"/>
      <c r="I1212" s="1127"/>
      <c r="J1212" s="1127"/>
      <c r="K1212" s="1127"/>
      <c r="L1212" s="1127"/>
    </row>
    <row r="1213" spans="2:12" x14ac:dyDescent="0.35">
      <c r="B1213" s="1122"/>
      <c r="C1213" s="111"/>
      <c r="D1213" s="111"/>
      <c r="E1213" s="111"/>
      <c r="F1213" s="1126"/>
      <c r="G1213" s="1124"/>
      <c r="H1213" s="1125"/>
      <c r="I1213" s="1127"/>
      <c r="J1213" s="1127"/>
      <c r="K1213" s="1127"/>
      <c r="L1213" s="1127"/>
    </row>
    <row r="1214" spans="2:12" x14ac:dyDescent="0.35">
      <c r="B1214" s="1122"/>
      <c r="C1214" s="111"/>
      <c r="D1214" s="111"/>
      <c r="E1214" s="111"/>
      <c r="F1214" s="1126"/>
      <c r="G1214" s="1124"/>
      <c r="H1214" s="1125"/>
      <c r="I1214" s="1127"/>
      <c r="J1214" s="1127"/>
      <c r="K1214" s="1127"/>
      <c r="L1214" s="1127"/>
    </row>
    <row r="1215" spans="2:12" x14ac:dyDescent="0.35">
      <c r="B1215" s="1122"/>
      <c r="C1215" s="111"/>
      <c r="D1215" s="111"/>
      <c r="E1215" s="111"/>
      <c r="F1215" s="1126"/>
      <c r="G1215" s="1124"/>
      <c r="H1215" s="1125"/>
      <c r="I1215" s="1127"/>
      <c r="J1215" s="1127"/>
      <c r="K1215" s="1127"/>
      <c r="L1215" s="1127"/>
    </row>
    <row r="1216" spans="2:12" x14ac:dyDescent="0.35">
      <c r="B1216" s="1122"/>
      <c r="C1216" s="111"/>
      <c r="D1216" s="111"/>
      <c r="E1216" s="111"/>
      <c r="F1216" s="1126"/>
      <c r="G1216" s="1124"/>
      <c r="H1216" s="1125"/>
      <c r="I1216" s="1127"/>
      <c r="J1216" s="1127"/>
      <c r="K1216" s="1127"/>
      <c r="L1216" s="1127"/>
    </row>
    <row r="1217" spans="2:12" x14ac:dyDescent="0.35">
      <c r="B1217" s="1122"/>
      <c r="C1217" s="111"/>
      <c r="D1217" s="111"/>
      <c r="E1217" s="111"/>
      <c r="F1217" s="1126"/>
      <c r="G1217" s="1124"/>
      <c r="H1217" s="1125"/>
      <c r="I1217" s="1127"/>
      <c r="J1217" s="1127"/>
      <c r="K1217" s="1127"/>
      <c r="L1217" s="1127"/>
    </row>
    <row r="1218" spans="2:12" x14ac:dyDescent="0.35">
      <c r="B1218" s="1122"/>
      <c r="C1218" s="111"/>
      <c r="D1218" s="111"/>
      <c r="E1218" s="111"/>
      <c r="F1218" s="1126"/>
      <c r="G1218" s="1124"/>
      <c r="H1218" s="1125"/>
      <c r="I1218" s="1127"/>
      <c r="J1218" s="1127"/>
      <c r="K1218" s="1127"/>
      <c r="L1218" s="1127"/>
    </row>
    <row r="1219" spans="2:12" x14ac:dyDescent="0.35">
      <c r="B1219" s="1122"/>
      <c r="C1219" s="111"/>
      <c r="D1219" s="111"/>
      <c r="E1219" s="111"/>
      <c r="F1219" s="1126"/>
      <c r="G1219" s="1124"/>
      <c r="H1219" s="1125"/>
      <c r="I1219" s="1127"/>
      <c r="J1219" s="1127"/>
      <c r="K1219" s="1127"/>
      <c r="L1219" s="1127"/>
    </row>
    <row r="1220" spans="2:12" x14ac:dyDescent="0.35">
      <c r="B1220" s="1122"/>
      <c r="C1220" s="111"/>
      <c r="D1220" s="111"/>
      <c r="E1220" s="111"/>
      <c r="F1220" s="1126"/>
      <c r="G1220" s="1124"/>
      <c r="H1220" s="1125"/>
      <c r="I1220" s="1127"/>
      <c r="J1220" s="1127"/>
      <c r="K1220" s="1127"/>
      <c r="L1220" s="1127"/>
    </row>
    <row r="1221" spans="2:12" x14ac:dyDescent="0.35">
      <c r="B1221" s="1122"/>
      <c r="C1221" s="111"/>
      <c r="D1221" s="111"/>
      <c r="E1221" s="111"/>
      <c r="F1221" s="1126"/>
      <c r="G1221" s="1124"/>
      <c r="H1221" s="1125"/>
      <c r="I1221" s="1127"/>
      <c r="J1221" s="1127"/>
      <c r="K1221" s="1127"/>
      <c r="L1221" s="1127"/>
    </row>
    <row r="1222" spans="2:12" x14ac:dyDescent="0.35">
      <c r="B1222" s="1122"/>
      <c r="C1222" s="111"/>
      <c r="D1222" s="111"/>
      <c r="E1222" s="111"/>
      <c r="F1222" s="1126"/>
      <c r="G1222" s="1124"/>
      <c r="H1222" s="1125"/>
      <c r="I1222" s="1127"/>
      <c r="J1222" s="1127"/>
      <c r="K1222" s="1127"/>
      <c r="L1222" s="1127"/>
    </row>
    <row r="1223" spans="2:12" x14ac:dyDescent="0.35">
      <c r="B1223" s="1122"/>
      <c r="C1223" s="111"/>
      <c r="D1223" s="111"/>
      <c r="E1223" s="111"/>
      <c r="F1223" s="1126"/>
      <c r="G1223" s="1124"/>
      <c r="H1223" s="1125"/>
      <c r="I1223" s="1127"/>
      <c r="J1223" s="1127"/>
      <c r="K1223" s="1127"/>
      <c r="L1223" s="1127"/>
    </row>
    <row r="1224" spans="2:12" x14ac:dyDescent="0.35">
      <c r="B1224" s="1122"/>
      <c r="C1224" s="111"/>
      <c r="D1224" s="111"/>
      <c r="E1224" s="111"/>
      <c r="F1224" s="1126"/>
      <c r="G1224" s="1124"/>
      <c r="H1224" s="1125"/>
      <c r="I1224" s="1127"/>
      <c r="J1224" s="1127"/>
      <c r="K1224" s="1127"/>
      <c r="L1224" s="1127"/>
    </row>
    <row r="1225" spans="2:12" x14ac:dyDescent="0.35">
      <c r="B1225" s="1122"/>
      <c r="C1225" s="111"/>
      <c r="D1225" s="111"/>
      <c r="E1225" s="111"/>
      <c r="F1225" s="1126"/>
      <c r="G1225" s="1124"/>
      <c r="H1225" s="1125"/>
      <c r="I1225" s="1127"/>
      <c r="J1225" s="1127"/>
      <c r="K1225" s="1127"/>
      <c r="L1225" s="1127"/>
    </row>
    <row r="1226" spans="2:12" x14ac:dyDescent="0.35">
      <c r="B1226" s="1122"/>
      <c r="C1226" s="111"/>
      <c r="D1226" s="111"/>
      <c r="E1226" s="111"/>
      <c r="F1226" s="1126"/>
      <c r="G1226" s="1124"/>
      <c r="H1226" s="1125"/>
      <c r="I1226" s="1127"/>
      <c r="J1226" s="1127"/>
      <c r="K1226" s="1127"/>
      <c r="L1226" s="1127"/>
    </row>
    <row r="1227" spans="2:12" x14ac:dyDescent="0.35">
      <c r="B1227" s="1122"/>
      <c r="C1227" s="111"/>
      <c r="D1227" s="111"/>
      <c r="E1227" s="111"/>
      <c r="F1227" s="1126"/>
      <c r="G1227" s="1124"/>
      <c r="H1227" s="1125"/>
      <c r="I1227" s="1127"/>
      <c r="J1227" s="1127"/>
      <c r="K1227" s="1127"/>
      <c r="L1227" s="1127"/>
    </row>
    <row r="1228" spans="2:12" x14ac:dyDescent="0.35">
      <c r="B1228" s="1122"/>
      <c r="C1228" s="111"/>
      <c r="D1228" s="111"/>
      <c r="E1228" s="111"/>
      <c r="F1228" s="1126"/>
      <c r="G1228" s="1124"/>
      <c r="H1228" s="1125"/>
      <c r="I1228" s="1127"/>
      <c r="J1228" s="1127"/>
      <c r="K1228" s="1127"/>
      <c r="L1228" s="1127"/>
    </row>
    <row r="1229" spans="2:12" x14ac:dyDescent="0.35">
      <c r="B1229" s="1122"/>
      <c r="C1229" s="111"/>
      <c r="D1229" s="111"/>
      <c r="E1229" s="111"/>
      <c r="F1229" s="1126"/>
      <c r="G1229" s="1124"/>
      <c r="H1229" s="1125"/>
      <c r="I1229" s="1127"/>
      <c r="J1229" s="1127"/>
      <c r="K1229" s="1127"/>
      <c r="L1229" s="1127"/>
    </row>
    <row r="1230" spans="2:12" x14ac:dyDescent="0.35">
      <c r="B1230" s="1122"/>
      <c r="C1230" s="111"/>
      <c r="D1230" s="111"/>
      <c r="E1230" s="111"/>
      <c r="F1230" s="1126"/>
      <c r="G1230" s="1124"/>
      <c r="H1230" s="1125"/>
      <c r="I1230" s="1127"/>
      <c r="J1230" s="1127"/>
      <c r="K1230" s="1127"/>
      <c r="L1230" s="1127"/>
    </row>
    <row r="1231" spans="2:12" x14ac:dyDescent="0.35">
      <c r="B1231" s="1122"/>
      <c r="C1231" s="111"/>
      <c r="D1231" s="111"/>
      <c r="E1231" s="111"/>
      <c r="F1231" s="1126"/>
      <c r="G1231" s="1124"/>
      <c r="H1231" s="1125"/>
      <c r="I1231" s="1127"/>
      <c r="J1231" s="1127"/>
      <c r="K1231" s="1127"/>
      <c r="L1231" s="1127"/>
    </row>
    <row r="1232" spans="2:12" x14ac:dyDescent="0.35">
      <c r="B1232" s="1122"/>
      <c r="C1232" s="111"/>
      <c r="D1232" s="111"/>
      <c r="E1232" s="111"/>
      <c r="F1232" s="1126"/>
      <c r="G1232" s="1124"/>
      <c r="H1232" s="1125"/>
      <c r="I1232" s="1127"/>
      <c r="J1232" s="1127"/>
      <c r="K1232" s="1127"/>
      <c r="L1232" s="1127"/>
    </row>
    <row r="1233" spans="2:12" x14ac:dyDescent="0.35">
      <c r="B1233" s="1122"/>
      <c r="C1233" s="111"/>
      <c r="D1233" s="111"/>
      <c r="E1233" s="111"/>
      <c r="F1233" s="1126"/>
      <c r="G1233" s="1124"/>
      <c r="H1233" s="1125"/>
      <c r="I1233" s="1127"/>
      <c r="J1233" s="1127"/>
      <c r="K1233" s="1127"/>
      <c r="L1233" s="1127"/>
    </row>
    <row r="1234" spans="2:12" x14ac:dyDescent="0.35">
      <c r="B1234" s="1122"/>
      <c r="C1234" s="111"/>
      <c r="D1234" s="111"/>
      <c r="E1234" s="111"/>
      <c r="F1234" s="1126"/>
      <c r="G1234" s="1124"/>
      <c r="H1234" s="1125"/>
      <c r="I1234" s="1127"/>
      <c r="J1234" s="1127"/>
      <c r="K1234" s="1127"/>
      <c r="L1234" s="1127"/>
    </row>
    <row r="1235" spans="2:12" x14ac:dyDescent="0.35">
      <c r="B1235" s="1122"/>
      <c r="C1235" s="111"/>
      <c r="D1235" s="111"/>
      <c r="E1235" s="111"/>
      <c r="F1235" s="1126"/>
      <c r="G1235" s="1124"/>
      <c r="H1235" s="1125"/>
      <c r="I1235" s="1127"/>
      <c r="J1235" s="1127"/>
      <c r="K1235" s="1127"/>
      <c r="L1235" s="1127"/>
    </row>
    <row r="1236" spans="2:12" x14ac:dyDescent="0.35">
      <c r="B1236" s="1122"/>
      <c r="C1236" s="111"/>
      <c r="D1236" s="111"/>
      <c r="E1236" s="111"/>
      <c r="F1236" s="1126"/>
      <c r="G1236" s="1124"/>
      <c r="H1236" s="1125"/>
      <c r="I1236" s="1127"/>
      <c r="J1236" s="1127"/>
      <c r="K1236" s="1127"/>
      <c r="L1236" s="1127"/>
    </row>
    <row r="1237" spans="2:12" x14ac:dyDescent="0.35">
      <c r="B1237" s="1122"/>
      <c r="C1237" s="111"/>
      <c r="D1237" s="111"/>
      <c r="E1237" s="111"/>
      <c r="F1237" s="1126"/>
      <c r="G1237" s="1124"/>
      <c r="H1237" s="1125"/>
      <c r="I1237" s="1127"/>
      <c r="J1237" s="1127"/>
      <c r="K1237" s="1127"/>
      <c r="L1237" s="1127"/>
    </row>
    <row r="1238" spans="2:12" x14ac:dyDescent="0.35">
      <c r="B1238" s="1122"/>
      <c r="C1238" s="111"/>
      <c r="D1238" s="111"/>
      <c r="E1238" s="111"/>
      <c r="F1238" s="1126"/>
      <c r="G1238" s="1124"/>
      <c r="H1238" s="1125"/>
      <c r="I1238" s="1127"/>
      <c r="J1238" s="1127"/>
      <c r="K1238" s="1127"/>
      <c r="L1238" s="1127"/>
    </row>
    <row r="1239" spans="2:12" x14ac:dyDescent="0.35">
      <c r="B1239" s="1122"/>
      <c r="C1239" s="111"/>
      <c r="D1239" s="111"/>
      <c r="E1239" s="111"/>
      <c r="F1239" s="1126"/>
      <c r="G1239" s="1124"/>
      <c r="H1239" s="1125"/>
      <c r="I1239" s="1127"/>
      <c r="J1239" s="1127"/>
      <c r="K1239" s="1127"/>
      <c r="L1239" s="1127"/>
    </row>
    <row r="1240" spans="2:12" x14ac:dyDescent="0.35">
      <c r="B1240" s="1122"/>
      <c r="C1240" s="111"/>
      <c r="D1240" s="111"/>
      <c r="E1240" s="111"/>
      <c r="F1240" s="1126"/>
      <c r="G1240" s="1124"/>
      <c r="H1240" s="1125"/>
      <c r="I1240" s="1127"/>
      <c r="J1240" s="1127"/>
      <c r="K1240" s="1127"/>
      <c r="L1240" s="1127"/>
    </row>
    <row r="1241" spans="2:12" x14ac:dyDescent="0.35">
      <c r="B1241" s="1122"/>
      <c r="C1241" s="111"/>
      <c r="D1241" s="111"/>
      <c r="E1241" s="111"/>
      <c r="F1241" s="1126"/>
      <c r="G1241" s="1124"/>
      <c r="H1241" s="1125"/>
      <c r="I1241" s="1127"/>
      <c r="J1241" s="1127"/>
      <c r="K1241" s="1127"/>
      <c r="L1241" s="1127"/>
    </row>
    <row r="1242" spans="2:12" x14ac:dyDescent="0.35">
      <c r="B1242" s="1122"/>
      <c r="C1242" s="111"/>
      <c r="D1242" s="111"/>
      <c r="E1242" s="111"/>
      <c r="F1242" s="1126"/>
      <c r="G1242" s="1124"/>
      <c r="H1242" s="1125"/>
      <c r="I1242" s="1127"/>
      <c r="J1242" s="1127"/>
      <c r="K1242" s="1127"/>
      <c r="L1242" s="1127"/>
    </row>
    <row r="1243" spans="2:12" x14ac:dyDescent="0.35">
      <c r="B1243" s="1122"/>
      <c r="C1243" s="111"/>
      <c r="D1243" s="111"/>
      <c r="E1243" s="111"/>
      <c r="F1243" s="1126"/>
      <c r="G1243" s="1124"/>
      <c r="H1243" s="1125"/>
      <c r="I1243" s="1127"/>
      <c r="J1243" s="1127"/>
      <c r="K1243" s="1127"/>
      <c r="L1243" s="1127"/>
    </row>
    <row r="1244" spans="2:12" x14ac:dyDescent="0.35">
      <c r="B1244" s="1122"/>
      <c r="C1244" s="111"/>
      <c r="D1244" s="111"/>
      <c r="E1244" s="111"/>
      <c r="F1244" s="1126"/>
      <c r="G1244" s="1124"/>
      <c r="H1244" s="1125"/>
      <c r="I1244" s="1127"/>
      <c r="J1244" s="1127"/>
      <c r="K1244" s="1127"/>
      <c r="L1244" s="1127"/>
    </row>
    <row r="1245" spans="2:12" x14ac:dyDescent="0.35">
      <c r="B1245" s="1122"/>
      <c r="C1245" s="111"/>
      <c r="D1245" s="111"/>
      <c r="E1245" s="111"/>
      <c r="F1245" s="1126"/>
      <c r="G1245" s="1124"/>
      <c r="H1245" s="1125"/>
      <c r="I1245" s="1127"/>
      <c r="J1245" s="1127"/>
      <c r="K1245" s="1127"/>
      <c r="L1245" s="1127"/>
    </row>
    <row r="1246" spans="2:12" x14ac:dyDescent="0.35">
      <c r="B1246" s="1122"/>
      <c r="C1246" s="111"/>
      <c r="D1246" s="111"/>
      <c r="E1246" s="111"/>
      <c r="F1246" s="1126"/>
      <c r="G1246" s="1124"/>
      <c r="H1246" s="1125"/>
      <c r="I1246" s="1127"/>
      <c r="J1246" s="1127"/>
      <c r="K1246" s="1127"/>
      <c r="L1246" s="1127"/>
    </row>
    <row r="1247" spans="2:12" x14ac:dyDescent="0.35">
      <c r="B1247" s="1122"/>
      <c r="C1247" s="111"/>
      <c r="D1247" s="111"/>
      <c r="E1247" s="111"/>
      <c r="F1247" s="1126"/>
      <c r="G1247" s="1124"/>
      <c r="H1247" s="1125"/>
      <c r="I1247" s="1127"/>
      <c r="J1247" s="1127"/>
      <c r="K1247" s="1127"/>
      <c r="L1247" s="1127"/>
    </row>
    <row r="1248" spans="2:12" x14ac:dyDescent="0.35">
      <c r="B1248" s="1122"/>
      <c r="C1248" s="111"/>
      <c r="D1248" s="111"/>
      <c r="E1248" s="111"/>
      <c r="F1248" s="1126"/>
      <c r="G1248" s="1124"/>
      <c r="H1248" s="1125"/>
      <c r="I1248" s="1127"/>
      <c r="J1248" s="1127"/>
      <c r="K1248" s="1127"/>
      <c r="L1248" s="1127"/>
    </row>
    <row r="1249" spans="2:12" x14ac:dyDescent="0.35">
      <c r="B1249" s="1122"/>
      <c r="C1249" s="111"/>
      <c r="D1249" s="111"/>
      <c r="E1249" s="111"/>
      <c r="F1249" s="1126"/>
      <c r="G1249" s="1124"/>
      <c r="H1249" s="1125"/>
      <c r="I1249" s="1127"/>
      <c r="J1249" s="1127"/>
      <c r="K1249" s="1127"/>
      <c r="L1249" s="1127"/>
    </row>
    <row r="1250" spans="2:12" x14ac:dyDescent="0.35">
      <c r="B1250" s="1122"/>
      <c r="C1250" s="111"/>
      <c r="D1250" s="111"/>
      <c r="E1250" s="111"/>
      <c r="F1250" s="1126"/>
      <c r="G1250" s="1124"/>
      <c r="H1250" s="1125"/>
      <c r="I1250" s="1127"/>
      <c r="J1250" s="1127"/>
      <c r="K1250" s="1127"/>
      <c r="L1250" s="1127"/>
    </row>
    <row r="1251" spans="2:12" x14ac:dyDescent="0.35">
      <c r="B1251" s="1122"/>
      <c r="C1251" s="111"/>
      <c r="D1251" s="111"/>
      <c r="E1251" s="111"/>
      <c r="F1251" s="1126"/>
      <c r="G1251" s="1124"/>
      <c r="H1251" s="1125"/>
      <c r="I1251" s="1127"/>
      <c r="J1251" s="1127"/>
      <c r="K1251" s="1127"/>
      <c r="L1251" s="1127"/>
    </row>
    <row r="1252" spans="2:12" x14ac:dyDescent="0.35">
      <c r="B1252" s="1122"/>
      <c r="C1252" s="111"/>
      <c r="D1252" s="111"/>
      <c r="E1252" s="111"/>
      <c r="F1252" s="1126"/>
      <c r="G1252" s="1124"/>
      <c r="H1252" s="1125"/>
      <c r="I1252" s="1127"/>
      <c r="J1252" s="1127"/>
      <c r="K1252" s="1127"/>
      <c r="L1252" s="1127"/>
    </row>
    <row r="1253" spans="2:12" x14ac:dyDescent="0.35">
      <c r="B1253" s="1122"/>
      <c r="C1253" s="111"/>
      <c r="D1253" s="111"/>
      <c r="E1253" s="111"/>
      <c r="F1253" s="1126"/>
      <c r="G1253" s="1124"/>
      <c r="H1253" s="1125"/>
      <c r="I1253" s="1127"/>
      <c r="J1253" s="1127"/>
      <c r="K1253" s="1127"/>
      <c r="L1253" s="1127"/>
    </row>
    <row r="1254" spans="2:12" x14ac:dyDescent="0.35">
      <c r="B1254" s="1122"/>
      <c r="C1254" s="111"/>
      <c r="D1254" s="111"/>
      <c r="E1254" s="111"/>
      <c r="F1254" s="1126"/>
      <c r="G1254" s="1124"/>
      <c r="H1254" s="1125"/>
      <c r="I1254" s="1127"/>
      <c r="J1254" s="1127"/>
      <c r="K1254" s="1127"/>
      <c r="L1254" s="1127"/>
    </row>
    <row r="1255" spans="2:12" x14ac:dyDescent="0.35">
      <c r="B1255" s="1122"/>
      <c r="C1255" s="111"/>
      <c r="D1255" s="111"/>
      <c r="E1255" s="111"/>
      <c r="F1255" s="1126"/>
      <c r="G1255" s="1124"/>
      <c r="H1255" s="1125"/>
      <c r="I1255" s="1127"/>
      <c r="J1255" s="1127"/>
      <c r="K1255" s="1127"/>
      <c r="L1255" s="1127"/>
    </row>
    <row r="1256" spans="2:12" x14ac:dyDescent="0.35">
      <c r="B1256" s="1122"/>
      <c r="C1256" s="111"/>
      <c r="D1256" s="111"/>
      <c r="E1256" s="111"/>
      <c r="F1256" s="1126"/>
      <c r="G1256" s="1124"/>
      <c r="H1256" s="1125"/>
      <c r="I1256" s="1127"/>
      <c r="J1256" s="1127"/>
      <c r="K1256" s="1127"/>
      <c r="L1256" s="1127"/>
    </row>
    <row r="1257" spans="2:12" x14ac:dyDescent="0.35">
      <c r="B1257" s="1122"/>
      <c r="C1257" s="111"/>
      <c r="D1257" s="111"/>
      <c r="E1257" s="111"/>
      <c r="F1257" s="1126"/>
      <c r="G1257" s="1124"/>
      <c r="H1257" s="1125"/>
      <c r="I1257" s="1127"/>
      <c r="J1257" s="1127"/>
      <c r="K1257" s="1127"/>
      <c r="L1257" s="1127"/>
    </row>
    <row r="1258" spans="2:12" x14ac:dyDescent="0.35">
      <c r="B1258" s="1122"/>
      <c r="C1258" s="111"/>
      <c r="D1258" s="111"/>
      <c r="E1258" s="111"/>
      <c r="F1258" s="1126"/>
      <c r="G1258" s="1124"/>
      <c r="H1258" s="1125"/>
      <c r="I1258" s="1127"/>
      <c r="J1258" s="1127"/>
      <c r="K1258" s="1127"/>
      <c r="L1258" s="1127"/>
    </row>
    <row r="1259" spans="2:12" x14ac:dyDescent="0.35">
      <c r="B1259" s="1122"/>
      <c r="C1259" s="111"/>
      <c r="D1259" s="111"/>
      <c r="E1259" s="111"/>
      <c r="F1259" s="1126"/>
      <c r="G1259" s="1124"/>
      <c r="H1259" s="1125"/>
      <c r="I1259" s="1127"/>
      <c r="J1259" s="1127"/>
      <c r="K1259" s="1127"/>
      <c r="L1259" s="1127"/>
    </row>
    <row r="1260" spans="2:12" x14ac:dyDescent="0.35">
      <c r="B1260" s="1122"/>
      <c r="C1260" s="111"/>
      <c r="D1260" s="111"/>
      <c r="E1260" s="111"/>
      <c r="F1260" s="1126"/>
      <c r="G1260" s="1124"/>
      <c r="H1260" s="1125"/>
      <c r="I1260" s="1127"/>
      <c r="J1260" s="1127"/>
      <c r="K1260" s="1127"/>
      <c r="L1260" s="1127"/>
    </row>
    <row r="1261" spans="2:12" x14ac:dyDescent="0.35">
      <c r="B1261" s="1122"/>
      <c r="C1261" s="111"/>
      <c r="D1261" s="111"/>
      <c r="E1261" s="111"/>
      <c r="F1261" s="1126"/>
      <c r="G1261" s="1124"/>
      <c r="H1261" s="1125"/>
      <c r="I1261" s="1127"/>
      <c r="J1261" s="1127"/>
      <c r="K1261" s="1127"/>
      <c r="L1261" s="1127"/>
    </row>
    <row r="1262" spans="2:12" x14ac:dyDescent="0.35">
      <c r="B1262" s="1122"/>
      <c r="C1262" s="111"/>
      <c r="D1262" s="111"/>
      <c r="E1262" s="111"/>
      <c r="F1262" s="1126"/>
      <c r="G1262" s="1124"/>
      <c r="H1262" s="1125"/>
      <c r="I1262" s="1127"/>
      <c r="J1262" s="1127"/>
      <c r="K1262" s="1127"/>
      <c r="L1262" s="1127"/>
    </row>
    <row r="1263" spans="2:12" x14ac:dyDescent="0.35">
      <c r="B1263" s="1122"/>
      <c r="C1263" s="111"/>
      <c r="D1263" s="111"/>
      <c r="E1263" s="111"/>
      <c r="F1263" s="1126"/>
      <c r="G1263" s="1124"/>
      <c r="H1263" s="1125"/>
      <c r="I1263" s="1127"/>
      <c r="J1263" s="1127"/>
      <c r="K1263" s="1127"/>
      <c r="L1263" s="1127"/>
    </row>
    <row r="1264" spans="2:12" x14ac:dyDescent="0.35">
      <c r="B1264" s="1122"/>
      <c r="C1264" s="111"/>
      <c r="D1264" s="111"/>
      <c r="E1264" s="111"/>
      <c r="F1264" s="1126"/>
      <c r="G1264" s="1124"/>
      <c r="H1264" s="1125"/>
      <c r="I1264" s="1127"/>
      <c r="J1264" s="1127"/>
      <c r="K1264" s="1127"/>
      <c r="L1264" s="1127"/>
    </row>
    <row r="1265" spans="2:12" x14ac:dyDescent="0.35">
      <c r="B1265" s="1122"/>
      <c r="C1265" s="111"/>
      <c r="D1265" s="111"/>
      <c r="E1265" s="111"/>
      <c r="F1265" s="1126"/>
      <c r="G1265" s="1124"/>
      <c r="H1265" s="1125"/>
      <c r="I1265" s="1127"/>
      <c r="J1265" s="1127"/>
      <c r="K1265" s="1127"/>
      <c r="L1265" s="1127"/>
    </row>
    <row r="1266" spans="2:12" x14ac:dyDescent="0.35">
      <c r="B1266" s="1122"/>
      <c r="C1266" s="111"/>
      <c r="D1266" s="111"/>
      <c r="E1266" s="111"/>
      <c r="F1266" s="1126"/>
      <c r="G1266" s="1124"/>
      <c r="H1266" s="1125"/>
      <c r="I1266" s="1127"/>
      <c r="J1266" s="1127"/>
      <c r="K1266" s="1127"/>
      <c r="L1266" s="1127"/>
    </row>
    <row r="1267" spans="2:12" x14ac:dyDescent="0.35">
      <c r="B1267" s="1122"/>
      <c r="C1267" s="111"/>
      <c r="D1267" s="111"/>
      <c r="E1267" s="111"/>
      <c r="F1267" s="1126"/>
      <c r="G1267" s="1124"/>
      <c r="H1267" s="1125"/>
      <c r="I1267" s="1127"/>
      <c r="J1267" s="1127"/>
      <c r="K1267" s="1127"/>
      <c r="L1267" s="1127"/>
    </row>
    <row r="1268" spans="2:12" x14ac:dyDescent="0.35">
      <c r="B1268" s="1122"/>
      <c r="C1268" s="111"/>
      <c r="D1268" s="111"/>
      <c r="E1268" s="111"/>
      <c r="F1268" s="1126"/>
      <c r="G1268" s="1124"/>
      <c r="H1268" s="1125"/>
      <c r="I1268" s="1127"/>
      <c r="J1268" s="1127"/>
      <c r="K1268" s="1127"/>
      <c r="L1268" s="1127"/>
    </row>
    <row r="1269" spans="2:12" x14ac:dyDescent="0.35">
      <c r="B1269" s="1122"/>
      <c r="C1269" s="111"/>
      <c r="D1269" s="111"/>
      <c r="E1269" s="111"/>
      <c r="F1269" s="1126"/>
      <c r="G1269" s="1124"/>
      <c r="H1269" s="1125"/>
      <c r="I1269" s="1127"/>
      <c r="J1269" s="1127"/>
      <c r="K1269" s="1127"/>
      <c r="L1269" s="1127"/>
    </row>
    <row r="1270" spans="2:12" x14ac:dyDescent="0.35">
      <c r="B1270" s="1122"/>
      <c r="C1270" s="111"/>
      <c r="D1270" s="111"/>
      <c r="E1270" s="111"/>
      <c r="F1270" s="1126"/>
      <c r="G1270" s="1124"/>
      <c r="H1270" s="1125"/>
      <c r="I1270" s="1127"/>
      <c r="J1270" s="1127"/>
      <c r="K1270" s="1127"/>
      <c r="L1270" s="1127"/>
    </row>
    <row r="1271" spans="2:12" x14ac:dyDescent="0.35">
      <c r="B1271" s="1122"/>
      <c r="C1271" s="111"/>
      <c r="D1271" s="111"/>
      <c r="E1271" s="111"/>
      <c r="F1271" s="1126"/>
      <c r="G1271" s="1124"/>
      <c r="H1271" s="1125"/>
      <c r="I1271" s="1127"/>
      <c r="J1271" s="1127"/>
      <c r="K1271" s="1127"/>
      <c r="L1271" s="1127"/>
    </row>
    <row r="1272" spans="2:12" x14ac:dyDescent="0.35">
      <c r="B1272" s="1122"/>
      <c r="C1272" s="111"/>
      <c r="D1272" s="111"/>
      <c r="E1272" s="111"/>
      <c r="F1272" s="1126"/>
      <c r="G1272" s="1124"/>
      <c r="H1272" s="1125"/>
      <c r="I1272" s="1127"/>
      <c r="J1272" s="1127"/>
      <c r="K1272" s="1127"/>
      <c r="L1272" s="1127"/>
    </row>
    <row r="1273" spans="2:12" x14ac:dyDescent="0.35">
      <c r="B1273" s="1122"/>
      <c r="C1273" s="111"/>
      <c r="D1273" s="111"/>
      <c r="E1273" s="111"/>
      <c r="F1273" s="1126"/>
      <c r="G1273" s="1124"/>
      <c r="H1273" s="1125"/>
      <c r="I1273" s="1127"/>
      <c r="J1273" s="1127"/>
      <c r="K1273" s="1127"/>
      <c r="L1273" s="1127"/>
    </row>
    <row r="1274" spans="2:12" x14ac:dyDescent="0.35">
      <c r="B1274" s="1122"/>
      <c r="C1274" s="111"/>
      <c r="D1274" s="111"/>
      <c r="E1274" s="111"/>
      <c r="F1274" s="1126"/>
      <c r="G1274" s="1124"/>
      <c r="H1274" s="1125"/>
      <c r="I1274" s="1127"/>
      <c r="J1274" s="1127"/>
      <c r="K1274" s="1127"/>
      <c r="L1274" s="1127"/>
    </row>
    <row r="1275" spans="2:12" x14ac:dyDescent="0.35">
      <c r="B1275" s="1122"/>
      <c r="C1275" s="111"/>
      <c r="D1275" s="111"/>
      <c r="E1275" s="111"/>
      <c r="F1275" s="1126"/>
      <c r="G1275" s="1124"/>
      <c r="H1275" s="1125"/>
      <c r="I1275" s="1127"/>
      <c r="J1275" s="1127"/>
      <c r="K1275" s="1127"/>
      <c r="L1275" s="1127"/>
    </row>
    <row r="1276" spans="2:12" x14ac:dyDescent="0.35">
      <c r="B1276" s="1122"/>
      <c r="C1276" s="111"/>
      <c r="D1276" s="111"/>
      <c r="E1276" s="111"/>
      <c r="F1276" s="1126"/>
      <c r="G1276" s="1124"/>
      <c r="H1276" s="1125"/>
      <c r="I1276" s="1127"/>
      <c r="J1276" s="1127"/>
      <c r="K1276" s="1127"/>
      <c r="L1276" s="1127"/>
    </row>
    <row r="1277" spans="2:12" x14ac:dyDescent="0.35">
      <c r="B1277" s="1122"/>
      <c r="C1277" s="111"/>
      <c r="D1277" s="111"/>
      <c r="E1277" s="111"/>
      <c r="F1277" s="1126"/>
      <c r="G1277" s="1124"/>
      <c r="H1277" s="1125"/>
      <c r="I1277" s="1127"/>
      <c r="J1277" s="1127"/>
      <c r="K1277" s="1127"/>
      <c r="L1277" s="1127"/>
    </row>
    <row r="1278" spans="2:12" x14ac:dyDescent="0.35">
      <c r="B1278" s="1122"/>
      <c r="C1278" s="111"/>
      <c r="D1278" s="111"/>
      <c r="E1278" s="111"/>
      <c r="F1278" s="1126"/>
      <c r="G1278" s="1124"/>
      <c r="H1278" s="1125"/>
      <c r="I1278" s="1127"/>
      <c r="J1278" s="1127"/>
      <c r="K1278" s="1127"/>
      <c r="L1278" s="1127"/>
    </row>
    <row r="1279" spans="2:12" x14ac:dyDescent="0.35">
      <c r="B1279" s="1122"/>
      <c r="C1279" s="111"/>
      <c r="D1279" s="111"/>
      <c r="E1279" s="111"/>
      <c r="F1279" s="1126"/>
      <c r="G1279" s="1124"/>
      <c r="H1279" s="1125"/>
      <c r="I1279" s="1127"/>
      <c r="J1279" s="1127"/>
      <c r="K1279" s="1127"/>
      <c r="L1279" s="1127"/>
    </row>
    <row r="1280" spans="2:12" x14ac:dyDescent="0.35">
      <c r="B1280" s="1122"/>
      <c r="C1280" s="111"/>
      <c r="D1280" s="111"/>
      <c r="E1280" s="111"/>
      <c r="F1280" s="1126"/>
      <c r="G1280" s="1124"/>
      <c r="H1280" s="1125"/>
      <c r="I1280" s="1127"/>
      <c r="J1280" s="1127"/>
      <c r="K1280" s="1127"/>
      <c r="L1280" s="1127"/>
    </row>
    <row r="1281" spans="2:12" x14ac:dyDescent="0.35">
      <c r="B1281" s="1122"/>
      <c r="C1281" s="111"/>
      <c r="D1281" s="111"/>
      <c r="E1281" s="111"/>
      <c r="F1281" s="1126"/>
      <c r="G1281" s="1124"/>
      <c r="H1281" s="1125"/>
      <c r="I1281" s="1127"/>
      <c r="J1281" s="1127"/>
      <c r="K1281" s="1127"/>
      <c r="L1281" s="1127"/>
    </row>
    <row r="1282" spans="2:12" x14ac:dyDescent="0.35">
      <c r="B1282" s="1122"/>
      <c r="C1282" s="111"/>
      <c r="D1282" s="111"/>
      <c r="E1282" s="111"/>
      <c r="F1282" s="1126"/>
      <c r="G1282" s="1124"/>
      <c r="H1282" s="1125"/>
      <c r="I1282" s="1127"/>
      <c r="J1282" s="1127"/>
      <c r="K1282" s="1127"/>
      <c r="L1282" s="1127"/>
    </row>
    <row r="1283" spans="2:12" x14ac:dyDescent="0.35">
      <c r="B1283" s="1122"/>
      <c r="C1283" s="111"/>
      <c r="D1283" s="111"/>
      <c r="E1283" s="111"/>
      <c r="F1283" s="1126"/>
      <c r="G1283" s="1124"/>
      <c r="H1283" s="1125"/>
      <c r="I1283" s="1127"/>
      <c r="J1283" s="1127"/>
      <c r="K1283" s="1127"/>
      <c r="L1283" s="1127"/>
    </row>
    <row r="1284" spans="2:12" x14ac:dyDescent="0.35">
      <c r="B1284" s="1122"/>
      <c r="C1284" s="111"/>
      <c r="D1284" s="111"/>
      <c r="E1284" s="111"/>
      <c r="F1284" s="1126"/>
      <c r="G1284" s="1124"/>
      <c r="H1284" s="1125"/>
      <c r="I1284" s="1127"/>
      <c r="J1284" s="1127"/>
      <c r="K1284" s="1127"/>
      <c r="L1284" s="1127"/>
    </row>
    <row r="1285" spans="2:12" x14ac:dyDescent="0.35">
      <c r="B1285" s="1122"/>
      <c r="C1285" s="111"/>
      <c r="D1285" s="111"/>
      <c r="E1285" s="111"/>
      <c r="F1285" s="1126"/>
      <c r="G1285" s="1124"/>
      <c r="H1285" s="1125"/>
      <c r="I1285" s="1127"/>
      <c r="J1285" s="1127"/>
      <c r="K1285" s="1127"/>
      <c r="L1285" s="1127"/>
    </row>
    <row r="1286" spans="2:12" x14ac:dyDescent="0.35">
      <c r="B1286" s="1122"/>
      <c r="C1286" s="111"/>
      <c r="D1286" s="111"/>
      <c r="E1286" s="111"/>
      <c r="F1286" s="1126"/>
      <c r="G1286" s="1124"/>
      <c r="H1286" s="1125"/>
      <c r="I1286" s="1127"/>
      <c r="J1286" s="1127"/>
      <c r="K1286" s="1127"/>
      <c r="L1286" s="1127"/>
    </row>
    <row r="1287" spans="2:12" x14ac:dyDescent="0.35">
      <c r="B1287" s="1122"/>
      <c r="C1287" s="111"/>
      <c r="D1287" s="111"/>
      <c r="E1287" s="111"/>
      <c r="F1287" s="1126"/>
      <c r="G1287" s="1124"/>
      <c r="H1287" s="1125"/>
      <c r="I1287" s="1127"/>
      <c r="J1287" s="1127"/>
      <c r="K1287" s="1127"/>
      <c r="L1287" s="1127"/>
    </row>
    <row r="1288" spans="2:12" x14ac:dyDescent="0.35">
      <c r="B1288" s="1122"/>
      <c r="C1288" s="111"/>
      <c r="D1288" s="111"/>
      <c r="E1288" s="111"/>
      <c r="F1288" s="1126"/>
      <c r="G1288" s="1124"/>
      <c r="H1288" s="1125"/>
      <c r="I1288" s="1127"/>
      <c r="J1288" s="1127"/>
      <c r="K1288" s="1127"/>
      <c r="L1288" s="1127"/>
    </row>
    <row r="1289" spans="2:12" x14ac:dyDescent="0.35">
      <c r="B1289" s="1122"/>
      <c r="C1289" s="111"/>
      <c r="D1289" s="111"/>
      <c r="E1289" s="111"/>
      <c r="F1289" s="1126"/>
      <c r="G1289" s="1124"/>
      <c r="H1289" s="1125"/>
      <c r="I1289" s="1127"/>
      <c r="J1289" s="1127"/>
      <c r="K1289" s="1127"/>
      <c r="L1289" s="1127"/>
    </row>
    <row r="1290" spans="2:12" x14ac:dyDescent="0.35">
      <c r="B1290" s="1122"/>
      <c r="C1290" s="111"/>
      <c r="D1290" s="111"/>
      <c r="E1290" s="111"/>
      <c r="F1290" s="1126"/>
      <c r="G1290" s="1124"/>
      <c r="H1290" s="1125"/>
      <c r="I1290" s="1127"/>
      <c r="J1290" s="1127"/>
      <c r="K1290" s="1127"/>
      <c r="L1290" s="1127"/>
    </row>
    <row r="1291" spans="2:12" x14ac:dyDescent="0.35">
      <c r="B1291" s="1122"/>
      <c r="C1291" s="111"/>
      <c r="D1291" s="111"/>
      <c r="E1291" s="111"/>
      <c r="F1291" s="1126"/>
      <c r="G1291" s="1124"/>
      <c r="H1291" s="1125"/>
      <c r="I1291" s="1127"/>
      <c r="J1291" s="1127"/>
      <c r="K1291" s="1127"/>
      <c r="L1291" s="1127"/>
    </row>
    <row r="1292" spans="2:12" x14ac:dyDescent="0.35">
      <c r="B1292" s="1122"/>
      <c r="C1292" s="111"/>
      <c r="D1292" s="111"/>
      <c r="E1292" s="111"/>
      <c r="F1292" s="1126"/>
      <c r="G1292" s="1124"/>
      <c r="H1292" s="1125"/>
      <c r="I1292" s="1127"/>
      <c r="J1292" s="1127"/>
      <c r="K1292" s="1127"/>
      <c r="L1292" s="1127"/>
    </row>
    <row r="1293" spans="2:12" x14ac:dyDescent="0.35">
      <c r="B1293" s="1122"/>
      <c r="C1293" s="111"/>
      <c r="D1293" s="111"/>
      <c r="E1293" s="111"/>
      <c r="F1293" s="1126"/>
      <c r="G1293" s="1124"/>
      <c r="H1293" s="1125"/>
      <c r="I1293" s="1127"/>
      <c r="J1293" s="1127"/>
      <c r="K1293" s="1127"/>
      <c r="L1293" s="1127"/>
    </row>
    <row r="1294" spans="2:12" x14ac:dyDescent="0.35">
      <c r="B1294" s="1122"/>
      <c r="C1294" s="111"/>
      <c r="D1294" s="111"/>
      <c r="E1294" s="111"/>
      <c r="F1294" s="1126"/>
      <c r="G1294" s="1124"/>
      <c r="H1294" s="1125"/>
      <c r="I1294" s="1127"/>
      <c r="J1294" s="1127"/>
      <c r="K1294" s="1127"/>
      <c r="L1294" s="1127"/>
    </row>
    <row r="1295" spans="2:12" x14ac:dyDescent="0.35">
      <c r="B1295" s="1122"/>
      <c r="C1295" s="111"/>
      <c r="D1295" s="111"/>
      <c r="E1295" s="111"/>
      <c r="F1295" s="1126"/>
      <c r="G1295" s="1124"/>
      <c r="H1295" s="1125"/>
      <c r="I1295" s="1127"/>
      <c r="J1295" s="1127"/>
      <c r="K1295" s="1127"/>
      <c r="L1295" s="1127"/>
    </row>
    <row r="1296" spans="2:12" x14ac:dyDescent="0.35">
      <c r="B1296" s="1122"/>
      <c r="C1296" s="111"/>
      <c r="D1296" s="111"/>
      <c r="E1296" s="111"/>
      <c r="F1296" s="1126"/>
      <c r="G1296" s="1124"/>
      <c r="H1296" s="1125"/>
      <c r="I1296" s="1127"/>
      <c r="J1296" s="1127"/>
      <c r="K1296" s="1127"/>
      <c r="L1296" s="1127"/>
    </row>
    <row r="1297" spans="2:12" x14ac:dyDescent="0.35">
      <c r="B1297" s="1122"/>
      <c r="C1297" s="111"/>
      <c r="D1297" s="111"/>
      <c r="E1297" s="111"/>
      <c r="F1297" s="1126"/>
      <c r="G1297" s="1124"/>
      <c r="H1297" s="1125"/>
      <c r="I1297" s="1127"/>
      <c r="J1297" s="1127"/>
      <c r="K1297" s="1127"/>
      <c r="L1297" s="1127"/>
    </row>
    <row r="1298" spans="2:12" x14ac:dyDescent="0.35">
      <c r="B1298" s="1122"/>
      <c r="C1298" s="111"/>
      <c r="D1298" s="111"/>
      <c r="E1298" s="111"/>
      <c r="F1298" s="1126"/>
      <c r="G1298" s="1124"/>
      <c r="H1298" s="1125"/>
      <c r="I1298" s="1127"/>
      <c r="J1298" s="1127"/>
      <c r="K1298" s="1127"/>
      <c r="L1298" s="1127"/>
    </row>
    <row r="1299" spans="2:12" x14ac:dyDescent="0.35">
      <c r="B1299" s="1122"/>
      <c r="C1299" s="111"/>
      <c r="D1299" s="111"/>
      <c r="E1299" s="111"/>
      <c r="F1299" s="1126"/>
      <c r="G1299" s="1124"/>
      <c r="H1299" s="1125"/>
      <c r="I1299" s="1127"/>
      <c r="J1299" s="1127"/>
      <c r="K1299" s="1127"/>
      <c r="L1299" s="1127"/>
    </row>
    <row r="1300" spans="2:12" x14ac:dyDescent="0.35">
      <c r="B1300" s="1122"/>
      <c r="C1300" s="111"/>
      <c r="D1300" s="111"/>
      <c r="E1300" s="111"/>
      <c r="F1300" s="1126"/>
      <c r="G1300" s="1124"/>
      <c r="H1300" s="1125"/>
      <c r="I1300" s="1127"/>
      <c r="J1300" s="1127"/>
      <c r="K1300" s="1127"/>
      <c r="L1300" s="1127"/>
    </row>
    <row r="1301" spans="2:12" x14ac:dyDescent="0.35">
      <c r="B1301" s="1122"/>
      <c r="C1301" s="111"/>
      <c r="D1301" s="111"/>
      <c r="E1301" s="111"/>
      <c r="F1301" s="1126"/>
      <c r="G1301" s="1124"/>
      <c r="H1301" s="1125"/>
      <c r="I1301" s="1127"/>
      <c r="J1301" s="1127"/>
      <c r="K1301" s="1127"/>
      <c r="L1301" s="1127"/>
    </row>
    <row r="1302" spans="2:12" x14ac:dyDescent="0.35">
      <c r="B1302" s="1122"/>
      <c r="C1302" s="111"/>
      <c r="D1302" s="111"/>
      <c r="E1302" s="111"/>
      <c r="F1302" s="1126"/>
      <c r="G1302" s="1124"/>
      <c r="H1302" s="1125"/>
      <c r="I1302" s="1127"/>
      <c r="J1302" s="1127"/>
      <c r="K1302" s="1127"/>
      <c r="L1302" s="1127"/>
    </row>
    <row r="1303" spans="2:12" x14ac:dyDescent="0.35">
      <c r="B1303" s="1122"/>
      <c r="C1303" s="111"/>
      <c r="D1303" s="111"/>
      <c r="E1303" s="111"/>
      <c r="F1303" s="1126"/>
      <c r="G1303" s="1124"/>
      <c r="H1303" s="1125"/>
      <c r="I1303" s="1127"/>
      <c r="J1303" s="1127"/>
      <c r="K1303" s="1127"/>
      <c r="L1303" s="1127"/>
    </row>
    <row r="1304" spans="2:12" x14ac:dyDescent="0.35">
      <c r="B1304" s="1122"/>
      <c r="C1304" s="111"/>
      <c r="D1304" s="111"/>
      <c r="E1304" s="111"/>
      <c r="F1304" s="1126"/>
      <c r="G1304" s="1124"/>
      <c r="H1304" s="1125"/>
      <c r="I1304" s="1127"/>
      <c r="J1304" s="1127"/>
      <c r="K1304" s="1127"/>
      <c r="L1304" s="1127"/>
    </row>
    <row r="1305" spans="2:12" x14ac:dyDescent="0.35">
      <c r="B1305" s="1122"/>
      <c r="C1305" s="111"/>
      <c r="D1305" s="111"/>
      <c r="E1305" s="111"/>
      <c r="F1305" s="1126"/>
      <c r="G1305" s="1124"/>
      <c r="H1305" s="1125"/>
      <c r="I1305" s="1127"/>
      <c r="J1305" s="1127"/>
      <c r="K1305" s="1127"/>
      <c r="L1305" s="1127"/>
    </row>
    <row r="1306" spans="2:12" x14ac:dyDescent="0.35">
      <c r="B1306" s="1122"/>
      <c r="C1306" s="111"/>
      <c r="D1306" s="111"/>
      <c r="E1306" s="111"/>
      <c r="F1306" s="1126"/>
      <c r="G1306" s="1124"/>
      <c r="H1306" s="1125"/>
      <c r="I1306" s="1127"/>
      <c r="J1306" s="1127"/>
      <c r="K1306" s="1127"/>
      <c r="L1306" s="1127"/>
    </row>
    <row r="1307" spans="2:12" x14ac:dyDescent="0.35">
      <c r="B1307" s="1122"/>
      <c r="C1307" s="111"/>
      <c r="D1307" s="111"/>
      <c r="E1307" s="111"/>
      <c r="F1307" s="1126"/>
      <c r="G1307" s="1124"/>
      <c r="H1307" s="1125"/>
      <c r="I1307" s="1127"/>
      <c r="J1307" s="1127"/>
      <c r="K1307" s="1127"/>
      <c r="L1307" s="1127"/>
    </row>
    <row r="1308" spans="2:12" x14ac:dyDescent="0.35">
      <c r="B1308" s="1122"/>
      <c r="C1308" s="111"/>
      <c r="D1308" s="111"/>
      <c r="E1308" s="111"/>
      <c r="F1308" s="1126"/>
      <c r="G1308" s="1124"/>
      <c r="H1308" s="1125"/>
      <c r="I1308" s="1127"/>
      <c r="J1308" s="1127"/>
      <c r="K1308" s="1127"/>
      <c r="L1308" s="1127"/>
    </row>
    <row r="1309" spans="2:12" x14ac:dyDescent="0.35">
      <c r="B1309" s="1122"/>
      <c r="C1309" s="111"/>
      <c r="D1309" s="111"/>
      <c r="E1309" s="111"/>
      <c r="F1309" s="1126"/>
      <c r="G1309" s="1124"/>
      <c r="H1309" s="1125"/>
      <c r="I1309" s="1127"/>
      <c r="J1309" s="1127"/>
      <c r="K1309" s="1127"/>
      <c r="L1309" s="1127"/>
    </row>
    <row r="1310" spans="2:12" x14ac:dyDescent="0.35">
      <c r="B1310" s="1122"/>
      <c r="C1310" s="111"/>
      <c r="D1310" s="111"/>
      <c r="E1310" s="111"/>
      <c r="F1310" s="1126"/>
      <c r="G1310" s="1124"/>
      <c r="H1310" s="1125"/>
      <c r="I1310" s="1127"/>
      <c r="J1310" s="1127"/>
      <c r="K1310" s="1127"/>
      <c r="L1310" s="1127"/>
    </row>
    <row r="1311" spans="2:12" x14ac:dyDescent="0.35">
      <c r="B1311" s="1122"/>
      <c r="C1311" s="111"/>
      <c r="D1311" s="111"/>
      <c r="E1311" s="111"/>
      <c r="F1311" s="1126"/>
      <c r="G1311" s="1124"/>
      <c r="H1311" s="1125"/>
      <c r="I1311" s="1127"/>
      <c r="J1311" s="1127"/>
      <c r="K1311" s="1127"/>
      <c r="L1311" s="1127"/>
    </row>
    <row r="1312" spans="2:12" x14ac:dyDescent="0.35">
      <c r="B1312" s="1122"/>
      <c r="C1312" s="111"/>
      <c r="D1312" s="111"/>
      <c r="E1312" s="111"/>
      <c r="F1312" s="1126"/>
      <c r="G1312" s="1124"/>
      <c r="H1312" s="1125"/>
      <c r="I1312" s="1127"/>
      <c r="J1312" s="1127"/>
      <c r="K1312" s="1127"/>
      <c r="L1312" s="1127"/>
    </row>
    <row r="1313" spans="2:12" x14ac:dyDescent="0.35">
      <c r="B1313" s="1122"/>
      <c r="C1313" s="111"/>
      <c r="D1313" s="111"/>
      <c r="E1313" s="111"/>
      <c r="F1313" s="1126"/>
      <c r="G1313" s="1124"/>
      <c r="H1313" s="1125"/>
      <c r="I1313" s="1127"/>
      <c r="J1313" s="1127"/>
      <c r="K1313" s="1127"/>
      <c r="L1313" s="1127"/>
    </row>
    <row r="1314" spans="2:12" x14ac:dyDescent="0.35">
      <c r="B1314" s="1122"/>
      <c r="C1314" s="111"/>
      <c r="D1314" s="111"/>
      <c r="E1314" s="111"/>
      <c r="F1314" s="1126"/>
      <c r="G1314" s="1124"/>
      <c r="H1314" s="1125"/>
      <c r="I1314" s="1127"/>
      <c r="J1314" s="1127"/>
      <c r="K1314" s="1127"/>
      <c r="L1314" s="1127"/>
    </row>
    <row r="1315" spans="2:12" x14ac:dyDescent="0.35">
      <c r="B1315" s="1122"/>
      <c r="C1315" s="111"/>
      <c r="D1315" s="111"/>
      <c r="E1315" s="111"/>
      <c r="F1315" s="1126"/>
      <c r="G1315" s="1124"/>
      <c r="H1315" s="1125"/>
      <c r="I1315" s="1127"/>
      <c r="J1315" s="1127"/>
      <c r="K1315" s="1127"/>
      <c r="L1315" s="1127"/>
    </row>
    <row r="1316" spans="2:12" x14ac:dyDescent="0.35">
      <c r="B1316" s="1122"/>
      <c r="C1316" s="111"/>
      <c r="D1316" s="111"/>
      <c r="E1316" s="111"/>
      <c r="F1316" s="1126"/>
      <c r="G1316" s="1124"/>
      <c r="H1316" s="1125"/>
      <c r="I1316" s="1127"/>
      <c r="J1316" s="1127"/>
      <c r="K1316" s="1127"/>
      <c r="L1316" s="1127"/>
    </row>
    <row r="1317" spans="2:12" x14ac:dyDescent="0.35">
      <c r="B1317" s="1122"/>
      <c r="C1317" s="111"/>
      <c r="D1317" s="111"/>
      <c r="E1317" s="111"/>
      <c r="F1317" s="1126"/>
      <c r="G1317" s="1124"/>
      <c r="H1317" s="1125"/>
      <c r="I1317" s="1127"/>
      <c r="J1317" s="1127"/>
      <c r="K1317" s="1127"/>
      <c r="L1317" s="1127"/>
    </row>
    <row r="1318" spans="2:12" x14ac:dyDescent="0.35">
      <c r="B1318" s="1122"/>
      <c r="C1318" s="111"/>
      <c r="D1318" s="111"/>
      <c r="E1318" s="111"/>
      <c r="F1318" s="1126"/>
      <c r="G1318" s="1124"/>
      <c r="H1318" s="1125"/>
      <c r="I1318" s="1127"/>
      <c r="J1318" s="1127"/>
      <c r="K1318" s="1127"/>
      <c r="L1318" s="1127"/>
    </row>
    <row r="1319" spans="2:12" x14ac:dyDescent="0.35">
      <c r="B1319" s="1122"/>
      <c r="C1319" s="111"/>
      <c r="D1319" s="111"/>
      <c r="E1319" s="111"/>
      <c r="F1319" s="1126"/>
      <c r="G1319" s="1124"/>
      <c r="H1319" s="1125"/>
      <c r="I1319" s="1127"/>
      <c r="J1319" s="1127"/>
      <c r="K1319" s="1127"/>
      <c r="L1319" s="1127"/>
    </row>
    <row r="1320" spans="2:12" x14ac:dyDescent="0.35">
      <c r="B1320" s="1122"/>
      <c r="C1320" s="111"/>
      <c r="D1320" s="111"/>
      <c r="E1320" s="111"/>
      <c r="F1320" s="1126"/>
      <c r="G1320" s="1124"/>
      <c r="H1320" s="1125"/>
      <c r="I1320" s="1127"/>
      <c r="J1320" s="1127"/>
      <c r="K1320" s="1127"/>
      <c r="L1320" s="1127"/>
    </row>
    <row r="1321" spans="2:12" x14ac:dyDescent="0.35">
      <c r="B1321" s="1122"/>
      <c r="C1321" s="111"/>
      <c r="D1321" s="111"/>
      <c r="E1321" s="111"/>
      <c r="F1321" s="1126"/>
      <c r="G1321" s="1124"/>
      <c r="H1321" s="1125"/>
      <c r="I1321" s="1127"/>
      <c r="J1321" s="1127"/>
      <c r="K1321" s="1127"/>
      <c r="L1321" s="1127"/>
    </row>
    <row r="1322" spans="2:12" x14ac:dyDescent="0.35">
      <c r="B1322" s="1122"/>
      <c r="C1322" s="111"/>
      <c r="D1322" s="111"/>
      <c r="E1322" s="111"/>
      <c r="F1322" s="1126"/>
      <c r="G1322" s="1124"/>
      <c r="H1322" s="1125"/>
      <c r="I1322" s="1127"/>
      <c r="J1322" s="1127"/>
      <c r="K1322" s="1127"/>
      <c r="L1322" s="1127"/>
    </row>
    <row r="1323" spans="2:12" x14ac:dyDescent="0.35">
      <c r="B1323" s="1122"/>
      <c r="C1323" s="111"/>
      <c r="D1323" s="111"/>
      <c r="E1323" s="111"/>
      <c r="F1323" s="1126"/>
      <c r="G1323" s="1124"/>
      <c r="H1323" s="1125"/>
      <c r="I1323" s="1127"/>
      <c r="J1323" s="1127"/>
      <c r="K1323" s="1127"/>
      <c r="L1323" s="1127"/>
    </row>
    <row r="1324" spans="2:12" x14ac:dyDescent="0.35">
      <c r="B1324" s="1122"/>
      <c r="C1324" s="111"/>
      <c r="D1324" s="111"/>
      <c r="E1324" s="111"/>
      <c r="F1324" s="1126"/>
      <c r="G1324" s="1124"/>
      <c r="H1324" s="1125"/>
      <c r="I1324" s="1127"/>
      <c r="J1324" s="1127"/>
      <c r="K1324" s="1127"/>
      <c r="L1324" s="1127"/>
    </row>
    <row r="1325" spans="2:12" x14ac:dyDescent="0.35">
      <c r="B1325" s="1122"/>
      <c r="C1325" s="111"/>
      <c r="D1325" s="111"/>
      <c r="E1325" s="111"/>
      <c r="F1325" s="1126"/>
      <c r="G1325" s="1124"/>
      <c r="H1325" s="1125"/>
      <c r="I1325" s="1127"/>
      <c r="J1325" s="1127"/>
      <c r="K1325" s="1127"/>
      <c r="L1325" s="1127"/>
    </row>
    <row r="1326" spans="2:12" x14ac:dyDescent="0.35">
      <c r="B1326" s="1122"/>
      <c r="C1326" s="111"/>
      <c r="D1326" s="111"/>
      <c r="E1326" s="111"/>
      <c r="F1326" s="1126"/>
      <c r="G1326" s="1124"/>
      <c r="H1326" s="1125"/>
      <c r="I1326" s="1127"/>
      <c r="J1326" s="1127"/>
      <c r="K1326" s="1127"/>
      <c r="L1326" s="1127"/>
    </row>
    <row r="1327" spans="2:12" x14ac:dyDescent="0.35">
      <c r="B1327" s="1122"/>
      <c r="C1327" s="111"/>
      <c r="D1327" s="111"/>
      <c r="E1327" s="111"/>
      <c r="F1327" s="1126"/>
      <c r="G1327" s="1124"/>
      <c r="H1327" s="1125"/>
      <c r="I1327" s="1127"/>
      <c r="J1327" s="1127"/>
      <c r="K1327" s="1127"/>
      <c r="L1327" s="1127"/>
    </row>
    <row r="1328" spans="2:12" x14ac:dyDescent="0.35">
      <c r="B1328" s="1122"/>
      <c r="C1328" s="111"/>
      <c r="D1328" s="111"/>
      <c r="E1328" s="111"/>
      <c r="F1328" s="1126"/>
      <c r="G1328" s="1124"/>
      <c r="H1328" s="1125"/>
      <c r="I1328" s="1127"/>
      <c r="J1328" s="1127"/>
      <c r="K1328" s="1127"/>
      <c r="L1328" s="1127"/>
    </row>
    <row r="1329" spans="2:12" x14ac:dyDescent="0.35">
      <c r="B1329" s="1122"/>
      <c r="C1329" s="111"/>
      <c r="D1329" s="111"/>
      <c r="E1329" s="111"/>
      <c r="F1329" s="1126"/>
      <c r="G1329" s="1124"/>
      <c r="H1329" s="1125"/>
      <c r="I1329" s="1127"/>
      <c r="J1329" s="1127"/>
      <c r="K1329" s="1127"/>
      <c r="L1329" s="1127"/>
    </row>
    <row r="1330" spans="2:12" x14ac:dyDescent="0.35">
      <c r="B1330" s="1122"/>
      <c r="C1330" s="111"/>
      <c r="D1330" s="111"/>
      <c r="E1330" s="111"/>
      <c r="F1330" s="1126"/>
      <c r="G1330" s="1124"/>
      <c r="H1330" s="1125"/>
      <c r="I1330" s="1127"/>
      <c r="J1330" s="1127"/>
      <c r="K1330" s="1127"/>
      <c r="L1330" s="1127"/>
    </row>
    <row r="1331" spans="2:12" x14ac:dyDescent="0.35">
      <c r="B1331" s="1122"/>
      <c r="C1331" s="111"/>
      <c r="D1331" s="111"/>
      <c r="E1331" s="111"/>
      <c r="F1331" s="1126"/>
      <c r="G1331" s="1124"/>
      <c r="H1331" s="1125"/>
      <c r="I1331" s="1127"/>
      <c r="J1331" s="1127"/>
      <c r="K1331" s="1127"/>
      <c r="L1331" s="1127"/>
    </row>
    <row r="1332" spans="2:12" x14ac:dyDescent="0.35">
      <c r="B1332" s="1122"/>
      <c r="C1332" s="111"/>
      <c r="D1332" s="111"/>
      <c r="E1332" s="111"/>
      <c r="F1332" s="1126"/>
      <c r="G1332" s="1124"/>
      <c r="H1332" s="1125"/>
      <c r="I1332" s="1127"/>
      <c r="J1332" s="1127"/>
      <c r="K1332" s="1127"/>
      <c r="L1332" s="1127"/>
    </row>
    <row r="1333" spans="2:12" x14ac:dyDescent="0.35">
      <c r="B1333" s="1122"/>
      <c r="C1333" s="111"/>
      <c r="D1333" s="111"/>
      <c r="E1333" s="111"/>
      <c r="F1333" s="1126"/>
      <c r="G1333" s="1124"/>
      <c r="H1333" s="1125"/>
      <c r="I1333" s="1127"/>
      <c r="J1333" s="1127"/>
      <c r="K1333" s="1127"/>
      <c r="L1333" s="1127"/>
    </row>
    <row r="1334" spans="2:12" x14ac:dyDescent="0.35">
      <c r="B1334" s="1122"/>
      <c r="C1334" s="111"/>
      <c r="D1334" s="111"/>
      <c r="E1334" s="111"/>
      <c r="F1334" s="1126"/>
      <c r="G1334" s="1124"/>
      <c r="H1334" s="1125"/>
      <c r="I1334" s="1127"/>
      <c r="J1334" s="1127"/>
      <c r="K1334" s="1127"/>
      <c r="L1334" s="1127"/>
    </row>
    <row r="1335" spans="2:12" x14ac:dyDescent="0.35">
      <c r="B1335" s="1122"/>
      <c r="C1335" s="111"/>
      <c r="D1335" s="111"/>
      <c r="E1335" s="111"/>
      <c r="F1335" s="1126"/>
      <c r="G1335" s="1124"/>
      <c r="H1335" s="1125"/>
      <c r="I1335" s="1127"/>
      <c r="J1335" s="1127"/>
      <c r="K1335" s="1127"/>
      <c r="L1335" s="1127"/>
    </row>
    <row r="1336" spans="2:12" x14ac:dyDescent="0.35">
      <c r="B1336" s="1122"/>
      <c r="C1336" s="111"/>
      <c r="D1336" s="111"/>
      <c r="E1336" s="111"/>
      <c r="F1336" s="1126"/>
      <c r="G1336" s="1124"/>
      <c r="H1336" s="1125"/>
      <c r="I1336" s="1127"/>
      <c r="J1336" s="1127"/>
      <c r="K1336" s="1127"/>
      <c r="L1336" s="1127"/>
    </row>
    <row r="1337" spans="2:12" x14ac:dyDescent="0.35">
      <c r="B1337" s="1122"/>
      <c r="C1337" s="111"/>
      <c r="D1337" s="111"/>
      <c r="E1337" s="111"/>
      <c r="F1337" s="1126"/>
      <c r="G1337" s="1124"/>
      <c r="H1337" s="1125"/>
      <c r="I1337" s="1127"/>
      <c r="J1337" s="1127"/>
      <c r="K1337" s="1127"/>
      <c r="L1337" s="1127"/>
    </row>
    <row r="1338" spans="2:12" x14ac:dyDescent="0.35">
      <c r="B1338" s="1122"/>
      <c r="C1338" s="111"/>
      <c r="D1338" s="111"/>
      <c r="E1338" s="111"/>
      <c r="F1338" s="1126"/>
      <c r="G1338" s="1124"/>
      <c r="H1338" s="1125"/>
      <c r="I1338" s="1127"/>
      <c r="J1338" s="1127"/>
      <c r="K1338" s="1127"/>
      <c r="L1338" s="1127"/>
    </row>
    <row r="1339" spans="2:12" x14ac:dyDescent="0.35">
      <c r="B1339" s="1122"/>
      <c r="C1339" s="111"/>
      <c r="D1339" s="111"/>
      <c r="E1339" s="111"/>
      <c r="F1339" s="1126"/>
      <c r="G1339" s="1124"/>
      <c r="H1339" s="1125"/>
      <c r="I1339" s="1127"/>
      <c r="J1339" s="1127"/>
      <c r="K1339" s="1127"/>
      <c r="L1339" s="1127"/>
    </row>
    <row r="1340" spans="2:12" x14ac:dyDescent="0.35">
      <c r="B1340" s="1122"/>
      <c r="C1340" s="111"/>
      <c r="D1340" s="111"/>
      <c r="E1340" s="111"/>
      <c r="F1340" s="1126"/>
      <c r="G1340" s="1124"/>
      <c r="H1340" s="1125"/>
      <c r="I1340" s="1127"/>
      <c r="J1340" s="1127"/>
      <c r="K1340" s="1127"/>
      <c r="L1340" s="1127"/>
    </row>
    <row r="1341" spans="2:12" x14ac:dyDescent="0.35">
      <c r="B1341" s="1122"/>
      <c r="C1341" s="111"/>
      <c r="D1341" s="111"/>
      <c r="E1341" s="111"/>
      <c r="F1341" s="1126"/>
      <c r="G1341" s="1124"/>
      <c r="H1341" s="1125"/>
      <c r="I1341" s="1127"/>
      <c r="J1341" s="1127"/>
      <c r="K1341" s="1127"/>
      <c r="L1341" s="1127"/>
    </row>
    <row r="1342" spans="2:12" x14ac:dyDescent="0.35">
      <c r="B1342" s="1122"/>
      <c r="C1342" s="111"/>
      <c r="D1342" s="111"/>
      <c r="E1342" s="111"/>
      <c r="F1342" s="1126"/>
      <c r="G1342" s="1124"/>
      <c r="H1342" s="1125"/>
      <c r="I1342" s="1127"/>
      <c r="J1342" s="1127"/>
      <c r="K1342" s="1127"/>
      <c r="L1342" s="1127"/>
    </row>
    <row r="1343" spans="2:12" x14ac:dyDescent="0.35">
      <c r="B1343" s="1122"/>
      <c r="C1343" s="111"/>
      <c r="D1343" s="111"/>
      <c r="E1343" s="111"/>
      <c r="F1343" s="1126"/>
      <c r="G1343" s="1124"/>
      <c r="H1343" s="1125"/>
      <c r="I1343" s="1127"/>
      <c r="J1343" s="1127"/>
      <c r="K1343" s="1127"/>
      <c r="L1343" s="1127"/>
    </row>
    <row r="1344" spans="2:12" x14ac:dyDescent="0.35">
      <c r="B1344" s="1122"/>
      <c r="C1344" s="111"/>
      <c r="D1344" s="111"/>
      <c r="E1344" s="111"/>
      <c r="F1344" s="1126"/>
      <c r="G1344" s="1124"/>
      <c r="H1344" s="1125"/>
      <c r="I1344" s="1127"/>
      <c r="J1344" s="1127"/>
      <c r="K1344" s="1127"/>
      <c r="L1344" s="1127"/>
    </row>
    <row r="1345" spans="2:12" x14ac:dyDescent="0.35">
      <c r="B1345" s="1122"/>
      <c r="C1345" s="111"/>
      <c r="D1345" s="111"/>
      <c r="E1345" s="111"/>
      <c r="F1345" s="1126"/>
      <c r="G1345" s="1124"/>
      <c r="H1345" s="1125"/>
      <c r="I1345" s="1127"/>
      <c r="J1345" s="1127"/>
      <c r="K1345" s="1127"/>
      <c r="L1345" s="1127"/>
    </row>
    <row r="1346" spans="2:12" x14ac:dyDescent="0.35">
      <c r="B1346" s="1122"/>
      <c r="C1346" s="111"/>
      <c r="D1346" s="111"/>
      <c r="E1346" s="111"/>
      <c r="F1346" s="1126"/>
      <c r="G1346" s="1124"/>
      <c r="H1346" s="1125"/>
      <c r="I1346" s="1127"/>
      <c r="J1346" s="1127"/>
      <c r="K1346" s="1127"/>
      <c r="L1346" s="1127"/>
    </row>
    <row r="1347" spans="2:12" x14ac:dyDescent="0.35">
      <c r="B1347" s="1122"/>
      <c r="C1347" s="111"/>
      <c r="D1347" s="111"/>
      <c r="E1347" s="111"/>
      <c r="F1347" s="1126"/>
      <c r="G1347" s="1124"/>
      <c r="H1347" s="1125"/>
      <c r="I1347" s="1127"/>
      <c r="J1347" s="1127"/>
      <c r="K1347" s="1127"/>
      <c r="L1347" s="1127"/>
    </row>
    <row r="1348" spans="2:12" x14ac:dyDescent="0.35">
      <c r="B1348" s="1122"/>
      <c r="C1348" s="111"/>
      <c r="D1348" s="111"/>
      <c r="E1348" s="111"/>
      <c r="F1348" s="1126"/>
      <c r="G1348" s="1124"/>
      <c r="H1348" s="1125"/>
      <c r="I1348" s="1127"/>
      <c r="J1348" s="1127"/>
      <c r="K1348" s="1127"/>
      <c r="L1348" s="1127"/>
    </row>
    <row r="1349" spans="2:12" x14ac:dyDescent="0.35">
      <c r="B1349" s="1122"/>
      <c r="C1349" s="111"/>
      <c r="D1349" s="111"/>
      <c r="E1349" s="111"/>
      <c r="F1349" s="1126"/>
      <c r="G1349" s="1124"/>
      <c r="H1349" s="1125"/>
      <c r="I1349" s="1127"/>
      <c r="J1349" s="1127"/>
      <c r="K1349" s="1127"/>
      <c r="L1349" s="1127"/>
    </row>
    <row r="1350" spans="2:12" x14ac:dyDescent="0.35">
      <c r="B1350" s="1122"/>
      <c r="C1350" s="111"/>
      <c r="D1350" s="111"/>
      <c r="E1350" s="111"/>
      <c r="F1350" s="1126"/>
      <c r="G1350" s="1124"/>
      <c r="H1350" s="1125"/>
      <c r="I1350" s="1127"/>
      <c r="J1350" s="1127"/>
      <c r="K1350" s="1127"/>
      <c r="L1350" s="1127"/>
    </row>
    <row r="1351" spans="2:12" x14ac:dyDescent="0.35">
      <c r="B1351" s="1122"/>
      <c r="C1351" s="111"/>
      <c r="D1351" s="111"/>
      <c r="E1351" s="111"/>
      <c r="F1351" s="1126"/>
      <c r="G1351" s="1124"/>
      <c r="H1351" s="1125"/>
      <c r="I1351" s="1127"/>
      <c r="J1351" s="1127"/>
      <c r="K1351" s="1127"/>
      <c r="L1351" s="1127"/>
    </row>
    <row r="1352" spans="2:12" x14ac:dyDescent="0.35">
      <c r="B1352" s="1122"/>
      <c r="C1352" s="111"/>
      <c r="D1352" s="111"/>
      <c r="E1352" s="111"/>
      <c r="F1352" s="1126"/>
      <c r="G1352" s="1124"/>
      <c r="H1352" s="1125"/>
      <c r="I1352" s="1127"/>
      <c r="J1352" s="1127"/>
      <c r="K1352" s="1127"/>
      <c r="L1352" s="1127"/>
    </row>
    <row r="1353" spans="2:12" x14ac:dyDescent="0.35">
      <c r="B1353" s="1122"/>
      <c r="C1353" s="111"/>
      <c r="D1353" s="111"/>
      <c r="E1353" s="111"/>
      <c r="F1353" s="1126"/>
      <c r="G1353" s="1124"/>
      <c r="H1353" s="1125"/>
      <c r="I1353" s="1127"/>
      <c r="J1353" s="1127"/>
      <c r="K1353" s="1127"/>
      <c r="L1353" s="1127"/>
    </row>
    <row r="1354" spans="2:12" x14ac:dyDescent="0.35">
      <c r="B1354" s="1122"/>
      <c r="C1354" s="111"/>
      <c r="D1354" s="111"/>
      <c r="E1354" s="111"/>
      <c r="F1354" s="1126"/>
      <c r="G1354" s="1124"/>
      <c r="H1354" s="1125"/>
      <c r="I1354" s="1127"/>
      <c r="J1354" s="1127"/>
      <c r="K1354" s="1127"/>
      <c r="L1354" s="1127"/>
    </row>
    <row r="1355" spans="2:12" x14ac:dyDescent="0.35">
      <c r="B1355" s="1122"/>
      <c r="C1355" s="111"/>
      <c r="D1355" s="111"/>
      <c r="E1355" s="111"/>
      <c r="F1355" s="1126"/>
      <c r="G1355" s="1124"/>
      <c r="H1355" s="1125"/>
      <c r="I1355" s="1127"/>
      <c r="J1355" s="1127"/>
      <c r="K1355" s="1127"/>
      <c r="L1355" s="1127"/>
    </row>
    <row r="1356" spans="2:12" x14ac:dyDescent="0.35">
      <c r="B1356" s="1122"/>
      <c r="C1356" s="111"/>
      <c r="D1356" s="111"/>
      <c r="E1356" s="111"/>
      <c r="F1356" s="1126"/>
      <c r="G1356" s="1124"/>
      <c r="H1356" s="1125"/>
      <c r="I1356" s="1127"/>
      <c r="J1356" s="1127"/>
      <c r="K1356" s="1127"/>
      <c r="L1356" s="1127"/>
    </row>
    <row r="1357" spans="2:12" x14ac:dyDescent="0.35">
      <c r="B1357" s="1122"/>
      <c r="C1357" s="111"/>
      <c r="D1357" s="111"/>
      <c r="E1357" s="111"/>
      <c r="F1357" s="1126"/>
      <c r="G1357" s="1124"/>
      <c r="H1357" s="1125"/>
      <c r="I1357" s="1127"/>
      <c r="J1357" s="1127"/>
      <c r="K1357" s="1127"/>
      <c r="L1357" s="1127"/>
    </row>
    <row r="1358" spans="2:12" x14ac:dyDescent="0.35">
      <c r="B1358" s="1122"/>
      <c r="C1358" s="111"/>
      <c r="D1358" s="111"/>
      <c r="E1358" s="111"/>
      <c r="F1358" s="1126"/>
      <c r="G1358" s="1124"/>
      <c r="H1358" s="1125"/>
      <c r="I1358" s="1127"/>
      <c r="J1358" s="1127"/>
      <c r="K1358" s="1127"/>
      <c r="L1358" s="1127"/>
    </row>
    <row r="1359" spans="2:12" x14ac:dyDescent="0.35">
      <c r="B1359" s="1122"/>
      <c r="C1359" s="111"/>
      <c r="D1359" s="111"/>
      <c r="E1359" s="111"/>
      <c r="F1359" s="1126"/>
      <c r="G1359" s="1124"/>
      <c r="H1359" s="1125"/>
      <c r="I1359" s="1127"/>
      <c r="J1359" s="1127"/>
      <c r="K1359" s="1127"/>
      <c r="L1359" s="1127"/>
    </row>
    <row r="1360" spans="2:12" x14ac:dyDescent="0.35">
      <c r="B1360" s="1122"/>
      <c r="C1360" s="111"/>
      <c r="D1360" s="111"/>
      <c r="E1360" s="111"/>
      <c r="F1360" s="1126"/>
      <c r="G1360" s="1124"/>
      <c r="H1360" s="1125"/>
      <c r="I1360" s="1127"/>
      <c r="J1360" s="1127"/>
      <c r="K1360" s="1127"/>
      <c r="L1360" s="1127"/>
    </row>
    <row r="1361" spans="2:12" x14ac:dyDescent="0.35">
      <c r="B1361" s="1122"/>
      <c r="C1361" s="111"/>
      <c r="D1361" s="111"/>
      <c r="E1361" s="111"/>
      <c r="F1361" s="1126"/>
      <c r="G1361" s="1124"/>
      <c r="H1361" s="1125"/>
      <c r="I1361" s="1127"/>
      <c r="J1361" s="1127"/>
      <c r="K1361" s="1127"/>
      <c r="L1361" s="1127"/>
    </row>
    <row r="1362" spans="2:12" x14ac:dyDescent="0.35">
      <c r="B1362" s="1122"/>
      <c r="C1362" s="111"/>
      <c r="D1362" s="111"/>
      <c r="E1362" s="111"/>
      <c r="F1362" s="1126"/>
      <c r="G1362" s="1124"/>
      <c r="H1362" s="1125"/>
      <c r="I1362" s="1127"/>
      <c r="J1362" s="1127"/>
      <c r="K1362" s="1127"/>
      <c r="L1362" s="1127"/>
    </row>
    <row r="1363" spans="2:12" x14ac:dyDescent="0.35">
      <c r="B1363" s="1122"/>
      <c r="C1363" s="111"/>
      <c r="D1363" s="111"/>
      <c r="E1363" s="111"/>
      <c r="F1363" s="1126"/>
      <c r="G1363" s="1124"/>
      <c r="H1363" s="1125"/>
      <c r="I1363" s="1127"/>
      <c r="J1363" s="1127"/>
      <c r="K1363" s="1127"/>
      <c r="L1363" s="1127"/>
    </row>
    <row r="1364" spans="2:12" x14ac:dyDescent="0.35">
      <c r="B1364" s="1122"/>
      <c r="C1364" s="111"/>
      <c r="D1364" s="111"/>
      <c r="E1364" s="111"/>
      <c r="F1364" s="1126"/>
      <c r="G1364" s="1124"/>
      <c r="H1364" s="1125"/>
      <c r="I1364" s="1127"/>
      <c r="J1364" s="1127"/>
      <c r="K1364" s="1127"/>
      <c r="L1364" s="1127"/>
    </row>
    <row r="1365" spans="2:12" x14ac:dyDescent="0.35">
      <c r="B1365" s="1122"/>
      <c r="C1365" s="111"/>
      <c r="D1365" s="111"/>
      <c r="E1365" s="111"/>
      <c r="F1365" s="1126"/>
      <c r="G1365" s="1124"/>
      <c r="H1365" s="1125"/>
      <c r="I1365" s="1127"/>
      <c r="J1365" s="1127"/>
      <c r="K1365" s="1127"/>
      <c r="L1365" s="1127"/>
    </row>
    <row r="1366" spans="2:12" x14ac:dyDescent="0.35">
      <c r="B1366" s="1122"/>
      <c r="C1366" s="111"/>
      <c r="D1366" s="111"/>
      <c r="E1366" s="111"/>
      <c r="F1366" s="1126"/>
      <c r="G1366" s="1124"/>
      <c r="H1366" s="1125"/>
      <c r="I1366" s="1127"/>
      <c r="J1366" s="1127"/>
      <c r="K1366" s="1127"/>
      <c r="L1366" s="1127"/>
    </row>
    <row r="1367" spans="2:12" x14ac:dyDescent="0.35">
      <c r="B1367" s="1122"/>
      <c r="C1367" s="111"/>
      <c r="D1367" s="111"/>
      <c r="E1367" s="111"/>
      <c r="F1367" s="1126"/>
      <c r="G1367" s="1124"/>
      <c r="H1367" s="1125"/>
      <c r="I1367" s="1127"/>
      <c r="J1367" s="1127"/>
      <c r="K1367" s="1127"/>
      <c r="L1367" s="1127"/>
    </row>
    <row r="1368" spans="2:12" x14ac:dyDescent="0.35">
      <c r="B1368" s="1122"/>
      <c r="C1368" s="111"/>
      <c r="D1368" s="111"/>
      <c r="E1368" s="111"/>
      <c r="F1368" s="1126"/>
      <c r="G1368" s="1124"/>
      <c r="H1368" s="1125"/>
      <c r="I1368" s="1127"/>
      <c r="J1368" s="1127"/>
      <c r="K1368" s="1127"/>
      <c r="L1368" s="1127"/>
    </row>
    <row r="1369" spans="2:12" x14ac:dyDescent="0.35">
      <c r="B1369" s="1122"/>
      <c r="C1369" s="111"/>
      <c r="D1369" s="111"/>
      <c r="E1369" s="111"/>
      <c r="F1369" s="1126"/>
      <c r="G1369" s="1124"/>
      <c r="H1369" s="1125"/>
      <c r="I1369" s="1127"/>
      <c r="J1369" s="1127"/>
      <c r="K1369" s="1127"/>
      <c r="L1369" s="1127"/>
    </row>
    <row r="1370" spans="2:12" x14ac:dyDescent="0.35">
      <c r="B1370" s="1122"/>
      <c r="C1370" s="111"/>
      <c r="D1370" s="111"/>
      <c r="E1370" s="111"/>
      <c r="F1370" s="1126"/>
      <c r="G1370" s="1124"/>
      <c r="H1370" s="1125"/>
      <c r="I1370" s="1127"/>
      <c r="J1370" s="1127"/>
      <c r="K1370" s="1127"/>
      <c r="L1370" s="1127"/>
    </row>
    <row r="1371" spans="2:12" x14ac:dyDescent="0.35">
      <c r="B1371" s="1122"/>
      <c r="C1371" s="111"/>
      <c r="D1371" s="111"/>
      <c r="E1371" s="111"/>
      <c r="F1371" s="1126"/>
      <c r="G1371" s="1124"/>
      <c r="H1371" s="1125"/>
      <c r="I1371" s="1127"/>
      <c r="J1371" s="1127"/>
      <c r="K1371" s="1127"/>
      <c r="L1371" s="1127"/>
    </row>
    <row r="1372" spans="2:12" x14ac:dyDescent="0.35">
      <c r="B1372" s="1122"/>
      <c r="C1372" s="111"/>
      <c r="D1372" s="111"/>
      <c r="E1372" s="111"/>
      <c r="F1372" s="1126"/>
      <c r="G1372" s="1124"/>
      <c r="H1372" s="1125"/>
      <c r="I1372" s="1127"/>
      <c r="J1372" s="1127"/>
      <c r="K1372" s="1127"/>
      <c r="L1372" s="1127"/>
    </row>
    <row r="1373" spans="2:12" x14ac:dyDescent="0.35">
      <c r="B1373" s="1122"/>
      <c r="C1373" s="111"/>
      <c r="D1373" s="111"/>
      <c r="E1373" s="111"/>
      <c r="F1373" s="1126"/>
      <c r="G1373" s="1124"/>
      <c r="H1373" s="1125"/>
      <c r="I1373" s="1127"/>
      <c r="J1373" s="1127"/>
      <c r="K1373" s="1127"/>
      <c r="L1373" s="1127"/>
    </row>
    <row r="1374" spans="2:12" x14ac:dyDescent="0.35">
      <c r="B1374" s="1122"/>
      <c r="C1374" s="111"/>
      <c r="D1374" s="111"/>
      <c r="E1374" s="111"/>
      <c r="F1374" s="1126"/>
      <c r="G1374" s="1124"/>
      <c r="H1374" s="1125"/>
      <c r="I1374" s="1127"/>
      <c r="J1374" s="1127"/>
      <c r="K1374" s="1127"/>
      <c r="L1374" s="1127"/>
    </row>
    <row r="1375" spans="2:12" x14ac:dyDescent="0.35">
      <c r="B1375" s="1122"/>
      <c r="C1375" s="111"/>
      <c r="D1375" s="111"/>
      <c r="E1375" s="111"/>
      <c r="F1375" s="1126"/>
      <c r="G1375" s="1124"/>
      <c r="H1375" s="1125"/>
      <c r="I1375" s="1127"/>
      <c r="J1375" s="1127"/>
      <c r="K1375" s="1127"/>
      <c r="L1375" s="1127"/>
    </row>
    <row r="1376" spans="2:12" x14ac:dyDescent="0.35">
      <c r="B1376" s="1122"/>
      <c r="C1376" s="111"/>
      <c r="D1376" s="111"/>
      <c r="E1376" s="111"/>
      <c r="F1376" s="1126"/>
      <c r="G1376" s="1124"/>
      <c r="H1376" s="1125"/>
      <c r="I1376" s="1127"/>
      <c r="J1376" s="1127"/>
      <c r="K1376" s="1127"/>
      <c r="L1376" s="1127"/>
    </row>
    <row r="1377" spans="2:12" x14ac:dyDescent="0.35">
      <c r="B1377" s="1122"/>
      <c r="C1377" s="111"/>
      <c r="D1377" s="111"/>
      <c r="E1377" s="111"/>
      <c r="F1377" s="1126"/>
      <c r="G1377" s="1124"/>
      <c r="H1377" s="1125"/>
      <c r="I1377" s="1127"/>
      <c r="J1377" s="1127"/>
      <c r="K1377" s="1127"/>
      <c r="L1377" s="1127"/>
    </row>
    <row r="1378" spans="2:12" x14ac:dyDescent="0.35">
      <c r="B1378" s="1122"/>
      <c r="C1378" s="111"/>
      <c r="D1378" s="111"/>
      <c r="E1378" s="111"/>
      <c r="F1378" s="1126"/>
      <c r="G1378" s="1124"/>
      <c r="H1378" s="1125"/>
      <c r="I1378" s="1127"/>
      <c r="J1378" s="1127"/>
      <c r="K1378" s="1127"/>
      <c r="L1378" s="1127"/>
    </row>
    <row r="1379" spans="2:12" x14ac:dyDescent="0.35">
      <c r="B1379" s="1122"/>
      <c r="C1379" s="111"/>
      <c r="D1379" s="111"/>
      <c r="E1379" s="111"/>
      <c r="F1379" s="1126"/>
      <c r="G1379" s="1124"/>
      <c r="H1379" s="1125"/>
      <c r="I1379" s="1127"/>
      <c r="J1379" s="1127"/>
      <c r="K1379" s="1127"/>
      <c r="L1379" s="1127"/>
    </row>
    <row r="1380" spans="2:12" x14ac:dyDescent="0.35">
      <c r="B1380" s="1122"/>
      <c r="C1380" s="111"/>
      <c r="D1380" s="111"/>
      <c r="E1380" s="111"/>
      <c r="F1380" s="1126"/>
      <c r="G1380" s="1124"/>
      <c r="H1380" s="1125"/>
      <c r="I1380" s="1127"/>
      <c r="J1380" s="1127"/>
      <c r="K1380" s="1127"/>
      <c r="L1380" s="1127"/>
    </row>
    <row r="1381" spans="2:12" x14ac:dyDescent="0.35">
      <c r="B1381" s="1122"/>
      <c r="C1381" s="111"/>
      <c r="D1381" s="111"/>
      <c r="E1381" s="111"/>
      <c r="F1381" s="1126"/>
      <c r="G1381" s="1124"/>
      <c r="H1381" s="1125"/>
      <c r="I1381" s="1127"/>
      <c r="J1381" s="1127"/>
      <c r="K1381" s="1127"/>
      <c r="L1381" s="1127"/>
    </row>
    <row r="1382" spans="2:12" x14ac:dyDescent="0.35">
      <c r="B1382" s="1122"/>
      <c r="C1382" s="111"/>
      <c r="D1382" s="111"/>
      <c r="E1382" s="111"/>
      <c r="F1382" s="1126"/>
      <c r="G1382" s="1124"/>
      <c r="H1382" s="1125"/>
      <c r="I1382" s="1127"/>
      <c r="J1382" s="1127"/>
      <c r="K1382" s="1127"/>
      <c r="L1382" s="1127"/>
    </row>
    <row r="1383" spans="2:12" x14ac:dyDescent="0.35">
      <c r="B1383" s="1122"/>
      <c r="C1383" s="111"/>
      <c r="D1383" s="111"/>
      <c r="E1383" s="111"/>
      <c r="F1383" s="1126"/>
      <c r="G1383" s="1124"/>
      <c r="H1383" s="1125"/>
      <c r="I1383" s="1127"/>
      <c r="J1383" s="1127"/>
      <c r="K1383" s="1127"/>
      <c r="L1383" s="1127"/>
    </row>
    <row r="1384" spans="2:12" x14ac:dyDescent="0.35">
      <c r="B1384" s="1122"/>
      <c r="C1384" s="111"/>
      <c r="D1384" s="111"/>
      <c r="E1384" s="111"/>
      <c r="F1384" s="1126"/>
      <c r="G1384" s="1124"/>
      <c r="H1384" s="1125"/>
      <c r="I1384" s="1127"/>
      <c r="J1384" s="1127"/>
      <c r="K1384" s="1127"/>
      <c r="L1384" s="1127"/>
    </row>
    <row r="1385" spans="2:12" x14ac:dyDescent="0.35">
      <c r="B1385" s="1122"/>
      <c r="C1385" s="111"/>
      <c r="D1385" s="111"/>
      <c r="E1385" s="111"/>
      <c r="F1385" s="1126"/>
      <c r="G1385" s="1124"/>
      <c r="H1385" s="1125"/>
      <c r="I1385" s="1127"/>
      <c r="J1385" s="1127"/>
      <c r="K1385" s="1127"/>
      <c r="L1385" s="1127"/>
    </row>
    <row r="1386" spans="2:12" x14ac:dyDescent="0.35">
      <c r="B1386" s="1122"/>
      <c r="C1386" s="111"/>
      <c r="D1386" s="111"/>
      <c r="E1386" s="111"/>
      <c r="F1386" s="1126"/>
      <c r="G1386" s="1124"/>
      <c r="H1386" s="1125"/>
      <c r="I1386" s="1127"/>
      <c r="J1386" s="1127"/>
      <c r="K1386" s="1127"/>
      <c r="L1386" s="1127"/>
    </row>
    <row r="1387" spans="2:12" x14ac:dyDescent="0.35">
      <c r="B1387" s="1122"/>
      <c r="C1387" s="111"/>
      <c r="D1387" s="111"/>
      <c r="E1387" s="111"/>
      <c r="F1387" s="1126"/>
      <c r="G1387" s="1124"/>
      <c r="H1387" s="1125"/>
      <c r="I1387" s="1127"/>
      <c r="J1387" s="1127"/>
      <c r="K1387" s="1127"/>
      <c r="L1387" s="1127"/>
    </row>
    <row r="1388" spans="2:12" x14ac:dyDescent="0.35">
      <c r="B1388" s="1122"/>
      <c r="C1388" s="111"/>
      <c r="D1388" s="111"/>
      <c r="E1388" s="111"/>
      <c r="F1388" s="1126"/>
      <c r="G1388" s="1124"/>
      <c r="H1388" s="1125"/>
      <c r="I1388" s="1127"/>
      <c r="J1388" s="1127"/>
      <c r="K1388" s="1127"/>
      <c r="L1388" s="1127"/>
    </row>
    <row r="1389" spans="2:12" x14ac:dyDescent="0.35">
      <c r="B1389" s="1122"/>
      <c r="C1389" s="111"/>
      <c r="D1389" s="111"/>
      <c r="E1389" s="111"/>
      <c r="F1389" s="1126"/>
      <c r="G1389" s="1124"/>
      <c r="H1389" s="1125"/>
      <c r="I1389" s="1127"/>
      <c r="J1389" s="1127"/>
      <c r="K1389" s="1127"/>
      <c r="L1389" s="1127"/>
    </row>
    <row r="1390" spans="2:12" x14ac:dyDescent="0.35">
      <c r="B1390" s="1122"/>
      <c r="C1390" s="111"/>
      <c r="D1390" s="111"/>
      <c r="E1390" s="111"/>
      <c r="F1390" s="1126"/>
      <c r="G1390" s="1124"/>
      <c r="H1390" s="1125"/>
      <c r="I1390" s="1127"/>
      <c r="J1390" s="1127"/>
      <c r="K1390" s="1127"/>
      <c r="L1390" s="1127"/>
    </row>
    <row r="1391" spans="2:12" x14ac:dyDescent="0.35">
      <c r="B1391" s="1122"/>
      <c r="C1391" s="111"/>
      <c r="D1391" s="111"/>
      <c r="E1391" s="111"/>
      <c r="F1391" s="1126"/>
      <c r="G1391" s="1124"/>
      <c r="H1391" s="1125"/>
      <c r="I1391" s="1127"/>
      <c r="J1391" s="1127"/>
      <c r="K1391" s="1127"/>
      <c r="L1391" s="1127"/>
    </row>
    <row r="1392" spans="2:12" x14ac:dyDescent="0.35">
      <c r="B1392" s="1122"/>
      <c r="C1392" s="111"/>
      <c r="D1392" s="111"/>
      <c r="E1392" s="111"/>
      <c r="F1392" s="1126"/>
      <c r="G1392" s="1124"/>
      <c r="H1392" s="1125"/>
      <c r="I1392" s="1127"/>
      <c r="J1392" s="1127"/>
      <c r="K1392" s="1127"/>
      <c r="L1392" s="1127"/>
    </row>
    <row r="1393" spans="2:12" x14ac:dyDescent="0.35">
      <c r="B1393" s="1122"/>
      <c r="C1393" s="111"/>
      <c r="D1393" s="111"/>
      <c r="E1393" s="111"/>
      <c r="F1393" s="1126"/>
      <c r="G1393" s="1124"/>
      <c r="H1393" s="1125"/>
      <c r="I1393" s="1127"/>
      <c r="J1393" s="1127"/>
      <c r="K1393" s="1127"/>
      <c r="L1393" s="1127"/>
    </row>
    <row r="1394" spans="2:12" x14ac:dyDescent="0.35">
      <c r="B1394" s="1122"/>
      <c r="C1394" s="111"/>
      <c r="D1394" s="111"/>
      <c r="E1394" s="111"/>
      <c r="F1394" s="1126"/>
      <c r="G1394" s="1124"/>
      <c r="H1394" s="1125"/>
      <c r="I1394" s="1127"/>
      <c r="J1394" s="1127"/>
      <c r="K1394" s="1127"/>
      <c r="L1394" s="1127"/>
    </row>
    <row r="1395" spans="2:12" x14ac:dyDescent="0.35">
      <c r="B1395" s="1122"/>
      <c r="C1395" s="111"/>
      <c r="D1395" s="111"/>
      <c r="E1395" s="111"/>
      <c r="F1395" s="1126"/>
      <c r="G1395" s="1124"/>
      <c r="H1395" s="1125"/>
      <c r="I1395" s="1127"/>
      <c r="J1395" s="1127"/>
      <c r="K1395" s="1127"/>
      <c r="L1395" s="1127"/>
    </row>
    <row r="1396" spans="2:12" x14ac:dyDescent="0.35">
      <c r="B1396" s="1122"/>
      <c r="C1396" s="111"/>
      <c r="D1396" s="111"/>
      <c r="E1396" s="111"/>
      <c r="F1396" s="1126"/>
      <c r="G1396" s="1124"/>
      <c r="H1396" s="1125"/>
      <c r="I1396" s="1127"/>
      <c r="J1396" s="1127"/>
      <c r="K1396" s="1127"/>
      <c r="L1396" s="1127"/>
    </row>
    <row r="1397" spans="2:12" x14ac:dyDescent="0.35">
      <c r="B1397" s="1122"/>
      <c r="C1397" s="111"/>
      <c r="D1397" s="111"/>
      <c r="E1397" s="111"/>
      <c r="F1397" s="1126"/>
      <c r="G1397" s="1124"/>
      <c r="H1397" s="1125"/>
      <c r="I1397" s="1127"/>
      <c r="J1397" s="1127"/>
      <c r="K1397" s="1127"/>
      <c r="L1397" s="1127"/>
    </row>
    <row r="1398" spans="2:12" x14ac:dyDescent="0.35">
      <c r="B1398" s="1122"/>
      <c r="C1398" s="111"/>
      <c r="D1398" s="111"/>
      <c r="E1398" s="111"/>
      <c r="F1398" s="1126"/>
      <c r="G1398" s="1124"/>
      <c r="H1398" s="1125"/>
      <c r="I1398" s="1127"/>
      <c r="J1398" s="1127"/>
      <c r="K1398" s="1127"/>
      <c r="L1398" s="1127"/>
    </row>
    <row r="1399" spans="2:12" x14ac:dyDescent="0.35">
      <c r="B1399" s="1122"/>
      <c r="C1399" s="111"/>
      <c r="D1399" s="111"/>
      <c r="E1399" s="111"/>
      <c r="F1399" s="1126"/>
      <c r="G1399" s="1124"/>
      <c r="H1399" s="1125"/>
      <c r="I1399" s="1127"/>
      <c r="J1399" s="1127"/>
      <c r="K1399" s="1127"/>
      <c r="L1399" s="1127"/>
    </row>
    <row r="1400" spans="2:12" x14ac:dyDescent="0.35">
      <c r="B1400" s="1122"/>
      <c r="C1400" s="111"/>
      <c r="D1400" s="111"/>
      <c r="E1400" s="111"/>
      <c r="F1400" s="1126"/>
      <c r="G1400" s="1124"/>
      <c r="H1400" s="1125"/>
      <c r="I1400" s="1127"/>
      <c r="J1400" s="1127"/>
      <c r="K1400" s="1127"/>
      <c r="L1400" s="1127"/>
    </row>
    <row r="1401" spans="2:12" x14ac:dyDescent="0.35">
      <c r="B1401" s="1122"/>
      <c r="C1401" s="111"/>
      <c r="D1401" s="111"/>
      <c r="E1401" s="111"/>
      <c r="F1401" s="1126"/>
      <c r="G1401" s="1124"/>
      <c r="H1401" s="1125"/>
      <c r="I1401" s="1127"/>
      <c r="J1401" s="1127"/>
      <c r="K1401" s="1127"/>
      <c r="L1401" s="1127"/>
    </row>
    <row r="1402" spans="2:12" x14ac:dyDescent="0.35">
      <c r="B1402" s="1122"/>
      <c r="C1402" s="111"/>
      <c r="D1402" s="111"/>
      <c r="E1402" s="111"/>
      <c r="F1402" s="1126"/>
      <c r="G1402" s="1124"/>
      <c r="H1402" s="1125"/>
      <c r="I1402" s="1127"/>
      <c r="J1402" s="1127"/>
      <c r="K1402" s="1127"/>
      <c r="L1402" s="1127"/>
    </row>
    <row r="1403" spans="2:12" x14ac:dyDescent="0.35">
      <c r="B1403" s="1122"/>
      <c r="C1403" s="111"/>
      <c r="D1403" s="111"/>
      <c r="E1403" s="111"/>
      <c r="F1403" s="1126"/>
      <c r="G1403" s="1124"/>
      <c r="H1403" s="1125"/>
      <c r="I1403" s="1127"/>
      <c r="J1403" s="1127"/>
      <c r="K1403" s="1127"/>
      <c r="L1403" s="1127"/>
    </row>
    <row r="1404" spans="2:12" x14ac:dyDescent="0.35">
      <c r="B1404" s="1122"/>
      <c r="C1404" s="111"/>
      <c r="D1404" s="111"/>
      <c r="E1404" s="111"/>
      <c r="F1404" s="1126"/>
      <c r="G1404" s="1124"/>
      <c r="H1404" s="1125"/>
      <c r="I1404" s="1127"/>
      <c r="J1404" s="1127"/>
      <c r="K1404" s="1127"/>
      <c r="L1404" s="1127"/>
    </row>
    <row r="1405" spans="2:12" x14ac:dyDescent="0.35">
      <c r="B1405" s="1122"/>
      <c r="C1405" s="111"/>
      <c r="D1405" s="111"/>
      <c r="E1405" s="111"/>
      <c r="F1405" s="1126"/>
      <c r="G1405" s="1124"/>
      <c r="H1405" s="1125"/>
      <c r="I1405" s="1127"/>
      <c r="J1405" s="1127"/>
      <c r="K1405" s="1127"/>
      <c r="L1405" s="1127"/>
    </row>
    <row r="1406" spans="2:12" x14ac:dyDescent="0.35">
      <c r="B1406" s="1122"/>
      <c r="C1406" s="111"/>
      <c r="D1406" s="111"/>
      <c r="E1406" s="111"/>
      <c r="F1406" s="1126"/>
      <c r="G1406" s="1124"/>
      <c r="H1406" s="1125"/>
      <c r="I1406" s="1127"/>
      <c r="J1406" s="1127"/>
      <c r="K1406" s="1127"/>
      <c r="L1406" s="1127"/>
    </row>
    <row r="1407" spans="2:12" x14ac:dyDescent="0.35">
      <c r="B1407" s="1122"/>
      <c r="C1407" s="111"/>
      <c r="D1407" s="111"/>
      <c r="E1407" s="111"/>
      <c r="F1407" s="1126"/>
      <c r="G1407" s="1124"/>
      <c r="H1407" s="1125"/>
      <c r="I1407" s="1127"/>
      <c r="J1407" s="1127"/>
      <c r="K1407" s="1127"/>
      <c r="L1407" s="1127"/>
    </row>
    <row r="1408" spans="2:12" x14ac:dyDescent="0.35">
      <c r="B1408" s="1122"/>
      <c r="C1408" s="111"/>
      <c r="D1408" s="111"/>
      <c r="E1408" s="111"/>
      <c r="F1408" s="1126"/>
      <c r="G1408" s="1124"/>
      <c r="H1408" s="1125"/>
      <c r="I1408" s="1127"/>
      <c r="J1408" s="1127"/>
      <c r="K1408" s="1127"/>
      <c r="L1408" s="1127"/>
    </row>
    <row r="1409" spans="2:12" x14ac:dyDescent="0.35">
      <c r="B1409" s="1122"/>
      <c r="C1409" s="111"/>
      <c r="D1409" s="111"/>
      <c r="E1409" s="111"/>
      <c r="F1409" s="1126"/>
      <c r="G1409" s="1124"/>
      <c r="H1409" s="1125"/>
      <c r="I1409" s="1127"/>
      <c r="J1409" s="1127"/>
      <c r="K1409" s="1127"/>
      <c r="L1409" s="1127"/>
    </row>
    <row r="1410" spans="2:12" x14ac:dyDescent="0.35">
      <c r="B1410" s="1122"/>
      <c r="C1410" s="111"/>
      <c r="D1410" s="111"/>
      <c r="E1410" s="111"/>
      <c r="F1410" s="1126"/>
      <c r="G1410" s="1124"/>
      <c r="H1410" s="1125"/>
      <c r="I1410" s="1127"/>
      <c r="J1410" s="1127"/>
      <c r="K1410" s="1127"/>
      <c r="L1410" s="1127"/>
    </row>
    <row r="1411" spans="2:12" x14ac:dyDescent="0.35">
      <c r="B1411" s="1122"/>
      <c r="C1411" s="111"/>
      <c r="D1411" s="111"/>
      <c r="E1411" s="111"/>
      <c r="F1411" s="1126"/>
      <c r="G1411" s="1124"/>
      <c r="H1411" s="1125"/>
      <c r="I1411" s="1127"/>
      <c r="J1411" s="1127"/>
      <c r="K1411" s="1127"/>
      <c r="L1411" s="1127"/>
    </row>
    <row r="1412" spans="2:12" x14ac:dyDescent="0.35">
      <c r="B1412" s="1122"/>
      <c r="C1412" s="111"/>
      <c r="D1412" s="111"/>
      <c r="E1412" s="111"/>
      <c r="F1412" s="1126"/>
      <c r="G1412" s="1124"/>
      <c r="H1412" s="1125"/>
      <c r="I1412" s="1127"/>
      <c r="J1412" s="1127"/>
      <c r="K1412" s="1127"/>
      <c r="L1412" s="1127"/>
    </row>
    <row r="1413" spans="2:12" x14ac:dyDescent="0.35">
      <c r="B1413" s="1122"/>
      <c r="C1413" s="111"/>
      <c r="D1413" s="111"/>
      <c r="E1413" s="111"/>
      <c r="F1413" s="1126"/>
      <c r="G1413" s="1124"/>
      <c r="H1413" s="1125"/>
      <c r="I1413" s="1127"/>
      <c r="J1413" s="1127"/>
      <c r="K1413" s="1127"/>
      <c r="L1413" s="1127"/>
    </row>
    <row r="1414" spans="2:12" x14ac:dyDescent="0.35">
      <c r="B1414" s="1122"/>
      <c r="C1414" s="111"/>
      <c r="D1414" s="111"/>
      <c r="E1414" s="111"/>
      <c r="F1414" s="1126"/>
      <c r="G1414" s="1124"/>
      <c r="H1414" s="1125"/>
      <c r="I1414" s="1127"/>
      <c r="J1414" s="1127"/>
      <c r="K1414" s="1127"/>
      <c r="L1414" s="1127"/>
    </row>
    <row r="1415" spans="2:12" x14ac:dyDescent="0.35">
      <c r="B1415" s="1122"/>
      <c r="C1415" s="111"/>
      <c r="D1415" s="111"/>
      <c r="E1415" s="111"/>
      <c r="F1415" s="1126"/>
      <c r="G1415" s="1124"/>
      <c r="H1415" s="1125"/>
      <c r="I1415" s="1127"/>
      <c r="J1415" s="1127"/>
      <c r="K1415" s="1127"/>
      <c r="L1415" s="1127"/>
    </row>
    <row r="1416" spans="2:12" x14ac:dyDescent="0.35">
      <c r="B1416" s="1122"/>
      <c r="C1416" s="111"/>
      <c r="D1416" s="111"/>
      <c r="E1416" s="111"/>
      <c r="F1416" s="1126"/>
      <c r="G1416" s="1124"/>
      <c r="H1416" s="1125"/>
      <c r="I1416" s="1127"/>
      <c r="J1416" s="1127"/>
      <c r="K1416" s="1127"/>
      <c r="L1416" s="1127"/>
    </row>
    <row r="1417" spans="2:12" x14ac:dyDescent="0.35">
      <c r="B1417" s="1122"/>
      <c r="C1417" s="111"/>
      <c r="D1417" s="111"/>
      <c r="E1417" s="111"/>
      <c r="F1417" s="1126"/>
      <c r="G1417" s="1124"/>
      <c r="H1417" s="1125"/>
      <c r="I1417" s="1127"/>
      <c r="J1417" s="1127"/>
      <c r="K1417" s="1127"/>
      <c r="L1417" s="1127"/>
    </row>
    <row r="1418" spans="2:12" x14ac:dyDescent="0.35">
      <c r="B1418" s="1122"/>
      <c r="C1418" s="111"/>
      <c r="D1418" s="111"/>
      <c r="E1418" s="111"/>
      <c r="F1418" s="1126"/>
      <c r="G1418" s="1124"/>
      <c r="H1418" s="1125"/>
      <c r="I1418" s="1127"/>
      <c r="J1418" s="1127"/>
      <c r="K1418" s="1127"/>
      <c r="L1418" s="1127"/>
    </row>
    <row r="1419" spans="2:12" x14ac:dyDescent="0.35">
      <c r="B1419" s="1122"/>
      <c r="C1419" s="111"/>
      <c r="D1419" s="111"/>
      <c r="E1419" s="111"/>
      <c r="F1419" s="1126"/>
      <c r="G1419" s="1124"/>
      <c r="H1419" s="1125"/>
      <c r="I1419" s="1127"/>
      <c r="J1419" s="1127"/>
      <c r="K1419" s="1127"/>
      <c r="L1419" s="1127"/>
    </row>
    <row r="1420" spans="2:12" x14ac:dyDescent="0.35">
      <c r="B1420" s="1122"/>
      <c r="C1420" s="111"/>
      <c r="D1420" s="111"/>
      <c r="E1420" s="111"/>
      <c r="F1420" s="1126"/>
      <c r="G1420" s="1124"/>
      <c r="H1420" s="1125"/>
      <c r="I1420" s="1127"/>
      <c r="J1420" s="1127"/>
      <c r="K1420" s="1127"/>
      <c r="L1420" s="1127"/>
    </row>
    <row r="1421" spans="2:12" x14ac:dyDescent="0.35">
      <c r="B1421" s="1122"/>
      <c r="C1421" s="111"/>
      <c r="D1421" s="111"/>
      <c r="E1421" s="111"/>
      <c r="F1421" s="1126"/>
      <c r="G1421" s="1124"/>
      <c r="H1421" s="1125"/>
      <c r="I1421" s="1127"/>
      <c r="J1421" s="1127"/>
      <c r="K1421" s="1127"/>
      <c r="L1421" s="1127"/>
    </row>
    <row r="1422" spans="2:12" x14ac:dyDescent="0.35">
      <c r="B1422" s="1122"/>
      <c r="C1422" s="111"/>
      <c r="D1422" s="111"/>
      <c r="E1422" s="111"/>
      <c r="F1422" s="1126"/>
      <c r="G1422" s="1124"/>
      <c r="H1422" s="1125"/>
      <c r="I1422" s="1127"/>
      <c r="J1422" s="1127"/>
      <c r="K1422" s="1127"/>
      <c r="L1422" s="1127"/>
    </row>
    <row r="1423" spans="2:12" x14ac:dyDescent="0.35">
      <c r="B1423" s="1122"/>
      <c r="C1423" s="111"/>
      <c r="D1423" s="111"/>
      <c r="E1423" s="111"/>
      <c r="F1423" s="1126"/>
      <c r="G1423" s="1124"/>
      <c r="H1423" s="1125"/>
      <c r="I1423" s="1127"/>
      <c r="J1423" s="1127"/>
      <c r="K1423" s="1127"/>
      <c r="L1423" s="1127"/>
    </row>
    <row r="1424" spans="2:12" x14ac:dyDescent="0.35">
      <c r="B1424" s="1122"/>
      <c r="C1424" s="111"/>
      <c r="D1424" s="111"/>
      <c r="E1424" s="111"/>
      <c r="F1424" s="1126"/>
      <c r="G1424" s="1124"/>
      <c r="H1424" s="1125"/>
      <c r="I1424" s="1127"/>
      <c r="J1424" s="1127"/>
      <c r="K1424" s="1127"/>
      <c r="L1424" s="1127"/>
    </row>
    <row r="1425" spans="2:12" x14ac:dyDescent="0.35">
      <c r="B1425" s="1122"/>
      <c r="C1425" s="111"/>
      <c r="D1425" s="111"/>
      <c r="E1425" s="111"/>
      <c r="F1425" s="1126"/>
      <c r="G1425" s="1124"/>
      <c r="H1425" s="1125"/>
      <c r="I1425" s="1127"/>
      <c r="J1425" s="1127"/>
      <c r="K1425" s="1127"/>
      <c r="L1425" s="1127"/>
    </row>
    <row r="1426" spans="2:12" x14ac:dyDescent="0.35">
      <c r="B1426" s="1122"/>
      <c r="C1426" s="111"/>
      <c r="D1426" s="111"/>
      <c r="E1426" s="111"/>
      <c r="F1426" s="1126"/>
      <c r="G1426" s="1124"/>
      <c r="H1426" s="1125"/>
      <c r="I1426" s="1127"/>
      <c r="J1426" s="1127"/>
      <c r="K1426" s="1127"/>
      <c r="L1426" s="1127"/>
    </row>
    <row r="1427" spans="2:12" x14ac:dyDescent="0.35">
      <c r="B1427" s="1122"/>
      <c r="C1427" s="111"/>
      <c r="D1427" s="111"/>
      <c r="E1427" s="111"/>
      <c r="F1427" s="1126"/>
      <c r="G1427" s="1124"/>
      <c r="H1427" s="1125"/>
      <c r="I1427" s="1127"/>
      <c r="J1427" s="1127"/>
      <c r="K1427" s="1127"/>
      <c r="L1427" s="1127"/>
    </row>
    <row r="1428" spans="2:12" x14ac:dyDescent="0.35">
      <c r="B1428" s="1122"/>
      <c r="C1428" s="111"/>
      <c r="D1428" s="111"/>
      <c r="E1428" s="111"/>
      <c r="F1428" s="1126"/>
      <c r="G1428" s="1124"/>
      <c r="H1428" s="1125"/>
      <c r="I1428" s="1127"/>
      <c r="J1428" s="1127"/>
      <c r="K1428" s="1127"/>
      <c r="L1428" s="1127"/>
    </row>
    <row r="1429" spans="2:12" x14ac:dyDescent="0.35">
      <c r="B1429" s="1122"/>
      <c r="C1429" s="111"/>
      <c r="D1429" s="111"/>
      <c r="E1429" s="111"/>
      <c r="F1429" s="1126"/>
      <c r="G1429" s="1124"/>
      <c r="H1429" s="1125"/>
      <c r="I1429" s="1127"/>
      <c r="J1429" s="1127"/>
      <c r="K1429" s="1127"/>
      <c r="L1429" s="1127"/>
    </row>
    <row r="1430" spans="2:12" x14ac:dyDescent="0.35">
      <c r="B1430" s="1122"/>
      <c r="C1430" s="111"/>
      <c r="D1430" s="111"/>
      <c r="E1430" s="111"/>
      <c r="F1430" s="1126"/>
      <c r="G1430" s="1124"/>
      <c r="H1430" s="1125"/>
      <c r="I1430" s="1127"/>
      <c r="J1430" s="1127"/>
      <c r="K1430" s="1127"/>
      <c r="L1430" s="1127"/>
    </row>
    <row r="1431" spans="2:12" x14ac:dyDescent="0.35">
      <c r="B1431" s="1122"/>
      <c r="C1431" s="111"/>
      <c r="D1431" s="111"/>
      <c r="E1431" s="111"/>
      <c r="F1431" s="1126"/>
      <c r="G1431" s="1124"/>
      <c r="H1431" s="1125"/>
      <c r="I1431" s="1127"/>
      <c r="J1431" s="1127"/>
      <c r="K1431" s="1127"/>
      <c r="L1431" s="1127"/>
    </row>
    <row r="1432" spans="2:12" x14ac:dyDescent="0.35">
      <c r="B1432" s="1122"/>
      <c r="C1432" s="111"/>
      <c r="D1432" s="111"/>
      <c r="E1432" s="111"/>
      <c r="F1432" s="1126"/>
      <c r="G1432" s="1124"/>
      <c r="H1432" s="1125"/>
      <c r="I1432" s="1127"/>
      <c r="J1432" s="1127"/>
      <c r="K1432" s="1127"/>
      <c r="L1432" s="1127"/>
    </row>
    <row r="1433" spans="2:12" x14ac:dyDescent="0.35">
      <c r="B1433" s="1122"/>
      <c r="C1433" s="111"/>
      <c r="D1433" s="111"/>
      <c r="E1433" s="111"/>
      <c r="F1433" s="1126"/>
      <c r="G1433" s="1124"/>
      <c r="H1433" s="1125"/>
      <c r="I1433" s="1127"/>
      <c r="J1433" s="1127"/>
      <c r="K1433" s="1127"/>
      <c r="L1433" s="1127"/>
    </row>
    <row r="1434" spans="2:12" x14ac:dyDescent="0.35">
      <c r="B1434" s="1122"/>
      <c r="C1434" s="111"/>
      <c r="D1434" s="111"/>
      <c r="E1434" s="111"/>
      <c r="F1434" s="1126"/>
      <c r="G1434" s="1124"/>
      <c r="H1434" s="1125"/>
      <c r="I1434" s="1127"/>
      <c r="J1434" s="1127"/>
      <c r="K1434" s="1127"/>
      <c r="L1434" s="1127"/>
    </row>
    <row r="1435" spans="2:12" x14ac:dyDescent="0.35">
      <c r="B1435" s="1122"/>
      <c r="C1435" s="111"/>
      <c r="D1435" s="111"/>
      <c r="E1435" s="111"/>
      <c r="F1435" s="1126"/>
      <c r="G1435" s="1124"/>
      <c r="H1435" s="1125"/>
      <c r="I1435" s="1127"/>
      <c r="J1435" s="1127"/>
      <c r="K1435" s="1127"/>
      <c r="L1435" s="1127"/>
    </row>
    <row r="1436" spans="2:12" x14ac:dyDescent="0.35">
      <c r="B1436" s="1122"/>
      <c r="C1436" s="111"/>
      <c r="D1436" s="111"/>
      <c r="E1436" s="111"/>
      <c r="F1436" s="1126"/>
      <c r="G1436" s="1124"/>
      <c r="H1436" s="1125"/>
      <c r="I1436" s="1127"/>
      <c r="J1436" s="1127"/>
      <c r="K1436" s="1127"/>
      <c r="L1436" s="1127"/>
    </row>
    <row r="1437" spans="2:12" x14ac:dyDescent="0.35">
      <c r="B1437" s="1122"/>
      <c r="C1437" s="111"/>
      <c r="D1437" s="111"/>
      <c r="E1437" s="111"/>
      <c r="F1437" s="1126"/>
      <c r="G1437" s="1124"/>
      <c r="H1437" s="1125"/>
      <c r="I1437" s="1127"/>
      <c r="J1437" s="1127"/>
      <c r="K1437" s="1127"/>
      <c r="L1437" s="1127"/>
    </row>
    <row r="1438" spans="2:12" x14ac:dyDescent="0.35">
      <c r="B1438" s="1122"/>
      <c r="C1438" s="111"/>
      <c r="D1438" s="111"/>
      <c r="E1438" s="111"/>
      <c r="F1438" s="1126"/>
      <c r="G1438" s="1124"/>
      <c r="H1438" s="1125"/>
      <c r="I1438" s="1127"/>
      <c r="J1438" s="1127"/>
      <c r="K1438" s="1127"/>
      <c r="L1438" s="1127"/>
    </row>
    <row r="1439" spans="2:12" x14ac:dyDescent="0.35">
      <c r="B1439" s="1122"/>
      <c r="C1439" s="111"/>
      <c r="D1439" s="111"/>
      <c r="E1439" s="111"/>
      <c r="F1439" s="1126"/>
      <c r="G1439" s="1124"/>
      <c r="H1439" s="1125"/>
      <c r="I1439" s="1127"/>
      <c r="J1439" s="1127"/>
      <c r="K1439" s="1127"/>
      <c r="L1439" s="1127"/>
    </row>
    <row r="1440" spans="2:12" x14ac:dyDescent="0.35">
      <c r="B1440" s="1122"/>
      <c r="C1440" s="111"/>
      <c r="D1440" s="111"/>
      <c r="E1440" s="111"/>
      <c r="F1440" s="1126"/>
      <c r="G1440" s="1124"/>
      <c r="H1440" s="1125"/>
      <c r="I1440" s="1127"/>
      <c r="J1440" s="1127"/>
      <c r="K1440" s="1127"/>
      <c r="L1440" s="1127"/>
    </row>
    <row r="1441" spans="2:12" x14ac:dyDescent="0.35">
      <c r="B1441" s="1122"/>
      <c r="C1441" s="111"/>
      <c r="D1441" s="111"/>
      <c r="E1441" s="111"/>
      <c r="F1441" s="1126"/>
      <c r="G1441" s="1124"/>
      <c r="H1441" s="1125"/>
      <c r="I1441" s="1127"/>
      <c r="J1441" s="1127"/>
      <c r="K1441" s="1127"/>
      <c r="L1441" s="1127"/>
    </row>
    <row r="1442" spans="2:12" x14ac:dyDescent="0.35">
      <c r="B1442" s="1122"/>
      <c r="C1442" s="111"/>
      <c r="D1442" s="111"/>
      <c r="E1442" s="111"/>
      <c r="F1442" s="1126"/>
      <c r="G1442" s="1124"/>
      <c r="H1442" s="1125"/>
      <c r="I1442" s="1127"/>
      <c r="J1442" s="1127"/>
      <c r="K1442" s="1127"/>
      <c r="L1442" s="1127"/>
    </row>
    <row r="1443" spans="2:12" x14ac:dyDescent="0.35">
      <c r="B1443" s="1122"/>
      <c r="C1443" s="111"/>
      <c r="D1443" s="111"/>
      <c r="E1443" s="111"/>
      <c r="F1443" s="1126"/>
      <c r="G1443" s="1124"/>
      <c r="H1443" s="1125"/>
      <c r="I1443" s="1127"/>
      <c r="J1443" s="1127"/>
      <c r="K1443" s="1127"/>
      <c r="L1443" s="1127"/>
    </row>
    <row r="1444" spans="2:12" x14ac:dyDescent="0.35">
      <c r="B1444" s="1122"/>
      <c r="C1444" s="111"/>
      <c r="D1444" s="111"/>
      <c r="E1444" s="111"/>
      <c r="F1444" s="1126"/>
      <c r="G1444" s="1124"/>
      <c r="H1444" s="1125"/>
      <c r="I1444" s="1127"/>
      <c r="J1444" s="1127"/>
      <c r="K1444" s="1127"/>
      <c r="L1444" s="1127"/>
    </row>
    <row r="1445" spans="2:12" x14ac:dyDescent="0.35">
      <c r="B1445" s="1122"/>
      <c r="C1445" s="111"/>
      <c r="D1445" s="111"/>
      <c r="E1445" s="111"/>
      <c r="F1445" s="1126"/>
      <c r="G1445" s="1124"/>
      <c r="H1445" s="1125"/>
      <c r="I1445" s="1127"/>
      <c r="J1445" s="1127"/>
      <c r="K1445" s="1127"/>
      <c r="L1445" s="1127"/>
    </row>
    <row r="1446" spans="2:12" x14ac:dyDescent="0.35">
      <c r="B1446" s="1122"/>
      <c r="C1446" s="111"/>
      <c r="D1446" s="111"/>
      <c r="E1446" s="111"/>
      <c r="F1446" s="1126"/>
      <c r="G1446" s="1124"/>
      <c r="H1446" s="1125"/>
      <c r="I1446" s="1127"/>
      <c r="J1446" s="1127"/>
      <c r="K1446" s="1127"/>
      <c r="L1446" s="1127"/>
    </row>
    <row r="1447" spans="2:12" x14ac:dyDescent="0.35">
      <c r="B1447" s="1122"/>
      <c r="C1447" s="111"/>
      <c r="D1447" s="111"/>
      <c r="E1447" s="111"/>
      <c r="F1447" s="1126"/>
      <c r="G1447" s="1124"/>
      <c r="H1447" s="1125"/>
      <c r="I1447" s="1127"/>
      <c r="J1447" s="1127"/>
      <c r="K1447" s="1127"/>
      <c r="L1447" s="1127"/>
    </row>
    <row r="1448" spans="2:12" x14ac:dyDescent="0.35">
      <c r="B1448" s="1122"/>
      <c r="C1448" s="111"/>
      <c r="D1448" s="111"/>
      <c r="E1448" s="111"/>
      <c r="F1448" s="1126"/>
      <c r="G1448" s="1124"/>
      <c r="H1448" s="1125"/>
      <c r="I1448" s="1127"/>
      <c r="J1448" s="1127"/>
      <c r="K1448" s="1127"/>
      <c r="L1448" s="1127"/>
    </row>
    <row r="1449" spans="2:12" x14ac:dyDescent="0.35">
      <c r="B1449" s="1122"/>
      <c r="C1449" s="111"/>
      <c r="D1449" s="111"/>
      <c r="E1449" s="111"/>
      <c r="F1449" s="1126"/>
      <c r="G1449" s="1124"/>
      <c r="H1449" s="1125"/>
      <c r="I1449" s="1127"/>
      <c r="J1449" s="1127"/>
      <c r="K1449" s="1127"/>
      <c r="L1449" s="1127"/>
    </row>
    <row r="1450" spans="2:12" x14ac:dyDescent="0.35">
      <c r="B1450" s="1122"/>
      <c r="C1450" s="111"/>
      <c r="D1450" s="111"/>
      <c r="E1450" s="111"/>
      <c r="F1450" s="1126"/>
      <c r="G1450" s="1124"/>
      <c r="H1450" s="1125"/>
      <c r="I1450" s="1127"/>
      <c r="J1450" s="1127"/>
      <c r="K1450" s="1127"/>
      <c r="L1450" s="1127"/>
    </row>
    <row r="1451" spans="2:12" x14ac:dyDescent="0.35">
      <c r="B1451" s="1122"/>
      <c r="C1451" s="111"/>
      <c r="D1451" s="111"/>
      <c r="E1451" s="111"/>
      <c r="F1451" s="1126"/>
      <c r="G1451" s="1124"/>
      <c r="H1451" s="1125"/>
      <c r="I1451" s="1127"/>
      <c r="J1451" s="1127"/>
      <c r="K1451" s="1127"/>
      <c r="L1451" s="1127"/>
    </row>
    <row r="1452" spans="2:12" x14ac:dyDescent="0.35">
      <c r="B1452" s="1122"/>
      <c r="C1452" s="111"/>
      <c r="D1452" s="111"/>
      <c r="E1452" s="111"/>
      <c r="F1452" s="1126"/>
      <c r="G1452" s="1124"/>
      <c r="H1452" s="1125"/>
      <c r="I1452" s="1127"/>
      <c r="J1452" s="1127"/>
      <c r="K1452" s="1127"/>
      <c r="L1452" s="1127"/>
    </row>
    <row r="1453" spans="2:12" x14ac:dyDescent="0.35">
      <c r="B1453" s="1122"/>
      <c r="C1453" s="111"/>
      <c r="D1453" s="111"/>
      <c r="E1453" s="111"/>
      <c r="F1453" s="1126"/>
      <c r="G1453" s="1124"/>
      <c r="H1453" s="1125"/>
      <c r="I1453" s="1127"/>
      <c r="J1453" s="1127"/>
      <c r="K1453" s="1127"/>
      <c r="L1453" s="1127"/>
    </row>
    <row r="1454" spans="2:12" x14ac:dyDescent="0.35">
      <c r="B1454" s="1122"/>
      <c r="C1454" s="111"/>
      <c r="D1454" s="111"/>
      <c r="E1454" s="111"/>
      <c r="F1454" s="1126"/>
      <c r="G1454" s="1124"/>
      <c r="H1454" s="1125"/>
      <c r="I1454" s="1127"/>
      <c r="J1454" s="1127"/>
      <c r="K1454" s="1127"/>
      <c r="L1454" s="1127"/>
    </row>
    <row r="1455" spans="2:12" x14ac:dyDescent="0.35">
      <c r="B1455" s="1122"/>
      <c r="C1455" s="111"/>
      <c r="D1455" s="111"/>
      <c r="E1455" s="111"/>
      <c r="F1455" s="1126"/>
      <c r="G1455" s="1124"/>
      <c r="H1455" s="1125"/>
      <c r="I1455" s="1127"/>
      <c r="J1455" s="1127"/>
      <c r="K1455" s="1127"/>
      <c r="L1455" s="1127"/>
    </row>
    <row r="1456" spans="2:12" x14ac:dyDescent="0.35">
      <c r="B1456" s="1122"/>
      <c r="C1456" s="111"/>
      <c r="D1456" s="111"/>
      <c r="E1456" s="111"/>
      <c r="F1456" s="1126"/>
      <c r="G1456" s="1124"/>
      <c r="H1456" s="1125"/>
      <c r="I1456" s="1127"/>
      <c r="J1456" s="1127"/>
      <c r="K1456" s="1127"/>
      <c r="L1456" s="1127"/>
    </row>
    <row r="1457" spans="2:12" x14ac:dyDescent="0.35">
      <c r="B1457" s="1122"/>
      <c r="C1457" s="111"/>
      <c r="D1457" s="111"/>
      <c r="E1457" s="111"/>
      <c r="F1457" s="1126"/>
      <c r="G1457" s="1124"/>
      <c r="H1457" s="1125"/>
      <c r="I1457" s="1127"/>
      <c r="J1457" s="1127"/>
      <c r="K1457" s="1127"/>
      <c r="L1457" s="1127"/>
    </row>
    <row r="1458" spans="2:12" x14ac:dyDescent="0.35">
      <c r="B1458" s="1122"/>
      <c r="C1458" s="111"/>
      <c r="D1458" s="111"/>
      <c r="E1458" s="111"/>
      <c r="F1458" s="1126"/>
      <c r="G1458" s="1124"/>
      <c r="H1458" s="1125"/>
      <c r="I1458" s="1127"/>
      <c r="J1458" s="1127"/>
      <c r="K1458" s="1127"/>
      <c r="L1458" s="1127"/>
    </row>
    <row r="1459" spans="2:12" x14ac:dyDescent="0.35">
      <c r="B1459" s="1122"/>
      <c r="C1459" s="111"/>
      <c r="D1459" s="111"/>
      <c r="E1459" s="111"/>
      <c r="F1459" s="1126"/>
      <c r="G1459" s="1124"/>
      <c r="H1459" s="1125"/>
      <c r="I1459" s="1127"/>
      <c r="J1459" s="1127"/>
      <c r="K1459" s="1127"/>
      <c r="L1459" s="1127"/>
    </row>
    <row r="1460" spans="2:12" x14ac:dyDescent="0.35">
      <c r="B1460" s="1122"/>
      <c r="C1460" s="111"/>
      <c r="D1460" s="111"/>
      <c r="E1460" s="111"/>
      <c r="F1460" s="1126"/>
      <c r="G1460" s="1124"/>
      <c r="H1460" s="1125"/>
      <c r="I1460" s="1127"/>
      <c r="J1460" s="1127"/>
      <c r="K1460" s="1127"/>
      <c r="L1460" s="1127"/>
    </row>
    <row r="1461" spans="2:12" x14ac:dyDescent="0.35">
      <c r="B1461" s="1122"/>
      <c r="C1461" s="111"/>
      <c r="D1461" s="111"/>
      <c r="E1461" s="111"/>
      <c r="F1461" s="1126"/>
      <c r="G1461" s="1124"/>
      <c r="H1461" s="1125"/>
      <c r="I1461" s="1127"/>
      <c r="J1461" s="1127"/>
      <c r="K1461" s="1127"/>
      <c r="L1461" s="1127"/>
    </row>
    <row r="1462" spans="2:12" x14ac:dyDescent="0.35">
      <c r="B1462" s="1122"/>
      <c r="C1462" s="111"/>
      <c r="D1462" s="111"/>
      <c r="E1462" s="111"/>
      <c r="F1462" s="1126"/>
      <c r="G1462" s="1124"/>
      <c r="H1462" s="1125"/>
      <c r="I1462" s="1127"/>
      <c r="J1462" s="1127"/>
      <c r="K1462" s="1127"/>
      <c r="L1462" s="1127"/>
    </row>
    <row r="1463" spans="2:12" x14ac:dyDescent="0.35">
      <c r="B1463" s="1122"/>
      <c r="C1463" s="111"/>
      <c r="D1463" s="111"/>
      <c r="E1463" s="111"/>
      <c r="F1463" s="1126"/>
      <c r="G1463" s="1124"/>
      <c r="H1463" s="1125"/>
      <c r="I1463" s="1127"/>
      <c r="J1463" s="1127"/>
      <c r="K1463" s="1127"/>
      <c r="L1463" s="1127"/>
    </row>
    <row r="1464" spans="2:12" x14ac:dyDescent="0.35">
      <c r="B1464" s="1122"/>
      <c r="C1464" s="111"/>
      <c r="D1464" s="111"/>
      <c r="E1464" s="111"/>
      <c r="F1464" s="1126"/>
      <c r="G1464" s="1124"/>
      <c r="H1464" s="1125"/>
      <c r="I1464" s="1127"/>
      <c r="J1464" s="1127"/>
      <c r="K1464" s="1127"/>
      <c r="L1464" s="1127"/>
    </row>
    <row r="1465" spans="2:12" x14ac:dyDescent="0.35">
      <c r="B1465" s="1122"/>
      <c r="C1465" s="111"/>
      <c r="D1465" s="111"/>
      <c r="E1465" s="111"/>
      <c r="F1465" s="1126"/>
      <c r="G1465" s="1124"/>
      <c r="H1465" s="1125"/>
      <c r="I1465" s="1127"/>
      <c r="J1465" s="1127"/>
      <c r="K1465" s="1127"/>
      <c r="L1465" s="1127"/>
    </row>
    <row r="1466" spans="2:12" x14ac:dyDescent="0.35">
      <c r="B1466" s="1122"/>
      <c r="C1466" s="111"/>
      <c r="D1466" s="111"/>
      <c r="E1466" s="111"/>
      <c r="F1466" s="1126"/>
      <c r="G1466" s="1124"/>
      <c r="H1466" s="1125"/>
      <c r="I1466" s="1127"/>
      <c r="J1466" s="1127"/>
      <c r="K1466" s="1127"/>
      <c r="L1466" s="1127"/>
    </row>
    <row r="1467" spans="2:12" x14ac:dyDescent="0.35">
      <c r="B1467" s="1122"/>
      <c r="C1467" s="111"/>
      <c r="D1467" s="111"/>
      <c r="E1467" s="111"/>
      <c r="F1467" s="1126"/>
      <c r="G1467" s="1124"/>
      <c r="H1467" s="1125"/>
      <c r="I1467" s="1127"/>
      <c r="J1467" s="1127"/>
      <c r="K1467" s="1127"/>
      <c r="L1467" s="1127"/>
    </row>
    <row r="1468" spans="2:12" x14ac:dyDescent="0.35">
      <c r="B1468" s="1122"/>
      <c r="C1468" s="111"/>
      <c r="D1468" s="111"/>
      <c r="E1468" s="111"/>
      <c r="F1468" s="1126"/>
      <c r="G1468" s="1124"/>
      <c r="H1468" s="1125"/>
      <c r="I1468" s="1127"/>
      <c r="J1468" s="1127"/>
      <c r="K1468" s="1127"/>
      <c r="L1468" s="1127"/>
    </row>
    <row r="1469" spans="2:12" x14ac:dyDescent="0.35">
      <c r="B1469" s="1122"/>
      <c r="C1469" s="111"/>
      <c r="D1469" s="111"/>
      <c r="E1469" s="111"/>
      <c r="F1469" s="1126"/>
      <c r="G1469" s="1124"/>
      <c r="H1469" s="1125"/>
      <c r="I1469" s="1127"/>
      <c r="J1469" s="1127"/>
      <c r="K1469" s="1127"/>
      <c r="L1469" s="1127"/>
    </row>
    <row r="1470" spans="2:12" x14ac:dyDescent="0.35">
      <c r="B1470" s="1122"/>
      <c r="C1470" s="111"/>
      <c r="D1470" s="111"/>
      <c r="E1470" s="111"/>
      <c r="F1470" s="1126"/>
      <c r="G1470" s="1124"/>
      <c r="H1470" s="1125"/>
      <c r="I1470" s="1127"/>
      <c r="J1470" s="1127"/>
      <c r="K1470" s="1127"/>
      <c r="L1470" s="1127"/>
    </row>
    <row r="1471" spans="2:12" x14ac:dyDescent="0.35">
      <c r="B1471" s="1122"/>
      <c r="C1471" s="111"/>
      <c r="D1471" s="111"/>
      <c r="E1471" s="111"/>
      <c r="F1471" s="1126"/>
      <c r="G1471" s="1124"/>
      <c r="H1471" s="1125"/>
      <c r="I1471" s="1127"/>
      <c r="J1471" s="1127"/>
      <c r="K1471" s="1127"/>
      <c r="L1471" s="1127"/>
    </row>
    <row r="1472" spans="2:12" x14ac:dyDescent="0.35">
      <c r="B1472" s="1122"/>
      <c r="C1472" s="111"/>
      <c r="D1472" s="111"/>
      <c r="E1472" s="111"/>
      <c r="F1472" s="1126"/>
      <c r="G1472" s="1124"/>
      <c r="H1472" s="1125"/>
      <c r="I1472" s="1127"/>
      <c r="J1472" s="1127"/>
      <c r="K1472" s="1127"/>
      <c r="L1472" s="1127"/>
    </row>
    <row r="1473" spans="2:12" x14ac:dyDescent="0.35">
      <c r="B1473" s="1122"/>
      <c r="C1473" s="111"/>
      <c r="D1473" s="111"/>
      <c r="E1473" s="111"/>
      <c r="F1473" s="1126"/>
      <c r="G1473" s="1124"/>
      <c r="H1473" s="1125"/>
      <c r="I1473" s="1127"/>
      <c r="J1473" s="1127"/>
      <c r="K1473" s="1127"/>
      <c r="L1473" s="1127"/>
    </row>
    <row r="1474" spans="2:12" x14ac:dyDescent="0.35">
      <c r="B1474" s="1122"/>
      <c r="C1474" s="111"/>
      <c r="D1474" s="111"/>
      <c r="E1474" s="111"/>
      <c r="F1474" s="1126"/>
      <c r="G1474" s="1124"/>
      <c r="H1474" s="1125"/>
      <c r="I1474" s="1127"/>
      <c r="J1474" s="1127"/>
      <c r="K1474" s="1127"/>
      <c r="L1474" s="1127"/>
    </row>
    <row r="1475" spans="2:12" x14ac:dyDescent="0.35">
      <c r="B1475" s="1122"/>
      <c r="C1475" s="111"/>
      <c r="D1475" s="111"/>
      <c r="E1475" s="111"/>
      <c r="F1475" s="1126"/>
      <c r="G1475" s="1124"/>
      <c r="H1475" s="1125"/>
      <c r="I1475" s="1127"/>
      <c r="J1475" s="1127"/>
      <c r="K1475" s="1127"/>
      <c r="L1475" s="1127"/>
    </row>
    <row r="1476" spans="2:12" x14ac:dyDescent="0.35">
      <c r="B1476" s="1122"/>
      <c r="C1476" s="111"/>
      <c r="D1476" s="111"/>
      <c r="E1476" s="111"/>
      <c r="F1476" s="1126"/>
      <c r="G1476" s="1124"/>
      <c r="H1476" s="1125"/>
      <c r="I1476" s="1127"/>
      <c r="J1476" s="1127"/>
      <c r="K1476" s="1127"/>
      <c r="L1476" s="1127"/>
    </row>
    <row r="1477" spans="2:12" x14ac:dyDescent="0.35">
      <c r="B1477" s="1122"/>
      <c r="C1477" s="111"/>
      <c r="D1477" s="111"/>
      <c r="E1477" s="111"/>
      <c r="F1477" s="1126"/>
      <c r="G1477" s="1124"/>
      <c r="H1477" s="1125"/>
      <c r="I1477" s="1127"/>
      <c r="J1477" s="1127"/>
      <c r="K1477" s="1127"/>
      <c r="L1477" s="1127"/>
    </row>
    <row r="1478" spans="2:12" x14ac:dyDescent="0.35">
      <c r="B1478" s="1122"/>
      <c r="C1478" s="111"/>
      <c r="D1478" s="111"/>
      <c r="E1478" s="111"/>
      <c r="F1478" s="1126"/>
      <c r="G1478" s="1124"/>
      <c r="H1478" s="1125"/>
      <c r="I1478" s="1127"/>
      <c r="J1478" s="1127"/>
      <c r="K1478" s="1127"/>
      <c r="L1478" s="1127"/>
    </row>
    <row r="1479" spans="2:12" x14ac:dyDescent="0.35">
      <c r="B1479" s="1122"/>
      <c r="C1479" s="111"/>
      <c r="D1479" s="111"/>
      <c r="E1479" s="111"/>
      <c r="F1479" s="1126"/>
      <c r="G1479" s="1124"/>
      <c r="H1479" s="1125"/>
      <c r="I1479" s="1127"/>
      <c r="J1479" s="1127"/>
      <c r="K1479" s="1127"/>
      <c r="L1479" s="1127"/>
    </row>
    <row r="1480" spans="2:12" x14ac:dyDescent="0.35">
      <c r="B1480" s="1122"/>
      <c r="C1480" s="111"/>
      <c r="D1480" s="111"/>
      <c r="E1480" s="111"/>
      <c r="F1480" s="1126"/>
      <c r="G1480" s="1124"/>
      <c r="H1480" s="1125"/>
      <c r="I1480" s="1127"/>
      <c r="J1480" s="1127"/>
      <c r="K1480" s="1127"/>
      <c r="L1480" s="1127"/>
    </row>
    <row r="1481" spans="2:12" x14ac:dyDescent="0.35">
      <c r="B1481" s="1122"/>
      <c r="C1481" s="111"/>
      <c r="D1481" s="111"/>
      <c r="E1481" s="111"/>
      <c r="F1481" s="1126"/>
      <c r="G1481" s="1124"/>
      <c r="H1481" s="1125"/>
      <c r="I1481" s="1127"/>
      <c r="J1481" s="1127"/>
      <c r="K1481" s="1127"/>
      <c r="L1481" s="1127"/>
    </row>
    <row r="1482" spans="2:12" x14ac:dyDescent="0.35">
      <c r="B1482" s="1122"/>
      <c r="C1482" s="111"/>
      <c r="D1482" s="111"/>
      <c r="E1482" s="111"/>
      <c r="F1482" s="1126"/>
      <c r="G1482" s="1124"/>
      <c r="H1482" s="1125"/>
      <c r="I1482" s="1127"/>
      <c r="J1482" s="1127"/>
      <c r="K1482" s="1127"/>
      <c r="L1482" s="1127"/>
    </row>
    <row r="1483" spans="2:12" x14ac:dyDescent="0.35">
      <c r="B1483" s="1122"/>
      <c r="C1483" s="111"/>
      <c r="D1483" s="111"/>
      <c r="E1483" s="111"/>
      <c r="F1483" s="1126"/>
      <c r="G1483" s="1124"/>
      <c r="H1483" s="1125"/>
      <c r="I1483" s="1127"/>
      <c r="J1483" s="1127"/>
      <c r="K1483" s="1127"/>
      <c r="L1483" s="1127"/>
    </row>
    <row r="1484" spans="2:12" x14ac:dyDescent="0.35">
      <c r="B1484" s="1122"/>
      <c r="C1484" s="111"/>
      <c r="D1484" s="111"/>
      <c r="E1484" s="111"/>
      <c r="F1484" s="1126"/>
      <c r="G1484" s="1124"/>
      <c r="H1484" s="1125"/>
      <c r="I1484" s="1127"/>
      <c r="J1484" s="1127"/>
      <c r="K1484" s="1127"/>
      <c r="L1484" s="1127"/>
    </row>
    <row r="1485" spans="2:12" x14ac:dyDescent="0.35">
      <c r="B1485" s="1122"/>
      <c r="C1485" s="111"/>
      <c r="D1485" s="111"/>
      <c r="E1485" s="111"/>
      <c r="F1485" s="1126"/>
      <c r="G1485" s="1124"/>
      <c r="H1485" s="1125"/>
      <c r="I1485" s="1127"/>
      <c r="J1485" s="1127"/>
      <c r="K1485" s="1127"/>
      <c r="L1485" s="1127"/>
    </row>
    <row r="1486" spans="2:12" x14ac:dyDescent="0.35">
      <c r="B1486" s="1122"/>
      <c r="C1486" s="111"/>
      <c r="D1486" s="111"/>
      <c r="E1486" s="111"/>
      <c r="F1486" s="1126"/>
      <c r="G1486" s="1124"/>
      <c r="H1486" s="1125"/>
      <c r="I1486" s="1127"/>
      <c r="J1486" s="1127"/>
      <c r="K1486" s="1127"/>
      <c r="L1486" s="1127"/>
    </row>
    <row r="1487" spans="2:12" x14ac:dyDescent="0.35">
      <c r="B1487" s="1122"/>
      <c r="C1487" s="111"/>
      <c r="D1487" s="111"/>
      <c r="E1487" s="111"/>
      <c r="F1487" s="1126"/>
      <c r="G1487" s="1124"/>
      <c r="H1487" s="1125"/>
      <c r="I1487" s="1127"/>
      <c r="J1487" s="1127"/>
      <c r="K1487" s="1127"/>
      <c r="L1487" s="1127"/>
    </row>
    <row r="1488" spans="2:12" x14ac:dyDescent="0.35">
      <c r="B1488" s="1122"/>
      <c r="C1488" s="111"/>
      <c r="D1488" s="111"/>
      <c r="E1488" s="111"/>
      <c r="F1488" s="1126"/>
      <c r="G1488" s="1124"/>
      <c r="H1488" s="1125"/>
      <c r="I1488" s="1127"/>
      <c r="J1488" s="1127"/>
      <c r="K1488" s="1127"/>
      <c r="L1488" s="1127"/>
    </row>
    <row r="1489" spans="2:12" x14ac:dyDescent="0.35">
      <c r="B1489" s="1122"/>
      <c r="C1489" s="111"/>
      <c r="D1489" s="111"/>
      <c r="E1489" s="111"/>
      <c r="F1489" s="1126"/>
      <c r="G1489" s="1124"/>
      <c r="H1489" s="1125"/>
      <c r="I1489" s="1127"/>
      <c r="J1489" s="1127"/>
      <c r="K1489" s="1127"/>
      <c r="L1489" s="1127"/>
    </row>
    <row r="1490" spans="2:12" x14ac:dyDescent="0.35">
      <c r="B1490" s="1122"/>
      <c r="C1490" s="111"/>
      <c r="D1490" s="111"/>
      <c r="E1490" s="111"/>
      <c r="F1490" s="1126"/>
      <c r="G1490" s="1124"/>
      <c r="H1490" s="1125"/>
      <c r="I1490" s="1127"/>
      <c r="J1490" s="1127"/>
      <c r="K1490" s="1127"/>
      <c r="L1490" s="1127"/>
    </row>
    <row r="1491" spans="2:12" x14ac:dyDescent="0.35">
      <c r="B1491" s="1122"/>
      <c r="C1491" s="111"/>
      <c r="D1491" s="111"/>
      <c r="E1491" s="111"/>
      <c r="F1491" s="1126"/>
      <c r="G1491" s="1124"/>
      <c r="H1491" s="1125"/>
      <c r="I1491" s="1127"/>
      <c r="J1491" s="1127"/>
      <c r="K1491" s="1127"/>
      <c r="L1491" s="1127"/>
    </row>
    <row r="1492" spans="2:12" x14ac:dyDescent="0.35">
      <c r="B1492" s="1122"/>
      <c r="C1492" s="111"/>
      <c r="D1492" s="111"/>
      <c r="E1492" s="111"/>
      <c r="F1492" s="1126"/>
      <c r="G1492" s="1124"/>
      <c r="H1492" s="1125"/>
      <c r="I1492" s="1127"/>
      <c r="J1492" s="1127"/>
      <c r="K1492" s="1127"/>
      <c r="L1492" s="1127"/>
    </row>
    <row r="1493" spans="2:12" x14ac:dyDescent="0.35">
      <c r="B1493" s="1122"/>
      <c r="C1493" s="111"/>
      <c r="D1493" s="111"/>
      <c r="E1493" s="111"/>
      <c r="F1493" s="1126"/>
      <c r="G1493" s="1124"/>
      <c r="H1493" s="1125"/>
      <c r="I1493" s="1127"/>
      <c r="J1493" s="1127"/>
      <c r="K1493" s="1127"/>
      <c r="L1493" s="1127"/>
    </row>
    <row r="1494" spans="2:12" x14ac:dyDescent="0.35">
      <c r="B1494" s="1122"/>
      <c r="C1494" s="111"/>
      <c r="D1494" s="111"/>
      <c r="E1494" s="111"/>
      <c r="F1494" s="1126"/>
      <c r="G1494" s="1124"/>
      <c r="H1494" s="1125"/>
      <c r="I1494" s="1127"/>
      <c r="J1494" s="1127"/>
      <c r="K1494" s="1127"/>
      <c r="L1494" s="1127"/>
    </row>
    <row r="1495" spans="2:12" x14ac:dyDescent="0.35">
      <c r="B1495" s="1122"/>
      <c r="C1495" s="111"/>
      <c r="D1495" s="111"/>
      <c r="E1495" s="111"/>
      <c r="F1495" s="1126"/>
      <c r="G1495" s="1124"/>
      <c r="H1495" s="1125"/>
      <c r="I1495" s="1127"/>
      <c r="J1495" s="1127"/>
      <c r="K1495" s="1127"/>
      <c r="L1495" s="1127"/>
    </row>
    <row r="1496" spans="2:12" x14ac:dyDescent="0.35">
      <c r="B1496" s="1122"/>
      <c r="C1496" s="111"/>
      <c r="D1496" s="111"/>
      <c r="E1496" s="111"/>
      <c r="F1496" s="1126"/>
      <c r="G1496" s="1124"/>
      <c r="H1496" s="1125"/>
      <c r="I1496" s="1127"/>
      <c r="J1496" s="1127"/>
      <c r="K1496" s="1127"/>
      <c r="L1496" s="1127"/>
    </row>
    <row r="1497" spans="2:12" x14ac:dyDescent="0.35">
      <c r="B1497" s="1122"/>
      <c r="C1497" s="111"/>
      <c r="D1497" s="111"/>
      <c r="E1497" s="111"/>
      <c r="F1497" s="1126"/>
      <c r="G1497" s="1124"/>
      <c r="H1497" s="1125"/>
      <c r="I1497" s="1127"/>
      <c r="J1497" s="1127"/>
      <c r="K1497" s="1127"/>
      <c r="L1497" s="1127"/>
    </row>
    <row r="1498" spans="2:12" x14ac:dyDescent="0.35">
      <c r="B1498" s="1122"/>
      <c r="C1498" s="111"/>
      <c r="D1498" s="111"/>
      <c r="E1498" s="111"/>
      <c r="F1498" s="1126"/>
      <c r="G1498" s="1124"/>
      <c r="H1498" s="1125"/>
      <c r="I1498" s="1127"/>
      <c r="J1498" s="1127"/>
      <c r="K1498" s="1127"/>
      <c r="L1498" s="1127"/>
    </row>
    <row r="1499" spans="2:12" x14ac:dyDescent="0.35">
      <c r="B1499" s="1122"/>
      <c r="C1499" s="111"/>
      <c r="D1499" s="111"/>
      <c r="E1499" s="111"/>
      <c r="F1499" s="1126"/>
      <c r="G1499" s="1124"/>
      <c r="H1499" s="1125"/>
      <c r="I1499" s="1127"/>
      <c r="J1499" s="1127"/>
      <c r="K1499" s="1127"/>
      <c r="L1499" s="1127"/>
    </row>
    <row r="1500" spans="2:12" x14ac:dyDescent="0.35">
      <c r="B1500" s="1122"/>
      <c r="C1500" s="111"/>
      <c r="D1500" s="111"/>
      <c r="E1500" s="111"/>
      <c r="F1500" s="1126"/>
      <c r="G1500" s="1124"/>
      <c r="H1500" s="1125"/>
      <c r="I1500" s="1127"/>
      <c r="J1500" s="1127"/>
      <c r="K1500" s="1127"/>
      <c r="L1500" s="1127"/>
    </row>
    <row r="1501" spans="2:12" x14ac:dyDescent="0.35">
      <c r="B1501" s="1122"/>
      <c r="C1501" s="111"/>
      <c r="D1501" s="111"/>
      <c r="E1501" s="111"/>
      <c r="F1501" s="1126"/>
      <c r="G1501" s="1124"/>
      <c r="H1501" s="1125"/>
      <c r="I1501" s="1127"/>
      <c r="J1501" s="1127"/>
      <c r="K1501" s="1127"/>
      <c r="L1501" s="1127"/>
    </row>
    <row r="1502" spans="2:12" x14ac:dyDescent="0.35">
      <c r="B1502" s="1122"/>
      <c r="C1502" s="111"/>
      <c r="D1502" s="111"/>
      <c r="E1502" s="111"/>
      <c r="F1502" s="1126"/>
      <c r="G1502" s="1124"/>
      <c r="H1502" s="1125"/>
      <c r="I1502" s="1127"/>
      <c r="J1502" s="1127"/>
      <c r="K1502" s="1127"/>
      <c r="L1502" s="1127"/>
    </row>
    <row r="1503" spans="2:12" x14ac:dyDescent="0.35">
      <c r="B1503" s="1122"/>
      <c r="C1503" s="111"/>
      <c r="D1503" s="111"/>
      <c r="E1503" s="111"/>
      <c r="F1503" s="1126"/>
      <c r="G1503" s="1124"/>
      <c r="H1503" s="1125"/>
      <c r="I1503" s="1127"/>
      <c r="J1503" s="1127"/>
      <c r="K1503" s="1127"/>
      <c r="L1503" s="1127"/>
    </row>
    <row r="1504" spans="2:12" x14ac:dyDescent="0.35">
      <c r="B1504" s="1122"/>
      <c r="C1504" s="111"/>
      <c r="D1504" s="111"/>
      <c r="E1504" s="111"/>
      <c r="F1504" s="1126"/>
      <c r="G1504" s="1124"/>
      <c r="H1504" s="1125"/>
      <c r="I1504" s="1127"/>
      <c r="J1504" s="1127"/>
      <c r="K1504" s="1127"/>
      <c r="L1504" s="1127"/>
    </row>
    <row r="1505" spans="2:12" x14ac:dyDescent="0.35">
      <c r="B1505" s="1122"/>
      <c r="C1505" s="111"/>
      <c r="D1505" s="111"/>
      <c r="E1505" s="111"/>
      <c r="F1505" s="1126"/>
      <c r="G1505" s="1124"/>
      <c r="H1505" s="1125"/>
      <c r="I1505" s="1127"/>
      <c r="J1505" s="1127"/>
      <c r="K1505" s="1127"/>
      <c r="L1505" s="1127"/>
    </row>
    <row r="1506" spans="2:12" x14ac:dyDescent="0.35">
      <c r="B1506" s="1122"/>
      <c r="C1506" s="111"/>
      <c r="D1506" s="111"/>
      <c r="E1506" s="111"/>
      <c r="F1506" s="1126"/>
      <c r="G1506" s="1124"/>
      <c r="H1506" s="1125"/>
      <c r="I1506" s="1127"/>
      <c r="J1506" s="1127"/>
      <c r="K1506" s="1127"/>
      <c r="L1506" s="1127"/>
    </row>
    <row r="1507" spans="2:12" x14ac:dyDescent="0.35">
      <c r="B1507" s="1122"/>
      <c r="C1507" s="111"/>
      <c r="D1507" s="111"/>
      <c r="E1507" s="111"/>
      <c r="F1507" s="1126"/>
      <c r="G1507" s="1124"/>
      <c r="H1507" s="1125"/>
      <c r="I1507" s="1127"/>
      <c r="J1507" s="1127"/>
      <c r="K1507" s="1127"/>
      <c r="L1507" s="1127"/>
    </row>
    <row r="1508" spans="2:12" x14ac:dyDescent="0.35">
      <c r="B1508" s="1122"/>
      <c r="C1508" s="111"/>
      <c r="D1508" s="111"/>
      <c r="E1508" s="111"/>
      <c r="F1508" s="1126"/>
      <c r="G1508" s="1124"/>
      <c r="H1508" s="1125"/>
      <c r="I1508" s="1127"/>
      <c r="J1508" s="1127"/>
      <c r="K1508" s="1127"/>
      <c r="L1508" s="1127"/>
    </row>
    <row r="1509" spans="2:12" x14ac:dyDescent="0.35">
      <c r="B1509" s="1122"/>
      <c r="C1509" s="111"/>
      <c r="D1509" s="111"/>
      <c r="E1509" s="111"/>
      <c r="F1509" s="1126"/>
      <c r="G1509" s="1124"/>
      <c r="H1509" s="1125"/>
      <c r="I1509" s="1127"/>
      <c r="J1509" s="1127"/>
      <c r="K1509" s="1127"/>
      <c r="L1509" s="1127"/>
    </row>
    <row r="1510" spans="2:12" x14ac:dyDescent="0.35">
      <c r="B1510" s="1122"/>
      <c r="C1510" s="111"/>
      <c r="D1510" s="111"/>
      <c r="E1510" s="111"/>
      <c r="F1510" s="1126"/>
      <c r="G1510" s="1124"/>
      <c r="H1510" s="1125"/>
      <c r="I1510" s="1127"/>
      <c r="J1510" s="1127"/>
      <c r="K1510" s="1127"/>
      <c r="L1510" s="1127"/>
    </row>
    <row r="1511" spans="2:12" x14ac:dyDescent="0.35">
      <c r="B1511" s="1122"/>
      <c r="C1511" s="111"/>
      <c r="D1511" s="111"/>
      <c r="E1511" s="111"/>
      <c r="F1511" s="1126"/>
      <c r="G1511" s="1124"/>
      <c r="H1511" s="1125"/>
      <c r="I1511" s="1127"/>
      <c r="J1511" s="1127"/>
      <c r="K1511" s="1127"/>
      <c r="L1511" s="1127"/>
    </row>
    <row r="1512" spans="2:12" x14ac:dyDescent="0.35">
      <c r="B1512" s="1122"/>
      <c r="C1512" s="111"/>
      <c r="D1512" s="111"/>
      <c r="E1512" s="111"/>
      <c r="F1512" s="1126"/>
      <c r="G1512" s="1124"/>
      <c r="H1512" s="1125"/>
      <c r="I1512" s="1127"/>
      <c r="J1512" s="1127"/>
      <c r="K1512" s="1127"/>
      <c r="L1512" s="1127"/>
    </row>
    <row r="1513" spans="2:12" x14ac:dyDescent="0.35">
      <c r="B1513" s="1122"/>
      <c r="C1513" s="111"/>
      <c r="D1513" s="111"/>
      <c r="E1513" s="111"/>
      <c r="F1513" s="1126"/>
      <c r="G1513" s="1124"/>
      <c r="H1513" s="1125"/>
      <c r="I1513" s="1127"/>
      <c r="J1513" s="1127"/>
      <c r="K1513" s="1127"/>
      <c r="L1513" s="1127"/>
    </row>
    <row r="1514" spans="2:12" x14ac:dyDescent="0.35">
      <c r="B1514" s="1122"/>
      <c r="C1514" s="111"/>
      <c r="D1514" s="111"/>
      <c r="E1514" s="111"/>
      <c r="F1514" s="1126"/>
      <c r="G1514" s="1124"/>
      <c r="H1514" s="1125"/>
      <c r="I1514" s="1127"/>
      <c r="J1514" s="1127"/>
      <c r="K1514" s="1127"/>
      <c r="L1514" s="1127"/>
    </row>
    <row r="1515" spans="2:12" x14ac:dyDescent="0.35">
      <c r="B1515" s="1122"/>
      <c r="C1515" s="111"/>
      <c r="D1515" s="111"/>
      <c r="E1515" s="111"/>
      <c r="F1515" s="1126"/>
      <c r="G1515" s="1124"/>
      <c r="H1515" s="1125"/>
      <c r="I1515" s="1127"/>
      <c r="J1515" s="1127"/>
      <c r="K1515" s="1127"/>
      <c r="L1515" s="1127"/>
    </row>
    <row r="1516" spans="2:12" x14ac:dyDescent="0.35">
      <c r="B1516" s="1122"/>
      <c r="C1516" s="111"/>
      <c r="D1516" s="111"/>
      <c r="E1516" s="111"/>
      <c r="F1516" s="1126"/>
      <c r="G1516" s="1124"/>
      <c r="H1516" s="1125"/>
      <c r="I1516" s="1127"/>
      <c r="J1516" s="1127"/>
      <c r="K1516" s="1127"/>
      <c r="L1516" s="1127"/>
    </row>
    <row r="1517" spans="2:12" x14ac:dyDescent="0.35">
      <c r="B1517" s="1122"/>
      <c r="C1517" s="111"/>
      <c r="D1517" s="111"/>
      <c r="E1517" s="111"/>
      <c r="F1517" s="1126"/>
      <c r="G1517" s="1124"/>
      <c r="H1517" s="1125"/>
      <c r="I1517" s="1127"/>
      <c r="J1517" s="1127"/>
      <c r="K1517" s="1127"/>
      <c r="L1517" s="1127"/>
    </row>
    <row r="1518" spans="2:12" x14ac:dyDescent="0.35">
      <c r="B1518" s="1122"/>
      <c r="C1518" s="111"/>
      <c r="D1518" s="111"/>
      <c r="E1518" s="111"/>
      <c r="F1518" s="1126"/>
      <c r="G1518" s="1124"/>
      <c r="H1518" s="1125"/>
      <c r="I1518" s="1127"/>
      <c r="J1518" s="1127"/>
      <c r="K1518" s="1127"/>
      <c r="L1518" s="1127"/>
    </row>
    <row r="1519" spans="2:12" x14ac:dyDescent="0.35">
      <c r="B1519" s="1122"/>
      <c r="C1519" s="111"/>
      <c r="D1519" s="111"/>
      <c r="E1519" s="111"/>
      <c r="F1519" s="1126"/>
      <c r="G1519" s="1124"/>
      <c r="H1519" s="1125"/>
      <c r="I1519" s="1127"/>
      <c r="J1519" s="1127"/>
      <c r="K1519" s="1127"/>
      <c r="L1519" s="1127"/>
    </row>
    <row r="1520" spans="2:12" x14ac:dyDescent="0.35">
      <c r="B1520" s="1122"/>
      <c r="C1520" s="111"/>
      <c r="D1520" s="111"/>
      <c r="E1520" s="111"/>
      <c r="F1520" s="1126"/>
      <c r="G1520" s="1124"/>
      <c r="H1520" s="1125"/>
      <c r="I1520" s="1127"/>
      <c r="J1520" s="1127"/>
      <c r="K1520" s="1127"/>
      <c r="L1520" s="1127"/>
    </row>
    <row r="1521" spans="2:12" x14ac:dyDescent="0.35">
      <c r="B1521" s="1122"/>
      <c r="C1521" s="111"/>
      <c r="D1521" s="111"/>
      <c r="E1521" s="111"/>
      <c r="F1521" s="1126"/>
      <c r="G1521" s="1124"/>
      <c r="H1521" s="1125"/>
      <c r="I1521" s="1127"/>
      <c r="J1521" s="1127"/>
      <c r="K1521" s="1127"/>
      <c r="L1521" s="1127"/>
    </row>
    <row r="1522" spans="2:12" x14ac:dyDescent="0.35">
      <c r="B1522" s="1122"/>
      <c r="C1522" s="111"/>
      <c r="D1522" s="111"/>
      <c r="E1522" s="111"/>
      <c r="F1522" s="1126"/>
      <c r="G1522" s="1124"/>
      <c r="H1522" s="1125"/>
      <c r="I1522" s="1127"/>
      <c r="J1522" s="1127"/>
      <c r="K1522" s="1127"/>
      <c r="L1522" s="1127"/>
    </row>
    <row r="1523" spans="2:12" x14ac:dyDescent="0.35">
      <c r="B1523" s="1122"/>
      <c r="C1523" s="111"/>
      <c r="D1523" s="111"/>
      <c r="E1523" s="111"/>
      <c r="F1523" s="1126"/>
      <c r="G1523" s="1124"/>
      <c r="H1523" s="1125"/>
      <c r="I1523" s="1127"/>
      <c r="J1523" s="1127"/>
      <c r="K1523" s="1127"/>
      <c r="L1523" s="1127"/>
    </row>
    <row r="1524" spans="2:12" x14ac:dyDescent="0.35">
      <c r="B1524" s="1122"/>
      <c r="C1524" s="111"/>
      <c r="D1524" s="111"/>
      <c r="E1524" s="111"/>
      <c r="F1524" s="1126"/>
      <c r="G1524" s="1124"/>
      <c r="H1524" s="1125"/>
      <c r="I1524" s="1127"/>
      <c r="J1524" s="1127"/>
      <c r="K1524" s="1127"/>
      <c r="L1524" s="1127"/>
    </row>
    <row r="1525" spans="2:12" x14ac:dyDescent="0.35">
      <c r="B1525" s="1122"/>
      <c r="C1525" s="111"/>
      <c r="D1525" s="111"/>
      <c r="E1525" s="111"/>
      <c r="F1525" s="1126"/>
      <c r="G1525" s="1124"/>
      <c r="H1525" s="1125"/>
      <c r="I1525" s="1127"/>
      <c r="J1525" s="1127"/>
      <c r="K1525" s="1127"/>
      <c r="L1525" s="1127"/>
    </row>
    <row r="1526" spans="2:12" x14ac:dyDescent="0.35">
      <c r="B1526" s="1122"/>
      <c r="C1526" s="111"/>
      <c r="D1526" s="111"/>
      <c r="E1526" s="111"/>
      <c r="F1526" s="1126"/>
      <c r="G1526" s="1124"/>
      <c r="H1526" s="1125"/>
      <c r="I1526" s="1127"/>
      <c r="J1526" s="1127"/>
      <c r="K1526" s="1127"/>
      <c r="L1526" s="1127"/>
    </row>
    <row r="1527" spans="2:12" x14ac:dyDescent="0.35">
      <c r="B1527" s="1122"/>
      <c r="C1527" s="111"/>
      <c r="D1527" s="111"/>
      <c r="E1527" s="111"/>
      <c r="F1527" s="1126"/>
      <c r="G1527" s="1124"/>
      <c r="H1527" s="1125"/>
      <c r="I1527" s="1127"/>
      <c r="J1527" s="1127"/>
      <c r="K1527" s="1127"/>
      <c r="L1527" s="1127"/>
    </row>
    <row r="1528" spans="2:12" x14ac:dyDescent="0.35">
      <c r="B1528" s="1122"/>
      <c r="C1528" s="111"/>
      <c r="D1528" s="111"/>
      <c r="E1528" s="111"/>
      <c r="F1528" s="1126"/>
      <c r="G1528" s="1124"/>
      <c r="H1528" s="1125"/>
      <c r="I1528" s="1127"/>
      <c r="J1528" s="1127"/>
      <c r="K1528" s="1127"/>
      <c r="L1528" s="1127"/>
    </row>
    <row r="1529" spans="2:12" x14ac:dyDescent="0.35">
      <c r="B1529" s="1122"/>
      <c r="C1529" s="111"/>
      <c r="D1529" s="111"/>
      <c r="E1529" s="111"/>
      <c r="F1529" s="1126"/>
      <c r="G1529" s="1124"/>
      <c r="H1529" s="1125"/>
      <c r="I1529" s="1127"/>
      <c r="J1529" s="1127"/>
      <c r="K1529" s="1127"/>
      <c r="L1529" s="1127"/>
    </row>
    <row r="1530" spans="2:12" x14ac:dyDescent="0.35">
      <c r="B1530" s="1122"/>
      <c r="C1530" s="111"/>
      <c r="D1530" s="111"/>
      <c r="E1530" s="111"/>
      <c r="F1530" s="1126"/>
      <c r="G1530" s="1124"/>
      <c r="H1530" s="1125"/>
      <c r="I1530" s="1127"/>
      <c r="J1530" s="1127"/>
      <c r="K1530" s="1127"/>
      <c r="L1530" s="1127"/>
    </row>
    <row r="1531" spans="2:12" x14ac:dyDescent="0.35">
      <c r="B1531" s="1122"/>
      <c r="C1531" s="111"/>
      <c r="D1531" s="111"/>
      <c r="E1531" s="111"/>
      <c r="F1531" s="1126"/>
      <c r="G1531" s="1124"/>
      <c r="H1531" s="1125"/>
      <c r="I1531" s="1127"/>
      <c r="J1531" s="1127"/>
      <c r="K1531" s="1127"/>
      <c r="L1531" s="1127"/>
    </row>
    <row r="1532" spans="2:12" x14ac:dyDescent="0.35">
      <c r="B1532" s="1122"/>
      <c r="C1532" s="111"/>
      <c r="D1532" s="111"/>
      <c r="E1532" s="111"/>
      <c r="F1532" s="1126"/>
      <c r="G1532" s="1124"/>
      <c r="H1532" s="1125"/>
      <c r="I1532" s="1127"/>
      <c r="J1532" s="1127"/>
      <c r="K1532" s="1127"/>
      <c r="L1532" s="1127"/>
    </row>
    <row r="1533" spans="2:12" x14ac:dyDescent="0.35">
      <c r="B1533" s="1122"/>
      <c r="C1533" s="111"/>
      <c r="D1533" s="111"/>
      <c r="E1533" s="111"/>
      <c r="F1533" s="1126"/>
      <c r="G1533" s="1124"/>
      <c r="H1533" s="1125"/>
      <c r="I1533" s="1127"/>
      <c r="J1533" s="1127"/>
      <c r="K1533" s="1127"/>
      <c r="L1533" s="1127"/>
    </row>
    <row r="1534" spans="2:12" x14ac:dyDescent="0.35">
      <c r="B1534" s="1122"/>
      <c r="C1534" s="111"/>
      <c r="D1534" s="111"/>
      <c r="E1534" s="111"/>
      <c r="F1534" s="1126"/>
      <c r="G1534" s="1124"/>
      <c r="H1534" s="1125"/>
      <c r="I1534" s="1127"/>
      <c r="J1534" s="1127"/>
      <c r="K1534" s="1127"/>
      <c r="L1534" s="1127"/>
    </row>
    <row r="1535" spans="2:12" x14ac:dyDescent="0.35">
      <c r="B1535" s="1122"/>
      <c r="C1535" s="111"/>
      <c r="D1535" s="111"/>
      <c r="E1535" s="111"/>
      <c r="F1535" s="1126"/>
      <c r="G1535" s="1124"/>
      <c r="H1535" s="1125"/>
      <c r="I1535" s="1127"/>
      <c r="J1535" s="1127"/>
      <c r="K1535" s="1127"/>
      <c r="L1535" s="1127"/>
    </row>
    <row r="1536" spans="2:12" x14ac:dyDescent="0.35">
      <c r="B1536" s="1122"/>
      <c r="C1536" s="111"/>
      <c r="D1536" s="111"/>
      <c r="E1536" s="111"/>
      <c r="F1536" s="1126"/>
      <c r="G1536" s="1124"/>
      <c r="H1536" s="1125"/>
      <c r="I1536" s="1127"/>
      <c r="J1536" s="1127"/>
      <c r="K1536" s="1127"/>
      <c r="L1536" s="1127"/>
    </row>
    <row r="1537" spans="2:12" x14ac:dyDescent="0.35">
      <c r="B1537" s="1122"/>
      <c r="C1537" s="111"/>
      <c r="D1537" s="111"/>
      <c r="E1537" s="111"/>
      <c r="F1537" s="1126"/>
      <c r="G1537" s="1124"/>
      <c r="H1537" s="1125"/>
      <c r="I1537" s="1127"/>
      <c r="J1537" s="1127"/>
      <c r="K1537" s="1127"/>
      <c r="L1537" s="1127"/>
    </row>
    <row r="1538" spans="2:12" x14ac:dyDescent="0.35">
      <c r="B1538" s="1122"/>
      <c r="C1538" s="111"/>
      <c r="D1538" s="111"/>
      <c r="E1538" s="111"/>
      <c r="F1538" s="1126"/>
      <c r="G1538" s="1124"/>
      <c r="H1538" s="1125"/>
      <c r="I1538" s="1127"/>
      <c r="J1538" s="1127"/>
      <c r="K1538" s="1127"/>
      <c r="L1538" s="1127"/>
    </row>
    <row r="1539" spans="2:12" x14ac:dyDescent="0.35">
      <c r="B1539" s="1122"/>
      <c r="C1539" s="111"/>
      <c r="D1539" s="111"/>
      <c r="E1539" s="111"/>
      <c r="F1539" s="1126"/>
      <c r="G1539" s="1124"/>
      <c r="H1539" s="1125"/>
      <c r="I1539" s="1127"/>
      <c r="J1539" s="1127"/>
      <c r="K1539" s="1127"/>
      <c r="L1539" s="1127"/>
    </row>
    <row r="1540" spans="2:12" x14ac:dyDescent="0.35">
      <c r="B1540" s="1122"/>
      <c r="C1540" s="111"/>
      <c r="D1540" s="111"/>
      <c r="E1540" s="111"/>
      <c r="F1540" s="1126"/>
      <c r="G1540" s="1124"/>
      <c r="H1540" s="1125"/>
      <c r="I1540" s="1127"/>
      <c r="J1540" s="1127"/>
      <c r="K1540" s="1127"/>
      <c r="L1540" s="1127"/>
    </row>
    <row r="1541" spans="2:12" x14ac:dyDescent="0.35">
      <c r="B1541" s="1122"/>
      <c r="C1541" s="111"/>
      <c r="D1541" s="111"/>
      <c r="E1541" s="111"/>
      <c r="F1541" s="1126"/>
      <c r="G1541" s="1124"/>
      <c r="H1541" s="1125"/>
      <c r="I1541" s="1127"/>
      <c r="J1541" s="1127"/>
      <c r="K1541" s="1127"/>
      <c r="L1541" s="1127"/>
    </row>
    <row r="1542" spans="2:12" x14ac:dyDescent="0.35">
      <c r="B1542" s="1122"/>
      <c r="C1542" s="111"/>
      <c r="D1542" s="111"/>
      <c r="E1542" s="111"/>
      <c r="F1542" s="1126"/>
      <c r="G1542" s="1124"/>
      <c r="H1542" s="1125"/>
      <c r="I1542" s="1127"/>
      <c r="J1542" s="1127"/>
      <c r="K1542" s="1127"/>
      <c r="L1542" s="1127"/>
    </row>
    <row r="1543" spans="2:12" x14ac:dyDescent="0.35">
      <c r="B1543" s="1122"/>
      <c r="C1543" s="111"/>
      <c r="D1543" s="111"/>
      <c r="E1543" s="111"/>
      <c r="F1543" s="1126"/>
      <c r="G1543" s="1124"/>
      <c r="H1543" s="1125"/>
      <c r="I1543" s="1127"/>
      <c r="J1543" s="1127"/>
      <c r="K1543" s="1127"/>
      <c r="L1543" s="1127"/>
    </row>
    <row r="1544" spans="2:12" x14ac:dyDescent="0.35">
      <c r="B1544" s="1122"/>
      <c r="C1544" s="111"/>
      <c r="D1544" s="111"/>
      <c r="E1544" s="111"/>
      <c r="F1544" s="1126"/>
      <c r="G1544" s="1124"/>
      <c r="H1544" s="1125"/>
      <c r="I1544" s="1127"/>
      <c r="J1544" s="1127"/>
      <c r="K1544" s="1127"/>
      <c r="L1544" s="1127"/>
    </row>
    <row r="1545" spans="2:12" x14ac:dyDescent="0.35">
      <c r="B1545" s="1122"/>
      <c r="C1545" s="111"/>
      <c r="D1545" s="111"/>
      <c r="E1545" s="111"/>
      <c r="F1545" s="1126"/>
      <c r="G1545" s="1124"/>
      <c r="H1545" s="1125"/>
      <c r="I1545" s="1127"/>
      <c r="J1545" s="1127"/>
      <c r="K1545" s="1127"/>
      <c r="L1545" s="1127"/>
    </row>
    <row r="1546" spans="2:12" x14ac:dyDescent="0.35">
      <c r="B1546" s="1122"/>
      <c r="C1546" s="111"/>
      <c r="D1546" s="111"/>
      <c r="E1546" s="111"/>
      <c r="F1546" s="1126"/>
      <c r="G1546" s="1124"/>
      <c r="H1546" s="1125"/>
      <c r="I1546" s="1127"/>
      <c r="J1546" s="1127"/>
      <c r="K1546" s="1127"/>
      <c r="L1546" s="1127"/>
    </row>
    <row r="1547" spans="2:12" x14ac:dyDescent="0.35">
      <c r="B1547" s="1122"/>
      <c r="C1547" s="111"/>
      <c r="D1547" s="111"/>
      <c r="E1547" s="111"/>
      <c r="F1547" s="1126"/>
      <c r="G1547" s="1124"/>
      <c r="H1547" s="1125"/>
      <c r="I1547" s="1127"/>
      <c r="J1547" s="1127"/>
      <c r="K1547" s="1127"/>
      <c r="L1547" s="1127"/>
    </row>
    <row r="1548" spans="2:12" x14ac:dyDescent="0.35">
      <c r="B1548" s="1122"/>
      <c r="C1548" s="111"/>
      <c r="D1548" s="111"/>
      <c r="E1548" s="111"/>
      <c r="F1548" s="1126"/>
      <c r="G1548" s="1124"/>
      <c r="H1548" s="1125"/>
      <c r="I1548" s="1127"/>
      <c r="J1548" s="1127"/>
      <c r="K1548" s="1127"/>
      <c r="L1548" s="1127"/>
    </row>
    <row r="1549" spans="2:12" x14ac:dyDescent="0.35">
      <c r="B1549" s="1122"/>
      <c r="C1549" s="111"/>
      <c r="D1549" s="111"/>
      <c r="E1549" s="111"/>
      <c r="F1549" s="1126"/>
      <c r="G1549" s="1124"/>
      <c r="H1549" s="1125"/>
      <c r="I1549" s="1127"/>
      <c r="J1549" s="1127"/>
      <c r="K1549" s="1127"/>
      <c r="L1549" s="1127"/>
    </row>
    <row r="1550" spans="2:12" x14ac:dyDescent="0.35">
      <c r="B1550" s="1122"/>
      <c r="C1550" s="111"/>
      <c r="D1550" s="111"/>
      <c r="E1550" s="111"/>
      <c r="F1550" s="1126"/>
      <c r="G1550" s="1124"/>
      <c r="H1550" s="1125"/>
      <c r="I1550" s="1127"/>
      <c r="J1550" s="1127"/>
      <c r="K1550" s="1127"/>
      <c r="L1550" s="1127"/>
    </row>
    <row r="1551" spans="2:12" x14ac:dyDescent="0.35">
      <c r="B1551" s="1122"/>
      <c r="C1551" s="111"/>
      <c r="D1551" s="111"/>
      <c r="E1551" s="111"/>
      <c r="F1551" s="1126"/>
      <c r="G1551" s="1124"/>
      <c r="H1551" s="1125"/>
      <c r="I1551" s="1127"/>
      <c r="J1551" s="1127"/>
      <c r="K1551" s="1127"/>
      <c r="L1551" s="1127"/>
    </row>
    <row r="1552" spans="2:12" x14ac:dyDescent="0.35">
      <c r="B1552" s="1122"/>
      <c r="C1552" s="111"/>
      <c r="D1552" s="111"/>
      <c r="E1552" s="111"/>
      <c r="F1552" s="1126"/>
      <c r="G1552" s="1124"/>
      <c r="H1552" s="1125"/>
      <c r="I1552" s="1127"/>
      <c r="J1552" s="1127"/>
      <c r="K1552" s="1127"/>
      <c r="L1552" s="1127"/>
    </row>
    <row r="1553" spans="2:12" x14ac:dyDescent="0.35">
      <c r="B1553" s="1122"/>
      <c r="C1553" s="111"/>
      <c r="D1553" s="111"/>
      <c r="E1553" s="111"/>
      <c r="F1553" s="1126"/>
      <c r="G1553" s="1124"/>
      <c r="H1553" s="1125"/>
      <c r="I1553" s="1127"/>
      <c r="J1553" s="1127"/>
      <c r="K1553" s="1127"/>
      <c r="L1553" s="1127"/>
    </row>
    <row r="1554" spans="2:12" x14ac:dyDescent="0.35">
      <c r="B1554" s="1122"/>
      <c r="C1554" s="111"/>
      <c r="D1554" s="111"/>
      <c r="E1554" s="111"/>
      <c r="F1554" s="1126"/>
      <c r="G1554" s="1124"/>
      <c r="H1554" s="1125"/>
      <c r="I1554" s="1127"/>
      <c r="J1554" s="1127"/>
      <c r="K1554" s="1127"/>
      <c r="L1554" s="1127"/>
    </row>
    <row r="1555" spans="2:12" x14ac:dyDescent="0.35">
      <c r="B1555" s="1122"/>
      <c r="C1555" s="111"/>
      <c r="D1555" s="111"/>
      <c r="E1555" s="111"/>
      <c r="F1555" s="1126"/>
      <c r="G1555" s="1124"/>
      <c r="H1555" s="1125"/>
      <c r="I1555" s="1127"/>
      <c r="J1555" s="1127"/>
      <c r="K1555" s="1127"/>
      <c r="L1555" s="1127"/>
    </row>
    <row r="1556" spans="2:12" x14ac:dyDescent="0.35">
      <c r="B1556" s="1122"/>
      <c r="C1556" s="111"/>
      <c r="D1556" s="111"/>
      <c r="E1556" s="111"/>
      <c r="F1556" s="1126"/>
      <c r="G1556" s="1124"/>
      <c r="H1556" s="1125"/>
      <c r="I1556" s="1127"/>
      <c r="J1556" s="1127"/>
      <c r="K1556" s="1127"/>
      <c r="L1556" s="1127"/>
    </row>
    <row r="1557" spans="2:12" x14ac:dyDescent="0.35">
      <c r="B1557" s="1122"/>
      <c r="C1557" s="111"/>
      <c r="D1557" s="111"/>
      <c r="E1557" s="111"/>
      <c r="F1557" s="1126"/>
      <c r="G1557" s="1124"/>
      <c r="H1557" s="1125"/>
      <c r="I1557" s="1127"/>
      <c r="J1557" s="1127"/>
      <c r="K1557" s="1127"/>
      <c r="L1557" s="1127"/>
    </row>
    <row r="1558" spans="2:12" x14ac:dyDescent="0.35">
      <c r="B1558" s="1122"/>
      <c r="C1558" s="111"/>
      <c r="D1558" s="111"/>
      <c r="E1558" s="111"/>
      <c r="F1558" s="1126"/>
      <c r="G1558" s="1124"/>
      <c r="H1558" s="1125"/>
      <c r="I1558" s="1127"/>
      <c r="J1558" s="1127"/>
      <c r="K1558" s="1127"/>
      <c r="L1558" s="1127"/>
    </row>
    <row r="1559" spans="2:12" x14ac:dyDescent="0.35">
      <c r="B1559" s="1122"/>
      <c r="C1559" s="111"/>
      <c r="D1559" s="111"/>
      <c r="E1559" s="111"/>
      <c r="F1559" s="1126"/>
      <c r="G1559" s="1124"/>
      <c r="H1559" s="1125"/>
      <c r="I1559" s="1127"/>
      <c r="J1559" s="1127"/>
      <c r="K1559" s="1127"/>
      <c r="L1559" s="1127"/>
    </row>
    <row r="1560" spans="2:12" x14ac:dyDescent="0.35">
      <c r="B1560" s="1122"/>
      <c r="C1560" s="111"/>
      <c r="D1560" s="111"/>
      <c r="E1560" s="111"/>
      <c r="F1560" s="1126"/>
      <c r="G1560" s="1124"/>
      <c r="H1560" s="1125"/>
      <c r="I1560" s="1127"/>
      <c r="J1560" s="1127"/>
      <c r="K1560" s="1127"/>
      <c r="L1560" s="1127"/>
    </row>
    <row r="1561" spans="2:12" x14ac:dyDescent="0.35">
      <c r="B1561" s="1122"/>
      <c r="C1561" s="111"/>
      <c r="D1561" s="111"/>
      <c r="E1561" s="111"/>
      <c r="F1561" s="1126"/>
      <c r="G1561" s="1124"/>
      <c r="H1561" s="1125"/>
      <c r="I1561" s="1127"/>
      <c r="J1561" s="1127"/>
      <c r="K1561" s="1127"/>
      <c r="L1561" s="1127"/>
    </row>
    <row r="1562" spans="2:12" x14ac:dyDescent="0.35">
      <c r="B1562" s="1122"/>
      <c r="C1562" s="111"/>
      <c r="D1562" s="111"/>
      <c r="E1562" s="111"/>
      <c r="F1562" s="1126"/>
      <c r="G1562" s="1124"/>
      <c r="H1562" s="1125"/>
      <c r="I1562" s="1127"/>
      <c r="J1562" s="1127"/>
      <c r="K1562" s="1127"/>
      <c r="L1562" s="1127"/>
    </row>
    <row r="1563" spans="2:12" x14ac:dyDescent="0.35">
      <c r="B1563" s="1122"/>
      <c r="C1563" s="111"/>
      <c r="D1563" s="111"/>
      <c r="E1563" s="111"/>
      <c r="F1563" s="1126"/>
      <c r="G1563" s="1124"/>
      <c r="H1563" s="1125"/>
      <c r="I1563" s="1127"/>
      <c r="J1563" s="1127"/>
      <c r="K1563" s="1127"/>
      <c r="L1563" s="1127"/>
    </row>
    <row r="1564" spans="2:12" x14ac:dyDescent="0.35">
      <c r="B1564" s="1122"/>
      <c r="C1564" s="111"/>
      <c r="D1564" s="111"/>
      <c r="E1564" s="111"/>
      <c r="F1564" s="1126"/>
      <c r="G1564" s="1124"/>
      <c r="H1564" s="1125"/>
      <c r="I1564" s="1127"/>
      <c r="J1564" s="1127"/>
      <c r="K1564" s="1127"/>
      <c r="L1564" s="1127"/>
    </row>
    <row r="1565" spans="2:12" x14ac:dyDescent="0.35">
      <c r="B1565" s="1122"/>
      <c r="C1565" s="111"/>
      <c r="D1565" s="111"/>
      <c r="E1565" s="111"/>
      <c r="F1565" s="1126"/>
      <c r="G1565" s="1124"/>
      <c r="H1565" s="1125"/>
      <c r="I1565" s="1127"/>
      <c r="J1565" s="1127"/>
      <c r="K1565" s="1127"/>
      <c r="L1565" s="1127"/>
    </row>
    <row r="1566" spans="2:12" x14ac:dyDescent="0.35">
      <c r="B1566" s="1122"/>
      <c r="C1566" s="111"/>
      <c r="D1566" s="111"/>
      <c r="E1566" s="111"/>
      <c r="F1566" s="1126"/>
      <c r="G1566" s="1124"/>
      <c r="H1566" s="1125"/>
      <c r="I1566" s="1127"/>
      <c r="J1566" s="1127"/>
      <c r="K1566" s="1127"/>
      <c r="L1566" s="1127"/>
    </row>
    <row r="1567" spans="2:12" x14ac:dyDescent="0.35">
      <c r="B1567" s="1122"/>
      <c r="C1567" s="111"/>
      <c r="D1567" s="111"/>
      <c r="E1567" s="111"/>
      <c r="F1567" s="1126"/>
      <c r="G1567" s="1124"/>
      <c r="H1567" s="1125"/>
      <c r="I1567" s="1127"/>
      <c r="J1567" s="1127"/>
      <c r="K1567" s="1127"/>
      <c r="L1567" s="1127"/>
    </row>
    <row r="1568" spans="2:12" x14ac:dyDescent="0.35">
      <c r="B1568" s="1122"/>
      <c r="C1568" s="111"/>
      <c r="D1568" s="111"/>
      <c r="E1568" s="111"/>
      <c r="F1568" s="1126"/>
      <c r="G1568" s="1124"/>
      <c r="H1568" s="1125"/>
      <c r="I1568" s="1127"/>
      <c r="J1568" s="1127"/>
      <c r="K1568" s="1127"/>
      <c r="L1568" s="1127"/>
    </row>
    <row r="1569" spans="2:12" x14ac:dyDescent="0.35">
      <c r="B1569" s="1122"/>
      <c r="C1569" s="111"/>
      <c r="D1569" s="111"/>
      <c r="E1569" s="111"/>
      <c r="F1569" s="1126"/>
      <c r="G1569" s="1124"/>
      <c r="H1569" s="1125"/>
      <c r="I1569" s="1127"/>
      <c r="J1569" s="1127"/>
      <c r="K1569" s="1127"/>
      <c r="L1569" s="1127"/>
    </row>
    <row r="1570" spans="2:12" x14ac:dyDescent="0.35">
      <c r="B1570" s="1122"/>
      <c r="C1570" s="111"/>
      <c r="D1570" s="111"/>
      <c r="E1570" s="111"/>
      <c r="F1570" s="1126"/>
      <c r="G1570" s="1124"/>
      <c r="H1570" s="1125"/>
      <c r="I1570" s="1127"/>
      <c r="J1570" s="1127"/>
      <c r="K1570" s="1127"/>
      <c r="L1570" s="1127"/>
    </row>
    <row r="1571" spans="2:12" x14ac:dyDescent="0.35">
      <c r="B1571" s="1122"/>
      <c r="C1571" s="111"/>
      <c r="D1571" s="111"/>
      <c r="E1571" s="111"/>
      <c r="F1571" s="1126"/>
      <c r="G1571" s="1124"/>
      <c r="H1571" s="1125"/>
      <c r="I1571" s="1127"/>
      <c r="J1571" s="1127"/>
      <c r="K1571" s="1127"/>
      <c r="L1571" s="1127"/>
    </row>
    <row r="1572" spans="2:12" x14ac:dyDescent="0.35">
      <c r="B1572" s="1122"/>
      <c r="C1572" s="111"/>
      <c r="D1572" s="111"/>
      <c r="E1572" s="111"/>
      <c r="F1572" s="1126"/>
      <c r="G1572" s="1124"/>
      <c r="H1572" s="1125"/>
      <c r="I1572" s="1127"/>
      <c r="J1572" s="1127"/>
      <c r="K1572" s="1127"/>
      <c r="L1572" s="1127"/>
    </row>
    <row r="1573" spans="2:12" x14ac:dyDescent="0.35">
      <c r="B1573" s="1122"/>
      <c r="C1573" s="111"/>
      <c r="D1573" s="111"/>
      <c r="E1573" s="111"/>
      <c r="F1573" s="1126"/>
      <c r="G1573" s="1124"/>
      <c r="H1573" s="1125"/>
      <c r="I1573" s="1127"/>
      <c r="J1573" s="1127"/>
      <c r="K1573" s="1127"/>
      <c r="L1573" s="1127"/>
    </row>
    <row r="1574" spans="2:12" x14ac:dyDescent="0.35">
      <c r="B1574" s="1122"/>
      <c r="C1574" s="111"/>
      <c r="D1574" s="111"/>
      <c r="E1574" s="111"/>
      <c r="F1574" s="1126"/>
      <c r="G1574" s="1124"/>
      <c r="H1574" s="1125"/>
      <c r="I1574" s="1127"/>
      <c r="J1574" s="1127"/>
      <c r="K1574" s="1127"/>
      <c r="L1574" s="1127"/>
    </row>
    <row r="1575" spans="2:12" x14ac:dyDescent="0.35">
      <c r="B1575" s="1122"/>
      <c r="C1575" s="111"/>
      <c r="D1575" s="111"/>
      <c r="E1575" s="111"/>
      <c r="F1575" s="1126"/>
      <c r="G1575" s="1124"/>
      <c r="H1575" s="1125"/>
      <c r="I1575" s="1127"/>
      <c r="J1575" s="1127"/>
      <c r="K1575" s="1127"/>
      <c r="L1575" s="1127"/>
    </row>
    <row r="1576" spans="2:12" x14ac:dyDescent="0.35">
      <c r="B1576" s="1122"/>
      <c r="C1576" s="111"/>
      <c r="D1576" s="111"/>
      <c r="E1576" s="111"/>
      <c r="F1576" s="1126"/>
      <c r="G1576" s="1124"/>
      <c r="H1576" s="1125"/>
      <c r="I1576" s="1127"/>
      <c r="J1576" s="1127"/>
      <c r="K1576" s="1127"/>
      <c r="L1576" s="1127"/>
    </row>
    <row r="1577" spans="2:12" x14ac:dyDescent="0.35">
      <c r="B1577" s="1122"/>
      <c r="C1577" s="111"/>
      <c r="D1577" s="111"/>
      <c r="E1577" s="111"/>
      <c r="F1577" s="1126"/>
      <c r="G1577" s="1124"/>
      <c r="H1577" s="1125"/>
      <c r="I1577" s="1127"/>
      <c r="J1577" s="1127"/>
      <c r="K1577" s="1127"/>
      <c r="L1577" s="1127"/>
    </row>
    <row r="1578" spans="2:12" x14ac:dyDescent="0.35">
      <c r="B1578" s="1122"/>
      <c r="C1578" s="111"/>
      <c r="D1578" s="111"/>
      <c r="E1578" s="111"/>
      <c r="F1578" s="1126"/>
      <c r="G1578" s="1124"/>
      <c r="H1578" s="1125"/>
      <c r="I1578" s="1127"/>
      <c r="J1578" s="1127"/>
      <c r="K1578" s="1127"/>
      <c r="L1578" s="1127"/>
    </row>
    <row r="1579" spans="2:12" x14ac:dyDescent="0.35">
      <c r="B1579" s="1122"/>
      <c r="C1579" s="111"/>
      <c r="D1579" s="111"/>
      <c r="E1579" s="111"/>
      <c r="F1579" s="1126"/>
      <c r="G1579" s="1124"/>
      <c r="H1579" s="1125"/>
      <c r="I1579" s="1127"/>
      <c r="J1579" s="1127"/>
      <c r="K1579" s="1127"/>
      <c r="L1579" s="1127"/>
    </row>
    <row r="1580" spans="2:12" x14ac:dyDescent="0.35">
      <c r="B1580" s="1122"/>
      <c r="C1580" s="111"/>
      <c r="D1580" s="111"/>
      <c r="E1580" s="111"/>
      <c r="F1580" s="1126"/>
      <c r="G1580" s="1124"/>
      <c r="H1580" s="1125"/>
      <c r="I1580" s="1127"/>
      <c r="J1580" s="1127"/>
      <c r="K1580" s="1127"/>
      <c r="L1580" s="1127"/>
    </row>
    <row r="1581" spans="2:12" x14ac:dyDescent="0.35">
      <c r="B1581" s="1122"/>
      <c r="C1581" s="111"/>
      <c r="D1581" s="111"/>
      <c r="E1581" s="111"/>
      <c r="F1581" s="1126"/>
      <c r="G1581" s="1124"/>
      <c r="H1581" s="1125"/>
      <c r="I1581" s="1127"/>
      <c r="J1581" s="1127"/>
      <c r="K1581" s="1127"/>
      <c r="L1581" s="1127"/>
    </row>
    <row r="1582" spans="2:12" x14ac:dyDescent="0.35">
      <c r="B1582" s="1122"/>
      <c r="C1582" s="111"/>
      <c r="D1582" s="111"/>
      <c r="E1582" s="111"/>
      <c r="F1582" s="1126"/>
      <c r="G1582" s="1124"/>
      <c r="H1582" s="1125"/>
      <c r="I1582" s="1127"/>
      <c r="J1582" s="1127"/>
      <c r="K1582" s="1127"/>
      <c r="L1582" s="1127"/>
    </row>
    <row r="1583" spans="2:12" x14ac:dyDescent="0.35">
      <c r="B1583" s="1122"/>
      <c r="C1583" s="111"/>
      <c r="D1583" s="111"/>
      <c r="E1583" s="111"/>
      <c r="F1583" s="1126"/>
      <c r="G1583" s="1124"/>
      <c r="H1583" s="1125"/>
      <c r="I1583" s="1127"/>
      <c r="J1583" s="1127"/>
      <c r="K1583" s="1127"/>
      <c r="L1583" s="1127"/>
    </row>
    <row r="1584" spans="2:12" x14ac:dyDescent="0.35">
      <c r="B1584" s="1122"/>
      <c r="C1584" s="111"/>
      <c r="D1584" s="111"/>
      <c r="E1584" s="111"/>
      <c r="F1584" s="1126"/>
      <c r="G1584" s="1124"/>
      <c r="H1584" s="1125"/>
      <c r="I1584" s="1127"/>
      <c r="J1584" s="1127"/>
      <c r="K1584" s="1127"/>
      <c r="L1584" s="1127"/>
    </row>
    <row r="1585" spans="2:12" x14ac:dyDescent="0.35">
      <c r="B1585" s="1122"/>
      <c r="C1585" s="111"/>
      <c r="D1585" s="111"/>
      <c r="E1585" s="111"/>
      <c r="F1585" s="1126"/>
      <c r="G1585" s="1124"/>
      <c r="H1585" s="1125"/>
      <c r="I1585" s="1127"/>
      <c r="J1585" s="1127"/>
      <c r="K1585" s="1127"/>
      <c r="L1585" s="1127"/>
    </row>
    <row r="1586" spans="2:12" x14ac:dyDescent="0.35">
      <c r="B1586" s="1122"/>
      <c r="C1586" s="111"/>
      <c r="D1586" s="111"/>
      <c r="E1586" s="111"/>
      <c r="F1586" s="1126"/>
      <c r="G1586" s="1124"/>
      <c r="H1586" s="1125"/>
      <c r="I1586" s="1127"/>
      <c r="J1586" s="1127"/>
      <c r="K1586" s="1127"/>
      <c r="L1586" s="1127"/>
    </row>
    <row r="1587" spans="2:12" x14ac:dyDescent="0.35">
      <c r="B1587" s="1122"/>
      <c r="C1587" s="111"/>
      <c r="D1587" s="111"/>
      <c r="E1587" s="111"/>
      <c r="F1587" s="1126"/>
      <c r="G1587" s="1124"/>
      <c r="H1587" s="1125"/>
      <c r="I1587" s="1127"/>
      <c r="J1587" s="1127"/>
      <c r="K1587" s="1127"/>
      <c r="L1587" s="1127"/>
    </row>
    <row r="1588" spans="2:12" x14ac:dyDescent="0.35">
      <c r="B1588" s="1122"/>
      <c r="C1588" s="111"/>
      <c r="D1588" s="111"/>
      <c r="E1588" s="111"/>
      <c r="F1588" s="1126"/>
      <c r="G1588" s="1124"/>
      <c r="H1588" s="1125"/>
      <c r="I1588" s="1127"/>
      <c r="J1588" s="1127"/>
      <c r="K1588" s="1127"/>
      <c r="L1588" s="1127"/>
    </row>
    <row r="1589" spans="2:12" x14ac:dyDescent="0.35">
      <c r="B1589" s="1122"/>
      <c r="C1589" s="111"/>
      <c r="D1589" s="111"/>
      <c r="E1589" s="111"/>
      <c r="F1589" s="1126"/>
      <c r="G1589" s="1124"/>
      <c r="H1589" s="1125"/>
      <c r="I1589" s="1127"/>
      <c r="J1589" s="1127"/>
      <c r="K1589" s="1127"/>
      <c r="L1589" s="1127"/>
    </row>
    <row r="1590" spans="2:12" x14ac:dyDescent="0.35">
      <c r="B1590" s="1122"/>
      <c r="C1590" s="111"/>
      <c r="D1590" s="111"/>
      <c r="E1590" s="111"/>
      <c r="F1590" s="1126"/>
      <c r="G1590" s="1124"/>
      <c r="H1590" s="1125"/>
      <c r="I1590" s="1127"/>
      <c r="J1590" s="1127"/>
      <c r="K1590" s="1127"/>
      <c r="L1590" s="1127"/>
    </row>
    <row r="1591" spans="2:12" x14ac:dyDescent="0.35">
      <c r="B1591" s="1122"/>
      <c r="C1591" s="111"/>
      <c r="D1591" s="111"/>
      <c r="E1591" s="111"/>
      <c r="F1591" s="1126"/>
      <c r="G1591" s="1124"/>
      <c r="H1591" s="1125"/>
      <c r="I1591" s="1127"/>
      <c r="J1591" s="1127"/>
      <c r="K1591" s="1127"/>
      <c r="L1591" s="1127"/>
    </row>
    <row r="1592" spans="2:12" x14ac:dyDescent="0.35">
      <c r="B1592" s="1122"/>
      <c r="C1592" s="111"/>
      <c r="D1592" s="111"/>
      <c r="E1592" s="111"/>
      <c r="F1592" s="1126"/>
      <c r="G1592" s="1124"/>
      <c r="H1592" s="1125"/>
      <c r="I1592" s="1127"/>
      <c r="J1592" s="1127"/>
      <c r="K1592" s="1127"/>
      <c r="L1592" s="1127"/>
    </row>
    <row r="1593" spans="2:12" x14ac:dyDescent="0.35">
      <c r="B1593" s="1122"/>
      <c r="C1593" s="111"/>
      <c r="D1593" s="111"/>
      <c r="E1593" s="111"/>
      <c r="F1593" s="1126"/>
      <c r="G1593" s="1124"/>
      <c r="H1593" s="1125"/>
      <c r="I1593" s="1127"/>
      <c r="J1593" s="1127"/>
      <c r="K1593" s="1127"/>
      <c r="L1593" s="1127"/>
    </row>
    <row r="1594" spans="2:12" x14ac:dyDescent="0.35">
      <c r="B1594" s="1122"/>
      <c r="C1594" s="111"/>
      <c r="D1594" s="111"/>
      <c r="E1594" s="111"/>
      <c r="F1594" s="1126"/>
      <c r="G1594" s="1124"/>
      <c r="H1594" s="1125"/>
      <c r="I1594" s="1127"/>
      <c r="J1594" s="1127"/>
      <c r="K1594" s="1127"/>
      <c r="L1594" s="1127"/>
    </row>
    <row r="1595" spans="2:12" x14ac:dyDescent="0.35">
      <c r="B1595" s="1122"/>
      <c r="C1595" s="111"/>
      <c r="D1595" s="111"/>
      <c r="E1595" s="111"/>
      <c r="F1595" s="1126"/>
      <c r="G1595" s="1124"/>
      <c r="H1595" s="1125"/>
      <c r="I1595" s="1127"/>
      <c r="J1595" s="1127"/>
      <c r="K1595" s="1127"/>
      <c r="L1595" s="1127"/>
    </row>
    <row r="1596" spans="2:12" x14ac:dyDescent="0.35">
      <c r="B1596" s="1122"/>
      <c r="C1596" s="111"/>
      <c r="D1596" s="111"/>
      <c r="E1596" s="111"/>
      <c r="F1596" s="1126"/>
      <c r="G1596" s="1124"/>
      <c r="H1596" s="1125"/>
      <c r="I1596" s="1127"/>
      <c r="J1596" s="1127"/>
      <c r="K1596" s="1127"/>
      <c r="L1596" s="1127"/>
    </row>
    <row r="1597" spans="2:12" x14ac:dyDescent="0.35">
      <c r="B1597" s="1122"/>
      <c r="C1597" s="111"/>
      <c r="D1597" s="111"/>
      <c r="E1597" s="111"/>
      <c r="F1597" s="1126"/>
      <c r="G1597" s="1124"/>
      <c r="H1597" s="1125"/>
      <c r="I1597" s="1127"/>
      <c r="J1597" s="1127"/>
      <c r="K1597" s="1127"/>
      <c r="L1597" s="1127"/>
    </row>
    <row r="1598" spans="2:12" x14ac:dyDescent="0.35">
      <c r="B1598" s="1122"/>
      <c r="C1598" s="111"/>
      <c r="D1598" s="111"/>
      <c r="E1598" s="111"/>
      <c r="F1598" s="1126"/>
      <c r="G1598" s="1124"/>
      <c r="H1598" s="1125"/>
      <c r="I1598" s="1127"/>
      <c r="J1598" s="1127"/>
      <c r="K1598" s="1127"/>
      <c r="L1598" s="1127"/>
    </row>
    <row r="1599" spans="2:12" x14ac:dyDescent="0.35">
      <c r="B1599" s="1122"/>
      <c r="C1599" s="111"/>
      <c r="D1599" s="111"/>
      <c r="E1599" s="111"/>
      <c r="F1599" s="1126"/>
      <c r="G1599" s="1124"/>
      <c r="H1599" s="1125"/>
      <c r="I1599" s="1127"/>
      <c r="J1599" s="1127"/>
      <c r="K1599" s="1127"/>
      <c r="L1599" s="1127"/>
    </row>
    <row r="1600" spans="2:12" x14ac:dyDescent="0.35">
      <c r="B1600" s="1122"/>
      <c r="C1600" s="111"/>
      <c r="D1600" s="111"/>
      <c r="E1600" s="111"/>
      <c r="F1600" s="1126"/>
      <c r="G1600" s="1124"/>
      <c r="H1600" s="1125"/>
      <c r="I1600" s="1127"/>
      <c r="J1600" s="1127"/>
      <c r="K1600" s="1127"/>
      <c r="L1600" s="1127"/>
    </row>
    <row r="1601" spans="2:12" x14ac:dyDescent="0.35">
      <c r="B1601" s="1122"/>
      <c r="C1601" s="111"/>
      <c r="D1601" s="111"/>
      <c r="E1601" s="111"/>
      <c r="F1601" s="1126"/>
      <c r="G1601" s="1124"/>
      <c r="H1601" s="1125"/>
      <c r="I1601" s="1127"/>
      <c r="J1601" s="1127"/>
      <c r="K1601" s="1127"/>
      <c r="L1601" s="1127"/>
    </row>
    <row r="1602" spans="2:12" x14ac:dyDescent="0.35">
      <c r="B1602" s="1122"/>
      <c r="C1602" s="111"/>
      <c r="D1602" s="111"/>
      <c r="E1602" s="111"/>
      <c r="F1602" s="1126"/>
      <c r="G1602" s="1124"/>
      <c r="H1602" s="1125"/>
      <c r="I1602" s="1127"/>
      <c r="J1602" s="1127"/>
      <c r="K1602" s="1127"/>
      <c r="L1602" s="1127"/>
    </row>
    <row r="1603" spans="2:12" x14ac:dyDescent="0.35">
      <c r="B1603" s="1122"/>
      <c r="C1603" s="111"/>
      <c r="D1603" s="111"/>
      <c r="E1603" s="111"/>
      <c r="F1603" s="1126"/>
      <c r="G1603" s="1124"/>
      <c r="H1603" s="1125"/>
      <c r="I1603" s="1127"/>
      <c r="J1603" s="1127"/>
      <c r="K1603" s="1127"/>
      <c r="L1603" s="1127"/>
    </row>
    <row r="1604" spans="2:12" x14ac:dyDescent="0.35">
      <c r="B1604" s="1122"/>
      <c r="C1604" s="111"/>
      <c r="D1604" s="111"/>
      <c r="E1604" s="111"/>
      <c r="F1604" s="1126"/>
      <c r="G1604" s="1124"/>
      <c r="H1604" s="1125"/>
      <c r="I1604" s="1127"/>
      <c r="J1604" s="1127"/>
      <c r="K1604" s="1127"/>
      <c r="L1604" s="1127"/>
    </row>
    <row r="1605" spans="2:12" x14ac:dyDescent="0.35">
      <c r="B1605" s="1122"/>
      <c r="C1605" s="111"/>
      <c r="D1605" s="111"/>
      <c r="E1605" s="111"/>
      <c r="F1605" s="1126"/>
      <c r="G1605" s="1124"/>
      <c r="H1605" s="1125"/>
      <c r="I1605" s="1127"/>
      <c r="J1605" s="1127"/>
      <c r="K1605" s="1127"/>
      <c r="L1605" s="1127"/>
    </row>
    <row r="1606" spans="2:12" x14ac:dyDescent="0.35">
      <c r="B1606" s="1122"/>
      <c r="C1606" s="111"/>
      <c r="D1606" s="111"/>
      <c r="E1606" s="111"/>
      <c r="F1606" s="1126"/>
      <c r="G1606" s="1124"/>
      <c r="H1606" s="1125"/>
      <c r="I1606" s="1127"/>
      <c r="J1606" s="1127"/>
      <c r="K1606" s="1127"/>
      <c r="L1606" s="1127"/>
    </row>
    <row r="1607" spans="2:12" x14ac:dyDescent="0.35">
      <c r="B1607" s="1122"/>
      <c r="C1607" s="111"/>
      <c r="D1607" s="111"/>
      <c r="E1607" s="111"/>
      <c r="F1607" s="1126"/>
      <c r="G1607" s="1124"/>
      <c r="H1607" s="1125"/>
      <c r="I1607" s="1127"/>
      <c r="J1607" s="1127"/>
      <c r="K1607" s="1127"/>
      <c r="L1607" s="1127"/>
    </row>
    <row r="1608" spans="2:12" x14ac:dyDescent="0.35">
      <c r="B1608" s="1122"/>
      <c r="C1608" s="111"/>
      <c r="D1608" s="111"/>
      <c r="E1608" s="111"/>
      <c r="F1608" s="1126"/>
      <c r="G1608" s="1124"/>
      <c r="H1608" s="1125"/>
      <c r="I1608" s="1127"/>
      <c r="J1608" s="1127"/>
      <c r="K1608" s="1127"/>
      <c r="L1608" s="1127"/>
    </row>
    <row r="1609" spans="2:12" x14ac:dyDescent="0.35">
      <c r="B1609" s="1122"/>
      <c r="C1609" s="111"/>
      <c r="D1609" s="111"/>
      <c r="E1609" s="111"/>
      <c r="F1609" s="1126"/>
      <c r="G1609" s="1124"/>
      <c r="H1609" s="1125"/>
      <c r="I1609" s="1127"/>
      <c r="J1609" s="1127"/>
      <c r="K1609" s="1127"/>
      <c r="L1609" s="1127"/>
    </row>
    <row r="1610" spans="2:12" x14ac:dyDescent="0.35">
      <c r="B1610" s="1122"/>
      <c r="C1610" s="111"/>
      <c r="D1610" s="111"/>
      <c r="E1610" s="111"/>
      <c r="F1610" s="1126"/>
      <c r="G1610" s="1124"/>
      <c r="H1610" s="1125"/>
      <c r="I1610" s="1127"/>
      <c r="J1610" s="1127"/>
      <c r="K1610" s="1127"/>
      <c r="L1610" s="1127"/>
    </row>
    <row r="1611" spans="2:12" x14ac:dyDescent="0.35">
      <c r="B1611" s="1122"/>
      <c r="C1611" s="111"/>
      <c r="D1611" s="111"/>
      <c r="E1611" s="111"/>
      <c r="F1611" s="1126"/>
      <c r="G1611" s="1124"/>
      <c r="H1611" s="1125"/>
      <c r="I1611" s="1127"/>
      <c r="J1611" s="1127"/>
      <c r="K1611" s="1127"/>
      <c r="L1611" s="1127"/>
    </row>
    <row r="1612" spans="2:12" x14ac:dyDescent="0.35">
      <c r="B1612" s="1122"/>
      <c r="C1612" s="111"/>
      <c r="D1612" s="111"/>
      <c r="E1612" s="111"/>
      <c r="F1612" s="1126"/>
      <c r="G1612" s="1124"/>
      <c r="H1612" s="1125"/>
      <c r="I1612" s="1127"/>
      <c r="J1612" s="1127"/>
      <c r="K1612" s="1127"/>
      <c r="L1612" s="1127"/>
    </row>
    <row r="1613" spans="2:12" x14ac:dyDescent="0.35">
      <c r="B1613" s="1122"/>
      <c r="C1613" s="111"/>
      <c r="D1613" s="111"/>
      <c r="E1613" s="111"/>
      <c r="F1613" s="1126"/>
      <c r="G1613" s="1124"/>
      <c r="H1613" s="1125"/>
      <c r="I1613" s="1127"/>
      <c r="J1613" s="1127"/>
      <c r="K1613" s="1127"/>
      <c r="L1613" s="1127"/>
    </row>
    <row r="1614" spans="2:12" x14ac:dyDescent="0.35">
      <c r="B1614" s="1122"/>
      <c r="C1614" s="111"/>
      <c r="D1614" s="111"/>
      <c r="E1614" s="111"/>
      <c r="F1614" s="1126"/>
      <c r="G1614" s="1124"/>
      <c r="H1614" s="1125"/>
      <c r="I1614" s="1127"/>
      <c r="J1614" s="1127"/>
      <c r="K1614" s="1127"/>
      <c r="L1614" s="1127"/>
    </row>
    <row r="1615" spans="2:12" x14ac:dyDescent="0.35">
      <c r="B1615" s="1122"/>
      <c r="C1615" s="111"/>
      <c r="D1615" s="111"/>
      <c r="E1615" s="111"/>
      <c r="F1615" s="1126"/>
      <c r="G1615" s="1124"/>
      <c r="H1615" s="1125"/>
      <c r="I1615" s="1127"/>
      <c r="J1615" s="1127"/>
      <c r="K1615" s="1127"/>
      <c r="L1615" s="1127"/>
    </row>
    <row r="1616" spans="2:12" x14ac:dyDescent="0.35">
      <c r="B1616" s="1122"/>
      <c r="C1616" s="111"/>
      <c r="D1616" s="111"/>
      <c r="E1616" s="111"/>
      <c r="F1616" s="1126"/>
      <c r="G1616" s="1124"/>
      <c r="H1616" s="1125"/>
      <c r="I1616" s="1127"/>
      <c r="J1616" s="1127"/>
      <c r="K1616" s="1127"/>
      <c r="L1616" s="1127"/>
    </row>
    <row r="1617" spans="2:12" x14ac:dyDescent="0.35">
      <c r="B1617" s="1122"/>
      <c r="C1617" s="111"/>
      <c r="D1617" s="111"/>
      <c r="E1617" s="111"/>
      <c r="F1617" s="1126"/>
      <c r="G1617" s="1124"/>
      <c r="H1617" s="1125"/>
      <c r="I1617" s="1127"/>
      <c r="J1617" s="1127"/>
      <c r="K1617" s="1127"/>
      <c r="L1617" s="1127"/>
    </row>
    <row r="1618" spans="2:12" x14ac:dyDescent="0.35">
      <c r="B1618" s="1122"/>
      <c r="C1618" s="111"/>
      <c r="D1618" s="111"/>
      <c r="E1618" s="111"/>
      <c r="F1618" s="1126"/>
      <c r="G1618" s="1124"/>
      <c r="H1618" s="1125"/>
      <c r="I1618" s="1127"/>
      <c r="J1618" s="1127"/>
      <c r="K1618" s="1127"/>
      <c r="L1618" s="1127"/>
    </row>
    <row r="1619" spans="2:12" x14ac:dyDescent="0.35">
      <c r="B1619" s="1122"/>
      <c r="C1619" s="111"/>
      <c r="D1619" s="111"/>
      <c r="E1619" s="111"/>
      <c r="F1619" s="1126"/>
      <c r="G1619" s="1124"/>
      <c r="H1619" s="1125"/>
      <c r="I1619" s="1127"/>
      <c r="J1619" s="1127"/>
      <c r="K1619" s="1127"/>
      <c r="L1619" s="1127"/>
    </row>
    <row r="1620" spans="2:12" x14ac:dyDescent="0.35">
      <c r="B1620" s="1122"/>
      <c r="C1620" s="111"/>
      <c r="D1620" s="111"/>
      <c r="E1620" s="111"/>
      <c r="F1620" s="1126"/>
      <c r="G1620" s="1124"/>
      <c r="H1620" s="1125"/>
      <c r="I1620" s="1127"/>
      <c r="J1620" s="1127"/>
      <c r="K1620" s="1127"/>
      <c r="L1620" s="1127"/>
    </row>
    <row r="1621" spans="2:12" x14ac:dyDescent="0.35">
      <c r="B1621" s="1122"/>
      <c r="C1621" s="111"/>
      <c r="D1621" s="111"/>
      <c r="E1621" s="111"/>
      <c r="F1621" s="1126"/>
      <c r="G1621" s="1124"/>
      <c r="H1621" s="1125"/>
      <c r="I1621" s="1127"/>
      <c r="J1621" s="1127"/>
      <c r="K1621" s="1127"/>
      <c r="L1621" s="1127"/>
    </row>
    <row r="1622" spans="2:12" x14ac:dyDescent="0.35">
      <c r="B1622" s="1122"/>
      <c r="C1622" s="111"/>
      <c r="D1622" s="111"/>
      <c r="E1622" s="111"/>
      <c r="F1622" s="1126"/>
      <c r="G1622" s="1124"/>
      <c r="H1622" s="1125"/>
      <c r="I1622" s="1127"/>
      <c r="J1622" s="1127"/>
      <c r="K1622" s="1127"/>
      <c r="L1622" s="1127"/>
    </row>
    <row r="1623" spans="2:12" x14ac:dyDescent="0.35">
      <c r="B1623" s="1122"/>
      <c r="C1623" s="111"/>
      <c r="D1623" s="111"/>
      <c r="E1623" s="111"/>
      <c r="F1623" s="1126"/>
      <c r="G1623" s="1124"/>
      <c r="H1623" s="1125"/>
      <c r="I1623" s="1127"/>
      <c r="J1623" s="1127"/>
      <c r="K1623" s="1127"/>
      <c r="L1623" s="1127"/>
    </row>
    <row r="1624" spans="2:12" x14ac:dyDescent="0.35">
      <c r="B1624" s="1122"/>
      <c r="C1624" s="111"/>
      <c r="D1624" s="111"/>
      <c r="E1624" s="111"/>
      <c r="F1624" s="1126"/>
      <c r="G1624" s="1124"/>
      <c r="H1624" s="1125"/>
      <c r="I1624" s="1127"/>
      <c r="J1624" s="1127"/>
      <c r="K1624" s="1127"/>
      <c r="L1624" s="1127"/>
    </row>
    <row r="1625" spans="2:12" x14ac:dyDescent="0.35">
      <c r="B1625" s="1122"/>
      <c r="C1625" s="111"/>
      <c r="D1625" s="111"/>
      <c r="E1625" s="111"/>
      <c r="F1625" s="1126"/>
      <c r="G1625" s="1124"/>
      <c r="H1625" s="1125"/>
      <c r="I1625" s="1127"/>
      <c r="J1625" s="1127"/>
      <c r="K1625" s="1127"/>
      <c r="L1625" s="1127"/>
    </row>
    <row r="1626" spans="2:12" x14ac:dyDescent="0.35">
      <c r="B1626" s="1122"/>
      <c r="C1626" s="111"/>
      <c r="D1626" s="111"/>
      <c r="E1626" s="111"/>
      <c r="F1626" s="1126"/>
      <c r="G1626" s="1124"/>
      <c r="H1626" s="1125"/>
      <c r="I1626" s="1127"/>
      <c r="J1626" s="1127"/>
      <c r="K1626" s="1127"/>
      <c r="L1626" s="1127"/>
    </row>
    <row r="1627" spans="2:12" x14ac:dyDescent="0.35">
      <c r="B1627" s="1122"/>
      <c r="C1627" s="111"/>
      <c r="D1627" s="111"/>
      <c r="E1627" s="111"/>
      <c r="F1627" s="1126"/>
      <c r="G1627" s="1124"/>
      <c r="H1627" s="1125"/>
      <c r="I1627" s="1127"/>
      <c r="J1627" s="1127"/>
      <c r="K1627" s="1127"/>
      <c r="L1627" s="1127"/>
    </row>
    <row r="1628" spans="2:12" x14ac:dyDescent="0.35">
      <c r="B1628" s="1122"/>
      <c r="C1628" s="111"/>
      <c r="D1628" s="111"/>
      <c r="E1628" s="111"/>
      <c r="F1628" s="1126"/>
      <c r="G1628" s="1124"/>
      <c r="H1628" s="1125"/>
      <c r="I1628" s="1127"/>
      <c r="J1628" s="1127"/>
      <c r="K1628" s="1127"/>
      <c r="L1628" s="1127"/>
    </row>
    <row r="1629" spans="2:12" x14ac:dyDescent="0.35">
      <c r="B1629" s="1122"/>
      <c r="C1629" s="111"/>
      <c r="D1629" s="111"/>
      <c r="E1629" s="111"/>
      <c r="F1629" s="1126"/>
      <c r="G1629" s="1124"/>
      <c r="H1629" s="1125"/>
      <c r="I1629" s="1127"/>
      <c r="J1629" s="1127"/>
      <c r="K1629" s="1127"/>
      <c r="L1629" s="1127"/>
    </row>
    <row r="1630" spans="2:12" x14ac:dyDescent="0.35">
      <c r="B1630" s="1122"/>
      <c r="C1630" s="111"/>
      <c r="D1630" s="111"/>
      <c r="E1630" s="111"/>
      <c r="F1630" s="1126"/>
      <c r="G1630" s="1124"/>
      <c r="H1630" s="1125"/>
      <c r="I1630" s="1127"/>
      <c r="J1630" s="1127"/>
      <c r="K1630" s="1127"/>
      <c r="L1630" s="1127"/>
    </row>
    <row r="1631" spans="2:12" x14ac:dyDescent="0.35">
      <c r="B1631" s="1122"/>
      <c r="C1631" s="111"/>
      <c r="D1631" s="111"/>
      <c r="E1631" s="111"/>
      <c r="F1631" s="1126"/>
      <c r="G1631" s="1124"/>
      <c r="H1631" s="1125"/>
      <c r="I1631" s="1127"/>
      <c r="J1631" s="1127"/>
      <c r="K1631" s="1127"/>
      <c r="L1631" s="1127"/>
    </row>
    <row r="1632" spans="2:12" x14ac:dyDescent="0.35">
      <c r="B1632" s="1122"/>
      <c r="C1632" s="111"/>
      <c r="D1632" s="111"/>
      <c r="E1632" s="111"/>
      <c r="F1632" s="1126"/>
      <c r="G1632" s="1124"/>
      <c r="H1632" s="1125"/>
      <c r="I1632" s="1127"/>
      <c r="J1632" s="1127"/>
      <c r="K1632" s="1127"/>
      <c r="L1632" s="1127"/>
    </row>
    <row r="1633" spans="2:12" x14ac:dyDescent="0.35">
      <c r="B1633" s="1122"/>
      <c r="C1633" s="111"/>
      <c r="D1633" s="111"/>
      <c r="E1633" s="111"/>
      <c r="F1633" s="1126"/>
      <c r="G1633" s="1124"/>
      <c r="H1633" s="1125"/>
      <c r="I1633" s="1127"/>
      <c r="J1633" s="1127"/>
      <c r="K1633" s="1127"/>
      <c r="L1633" s="1127"/>
    </row>
    <row r="1634" spans="2:12" x14ac:dyDescent="0.35">
      <c r="B1634" s="1122"/>
      <c r="C1634" s="111"/>
      <c r="D1634" s="111"/>
      <c r="E1634" s="111"/>
      <c r="F1634" s="1126"/>
      <c r="G1634" s="1124"/>
      <c r="H1634" s="1125"/>
      <c r="I1634" s="1127"/>
      <c r="J1634" s="1127"/>
      <c r="K1634" s="1127"/>
      <c r="L1634" s="1127"/>
    </row>
    <row r="1635" spans="2:12" x14ac:dyDescent="0.35">
      <c r="B1635" s="1122"/>
      <c r="C1635" s="111"/>
      <c r="D1635" s="111"/>
      <c r="E1635" s="111"/>
      <c r="F1635" s="1126"/>
      <c r="G1635" s="1124"/>
      <c r="H1635" s="1125"/>
      <c r="I1635" s="1127"/>
      <c r="J1635" s="1127"/>
      <c r="K1635" s="1127"/>
      <c r="L1635" s="1127"/>
    </row>
    <row r="1636" spans="2:12" x14ac:dyDescent="0.35">
      <c r="B1636" s="1122"/>
      <c r="C1636" s="111"/>
      <c r="D1636" s="111"/>
      <c r="E1636" s="111"/>
      <c r="F1636" s="1126"/>
      <c r="G1636" s="1124"/>
      <c r="H1636" s="1125"/>
      <c r="I1636" s="1127"/>
      <c r="J1636" s="1127"/>
      <c r="K1636" s="1127"/>
      <c r="L1636" s="1127"/>
    </row>
    <row r="1637" spans="2:12" x14ac:dyDescent="0.35">
      <c r="B1637" s="1122"/>
      <c r="C1637" s="111"/>
      <c r="D1637" s="111"/>
      <c r="E1637" s="111"/>
      <c r="F1637" s="1126"/>
      <c r="G1637" s="1124"/>
      <c r="H1637" s="1125"/>
      <c r="I1637" s="1127"/>
      <c r="J1637" s="1127"/>
      <c r="K1637" s="1127"/>
      <c r="L1637" s="1127"/>
    </row>
    <row r="1638" spans="2:12" x14ac:dyDescent="0.35">
      <c r="B1638" s="1122"/>
      <c r="C1638" s="111"/>
      <c r="D1638" s="111"/>
      <c r="E1638" s="111"/>
      <c r="F1638" s="1126"/>
      <c r="G1638" s="1124"/>
      <c r="H1638" s="1125"/>
      <c r="I1638" s="1127"/>
      <c r="J1638" s="1127"/>
      <c r="K1638" s="1127"/>
      <c r="L1638" s="1127"/>
    </row>
    <row r="1639" spans="2:12" x14ac:dyDescent="0.35">
      <c r="B1639" s="1122"/>
      <c r="C1639" s="111"/>
      <c r="D1639" s="111"/>
      <c r="E1639" s="111"/>
      <c r="F1639" s="1126"/>
      <c r="G1639" s="1124"/>
      <c r="H1639" s="1125"/>
      <c r="I1639" s="1127"/>
      <c r="J1639" s="1127"/>
      <c r="K1639" s="1127"/>
      <c r="L1639" s="1127"/>
    </row>
    <row r="1640" spans="2:12" x14ac:dyDescent="0.35">
      <c r="B1640" s="1122"/>
      <c r="C1640" s="111"/>
      <c r="D1640" s="111"/>
      <c r="E1640" s="111"/>
      <c r="F1640" s="1126"/>
      <c r="G1640" s="1124"/>
      <c r="H1640" s="1125"/>
      <c r="I1640" s="1127"/>
      <c r="J1640" s="1127"/>
      <c r="K1640" s="1127"/>
      <c r="L1640" s="1127"/>
    </row>
    <row r="1641" spans="2:12" x14ac:dyDescent="0.35">
      <c r="B1641" s="1122"/>
      <c r="C1641" s="111"/>
      <c r="D1641" s="111"/>
      <c r="E1641" s="111"/>
      <c r="F1641" s="1126"/>
      <c r="G1641" s="1124"/>
      <c r="H1641" s="1125"/>
      <c r="I1641" s="1127"/>
      <c r="J1641" s="1127"/>
      <c r="K1641" s="1127"/>
      <c r="L1641" s="1127"/>
    </row>
    <row r="1642" spans="2:12" x14ac:dyDescent="0.35">
      <c r="B1642" s="1122"/>
      <c r="C1642" s="111"/>
      <c r="D1642" s="111"/>
      <c r="E1642" s="111"/>
      <c r="F1642" s="1126"/>
      <c r="G1642" s="1124"/>
      <c r="H1642" s="1125"/>
      <c r="I1642" s="1127"/>
      <c r="J1642" s="1127"/>
      <c r="K1642" s="1127"/>
      <c r="L1642" s="1127"/>
    </row>
    <row r="1643" spans="2:12" x14ac:dyDescent="0.35">
      <c r="B1643" s="1122"/>
      <c r="C1643" s="111"/>
      <c r="D1643" s="111"/>
      <c r="E1643" s="111"/>
      <c r="F1643" s="1126"/>
      <c r="G1643" s="1124"/>
      <c r="H1643" s="1125"/>
      <c r="I1643" s="1127"/>
      <c r="J1643" s="1127"/>
      <c r="K1643" s="1127"/>
      <c r="L1643" s="1127"/>
    </row>
    <row r="1644" spans="2:12" x14ac:dyDescent="0.35">
      <c r="B1644" s="1122"/>
      <c r="C1644" s="111"/>
      <c r="D1644" s="111"/>
      <c r="E1644" s="111"/>
      <c r="F1644" s="1126"/>
      <c r="G1644" s="1124"/>
      <c r="H1644" s="1125"/>
      <c r="I1644" s="1127"/>
      <c r="J1644" s="1127"/>
      <c r="K1644" s="1127"/>
      <c r="L1644" s="1127"/>
    </row>
    <row r="1645" spans="2:12" x14ac:dyDescent="0.35">
      <c r="B1645" s="1122"/>
      <c r="C1645" s="111"/>
      <c r="D1645" s="111"/>
      <c r="E1645" s="111"/>
      <c r="F1645" s="1126"/>
      <c r="G1645" s="1124"/>
      <c r="H1645" s="1125"/>
      <c r="I1645" s="1127"/>
      <c r="J1645" s="1127"/>
      <c r="K1645" s="1127"/>
      <c r="L1645" s="1127"/>
    </row>
    <row r="1646" spans="2:12" x14ac:dyDescent="0.35">
      <c r="B1646" s="1122"/>
      <c r="C1646" s="111"/>
      <c r="D1646" s="111"/>
      <c r="E1646" s="111"/>
      <c r="F1646" s="1126"/>
      <c r="G1646" s="1124"/>
      <c r="H1646" s="1125"/>
      <c r="I1646" s="1127"/>
      <c r="J1646" s="1127"/>
      <c r="K1646" s="1127"/>
      <c r="L1646" s="1127"/>
    </row>
    <row r="1647" spans="2:12" x14ac:dyDescent="0.35">
      <c r="B1647" s="1122"/>
      <c r="C1647" s="111"/>
      <c r="D1647" s="111"/>
      <c r="E1647" s="111"/>
      <c r="F1647" s="1126"/>
      <c r="G1647" s="1124"/>
      <c r="H1647" s="1125"/>
      <c r="I1647" s="1127"/>
      <c r="J1647" s="1127"/>
      <c r="K1647" s="1127"/>
      <c r="L1647" s="1127"/>
    </row>
    <row r="1648" spans="2:12" x14ac:dyDescent="0.35">
      <c r="B1648" s="1122"/>
      <c r="C1648" s="111"/>
      <c r="D1648" s="111"/>
      <c r="E1648" s="111"/>
      <c r="F1648" s="1126"/>
      <c r="G1648" s="1124"/>
      <c r="H1648" s="1125"/>
      <c r="I1648" s="1127"/>
      <c r="J1648" s="1127"/>
      <c r="K1648" s="1127"/>
      <c r="L1648" s="1127"/>
    </row>
    <row r="1649" spans="2:12" x14ac:dyDescent="0.35">
      <c r="B1649" s="1122"/>
      <c r="C1649" s="111"/>
      <c r="D1649" s="111"/>
      <c r="E1649" s="111"/>
      <c r="F1649" s="1126"/>
      <c r="G1649" s="1124"/>
      <c r="H1649" s="1125"/>
      <c r="I1649" s="1127"/>
      <c r="J1649" s="1127"/>
      <c r="K1649" s="1127"/>
      <c r="L1649" s="1127"/>
    </row>
    <row r="1650" spans="2:12" x14ac:dyDescent="0.35">
      <c r="B1650" s="1122"/>
      <c r="C1650" s="111"/>
      <c r="D1650" s="111"/>
      <c r="E1650" s="111"/>
      <c r="F1650" s="1126"/>
      <c r="G1650" s="1124"/>
      <c r="H1650" s="1125"/>
      <c r="I1650" s="1127"/>
      <c r="J1650" s="1127"/>
      <c r="K1650" s="1127"/>
      <c r="L1650" s="1127"/>
    </row>
    <row r="1651" spans="2:12" x14ac:dyDescent="0.35">
      <c r="B1651" s="1122"/>
      <c r="C1651" s="111"/>
      <c r="D1651" s="111"/>
      <c r="E1651" s="111"/>
      <c r="F1651" s="1126"/>
      <c r="G1651" s="1124"/>
      <c r="H1651" s="1125"/>
      <c r="I1651" s="1127"/>
      <c r="J1651" s="1127"/>
      <c r="K1651" s="1127"/>
      <c r="L1651" s="1127"/>
    </row>
    <row r="1652" spans="2:12" x14ac:dyDescent="0.35">
      <c r="B1652" s="1122"/>
      <c r="C1652" s="111"/>
      <c r="D1652" s="111"/>
      <c r="E1652" s="111"/>
      <c r="F1652" s="1126"/>
      <c r="G1652" s="1124"/>
      <c r="H1652" s="1125"/>
      <c r="I1652" s="1127"/>
      <c r="J1652" s="1127"/>
      <c r="K1652" s="1127"/>
      <c r="L1652" s="1127"/>
    </row>
    <row r="1653" spans="2:12" x14ac:dyDescent="0.35">
      <c r="B1653" s="1122"/>
      <c r="C1653" s="111"/>
      <c r="D1653" s="111"/>
      <c r="E1653" s="111"/>
      <c r="F1653" s="1126"/>
      <c r="G1653" s="1124"/>
      <c r="H1653" s="1125"/>
      <c r="I1653" s="1127"/>
      <c r="J1653" s="1127"/>
      <c r="K1653" s="1127"/>
      <c r="L1653" s="1127"/>
    </row>
    <row r="1654" spans="2:12" x14ac:dyDescent="0.35">
      <c r="B1654" s="1122"/>
      <c r="C1654" s="111"/>
      <c r="D1654" s="111"/>
      <c r="E1654" s="111"/>
      <c r="F1654" s="1126"/>
      <c r="G1654" s="1124"/>
      <c r="H1654" s="1125"/>
      <c r="I1654" s="1127"/>
      <c r="J1654" s="1127"/>
      <c r="K1654" s="1127"/>
      <c r="L1654" s="1127"/>
    </row>
    <row r="1655" spans="2:12" x14ac:dyDescent="0.35">
      <c r="B1655" s="1122"/>
      <c r="C1655" s="111"/>
      <c r="D1655" s="111"/>
      <c r="E1655" s="111"/>
      <c r="F1655" s="1126"/>
      <c r="G1655" s="1124"/>
      <c r="H1655" s="1125"/>
      <c r="I1655" s="1127"/>
      <c r="J1655" s="1127"/>
      <c r="K1655" s="1127"/>
      <c r="L1655" s="1127"/>
    </row>
    <row r="1656" spans="2:12" x14ac:dyDescent="0.35">
      <c r="B1656" s="1122"/>
      <c r="C1656" s="111"/>
      <c r="D1656" s="111"/>
      <c r="E1656" s="111"/>
      <c r="F1656" s="1126"/>
      <c r="G1656" s="1124"/>
      <c r="H1656" s="1125"/>
      <c r="I1656" s="1127"/>
      <c r="J1656" s="1127"/>
      <c r="K1656" s="1127"/>
      <c r="L1656" s="1127"/>
    </row>
    <row r="1657" spans="2:12" x14ac:dyDescent="0.35">
      <c r="B1657" s="1122"/>
      <c r="C1657" s="111"/>
      <c r="D1657" s="111"/>
      <c r="E1657" s="111"/>
      <c r="F1657" s="1126"/>
      <c r="G1657" s="1124"/>
      <c r="H1657" s="1125"/>
      <c r="I1657" s="1127"/>
      <c r="J1657" s="1127"/>
      <c r="K1657" s="1127"/>
      <c r="L1657" s="1127"/>
    </row>
    <row r="1658" spans="2:12" x14ac:dyDescent="0.35">
      <c r="B1658" s="1122"/>
      <c r="C1658" s="111"/>
      <c r="D1658" s="111"/>
      <c r="E1658" s="111"/>
      <c r="F1658" s="1126"/>
      <c r="G1658" s="1124"/>
      <c r="H1658" s="1125"/>
      <c r="I1658" s="1127"/>
      <c r="J1658" s="1127"/>
      <c r="K1658" s="1127"/>
      <c r="L1658" s="1127"/>
    </row>
    <row r="1659" spans="2:12" x14ac:dyDescent="0.35">
      <c r="B1659" s="1122"/>
      <c r="C1659" s="111"/>
      <c r="D1659" s="111"/>
      <c r="E1659" s="111"/>
      <c r="F1659" s="1126"/>
      <c r="G1659" s="1124"/>
      <c r="H1659" s="1125"/>
      <c r="I1659" s="1127"/>
      <c r="J1659" s="1127"/>
      <c r="K1659" s="1127"/>
      <c r="L1659" s="1127"/>
    </row>
    <row r="1660" spans="2:12" x14ac:dyDescent="0.35">
      <c r="B1660" s="1122"/>
      <c r="C1660" s="111"/>
      <c r="D1660" s="111"/>
      <c r="E1660" s="111"/>
      <c r="F1660" s="1126"/>
      <c r="G1660" s="1124"/>
      <c r="H1660" s="1125"/>
      <c r="I1660" s="1127"/>
      <c r="J1660" s="1127"/>
      <c r="K1660" s="1127"/>
      <c r="L1660" s="1127"/>
    </row>
    <row r="1661" spans="2:12" x14ac:dyDescent="0.35">
      <c r="B1661" s="1122"/>
      <c r="C1661" s="111"/>
      <c r="D1661" s="111"/>
      <c r="E1661" s="111"/>
      <c r="F1661" s="1126"/>
      <c r="G1661" s="1124"/>
      <c r="H1661" s="1125"/>
      <c r="I1661" s="1127"/>
      <c r="J1661" s="1127"/>
      <c r="K1661" s="1127"/>
      <c r="L1661" s="1127"/>
    </row>
    <row r="1662" spans="2:12" x14ac:dyDescent="0.35">
      <c r="B1662" s="1122"/>
      <c r="C1662" s="111"/>
      <c r="D1662" s="111"/>
      <c r="E1662" s="111"/>
      <c r="F1662" s="1126"/>
      <c r="G1662" s="1124"/>
      <c r="H1662" s="1125"/>
      <c r="I1662" s="1127"/>
      <c r="J1662" s="1127"/>
      <c r="K1662" s="1127"/>
      <c r="L1662" s="1127"/>
    </row>
    <row r="1663" spans="2:12" x14ac:dyDescent="0.35">
      <c r="B1663" s="1122"/>
      <c r="C1663" s="111"/>
      <c r="D1663" s="111"/>
      <c r="E1663" s="111"/>
      <c r="F1663" s="1126"/>
      <c r="G1663" s="1124"/>
      <c r="H1663" s="1125"/>
      <c r="I1663" s="1127"/>
      <c r="J1663" s="1127"/>
      <c r="K1663" s="1127"/>
      <c r="L1663" s="1127"/>
    </row>
    <row r="1664" spans="2:12" x14ac:dyDescent="0.35">
      <c r="B1664" s="1122"/>
      <c r="C1664" s="111"/>
      <c r="D1664" s="111"/>
      <c r="E1664" s="111"/>
      <c r="F1664" s="1126"/>
      <c r="G1664" s="1124"/>
      <c r="H1664" s="1125"/>
      <c r="I1664" s="1127"/>
      <c r="J1664" s="1127"/>
      <c r="K1664" s="1127"/>
      <c r="L1664" s="1127"/>
    </row>
    <row r="1665" spans="2:12" x14ac:dyDescent="0.35">
      <c r="B1665" s="1122"/>
      <c r="C1665" s="111"/>
      <c r="D1665" s="111"/>
      <c r="E1665" s="111"/>
      <c r="F1665" s="1126"/>
      <c r="G1665" s="1124"/>
      <c r="H1665" s="1125"/>
      <c r="I1665" s="1127"/>
      <c r="J1665" s="1127"/>
      <c r="K1665" s="1127"/>
      <c r="L1665" s="1127"/>
    </row>
    <row r="1666" spans="2:12" x14ac:dyDescent="0.35">
      <c r="B1666" s="1122"/>
      <c r="C1666" s="111"/>
      <c r="D1666" s="111"/>
      <c r="E1666" s="111"/>
      <c r="F1666" s="1126"/>
      <c r="G1666" s="1124"/>
      <c r="H1666" s="1125"/>
      <c r="I1666" s="1127"/>
      <c r="J1666" s="1127"/>
      <c r="K1666" s="1127"/>
      <c r="L1666" s="1127"/>
    </row>
    <row r="1667" spans="2:12" x14ac:dyDescent="0.35">
      <c r="B1667" s="1122"/>
      <c r="C1667" s="111"/>
      <c r="D1667" s="111"/>
      <c r="E1667" s="111"/>
      <c r="F1667" s="1126"/>
      <c r="G1667" s="1124"/>
      <c r="H1667" s="1125"/>
      <c r="I1667" s="1127"/>
      <c r="J1667" s="1127"/>
      <c r="K1667" s="1127"/>
      <c r="L1667" s="1127"/>
    </row>
    <row r="1668" spans="2:12" x14ac:dyDescent="0.35">
      <c r="B1668" s="1122"/>
      <c r="C1668" s="111"/>
      <c r="D1668" s="111"/>
      <c r="E1668" s="111"/>
      <c r="F1668" s="1126"/>
      <c r="G1668" s="1124"/>
      <c r="H1668" s="1125"/>
      <c r="I1668" s="1127"/>
      <c r="J1668" s="1127"/>
      <c r="K1668" s="1127"/>
      <c r="L1668" s="1127"/>
    </row>
    <row r="1669" spans="2:12" x14ac:dyDescent="0.35">
      <c r="B1669" s="1122"/>
      <c r="C1669" s="111"/>
      <c r="D1669" s="111"/>
      <c r="E1669" s="111"/>
      <c r="F1669" s="1126"/>
      <c r="G1669" s="1124"/>
      <c r="H1669" s="1125"/>
      <c r="I1669" s="1127"/>
      <c r="J1669" s="1127"/>
      <c r="K1669" s="1127"/>
      <c r="L1669" s="1127"/>
    </row>
    <row r="1670" spans="2:12" x14ac:dyDescent="0.35">
      <c r="B1670" s="1122"/>
      <c r="C1670" s="111"/>
      <c r="D1670" s="111"/>
      <c r="E1670" s="111"/>
      <c r="F1670" s="1126"/>
      <c r="G1670" s="1124"/>
      <c r="H1670" s="1125"/>
      <c r="I1670" s="1127"/>
      <c r="J1670" s="1127"/>
      <c r="K1670" s="1127"/>
      <c r="L1670" s="1127"/>
    </row>
    <row r="1671" spans="2:12" x14ac:dyDescent="0.35">
      <c r="B1671" s="1122"/>
      <c r="C1671" s="111"/>
      <c r="D1671" s="111"/>
      <c r="E1671" s="111"/>
      <c r="F1671" s="1126"/>
      <c r="G1671" s="1124"/>
      <c r="H1671" s="1125"/>
      <c r="I1671" s="1127"/>
      <c r="J1671" s="1127"/>
      <c r="K1671" s="1127"/>
      <c r="L1671" s="1127"/>
    </row>
    <row r="1672" spans="2:12" x14ac:dyDescent="0.35">
      <c r="B1672" s="1122"/>
      <c r="C1672" s="111"/>
      <c r="D1672" s="111"/>
      <c r="E1672" s="111"/>
      <c r="F1672" s="1126"/>
      <c r="G1672" s="1124"/>
      <c r="H1672" s="1125"/>
      <c r="I1672" s="1127"/>
      <c r="J1672" s="1127"/>
      <c r="K1672" s="1127"/>
      <c r="L1672" s="1127"/>
    </row>
    <row r="1673" spans="2:12" x14ac:dyDescent="0.35">
      <c r="B1673" s="1122"/>
      <c r="C1673" s="111"/>
      <c r="D1673" s="111"/>
      <c r="E1673" s="111"/>
      <c r="F1673" s="1126"/>
      <c r="G1673" s="1124"/>
      <c r="H1673" s="1125"/>
      <c r="I1673" s="1127"/>
      <c r="J1673" s="1127"/>
      <c r="K1673" s="1127"/>
      <c r="L1673" s="1127"/>
    </row>
    <row r="1674" spans="2:12" x14ac:dyDescent="0.35">
      <c r="B1674" s="1122"/>
      <c r="C1674" s="111"/>
      <c r="D1674" s="111"/>
      <c r="E1674" s="111"/>
      <c r="F1674" s="1126"/>
      <c r="G1674" s="1124"/>
      <c r="H1674" s="1125"/>
      <c r="I1674" s="1127"/>
      <c r="J1674" s="1127"/>
      <c r="K1674" s="1127"/>
      <c r="L1674" s="1127"/>
    </row>
    <row r="1675" spans="2:12" x14ac:dyDescent="0.35">
      <c r="B1675" s="1122"/>
      <c r="C1675" s="111"/>
      <c r="D1675" s="111"/>
      <c r="E1675" s="111"/>
      <c r="F1675" s="1126"/>
      <c r="G1675" s="1124"/>
      <c r="H1675" s="1125"/>
      <c r="I1675" s="1127"/>
      <c r="J1675" s="1127"/>
      <c r="K1675" s="1127"/>
      <c r="L1675" s="1127"/>
    </row>
    <row r="1676" spans="2:12" x14ac:dyDescent="0.35">
      <c r="B1676" s="1122"/>
      <c r="C1676" s="111"/>
      <c r="D1676" s="111"/>
      <c r="E1676" s="111"/>
      <c r="F1676" s="1126"/>
      <c r="G1676" s="1124"/>
      <c r="H1676" s="1125"/>
      <c r="I1676" s="1127"/>
      <c r="J1676" s="1127"/>
      <c r="K1676" s="1127"/>
      <c r="L1676" s="1127"/>
    </row>
    <row r="1677" spans="2:12" x14ac:dyDescent="0.35">
      <c r="B1677" s="1122"/>
      <c r="C1677" s="111"/>
      <c r="D1677" s="111"/>
      <c r="E1677" s="111"/>
      <c r="F1677" s="1126"/>
      <c r="G1677" s="1124"/>
      <c r="H1677" s="1125"/>
      <c r="I1677" s="1127"/>
      <c r="J1677" s="1127"/>
      <c r="K1677" s="1127"/>
      <c r="L1677" s="1127"/>
    </row>
    <row r="1678" spans="2:12" x14ac:dyDescent="0.35">
      <c r="B1678" s="1122"/>
      <c r="C1678" s="111"/>
      <c r="D1678" s="111"/>
      <c r="E1678" s="111"/>
      <c r="F1678" s="1126"/>
      <c r="G1678" s="1124"/>
      <c r="H1678" s="1125"/>
      <c r="I1678" s="1127"/>
      <c r="J1678" s="1127"/>
      <c r="K1678" s="1127"/>
      <c r="L1678" s="1127"/>
    </row>
    <row r="1679" spans="2:12" x14ac:dyDescent="0.35">
      <c r="B1679" s="1122"/>
      <c r="C1679" s="111"/>
      <c r="D1679" s="111"/>
      <c r="E1679" s="111"/>
      <c r="F1679" s="1126"/>
      <c r="G1679" s="1124"/>
      <c r="H1679" s="1125"/>
      <c r="I1679" s="1127"/>
      <c r="J1679" s="1127"/>
      <c r="K1679" s="1127"/>
      <c r="L1679" s="1127"/>
    </row>
    <row r="1680" spans="2:12" x14ac:dyDescent="0.35">
      <c r="B1680" s="1122"/>
      <c r="C1680" s="111"/>
      <c r="D1680" s="111"/>
      <c r="E1680" s="111"/>
      <c r="F1680" s="1126"/>
      <c r="G1680" s="1124"/>
      <c r="H1680" s="1125"/>
      <c r="I1680" s="1127"/>
      <c r="J1680" s="1127"/>
      <c r="K1680" s="1127"/>
      <c r="L1680" s="1127"/>
    </row>
    <row r="1681" spans="2:12" x14ac:dyDescent="0.35">
      <c r="B1681" s="1122"/>
      <c r="C1681" s="111"/>
      <c r="D1681" s="111"/>
      <c r="E1681" s="111"/>
      <c r="F1681" s="1126"/>
      <c r="G1681" s="1124"/>
      <c r="H1681" s="1125"/>
      <c r="I1681" s="1127"/>
      <c r="J1681" s="1127"/>
      <c r="K1681" s="1127"/>
      <c r="L1681" s="1127"/>
    </row>
    <row r="1682" spans="2:12" x14ac:dyDescent="0.35">
      <c r="B1682" s="1122"/>
      <c r="C1682" s="111"/>
      <c r="D1682" s="111"/>
      <c r="E1682" s="111"/>
      <c r="F1682" s="1126"/>
      <c r="G1682" s="1124"/>
      <c r="H1682" s="1125"/>
      <c r="I1682" s="1127"/>
      <c r="J1682" s="1127"/>
      <c r="K1682" s="1127"/>
      <c r="L1682" s="1127"/>
    </row>
    <row r="1683" spans="2:12" x14ac:dyDescent="0.35">
      <c r="B1683" s="1122"/>
      <c r="C1683" s="111"/>
      <c r="D1683" s="111"/>
      <c r="E1683" s="111"/>
      <c r="F1683" s="1126"/>
      <c r="G1683" s="1124"/>
      <c r="H1683" s="1125"/>
      <c r="I1683" s="1127"/>
      <c r="J1683" s="1127"/>
      <c r="K1683" s="1127"/>
      <c r="L1683" s="1127"/>
    </row>
    <row r="1684" spans="2:12" x14ac:dyDescent="0.35">
      <c r="B1684" s="1122"/>
      <c r="C1684" s="111"/>
      <c r="D1684" s="111"/>
      <c r="E1684" s="111"/>
      <c r="F1684" s="1126"/>
      <c r="G1684" s="1124"/>
      <c r="H1684" s="1125"/>
      <c r="I1684" s="1127"/>
      <c r="J1684" s="1127"/>
      <c r="K1684" s="1127"/>
      <c r="L1684" s="1127"/>
    </row>
    <row r="1685" spans="2:12" x14ac:dyDescent="0.35">
      <c r="B1685" s="1122"/>
      <c r="C1685" s="111"/>
      <c r="D1685" s="111"/>
      <c r="E1685" s="111"/>
      <c r="F1685" s="1126"/>
      <c r="G1685" s="1124"/>
      <c r="H1685" s="1125"/>
      <c r="I1685" s="1127"/>
      <c r="J1685" s="1127"/>
      <c r="K1685" s="1127"/>
      <c r="L1685" s="1127"/>
    </row>
    <row r="1686" spans="2:12" x14ac:dyDescent="0.35">
      <c r="B1686" s="1122"/>
      <c r="C1686" s="111"/>
      <c r="D1686" s="111"/>
      <c r="E1686" s="111"/>
      <c r="F1686" s="1126"/>
      <c r="G1686" s="1124"/>
      <c r="H1686" s="1125"/>
      <c r="I1686" s="1127"/>
      <c r="J1686" s="1127"/>
      <c r="K1686" s="1127"/>
      <c r="L1686" s="1127"/>
    </row>
    <row r="1687" spans="2:12" x14ac:dyDescent="0.35">
      <c r="B1687" s="1122"/>
      <c r="C1687" s="111"/>
      <c r="D1687" s="111"/>
      <c r="E1687" s="111"/>
      <c r="F1687" s="1126"/>
      <c r="G1687" s="1124"/>
      <c r="H1687" s="1125"/>
      <c r="I1687" s="1127"/>
      <c r="J1687" s="1127"/>
      <c r="K1687" s="1127"/>
      <c r="L1687" s="1127"/>
    </row>
    <row r="1688" spans="2:12" x14ac:dyDescent="0.35">
      <c r="B1688" s="1122"/>
      <c r="C1688" s="111"/>
      <c r="D1688" s="111"/>
      <c r="E1688" s="111"/>
      <c r="F1688" s="1126"/>
      <c r="G1688" s="1124"/>
      <c r="H1688" s="1125"/>
      <c r="I1688" s="1127"/>
      <c r="J1688" s="1127"/>
      <c r="K1688" s="1127"/>
      <c r="L1688" s="1127"/>
    </row>
    <row r="1689" spans="2:12" x14ac:dyDescent="0.35">
      <c r="B1689" s="1122"/>
      <c r="C1689" s="111"/>
      <c r="D1689" s="111"/>
      <c r="E1689" s="111"/>
      <c r="F1689" s="1126"/>
      <c r="G1689" s="1124"/>
      <c r="H1689" s="1125"/>
      <c r="I1689" s="1127"/>
      <c r="J1689" s="1127"/>
      <c r="K1689" s="1127"/>
      <c r="L1689" s="1127"/>
    </row>
    <row r="1690" spans="2:12" x14ac:dyDescent="0.35">
      <c r="B1690" s="1122"/>
      <c r="C1690" s="111"/>
      <c r="D1690" s="111"/>
      <c r="E1690" s="111"/>
      <c r="F1690" s="1126"/>
      <c r="G1690" s="1124"/>
      <c r="H1690" s="1125"/>
      <c r="I1690" s="1127"/>
      <c r="J1690" s="1127"/>
      <c r="K1690" s="1127"/>
      <c r="L1690" s="1127"/>
    </row>
    <row r="1691" spans="2:12" x14ac:dyDescent="0.35">
      <c r="B1691" s="1122"/>
      <c r="C1691" s="111"/>
      <c r="D1691" s="111"/>
      <c r="E1691" s="111"/>
      <c r="F1691" s="1126"/>
      <c r="G1691" s="1124"/>
      <c r="H1691" s="1125"/>
      <c r="I1691" s="1127"/>
      <c r="J1691" s="1127"/>
      <c r="K1691" s="1127"/>
      <c r="L1691" s="1127"/>
    </row>
    <row r="1692" spans="2:12" x14ac:dyDescent="0.35">
      <c r="B1692" s="1122"/>
      <c r="C1692" s="111"/>
      <c r="D1692" s="111"/>
      <c r="E1692" s="111"/>
      <c r="F1692" s="1126"/>
      <c r="G1692" s="1124"/>
      <c r="H1692" s="1125"/>
      <c r="I1692" s="1127"/>
      <c r="J1692" s="1127"/>
      <c r="K1692" s="1127"/>
      <c r="L1692" s="1127"/>
    </row>
    <row r="1693" spans="2:12" x14ac:dyDescent="0.35">
      <c r="B1693" s="1122"/>
      <c r="C1693" s="111"/>
      <c r="D1693" s="111"/>
      <c r="E1693" s="111"/>
      <c r="F1693" s="1126"/>
      <c r="G1693" s="1124"/>
      <c r="H1693" s="1125"/>
      <c r="I1693" s="1127"/>
      <c r="J1693" s="1127"/>
      <c r="K1693" s="1127"/>
      <c r="L1693" s="1127"/>
    </row>
    <row r="1694" spans="2:12" x14ac:dyDescent="0.35">
      <c r="B1694" s="1122"/>
      <c r="C1694" s="111"/>
      <c r="D1694" s="111"/>
      <c r="E1694" s="111"/>
      <c r="F1694" s="1126"/>
      <c r="G1694" s="1124"/>
      <c r="H1694" s="1125"/>
      <c r="I1694" s="1127"/>
      <c r="J1694" s="1127"/>
      <c r="K1694" s="1127"/>
      <c r="L1694" s="1127"/>
    </row>
    <row r="1695" spans="2:12" x14ac:dyDescent="0.35">
      <c r="B1695" s="1122"/>
      <c r="C1695" s="111"/>
      <c r="D1695" s="111"/>
      <c r="E1695" s="111"/>
      <c r="F1695" s="1126"/>
      <c r="G1695" s="1124"/>
      <c r="H1695" s="1125"/>
      <c r="I1695" s="1127"/>
      <c r="J1695" s="1127"/>
      <c r="K1695" s="1127"/>
      <c r="L1695" s="1127"/>
    </row>
    <row r="1696" spans="2:12" x14ac:dyDescent="0.35">
      <c r="B1696" s="1122"/>
      <c r="C1696" s="111"/>
      <c r="D1696" s="111"/>
      <c r="E1696" s="111"/>
      <c r="F1696" s="1126"/>
      <c r="G1696" s="1124"/>
      <c r="H1696" s="1125"/>
      <c r="I1696" s="1127"/>
      <c r="J1696" s="1127"/>
      <c r="K1696" s="1127"/>
      <c r="L1696" s="1127"/>
    </row>
    <row r="1697" spans="2:12" x14ac:dyDescent="0.35">
      <c r="B1697" s="1122"/>
      <c r="C1697" s="111"/>
      <c r="D1697" s="111"/>
      <c r="E1697" s="111"/>
      <c r="F1697" s="1126"/>
      <c r="G1697" s="1124"/>
      <c r="H1697" s="1125"/>
      <c r="I1697" s="1127"/>
      <c r="J1697" s="1127"/>
      <c r="K1697" s="1127"/>
      <c r="L1697" s="1127"/>
    </row>
    <row r="1698" spans="2:12" x14ac:dyDescent="0.35">
      <c r="B1698" s="1122"/>
      <c r="C1698" s="111"/>
      <c r="D1698" s="111"/>
      <c r="E1698" s="111"/>
      <c r="F1698" s="1126"/>
      <c r="G1698" s="1124"/>
      <c r="H1698" s="1125"/>
      <c r="I1698" s="1127"/>
      <c r="J1698" s="1127"/>
      <c r="K1698" s="1127"/>
      <c r="L1698" s="1127"/>
    </row>
    <row r="1699" spans="2:12" x14ac:dyDescent="0.35">
      <c r="B1699" s="1122"/>
      <c r="C1699" s="111"/>
      <c r="D1699" s="111"/>
      <c r="E1699" s="111"/>
      <c r="F1699" s="1126"/>
      <c r="G1699" s="1124"/>
      <c r="H1699" s="1125"/>
      <c r="I1699" s="1127"/>
      <c r="J1699" s="1127"/>
      <c r="K1699" s="1127"/>
      <c r="L1699" s="1127"/>
    </row>
    <row r="1700" spans="2:12" x14ac:dyDescent="0.35">
      <c r="B1700" s="1122"/>
      <c r="C1700" s="111"/>
      <c r="D1700" s="111"/>
      <c r="E1700" s="111"/>
      <c r="F1700" s="1126"/>
      <c r="G1700" s="1124"/>
      <c r="H1700" s="1125"/>
      <c r="I1700" s="1127"/>
      <c r="J1700" s="1127"/>
      <c r="K1700" s="1127"/>
      <c r="L1700" s="1127"/>
    </row>
    <row r="1701" spans="2:12" x14ac:dyDescent="0.35">
      <c r="B1701" s="1122"/>
      <c r="C1701" s="111"/>
      <c r="D1701" s="111"/>
      <c r="E1701" s="111"/>
      <c r="F1701" s="1126"/>
      <c r="G1701" s="1124"/>
      <c r="H1701" s="1125"/>
      <c r="I1701" s="1127"/>
      <c r="J1701" s="1127"/>
      <c r="K1701" s="1127"/>
      <c r="L1701" s="1127"/>
    </row>
    <row r="1702" spans="2:12" x14ac:dyDescent="0.35">
      <c r="B1702" s="1122"/>
      <c r="C1702" s="111"/>
      <c r="D1702" s="111"/>
      <c r="E1702" s="111"/>
      <c r="F1702" s="1126"/>
      <c r="G1702" s="1124"/>
      <c r="H1702" s="1125"/>
      <c r="I1702" s="1127"/>
      <c r="J1702" s="1127"/>
      <c r="K1702" s="1127"/>
      <c r="L1702" s="1127"/>
    </row>
    <row r="1703" spans="2:12" x14ac:dyDescent="0.35">
      <c r="B1703" s="1122"/>
      <c r="C1703" s="111"/>
      <c r="D1703" s="111"/>
      <c r="E1703" s="111"/>
      <c r="F1703" s="1126"/>
      <c r="G1703" s="1124"/>
      <c r="H1703" s="1125"/>
      <c r="I1703" s="1127"/>
      <c r="J1703" s="1127"/>
      <c r="K1703" s="1127"/>
      <c r="L1703" s="1127"/>
    </row>
    <row r="1704" spans="2:12" x14ac:dyDescent="0.35">
      <c r="B1704" s="1122"/>
      <c r="C1704" s="111"/>
      <c r="D1704" s="111"/>
      <c r="E1704" s="111"/>
      <c r="F1704" s="1126"/>
      <c r="G1704" s="1124"/>
      <c r="H1704" s="1125"/>
      <c r="I1704" s="1127"/>
      <c r="J1704" s="1127"/>
      <c r="K1704" s="1127"/>
      <c r="L1704" s="1127"/>
    </row>
    <row r="1705" spans="2:12" x14ac:dyDescent="0.35">
      <c r="B1705" s="1122"/>
      <c r="C1705" s="111"/>
      <c r="D1705" s="111"/>
      <c r="E1705" s="111"/>
      <c r="F1705" s="1126"/>
      <c r="G1705" s="1124"/>
      <c r="H1705" s="1125"/>
      <c r="I1705" s="1127"/>
      <c r="J1705" s="1127"/>
      <c r="K1705" s="1127"/>
      <c r="L1705" s="1127"/>
    </row>
    <row r="1706" spans="2:12" x14ac:dyDescent="0.35">
      <c r="B1706" s="1122"/>
      <c r="C1706" s="111"/>
      <c r="D1706" s="111"/>
      <c r="E1706" s="111"/>
      <c r="F1706" s="1126"/>
      <c r="G1706" s="1124"/>
      <c r="H1706" s="1125"/>
      <c r="I1706" s="1127"/>
      <c r="J1706" s="1127"/>
      <c r="K1706" s="1127"/>
      <c r="L1706" s="1127"/>
    </row>
    <row r="1707" spans="2:12" x14ac:dyDescent="0.35">
      <c r="B1707" s="1122"/>
      <c r="C1707" s="111"/>
      <c r="D1707" s="111"/>
      <c r="E1707" s="111"/>
      <c r="F1707" s="1126"/>
      <c r="G1707" s="1124"/>
      <c r="H1707" s="1125"/>
      <c r="I1707" s="1127"/>
      <c r="J1707" s="1127"/>
      <c r="K1707" s="1127"/>
      <c r="L1707" s="1127"/>
    </row>
    <row r="1708" spans="2:12" x14ac:dyDescent="0.35">
      <c r="B1708" s="1122"/>
      <c r="C1708" s="111"/>
      <c r="D1708" s="111"/>
      <c r="E1708" s="111"/>
      <c r="F1708" s="1126"/>
      <c r="G1708" s="1124"/>
      <c r="H1708" s="1125"/>
      <c r="I1708" s="1127"/>
      <c r="J1708" s="1127"/>
      <c r="K1708" s="1127"/>
      <c r="L1708" s="1127"/>
    </row>
    <row r="1709" spans="2:12" x14ac:dyDescent="0.35">
      <c r="B1709" s="1122"/>
      <c r="C1709" s="111"/>
      <c r="D1709" s="111"/>
      <c r="E1709" s="111"/>
      <c r="F1709" s="1126"/>
      <c r="G1709" s="1124"/>
      <c r="H1709" s="1125"/>
      <c r="I1709" s="1127"/>
      <c r="J1709" s="1127"/>
      <c r="K1709" s="1127"/>
      <c r="L1709" s="1127"/>
    </row>
    <row r="1710" spans="2:12" x14ac:dyDescent="0.35">
      <c r="B1710" s="1122"/>
      <c r="C1710" s="111"/>
      <c r="D1710" s="111"/>
      <c r="E1710" s="111"/>
      <c r="F1710" s="1126"/>
      <c r="G1710" s="1124"/>
      <c r="H1710" s="1125"/>
      <c r="I1710" s="1127"/>
      <c r="J1710" s="1127"/>
      <c r="K1710" s="1127"/>
      <c r="L1710" s="1127"/>
    </row>
    <row r="1711" spans="2:12" x14ac:dyDescent="0.35">
      <c r="B1711" s="1122"/>
      <c r="C1711" s="111"/>
      <c r="D1711" s="111"/>
      <c r="E1711" s="111"/>
      <c r="F1711" s="1126"/>
      <c r="G1711" s="1124"/>
      <c r="H1711" s="1125"/>
      <c r="I1711" s="1127"/>
      <c r="J1711" s="1127"/>
      <c r="K1711" s="1127"/>
      <c r="L1711" s="1127"/>
    </row>
    <row r="1712" spans="2:12" x14ac:dyDescent="0.35">
      <c r="B1712" s="1122"/>
      <c r="C1712" s="111"/>
      <c r="D1712" s="111"/>
      <c r="E1712" s="111"/>
      <c r="F1712" s="1126"/>
      <c r="G1712" s="1124"/>
      <c r="H1712" s="1125"/>
      <c r="I1712" s="1127"/>
      <c r="J1712" s="1127"/>
      <c r="K1712" s="1127"/>
      <c r="L1712" s="1127"/>
    </row>
    <row r="1713" spans="2:12" x14ac:dyDescent="0.35">
      <c r="B1713" s="1122"/>
      <c r="C1713" s="111"/>
      <c r="D1713" s="111"/>
      <c r="E1713" s="111"/>
      <c r="F1713" s="1126"/>
      <c r="G1713" s="1124"/>
      <c r="H1713" s="1125"/>
      <c r="I1713" s="1127"/>
      <c r="J1713" s="1127"/>
      <c r="K1713" s="1127"/>
      <c r="L1713" s="1127"/>
    </row>
    <row r="1714" spans="2:12" x14ac:dyDescent="0.35">
      <c r="B1714" s="1122"/>
      <c r="C1714" s="111"/>
      <c r="D1714" s="111"/>
      <c r="E1714" s="111"/>
      <c r="F1714" s="1126"/>
      <c r="G1714" s="1124"/>
      <c r="H1714" s="1125"/>
      <c r="I1714" s="1127"/>
      <c r="J1714" s="1127"/>
      <c r="K1714" s="1127"/>
      <c r="L1714" s="1127"/>
    </row>
    <row r="1715" spans="2:12" x14ac:dyDescent="0.35">
      <c r="B1715" s="1122"/>
      <c r="C1715" s="111"/>
      <c r="D1715" s="111"/>
      <c r="E1715" s="111"/>
      <c r="F1715" s="1126"/>
      <c r="G1715" s="1124"/>
      <c r="H1715" s="1125"/>
      <c r="I1715" s="1127"/>
      <c r="J1715" s="1127"/>
      <c r="K1715" s="1127"/>
      <c r="L1715" s="1127"/>
    </row>
    <row r="1716" spans="2:12" x14ac:dyDescent="0.35">
      <c r="B1716" s="1122"/>
      <c r="C1716" s="111"/>
      <c r="D1716" s="111"/>
      <c r="E1716" s="111"/>
      <c r="F1716" s="1126"/>
      <c r="G1716" s="1124"/>
      <c r="H1716" s="1125"/>
      <c r="I1716" s="1127"/>
      <c r="J1716" s="1127"/>
      <c r="K1716" s="1127"/>
      <c r="L1716" s="1127"/>
    </row>
    <row r="1717" spans="2:12" x14ac:dyDescent="0.35">
      <c r="B1717" s="1122"/>
      <c r="C1717" s="111"/>
      <c r="D1717" s="111"/>
      <c r="E1717" s="111"/>
      <c r="F1717" s="1126"/>
      <c r="G1717" s="1124"/>
      <c r="H1717" s="1125"/>
      <c r="I1717" s="1127"/>
      <c r="J1717" s="1127"/>
      <c r="K1717" s="1127"/>
      <c r="L1717" s="1127"/>
    </row>
    <row r="1718" spans="2:12" x14ac:dyDescent="0.35">
      <c r="B1718" s="1122"/>
      <c r="C1718" s="111"/>
      <c r="D1718" s="111"/>
      <c r="E1718" s="111"/>
      <c r="F1718" s="1126"/>
      <c r="G1718" s="1124"/>
      <c r="H1718" s="1125"/>
      <c r="I1718" s="1127"/>
      <c r="J1718" s="1127"/>
      <c r="K1718" s="1127"/>
      <c r="L1718" s="1127"/>
    </row>
    <row r="1719" spans="2:12" x14ac:dyDescent="0.35">
      <c r="B1719" s="1122"/>
      <c r="C1719" s="111"/>
      <c r="D1719" s="111"/>
      <c r="E1719" s="111"/>
      <c r="F1719" s="1126"/>
      <c r="G1719" s="1124"/>
      <c r="H1719" s="1125"/>
      <c r="I1719" s="1127"/>
      <c r="J1719" s="1127"/>
      <c r="K1719" s="1127"/>
      <c r="L1719" s="1127"/>
    </row>
    <row r="1720" spans="2:12" x14ac:dyDescent="0.35">
      <c r="B1720" s="1122"/>
      <c r="C1720" s="111"/>
      <c r="D1720" s="111"/>
      <c r="E1720" s="111"/>
      <c r="F1720" s="1126"/>
      <c r="G1720" s="1124"/>
      <c r="H1720" s="1125"/>
      <c r="I1720" s="1127"/>
      <c r="J1720" s="1127"/>
      <c r="K1720" s="1127"/>
      <c r="L1720" s="1127"/>
    </row>
    <row r="1721" spans="2:12" x14ac:dyDescent="0.35">
      <c r="B1721" s="1122"/>
      <c r="C1721" s="111"/>
      <c r="D1721" s="111"/>
      <c r="E1721" s="111"/>
      <c r="F1721" s="1126"/>
      <c r="G1721" s="1124"/>
      <c r="H1721" s="1125"/>
      <c r="I1721" s="1127"/>
      <c r="J1721" s="1127"/>
      <c r="K1721" s="1127"/>
      <c r="L1721" s="1127"/>
    </row>
    <row r="1722" spans="2:12" x14ac:dyDescent="0.35">
      <c r="B1722" s="1122"/>
      <c r="C1722" s="111"/>
      <c r="D1722" s="111"/>
      <c r="E1722" s="111"/>
      <c r="F1722" s="1126"/>
      <c r="G1722" s="1124"/>
      <c r="H1722" s="1125"/>
      <c r="I1722" s="1127"/>
      <c r="J1722" s="1127"/>
      <c r="K1722" s="1127"/>
      <c r="L1722" s="1127"/>
    </row>
    <row r="1723" spans="2:12" x14ac:dyDescent="0.35">
      <c r="B1723" s="1122"/>
      <c r="C1723" s="111"/>
      <c r="D1723" s="111"/>
      <c r="E1723" s="111"/>
      <c r="F1723" s="1126"/>
      <c r="G1723" s="1124"/>
      <c r="H1723" s="1125"/>
      <c r="I1723" s="1127"/>
      <c r="J1723" s="1127"/>
      <c r="K1723" s="1127"/>
      <c r="L1723" s="1127"/>
    </row>
    <row r="1724" spans="2:12" x14ac:dyDescent="0.35">
      <c r="B1724" s="1122"/>
      <c r="C1724" s="111"/>
      <c r="D1724" s="111"/>
      <c r="E1724" s="111"/>
      <c r="F1724" s="1126"/>
      <c r="G1724" s="1124"/>
      <c r="H1724" s="1125"/>
      <c r="I1724" s="1127"/>
      <c r="J1724" s="1127"/>
      <c r="K1724" s="1127"/>
      <c r="L1724" s="1127"/>
    </row>
    <row r="1725" spans="2:12" x14ac:dyDescent="0.35">
      <c r="B1725" s="1122"/>
      <c r="C1725" s="111"/>
      <c r="D1725" s="111"/>
      <c r="E1725" s="111"/>
      <c r="F1725" s="1126"/>
      <c r="G1725" s="1124"/>
      <c r="H1725" s="1125"/>
      <c r="I1725" s="1127"/>
      <c r="J1725" s="1127"/>
      <c r="K1725" s="1127"/>
      <c r="L1725" s="1127"/>
    </row>
    <row r="1726" spans="2:12" x14ac:dyDescent="0.35">
      <c r="B1726" s="1122"/>
      <c r="C1726" s="111"/>
      <c r="D1726" s="111"/>
      <c r="E1726" s="111"/>
      <c r="F1726" s="1126"/>
      <c r="G1726" s="1124"/>
      <c r="H1726" s="1125"/>
      <c r="I1726" s="1127"/>
      <c r="J1726" s="1127"/>
      <c r="K1726" s="1127"/>
      <c r="L1726" s="1127"/>
    </row>
    <row r="1727" spans="2:12" x14ac:dyDescent="0.35">
      <c r="B1727" s="1122"/>
      <c r="C1727" s="111"/>
      <c r="D1727" s="111"/>
      <c r="E1727" s="111"/>
      <c r="F1727" s="1126"/>
      <c r="G1727" s="1124"/>
      <c r="H1727" s="1125"/>
      <c r="I1727" s="1127"/>
      <c r="J1727" s="1127"/>
      <c r="K1727" s="1127"/>
      <c r="L1727" s="1127"/>
    </row>
    <row r="1728" spans="2:12" x14ac:dyDescent="0.35">
      <c r="B1728" s="1122"/>
      <c r="C1728" s="111"/>
      <c r="D1728" s="111"/>
      <c r="E1728" s="111"/>
      <c r="F1728" s="1126"/>
      <c r="G1728" s="1124"/>
      <c r="H1728" s="1125"/>
      <c r="I1728" s="1127"/>
      <c r="J1728" s="1127"/>
      <c r="K1728" s="1127"/>
      <c r="L1728" s="1127"/>
    </row>
    <row r="1729" spans="2:12" x14ac:dyDescent="0.35">
      <c r="B1729" s="1122"/>
      <c r="C1729" s="111"/>
      <c r="D1729" s="111"/>
      <c r="E1729" s="111"/>
      <c r="F1729" s="1126"/>
      <c r="G1729" s="1124"/>
      <c r="H1729" s="1125"/>
      <c r="I1729" s="1127"/>
      <c r="J1729" s="1127"/>
      <c r="K1729" s="1127"/>
      <c r="L1729" s="1127"/>
    </row>
    <row r="1730" spans="2:12" x14ac:dyDescent="0.35">
      <c r="B1730" s="1122"/>
      <c r="C1730" s="111"/>
      <c r="D1730" s="111"/>
      <c r="E1730" s="111"/>
      <c r="F1730" s="1126"/>
      <c r="G1730" s="1124"/>
      <c r="H1730" s="1125"/>
      <c r="I1730" s="1127"/>
      <c r="J1730" s="1127"/>
      <c r="K1730" s="1127"/>
      <c r="L1730" s="1127"/>
    </row>
    <row r="1731" spans="2:12" x14ac:dyDescent="0.35">
      <c r="B1731" s="1122"/>
      <c r="C1731" s="111"/>
      <c r="D1731" s="111"/>
      <c r="E1731" s="111"/>
      <c r="F1731" s="1126"/>
      <c r="G1731" s="1124"/>
      <c r="H1731" s="1125"/>
      <c r="I1731" s="1127"/>
      <c r="J1731" s="1127"/>
      <c r="K1731" s="1127"/>
      <c r="L1731" s="1127"/>
    </row>
    <row r="1732" spans="2:12" x14ac:dyDescent="0.35">
      <c r="B1732" s="1122"/>
      <c r="C1732" s="111"/>
      <c r="D1732" s="111"/>
      <c r="E1732" s="111"/>
      <c r="F1732" s="1126"/>
      <c r="G1732" s="1124"/>
      <c r="H1732" s="1125"/>
      <c r="I1732" s="1127"/>
      <c r="J1732" s="1127"/>
      <c r="K1732" s="1127"/>
      <c r="L1732" s="1127"/>
    </row>
    <row r="1733" spans="2:12" x14ac:dyDescent="0.35">
      <c r="B1733" s="1122"/>
      <c r="C1733" s="111"/>
      <c r="D1733" s="111"/>
      <c r="E1733" s="111"/>
      <c r="F1733" s="1126"/>
      <c r="G1733" s="1124"/>
      <c r="H1733" s="1125"/>
      <c r="I1733" s="1127"/>
      <c r="J1733" s="1127"/>
      <c r="K1733" s="1127"/>
      <c r="L1733" s="1127"/>
    </row>
    <row r="1734" spans="2:12" x14ac:dyDescent="0.35">
      <c r="B1734" s="1122"/>
      <c r="C1734" s="111"/>
      <c r="D1734" s="111"/>
      <c r="E1734" s="111"/>
      <c r="F1734" s="1126"/>
      <c r="G1734" s="1124"/>
      <c r="H1734" s="1125"/>
      <c r="I1734" s="1127"/>
      <c r="J1734" s="1127"/>
      <c r="K1734" s="1127"/>
      <c r="L1734" s="1127"/>
    </row>
    <row r="1735" spans="2:12" x14ac:dyDescent="0.35">
      <c r="B1735" s="1122"/>
      <c r="C1735" s="111"/>
      <c r="D1735" s="111"/>
      <c r="E1735" s="111"/>
      <c r="F1735" s="1126"/>
      <c r="G1735" s="1124"/>
      <c r="H1735" s="1125"/>
      <c r="I1735" s="1127"/>
      <c r="J1735" s="1127"/>
      <c r="K1735" s="1127"/>
      <c r="L1735" s="1127"/>
    </row>
    <row r="1736" spans="2:12" x14ac:dyDescent="0.35">
      <c r="B1736" s="1122"/>
      <c r="C1736" s="111"/>
      <c r="D1736" s="111"/>
      <c r="E1736" s="111"/>
      <c r="F1736" s="1126"/>
      <c r="G1736" s="1124"/>
      <c r="H1736" s="1125"/>
      <c r="I1736" s="1127"/>
      <c r="J1736" s="1127"/>
      <c r="K1736" s="1127"/>
      <c r="L1736" s="1127"/>
    </row>
    <row r="1737" spans="2:12" x14ac:dyDescent="0.35">
      <c r="B1737" s="1122"/>
      <c r="C1737" s="111"/>
      <c r="D1737" s="111"/>
      <c r="E1737" s="111"/>
      <c r="F1737" s="1126"/>
      <c r="G1737" s="1124"/>
      <c r="H1737" s="1125"/>
      <c r="I1737" s="1127"/>
      <c r="J1737" s="1127"/>
      <c r="K1737" s="1127"/>
      <c r="L1737" s="1127"/>
    </row>
    <row r="1738" spans="2:12" x14ac:dyDescent="0.35">
      <c r="B1738" s="1122"/>
      <c r="C1738" s="111"/>
      <c r="D1738" s="111"/>
      <c r="E1738" s="111"/>
      <c r="F1738" s="1126"/>
      <c r="G1738" s="1124"/>
      <c r="H1738" s="1125"/>
      <c r="I1738" s="1127"/>
      <c r="J1738" s="1127"/>
      <c r="K1738" s="1127"/>
      <c r="L1738" s="1127"/>
    </row>
    <row r="1739" spans="2:12" x14ac:dyDescent="0.35">
      <c r="B1739" s="1122"/>
      <c r="C1739" s="111"/>
      <c r="D1739" s="111"/>
      <c r="E1739" s="111"/>
      <c r="F1739" s="1126"/>
      <c r="G1739" s="1124"/>
      <c r="H1739" s="1125"/>
      <c r="I1739" s="1127"/>
      <c r="J1739" s="1127"/>
      <c r="K1739" s="1127"/>
      <c r="L1739" s="1127"/>
    </row>
    <row r="1740" spans="2:12" x14ac:dyDescent="0.35">
      <c r="B1740" s="1122"/>
      <c r="C1740" s="111"/>
      <c r="D1740" s="111"/>
      <c r="E1740" s="111"/>
      <c r="F1740" s="1126"/>
      <c r="G1740" s="1124"/>
      <c r="H1740" s="1125"/>
      <c r="I1740" s="1127"/>
      <c r="J1740" s="1127"/>
      <c r="K1740" s="1127"/>
      <c r="L1740" s="1127"/>
    </row>
    <row r="1741" spans="2:12" x14ac:dyDescent="0.35">
      <c r="B1741" s="1122"/>
      <c r="C1741" s="111"/>
      <c r="D1741" s="111"/>
      <c r="E1741" s="111"/>
      <c r="F1741" s="1126"/>
      <c r="G1741" s="1124"/>
      <c r="H1741" s="1125"/>
      <c r="I1741" s="1127"/>
      <c r="J1741" s="1127"/>
      <c r="K1741" s="1127"/>
      <c r="L1741" s="1127"/>
    </row>
    <row r="1742" spans="2:12" x14ac:dyDescent="0.35">
      <c r="B1742" s="1122"/>
      <c r="C1742" s="111"/>
      <c r="D1742" s="111"/>
      <c r="E1742" s="111"/>
      <c r="F1742" s="1126"/>
      <c r="G1742" s="1124"/>
      <c r="H1742" s="1125"/>
      <c r="I1742" s="1127"/>
      <c r="J1742" s="1127"/>
      <c r="K1742" s="1127"/>
      <c r="L1742" s="1127"/>
    </row>
    <row r="1743" spans="2:12" x14ac:dyDescent="0.35">
      <c r="B1743" s="1122"/>
      <c r="C1743" s="111"/>
      <c r="D1743" s="111"/>
      <c r="E1743" s="111"/>
      <c r="F1743" s="1126"/>
      <c r="G1743" s="1124"/>
      <c r="H1743" s="1125"/>
      <c r="I1743" s="1127"/>
      <c r="J1743" s="1127"/>
      <c r="K1743" s="1127"/>
      <c r="L1743" s="1127"/>
    </row>
    <row r="1744" spans="2:12" x14ac:dyDescent="0.35">
      <c r="B1744" s="1122"/>
      <c r="C1744" s="111"/>
      <c r="D1744" s="111"/>
      <c r="E1744" s="111"/>
      <c r="F1744" s="1126"/>
      <c r="G1744" s="1124"/>
      <c r="H1744" s="1125"/>
      <c r="I1744" s="1127"/>
      <c r="J1744" s="1127"/>
      <c r="K1744" s="1127"/>
      <c r="L1744" s="1127"/>
    </row>
    <row r="1745" spans="2:12" x14ac:dyDescent="0.35">
      <c r="B1745" s="1122"/>
      <c r="C1745" s="111"/>
      <c r="D1745" s="111"/>
      <c r="E1745" s="111"/>
      <c r="F1745" s="1126"/>
      <c r="G1745" s="1124"/>
      <c r="H1745" s="1125"/>
      <c r="I1745" s="1127"/>
      <c r="J1745" s="1127"/>
      <c r="K1745" s="1127"/>
      <c r="L1745" s="1127"/>
    </row>
    <row r="1746" spans="2:12" x14ac:dyDescent="0.35">
      <c r="B1746" s="1122"/>
      <c r="C1746" s="111"/>
      <c r="D1746" s="111"/>
      <c r="E1746" s="111"/>
      <c r="F1746" s="1126"/>
      <c r="G1746" s="1124"/>
      <c r="H1746" s="1125"/>
      <c r="I1746" s="1127"/>
      <c r="J1746" s="1127"/>
      <c r="K1746" s="1127"/>
      <c r="L1746" s="1127"/>
    </row>
    <row r="1747" spans="2:12" x14ac:dyDescent="0.35">
      <c r="B1747" s="1122"/>
      <c r="C1747" s="111"/>
      <c r="D1747" s="111"/>
      <c r="E1747" s="111"/>
      <c r="F1747" s="1126"/>
      <c r="G1747" s="1124"/>
      <c r="H1747" s="1125"/>
      <c r="I1747" s="1127"/>
      <c r="J1747" s="1127"/>
      <c r="K1747" s="1127"/>
      <c r="L1747" s="1127"/>
    </row>
    <row r="1748" spans="2:12" x14ac:dyDescent="0.35">
      <c r="B1748" s="1122"/>
      <c r="C1748" s="111"/>
      <c r="D1748" s="111"/>
      <c r="E1748" s="111"/>
      <c r="F1748" s="1126"/>
      <c r="G1748" s="1124"/>
      <c r="H1748" s="1125"/>
      <c r="I1748" s="1127"/>
      <c r="J1748" s="1127"/>
      <c r="K1748" s="1127"/>
      <c r="L1748" s="1127"/>
    </row>
    <row r="1749" spans="2:12" x14ac:dyDescent="0.35">
      <c r="B1749" s="1122"/>
      <c r="C1749" s="111"/>
      <c r="D1749" s="111"/>
      <c r="E1749" s="111"/>
      <c r="F1749" s="1126"/>
      <c r="G1749" s="1124"/>
      <c r="H1749" s="1125"/>
      <c r="I1749" s="1127"/>
      <c r="J1749" s="1127"/>
      <c r="K1749" s="1127"/>
      <c r="L1749" s="1127"/>
    </row>
    <row r="1750" spans="2:12" x14ac:dyDescent="0.35">
      <c r="B1750" s="1122"/>
      <c r="C1750" s="111"/>
      <c r="D1750" s="111"/>
      <c r="E1750" s="111"/>
      <c r="F1750" s="1126"/>
      <c r="G1750" s="1124"/>
      <c r="H1750" s="1125"/>
      <c r="I1750" s="1127"/>
      <c r="J1750" s="1127"/>
      <c r="K1750" s="1127"/>
      <c r="L1750" s="1127"/>
    </row>
    <row r="1751" spans="2:12" x14ac:dyDescent="0.35">
      <c r="B1751" s="1122"/>
      <c r="C1751" s="111"/>
      <c r="D1751" s="111"/>
      <c r="E1751" s="111"/>
      <c r="F1751" s="1126"/>
      <c r="G1751" s="1124"/>
      <c r="H1751" s="1125"/>
      <c r="I1751" s="1127"/>
      <c r="J1751" s="1127"/>
      <c r="K1751" s="1127"/>
      <c r="L1751" s="1127"/>
    </row>
    <row r="1752" spans="2:12" x14ac:dyDescent="0.35">
      <c r="B1752" s="1122"/>
      <c r="C1752" s="111"/>
      <c r="D1752" s="111"/>
      <c r="E1752" s="111"/>
      <c r="F1752" s="1126"/>
      <c r="G1752" s="1124"/>
      <c r="H1752" s="1125"/>
      <c r="I1752" s="1127"/>
      <c r="J1752" s="1127"/>
      <c r="K1752" s="1127"/>
      <c r="L1752" s="1127"/>
    </row>
    <row r="1753" spans="2:12" x14ac:dyDescent="0.35">
      <c r="B1753" s="1122"/>
      <c r="C1753" s="111"/>
      <c r="D1753" s="111"/>
      <c r="E1753" s="111"/>
      <c r="F1753" s="1126"/>
      <c r="G1753" s="1124"/>
      <c r="H1753" s="1125"/>
      <c r="I1753" s="1127"/>
      <c r="J1753" s="1127"/>
      <c r="K1753" s="1127"/>
      <c r="L1753" s="1127"/>
    </row>
    <row r="1754" spans="2:12" x14ac:dyDescent="0.35">
      <c r="B1754" s="1122"/>
      <c r="C1754" s="111"/>
      <c r="D1754" s="111"/>
      <c r="E1754" s="111"/>
      <c r="F1754" s="1126"/>
      <c r="G1754" s="1124"/>
      <c r="H1754" s="1125"/>
      <c r="I1754" s="1127"/>
      <c r="J1754" s="1127"/>
      <c r="K1754" s="1127"/>
      <c r="L1754" s="1127"/>
    </row>
    <row r="1755" spans="2:12" x14ac:dyDescent="0.35">
      <c r="B1755" s="1122"/>
      <c r="C1755" s="111"/>
      <c r="D1755" s="111"/>
      <c r="E1755" s="111"/>
      <c r="F1755" s="1126"/>
      <c r="G1755" s="1124"/>
      <c r="H1755" s="1125"/>
      <c r="I1755" s="1127"/>
      <c r="J1755" s="1127"/>
      <c r="K1755" s="1127"/>
      <c r="L1755" s="1127"/>
    </row>
    <row r="1756" spans="2:12" x14ac:dyDescent="0.35">
      <c r="B1756" s="1122"/>
      <c r="C1756" s="111"/>
      <c r="D1756" s="111"/>
      <c r="E1756" s="111"/>
      <c r="F1756" s="1126"/>
      <c r="G1756" s="1124"/>
      <c r="H1756" s="1125"/>
      <c r="I1756" s="1127"/>
      <c r="J1756" s="1127"/>
      <c r="K1756" s="1127"/>
      <c r="L1756" s="1127"/>
    </row>
    <row r="1757" spans="2:12" x14ac:dyDescent="0.35">
      <c r="B1757" s="1122"/>
      <c r="C1757" s="111"/>
      <c r="D1757" s="111"/>
      <c r="E1757" s="111"/>
      <c r="F1757" s="1126"/>
      <c r="G1757" s="1124"/>
      <c r="H1757" s="1125"/>
      <c r="I1757" s="1127"/>
      <c r="J1757" s="1127"/>
      <c r="K1757" s="1127"/>
      <c r="L1757" s="1127"/>
    </row>
    <row r="1758" spans="2:12" x14ac:dyDescent="0.35">
      <c r="B1758" s="1122"/>
      <c r="C1758" s="111"/>
      <c r="D1758" s="111"/>
      <c r="E1758" s="111"/>
      <c r="F1758" s="1126"/>
      <c r="G1758" s="1124"/>
      <c r="H1758" s="1125"/>
      <c r="I1758" s="1127"/>
      <c r="J1758" s="1127"/>
      <c r="K1758" s="1127"/>
      <c r="L1758" s="1127"/>
    </row>
    <row r="1759" spans="2:12" x14ac:dyDescent="0.35">
      <c r="B1759" s="1122"/>
      <c r="C1759" s="111"/>
      <c r="D1759" s="111"/>
      <c r="E1759" s="111"/>
      <c r="F1759" s="1126"/>
      <c r="G1759" s="1124"/>
      <c r="H1759" s="1125"/>
      <c r="I1759" s="1127"/>
      <c r="J1759" s="1127"/>
      <c r="K1759" s="1127"/>
      <c r="L1759" s="1127"/>
    </row>
    <row r="1760" spans="2:12" x14ac:dyDescent="0.35">
      <c r="B1760" s="1122"/>
      <c r="C1760" s="111"/>
      <c r="D1760" s="111"/>
      <c r="E1760" s="111"/>
      <c r="F1760" s="1126"/>
      <c r="G1760" s="1124"/>
      <c r="H1760" s="1125"/>
      <c r="I1760" s="1127"/>
      <c r="J1760" s="1127"/>
      <c r="K1760" s="1127"/>
      <c r="L1760" s="1127"/>
    </row>
    <row r="1761" spans="2:12" x14ac:dyDescent="0.35">
      <c r="B1761" s="1122"/>
      <c r="C1761" s="111"/>
      <c r="D1761" s="111"/>
      <c r="E1761" s="111"/>
      <c r="F1761" s="1126"/>
      <c r="G1761" s="1124"/>
      <c r="H1761" s="1125"/>
      <c r="I1761" s="1127"/>
      <c r="J1761" s="1127"/>
      <c r="K1761" s="1127"/>
      <c r="L1761" s="1127"/>
    </row>
    <row r="1762" spans="2:12" x14ac:dyDescent="0.35">
      <c r="B1762" s="1122"/>
      <c r="C1762" s="111"/>
      <c r="D1762" s="111"/>
      <c r="E1762" s="111"/>
      <c r="F1762" s="1126"/>
      <c r="G1762" s="1124"/>
      <c r="H1762" s="1125"/>
      <c r="I1762" s="1127"/>
      <c r="J1762" s="1127"/>
      <c r="K1762" s="1127"/>
      <c r="L1762" s="1127"/>
    </row>
    <row r="1763" spans="2:12" x14ac:dyDescent="0.35">
      <c r="B1763" s="1122"/>
      <c r="C1763" s="111"/>
      <c r="D1763" s="111"/>
      <c r="E1763" s="111"/>
      <c r="F1763" s="1126"/>
      <c r="G1763" s="1124"/>
      <c r="H1763" s="1125"/>
      <c r="I1763" s="1127"/>
      <c r="J1763" s="1127"/>
      <c r="K1763" s="1127"/>
      <c r="L1763" s="1127"/>
    </row>
    <row r="1764" spans="2:12" x14ac:dyDescent="0.35">
      <c r="B1764" s="1122"/>
      <c r="C1764" s="111"/>
      <c r="D1764" s="111"/>
      <c r="E1764" s="111"/>
      <c r="F1764" s="1126"/>
      <c r="G1764" s="1124"/>
      <c r="H1764" s="1125"/>
      <c r="I1764" s="1127"/>
      <c r="J1764" s="1127"/>
      <c r="K1764" s="1127"/>
      <c r="L1764" s="1127"/>
    </row>
    <row r="1765" spans="2:12" x14ac:dyDescent="0.35">
      <c r="B1765" s="1122"/>
      <c r="C1765" s="111"/>
      <c r="D1765" s="111"/>
      <c r="E1765" s="111"/>
      <c r="F1765" s="1126"/>
      <c r="G1765" s="1124"/>
      <c r="H1765" s="1125"/>
      <c r="I1765" s="1127"/>
      <c r="J1765" s="1127"/>
      <c r="K1765" s="1127"/>
      <c r="L1765" s="1127"/>
    </row>
    <row r="1766" spans="2:12" x14ac:dyDescent="0.35">
      <c r="B1766" s="1122"/>
      <c r="C1766" s="111"/>
      <c r="D1766" s="111"/>
      <c r="E1766" s="111"/>
      <c r="F1766" s="1126"/>
      <c r="G1766" s="1124"/>
      <c r="H1766" s="1125"/>
      <c r="I1766" s="1127"/>
      <c r="J1766" s="1127"/>
      <c r="K1766" s="1127"/>
      <c r="L1766" s="1127"/>
    </row>
    <row r="1767" spans="2:12" x14ac:dyDescent="0.35">
      <c r="B1767" s="1122"/>
      <c r="C1767" s="111"/>
      <c r="D1767" s="111"/>
      <c r="E1767" s="111"/>
      <c r="F1767" s="1126"/>
      <c r="G1767" s="1124"/>
      <c r="H1767" s="1125"/>
      <c r="I1767" s="1127"/>
      <c r="J1767" s="1127"/>
      <c r="K1767" s="1127"/>
      <c r="L1767" s="1127"/>
    </row>
    <row r="1768" spans="2:12" x14ac:dyDescent="0.35">
      <c r="B1768" s="1122"/>
      <c r="C1768" s="111"/>
      <c r="D1768" s="111"/>
      <c r="E1768" s="111"/>
      <c r="F1768" s="1126"/>
      <c r="G1768" s="1124"/>
      <c r="H1768" s="1125"/>
      <c r="I1768" s="1127"/>
      <c r="J1768" s="1127"/>
      <c r="K1768" s="1127"/>
      <c r="L1768" s="1127"/>
    </row>
    <row r="1769" spans="2:12" x14ac:dyDescent="0.35">
      <c r="B1769" s="1122"/>
      <c r="C1769" s="111"/>
      <c r="D1769" s="111"/>
      <c r="E1769" s="111"/>
      <c r="F1769" s="1126"/>
      <c r="G1769" s="1124"/>
      <c r="H1769" s="1125"/>
      <c r="I1769" s="1127"/>
      <c r="J1769" s="1127"/>
      <c r="K1769" s="1127"/>
      <c r="L1769" s="1127"/>
    </row>
    <row r="1770" spans="2:12" x14ac:dyDescent="0.35">
      <c r="B1770" s="1122"/>
      <c r="C1770" s="111"/>
      <c r="D1770" s="111"/>
      <c r="E1770" s="111"/>
      <c r="F1770" s="1126"/>
      <c r="G1770" s="1124"/>
      <c r="H1770" s="1125"/>
      <c r="I1770" s="1127"/>
      <c r="J1770" s="1127"/>
      <c r="K1770" s="1127"/>
      <c r="L1770" s="1127"/>
    </row>
    <row r="1771" spans="2:12" x14ac:dyDescent="0.35">
      <c r="B1771" s="1122"/>
      <c r="C1771" s="111"/>
      <c r="D1771" s="111"/>
      <c r="E1771" s="111"/>
      <c r="F1771" s="1126"/>
      <c r="G1771" s="1124"/>
      <c r="H1771" s="1125"/>
      <c r="I1771" s="1127"/>
      <c r="J1771" s="1127"/>
      <c r="K1771" s="1127"/>
      <c r="L1771" s="1127"/>
    </row>
    <row r="1772" spans="2:12" x14ac:dyDescent="0.35">
      <c r="B1772" s="1122"/>
      <c r="C1772" s="111"/>
      <c r="D1772" s="111"/>
      <c r="E1772" s="111"/>
      <c r="F1772" s="1126"/>
      <c r="G1772" s="1124"/>
      <c r="H1772" s="1125"/>
      <c r="I1772" s="1127"/>
      <c r="J1772" s="1127"/>
      <c r="K1772" s="1127"/>
      <c r="L1772" s="1127"/>
    </row>
    <row r="1773" spans="2:12" x14ac:dyDescent="0.35">
      <c r="B1773" s="1122"/>
      <c r="C1773" s="111"/>
      <c r="D1773" s="111"/>
      <c r="E1773" s="111"/>
      <c r="F1773" s="1126"/>
      <c r="G1773" s="1124"/>
      <c r="H1773" s="1125"/>
      <c r="I1773" s="1127"/>
      <c r="J1773" s="1127"/>
      <c r="K1773" s="1127"/>
      <c r="L1773" s="1127"/>
    </row>
    <row r="1774" spans="2:12" x14ac:dyDescent="0.35">
      <c r="B1774" s="1122"/>
      <c r="C1774" s="111"/>
      <c r="D1774" s="111"/>
      <c r="E1774" s="111"/>
      <c r="F1774" s="1126"/>
      <c r="G1774" s="1124"/>
      <c r="H1774" s="1125"/>
      <c r="I1774" s="1127"/>
      <c r="J1774" s="1127"/>
      <c r="K1774" s="1127"/>
      <c r="L1774" s="1127"/>
    </row>
    <row r="1775" spans="2:12" x14ac:dyDescent="0.35">
      <c r="B1775" s="1122"/>
      <c r="C1775" s="111"/>
      <c r="D1775" s="111"/>
      <c r="E1775" s="111"/>
      <c r="F1775" s="1126"/>
      <c r="G1775" s="1124"/>
      <c r="H1775" s="1125"/>
      <c r="I1775" s="1127"/>
      <c r="J1775" s="1127"/>
      <c r="K1775" s="1127"/>
      <c r="L1775" s="1127"/>
    </row>
    <row r="1776" spans="2:12" x14ac:dyDescent="0.35">
      <c r="B1776" s="1122"/>
      <c r="C1776" s="111"/>
      <c r="D1776" s="111"/>
      <c r="E1776" s="111"/>
      <c r="F1776" s="1126"/>
      <c r="G1776" s="1124"/>
      <c r="H1776" s="1125"/>
      <c r="I1776" s="1127"/>
      <c r="J1776" s="1127"/>
      <c r="K1776" s="1127"/>
      <c r="L1776" s="1127"/>
    </row>
    <row r="1777" spans="2:12" x14ac:dyDescent="0.35">
      <c r="B1777" s="1122"/>
      <c r="C1777" s="111"/>
      <c r="D1777" s="111"/>
      <c r="E1777" s="111"/>
      <c r="F1777" s="1126"/>
      <c r="G1777" s="1124"/>
      <c r="H1777" s="1125"/>
      <c r="I1777" s="1127"/>
      <c r="J1777" s="1127"/>
      <c r="K1777" s="1127"/>
      <c r="L1777" s="1127"/>
    </row>
    <row r="1778" spans="2:12" x14ac:dyDescent="0.35">
      <c r="B1778" s="1122"/>
      <c r="C1778" s="111"/>
      <c r="D1778" s="111"/>
      <c r="E1778" s="111"/>
      <c r="F1778" s="1126"/>
      <c r="G1778" s="1124"/>
      <c r="H1778" s="1125"/>
      <c r="I1778" s="1127"/>
      <c r="J1778" s="1127"/>
      <c r="K1778" s="1127"/>
      <c r="L1778" s="1127"/>
    </row>
    <row r="1779" spans="2:12" x14ac:dyDescent="0.35">
      <c r="B1779" s="1122"/>
      <c r="C1779" s="111"/>
      <c r="D1779" s="111"/>
      <c r="E1779" s="111"/>
      <c r="F1779" s="1126"/>
      <c r="G1779" s="1124"/>
      <c r="H1779" s="1125"/>
      <c r="I1779" s="1127"/>
      <c r="J1779" s="1127"/>
      <c r="K1779" s="1127"/>
      <c r="L1779" s="1127"/>
    </row>
    <row r="1780" spans="2:12" x14ac:dyDescent="0.35">
      <c r="B1780" s="1122"/>
      <c r="C1780" s="111"/>
      <c r="D1780" s="111"/>
      <c r="E1780" s="111"/>
      <c r="F1780" s="1126"/>
      <c r="G1780" s="1124"/>
      <c r="H1780" s="1125"/>
      <c r="I1780" s="1127"/>
      <c r="J1780" s="1127"/>
      <c r="K1780" s="1127"/>
      <c r="L1780" s="1127"/>
    </row>
    <row r="1781" spans="2:12" x14ac:dyDescent="0.35">
      <c r="B1781" s="1122"/>
      <c r="C1781" s="111"/>
      <c r="D1781" s="111"/>
      <c r="E1781" s="111"/>
      <c r="F1781" s="1126"/>
      <c r="G1781" s="1124"/>
      <c r="H1781" s="1125"/>
      <c r="I1781" s="1127"/>
      <c r="J1781" s="1127"/>
      <c r="K1781" s="1127"/>
      <c r="L1781" s="1127"/>
    </row>
    <row r="1782" spans="2:12" x14ac:dyDescent="0.35">
      <c r="B1782" s="1122"/>
      <c r="C1782" s="111"/>
      <c r="D1782" s="111"/>
      <c r="E1782" s="111"/>
      <c r="F1782" s="1126"/>
      <c r="G1782" s="1124"/>
      <c r="H1782" s="1125"/>
      <c r="I1782" s="1127"/>
      <c r="J1782" s="1127"/>
      <c r="K1782" s="1127"/>
      <c r="L1782" s="1127"/>
    </row>
    <row r="1783" spans="2:12" x14ac:dyDescent="0.35">
      <c r="B1783" s="1122"/>
      <c r="C1783" s="111"/>
      <c r="D1783" s="111"/>
      <c r="E1783" s="111"/>
      <c r="F1783" s="1126"/>
      <c r="G1783" s="1124"/>
      <c r="H1783" s="1125"/>
      <c r="I1783" s="1127"/>
      <c r="J1783" s="1127"/>
      <c r="K1783" s="1127"/>
      <c r="L1783" s="1127"/>
    </row>
    <row r="1784" spans="2:12" x14ac:dyDescent="0.35">
      <c r="B1784" s="1122"/>
      <c r="C1784" s="111"/>
      <c r="D1784" s="111"/>
      <c r="E1784" s="111"/>
      <c r="F1784" s="1126"/>
      <c r="G1784" s="1124"/>
      <c r="H1784" s="1125"/>
      <c r="I1784" s="1127"/>
      <c r="J1784" s="1127"/>
      <c r="K1784" s="1127"/>
      <c r="L1784" s="1127"/>
    </row>
    <row r="1785" spans="2:12" x14ac:dyDescent="0.35">
      <c r="B1785" s="1122"/>
      <c r="C1785" s="111"/>
      <c r="D1785" s="111"/>
      <c r="E1785" s="111"/>
      <c r="F1785" s="1126"/>
      <c r="G1785" s="1124"/>
      <c r="H1785" s="1125"/>
      <c r="I1785" s="1127"/>
      <c r="J1785" s="1127"/>
      <c r="K1785" s="1127"/>
      <c r="L1785" s="1127"/>
    </row>
    <row r="1786" spans="2:12" x14ac:dyDescent="0.35">
      <c r="B1786" s="1122"/>
      <c r="C1786" s="111"/>
      <c r="D1786" s="111"/>
      <c r="E1786" s="111"/>
      <c r="F1786" s="1126"/>
      <c r="G1786" s="1124"/>
      <c r="H1786" s="1125"/>
      <c r="I1786" s="1127"/>
      <c r="J1786" s="1127"/>
      <c r="K1786" s="1127"/>
      <c r="L1786" s="1127"/>
    </row>
    <row r="1787" spans="2:12" x14ac:dyDescent="0.35">
      <c r="B1787" s="1122"/>
      <c r="C1787" s="111"/>
      <c r="D1787" s="111"/>
      <c r="E1787" s="111"/>
      <c r="F1787" s="1126"/>
      <c r="G1787" s="1124"/>
      <c r="H1787" s="1125"/>
      <c r="I1787" s="1127"/>
      <c r="J1787" s="1127"/>
      <c r="K1787" s="1127"/>
      <c r="L1787" s="1127"/>
    </row>
    <row r="1788" spans="2:12" x14ac:dyDescent="0.35">
      <c r="B1788" s="1122"/>
      <c r="C1788" s="111"/>
      <c r="D1788" s="111"/>
      <c r="E1788" s="111"/>
      <c r="F1788" s="1126"/>
      <c r="G1788" s="1124"/>
      <c r="H1788" s="1125"/>
      <c r="I1788" s="1127"/>
      <c r="J1788" s="1127"/>
      <c r="K1788" s="1127"/>
      <c r="L1788" s="1127"/>
    </row>
    <row r="1789" spans="2:12" x14ac:dyDescent="0.35">
      <c r="B1789" s="1122"/>
      <c r="C1789" s="111"/>
      <c r="D1789" s="111"/>
      <c r="E1789" s="111"/>
      <c r="F1789" s="1126"/>
      <c r="G1789" s="1124"/>
      <c r="H1789" s="1125"/>
      <c r="I1789" s="1127"/>
      <c r="J1789" s="1127"/>
      <c r="K1789" s="1127"/>
      <c r="L1789" s="1127"/>
    </row>
    <row r="1790" spans="2:12" x14ac:dyDescent="0.35">
      <c r="B1790" s="1122"/>
      <c r="C1790" s="111"/>
      <c r="D1790" s="111"/>
      <c r="E1790" s="111"/>
      <c r="F1790" s="1126"/>
      <c r="G1790" s="1124"/>
      <c r="H1790" s="1125"/>
      <c r="I1790" s="1127"/>
      <c r="J1790" s="1127"/>
      <c r="K1790" s="1127"/>
      <c r="L1790" s="1127"/>
    </row>
    <row r="1791" spans="2:12" x14ac:dyDescent="0.35">
      <c r="B1791" s="1122"/>
      <c r="C1791" s="111"/>
      <c r="D1791" s="111"/>
      <c r="E1791" s="111"/>
      <c r="F1791" s="1126"/>
      <c r="G1791" s="1124"/>
      <c r="H1791" s="1125"/>
      <c r="I1791" s="1127"/>
      <c r="J1791" s="1127"/>
      <c r="K1791" s="1127"/>
      <c r="L1791" s="1127"/>
    </row>
    <row r="1792" spans="2:12" x14ac:dyDescent="0.35">
      <c r="B1792" s="1122"/>
      <c r="C1792" s="111"/>
      <c r="D1792" s="111"/>
      <c r="E1792" s="111"/>
      <c r="F1792" s="1126"/>
      <c r="G1792" s="1124"/>
      <c r="H1792" s="1125"/>
      <c r="I1792" s="1127"/>
      <c r="J1792" s="1127"/>
      <c r="K1792" s="1127"/>
      <c r="L1792" s="1127"/>
    </row>
    <row r="1793" spans="2:12" x14ac:dyDescent="0.35">
      <c r="B1793" s="1122"/>
      <c r="C1793" s="111"/>
      <c r="D1793" s="111"/>
      <c r="E1793" s="111"/>
      <c r="F1793" s="1126"/>
      <c r="G1793" s="1124"/>
      <c r="H1793" s="1125"/>
      <c r="I1793" s="1127"/>
      <c r="J1793" s="1127"/>
      <c r="K1793" s="1127"/>
      <c r="L1793" s="1127"/>
    </row>
    <row r="1794" spans="2:12" x14ac:dyDescent="0.35">
      <c r="B1794" s="1122"/>
      <c r="C1794" s="111"/>
      <c r="D1794" s="111"/>
      <c r="E1794" s="111"/>
      <c r="F1794" s="1126"/>
      <c r="G1794" s="1124"/>
      <c r="H1794" s="1125"/>
      <c r="I1794" s="1127"/>
      <c r="J1794" s="1127"/>
      <c r="K1794" s="1127"/>
      <c r="L1794" s="1127"/>
    </row>
    <row r="1795" spans="2:12" x14ac:dyDescent="0.35">
      <c r="B1795" s="1122"/>
      <c r="C1795" s="111"/>
      <c r="D1795" s="111"/>
      <c r="E1795" s="111"/>
      <c r="F1795" s="1126"/>
      <c r="G1795" s="1124"/>
      <c r="H1795" s="1125"/>
      <c r="I1795" s="1127"/>
      <c r="J1795" s="1127"/>
      <c r="K1795" s="1127"/>
      <c r="L1795" s="1127"/>
    </row>
    <row r="1796" spans="2:12" x14ac:dyDescent="0.35">
      <c r="B1796" s="1122"/>
      <c r="C1796" s="111"/>
      <c r="D1796" s="111"/>
      <c r="E1796" s="111"/>
      <c r="F1796" s="1126"/>
      <c r="G1796" s="1124"/>
      <c r="H1796" s="1125"/>
      <c r="I1796" s="1127"/>
      <c r="J1796" s="1127"/>
      <c r="K1796" s="1127"/>
      <c r="L1796" s="1127"/>
    </row>
    <row r="1797" spans="2:12" x14ac:dyDescent="0.35">
      <c r="B1797" s="1122"/>
      <c r="C1797" s="111"/>
      <c r="D1797" s="111"/>
      <c r="E1797" s="111"/>
      <c r="F1797" s="1126"/>
      <c r="G1797" s="1124"/>
      <c r="H1797" s="1125"/>
      <c r="I1797" s="1127"/>
      <c r="J1797" s="1127"/>
      <c r="K1797" s="1127"/>
      <c r="L1797" s="1127"/>
    </row>
    <row r="1798" spans="2:12" x14ac:dyDescent="0.35">
      <c r="B1798" s="1122"/>
      <c r="C1798" s="111"/>
      <c r="D1798" s="111"/>
      <c r="E1798" s="111"/>
      <c r="F1798" s="1126"/>
      <c r="G1798" s="1124"/>
      <c r="H1798" s="1125"/>
      <c r="I1798" s="1127"/>
      <c r="J1798" s="1127"/>
      <c r="K1798" s="1127"/>
      <c r="L1798" s="1127"/>
    </row>
    <row r="1799" spans="2:12" x14ac:dyDescent="0.35">
      <c r="B1799" s="1122"/>
      <c r="C1799" s="111"/>
      <c r="D1799" s="111"/>
      <c r="E1799" s="111"/>
      <c r="F1799" s="1126"/>
      <c r="G1799" s="1124"/>
      <c r="H1799" s="1125"/>
      <c r="I1799" s="1127"/>
      <c r="J1799" s="1127"/>
      <c r="K1799" s="1127"/>
      <c r="L1799" s="1127"/>
    </row>
    <row r="1800" spans="2:12" x14ac:dyDescent="0.35">
      <c r="B1800" s="1122"/>
      <c r="C1800" s="111"/>
      <c r="D1800" s="111"/>
      <c r="E1800" s="111"/>
      <c r="F1800" s="1126"/>
      <c r="G1800" s="1124"/>
      <c r="H1800" s="1125"/>
      <c r="I1800" s="1127"/>
      <c r="J1800" s="1127"/>
      <c r="K1800" s="1127"/>
      <c r="L1800" s="1127"/>
    </row>
    <row r="1801" spans="2:12" x14ac:dyDescent="0.35">
      <c r="B1801" s="1122"/>
      <c r="C1801" s="111"/>
      <c r="D1801" s="111"/>
      <c r="E1801" s="111"/>
      <c r="F1801" s="1126"/>
      <c r="G1801" s="1124"/>
      <c r="H1801" s="1125"/>
      <c r="I1801" s="1127"/>
      <c r="J1801" s="1127"/>
      <c r="K1801" s="1127"/>
      <c r="L1801" s="1127"/>
    </row>
    <row r="1802" spans="2:12" x14ac:dyDescent="0.35">
      <c r="B1802" s="1122"/>
      <c r="C1802" s="111"/>
      <c r="D1802" s="111"/>
      <c r="E1802" s="111"/>
      <c r="F1802" s="1126"/>
      <c r="G1802" s="1124"/>
      <c r="H1802" s="1125"/>
      <c r="I1802" s="1127"/>
      <c r="J1802" s="1127"/>
      <c r="K1802" s="1127"/>
      <c r="L1802" s="1127"/>
    </row>
    <row r="1803" spans="2:12" x14ac:dyDescent="0.35">
      <c r="B1803" s="1122"/>
      <c r="C1803" s="111"/>
      <c r="D1803" s="111"/>
      <c r="E1803" s="111"/>
      <c r="F1803" s="1126"/>
      <c r="G1803" s="1124"/>
      <c r="H1803" s="1125"/>
      <c r="I1803" s="1127"/>
      <c r="J1803" s="1127"/>
      <c r="K1803" s="1127"/>
      <c r="L1803" s="1127"/>
    </row>
    <row r="1804" spans="2:12" x14ac:dyDescent="0.35">
      <c r="B1804" s="1122"/>
      <c r="C1804" s="111"/>
      <c r="D1804" s="111"/>
      <c r="E1804" s="111"/>
      <c r="F1804" s="1126"/>
      <c r="G1804" s="1124"/>
      <c r="H1804" s="1125"/>
      <c r="I1804" s="1127"/>
      <c r="J1804" s="1127"/>
      <c r="K1804" s="1127"/>
      <c r="L1804" s="1127"/>
    </row>
    <row r="1805" spans="2:12" x14ac:dyDescent="0.35">
      <c r="B1805" s="1122"/>
      <c r="C1805" s="111"/>
      <c r="D1805" s="111"/>
      <c r="E1805" s="111"/>
      <c r="F1805" s="1126"/>
      <c r="G1805" s="1124"/>
      <c r="H1805" s="1125"/>
      <c r="I1805" s="1127"/>
      <c r="J1805" s="1127"/>
      <c r="K1805" s="1127"/>
      <c r="L1805" s="1127"/>
    </row>
    <row r="1806" spans="2:12" x14ac:dyDescent="0.35">
      <c r="B1806" s="1122"/>
      <c r="C1806" s="111"/>
      <c r="D1806" s="111"/>
      <c r="E1806" s="111"/>
      <c r="F1806" s="1126"/>
      <c r="G1806" s="1124"/>
      <c r="H1806" s="1125"/>
      <c r="I1806" s="1127"/>
      <c r="J1806" s="1127"/>
      <c r="K1806" s="1127"/>
      <c r="L1806" s="1127"/>
    </row>
    <row r="1807" spans="2:12" x14ac:dyDescent="0.35">
      <c r="B1807" s="1122"/>
      <c r="C1807" s="111"/>
      <c r="D1807" s="111"/>
      <c r="E1807" s="111"/>
      <c r="F1807" s="1126"/>
      <c r="G1807" s="1124"/>
      <c r="H1807" s="1125"/>
      <c r="I1807" s="1127"/>
      <c r="J1807" s="1127"/>
      <c r="K1807" s="1127"/>
      <c r="L1807" s="1127"/>
    </row>
    <row r="1808" spans="2:12" x14ac:dyDescent="0.35">
      <c r="B1808" s="1122"/>
      <c r="C1808" s="111"/>
      <c r="D1808" s="111"/>
      <c r="E1808" s="111"/>
      <c r="F1808" s="1126"/>
      <c r="G1808" s="1124"/>
      <c r="H1808" s="1125"/>
      <c r="I1808" s="1127"/>
      <c r="J1808" s="1127"/>
      <c r="K1808" s="1127"/>
      <c r="L1808" s="1127"/>
    </row>
    <row r="1809" spans="2:12" x14ac:dyDescent="0.35">
      <c r="B1809" s="1122"/>
      <c r="C1809" s="111"/>
      <c r="D1809" s="111"/>
      <c r="E1809" s="111"/>
      <c r="F1809" s="1126"/>
      <c r="G1809" s="1124"/>
      <c r="H1809" s="1125"/>
      <c r="I1809" s="1127"/>
      <c r="J1809" s="1127"/>
      <c r="K1809" s="1127"/>
      <c r="L1809" s="1127"/>
    </row>
    <row r="1810" spans="2:12" x14ac:dyDescent="0.35">
      <c r="B1810" s="1122"/>
      <c r="C1810" s="111"/>
      <c r="D1810" s="111"/>
      <c r="E1810" s="111"/>
      <c r="F1810" s="1126"/>
      <c r="G1810" s="1124"/>
      <c r="H1810" s="1125"/>
      <c r="I1810" s="1127"/>
      <c r="J1810" s="1127"/>
      <c r="K1810" s="1127"/>
      <c r="L1810" s="1127"/>
    </row>
    <row r="1811" spans="2:12" x14ac:dyDescent="0.35">
      <c r="B1811" s="1122"/>
      <c r="C1811" s="111"/>
      <c r="D1811" s="111"/>
      <c r="E1811" s="111"/>
      <c r="F1811" s="1126"/>
      <c r="G1811" s="1124"/>
      <c r="H1811" s="1125"/>
      <c r="I1811" s="1127"/>
      <c r="J1811" s="1127"/>
      <c r="K1811" s="1127"/>
      <c r="L1811" s="1127"/>
    </row>
    <row r="1812" spans="2:12" x14ac:dyDescent="0.35">
      <c r="B1812" s="1122"/>
      <c r="C1812" s="111"/>
      <c r="D1812" s="111"/>
      <c r="E1812" s="111"/>
      <c r="F1812" s="1126"/>
      <c r="G1812" s="1124"/>
      <c r="H1812" s="1125"/>
      <c r="I1812" s="1127"/>
      <c r="J1812" s="1127"/>
      <c r="K1812" s="1127"/>
      <c r="L1812" s="1127"/>
    </row>
    <row r="1813" spans="2:12" x14ac:dyDescent="0.35">
      <c r="B1813" s="1122"/>
      <c r="C1813" s="111"/>
      <c r="D1813" s="111"/>
      <c r="E1813" s="111"/>
      <c r="F1813" s="1126"/>
      <c r="G1813" s="1124"/>
      <c r="H1813" s="1125"/>
      <c r="I1813" s="1127"/>
      <c r="J1813" s="1127"/>
      <c r="K1813" s="1127"/>
      <c r="L1813" s="1127"/>
    </row>
    <row r="1814" spans="2:12" x14ac:dyDescent="0.35">
      <c r="B1814" s="1122"/>
      <c r="C1814" s="111"/>
      <c r="D1814" s="111"/>
      <c r="E1814" s="111"/>
      <c r="F1814" s="1126"/>
      <c r="G1814" s="1124"/>
      <c r="H1814" s="1125"/>
      <c r="I1814" s="1127"/>
      <c r="J1814" s="1127"/>
      <c r="K1814" s="1127"/>
      <c r="L1814" s="1127"/>
    </row>
    <row r="1815" spans="2:12" x14ac:dyDescent="0.35">
      <c r="B1815" s="1122"/>
      <c r="C1815" s="111"/>
      <c r="D1815" s="111"/>
      <c r="E1815" s="111"/>
      <c r="F1815" s="1126"/>
      <c r="G1815" s="1124"/>
      <c r="H1815" s="1125"/>
      <c r="I1815" s="1127"/>
      <c r="J1815" s="1127"/>
      <c r="K1815" s="1127"/>
      <c r="L1815" s="1127"/>
    </row>
    <row r="1816" spans="2:12" x14ac:dyDescent="0.35">
      <c r="B1816" s="1122"/>
      <c r="C1816" s="111"/>
      <c r="D1816" s="111"/>
      <c r="E1816" s="111"/>
      <c r="F1816" s="1126"/>
      <c r="G1816" s="1124"/>
      <c r="H1816" s="1125"/>
      <c r="I1816" s="1127"/>
      <c r="J1816" s="1127"/>
      <c r="K1816" s="1127"/>
      <c r="L1816" s="1127"/>
    </row>
    <row r="1817" spans="2:12" x14ac:dyDescent="0.35">
      <c r="B1817" s="1122"/>
      <c r="C1817" s="111"/>
      <c r="D1817" s="111"/>
      <c r="E1817" s="111"/>
      <c r="F1817" s="1126"/>
      <c r="G1817" s="1124"/>
      <c r="H1817" s="1125"/>
      <c r="I1817" s="1127"/>
      <c r="J1817" s="1127"/>
      <c r="K1817" s="1127"/>
      <c r="L1817" s="1127"/>
    </row>
    <row r="1818" spans="2:12" x14ac:dyDescent="0.35">
      <c r="B1818" s="1122"/>
      <c r="C1818" s="111"/>
      <c r="D1818" s="111"/>
      <c r="E1818" s="111"/>
      <c r="F1818" s="1126"/>
      <c r="G1818" s="1124"/>
      <c r="H1818" s="1125"/>
      <c r="I1818" s="1127"/>
      <c r="J1818" s="1127"/>
      <c r="K1818" s="1127"/>
      <c r="L1818" s="1127"/>
    </row>
    <row r="1819" spans="2:12" x14ac:dyDescent="0.35">
      <c r="B1819" s="1122"/>
      <c r="C1819" s="111"/>
      <c r="D1819" s="111"/>
      <c r="E1819" s="111"/>
      <c r="F1819" s="1126"/>
      <c r="G1819" s="1124"/>
      <c r="H1819" s="1125"/>
      <c r="I1819" s="1127"/>
      <c r="J1819" s="1127"/>
      <c r="K1819" s="1127"/>
      <c r="L1819" s="1127"/>
    </row>
    <row r="1820" spans="2:12" x14ac:dyDescent="0.35">
      <c r="B1820" s="1122"/>
      <c r="C1820" s="111"/>
      <c r="D1820" s="111"/>
      <c r="E1820" s="111"/>
      <c r="F1820" s="1126"/>
      <c r="G1820" s="1124"/>
      <c r="H1820" s="1125"/>
      <c r="I1820" s="1127"/>
      <c r="J1820" s="1127"/>
      <c r="K1820" s="1127"/>
      <c r="L1820" s="1127"/>
    </row>
    <row r="1821" spans="2:12" x14ac:dyDescent="0.35">
      <c r="B1821" s="1122"/>
      <c r="C1821" s="111"/>
      <c r="D1821" s="111"/>
      <c r="E1821" s="111"/>
      <c r="F1821" s="1126"/>
      <c r="G1821" s="1124"/>
      <c r="H1821" s="1125"/>
      <c r="I1821" s="1127"/>
      <c r="J1821" s="1127"/>
      <c r="K1821" s="1127"/>
      <c r="L1821" s="1127"/>
    </row>
    <row r="1822" spans="2:12" x14ac:dyDescent="0.35">
      <c r="B1822" s="1122"/>
      <c r="C1822" s="111"/>
      <c r="D1822" s="111"/>
      <c r="E1822" s="111"/>
      <c r="F1822" s="1126"/>
      <c r="G1822" s="1124"/>
      <c r="H1822" s="1125"/>
      <c r="I1822" s="1127"/>
      <c r="J1822" s="1127"/>
      <c r="K1822" s="1127"/>
      <c r="L1822" s="1127"/>
    </row>
    <row r="1823" spans="2:12" x14ac:dyDescent="0.35">
      <c r="B1823" s="1122"/>
      <c r="C1823" s="111"/>
      <c r="D1823" s="111"/>
      <c r="E1823" s="111"/>
      <c r="F1823" s="1126"/>
      <c r="G1823" s="1124"/>
      <c r="H1823" s="1125"/>
      <c r="I1823" s="1127"/>
      <c r="J1823" s="1127"/>
      <c r="K1823" s="1127"/>
      <c r="L1823" s="1127"/>
    </row>
    <row r="1824" spans="2:12" x14ac:dyDescent="0.35">
      <c r="B1824" s="1122"/>
      <c r="C1824" s="111"/>
      <c r="D1824" s="111"/>
      <c r="E1824" s="111"/>
      <c r="F1824" s="1126"/>
      <c r="G1824" s="1124"/>
      <c r="H1824" s="1125"/>
      <c r="I1824" s="1127"/>
      <c r="J1824" s="1127"/>
      <c r="K1824" s="1127"/>
      <c r="L1824" s="1127"/>
    </row>
    <row r="1825" spans="2:12" x14ac:dyDescent="0.35">
      <c r="B1825" s="1122"/>
      <c r="C1825" s="111"/>
      <c r="D1825" s="111"/>
      <c r="E1825" s="111"/>
      <c r="F1825" s="1126"/>
      <c r="G1825" s="1124"/>
      <c r="H1825" s="1125"/>
      <c r="I1825" s="1127"/>
      <c r="J1825" s="1127"/>
      <c r="K1825" s="1127"/>
      <c r="L1825" s="1127"/>
    </row>
    <row r="1826" spans="2:12" x14ac:dyDescent="0.35">
      <c r="B1826" s="1122"/>
      <c r="C1826" s="111"/>
      <c r="D1826" s="111"/>
      <c r="E1826" s="111"/>
      <c r="F1826" s="1126"/>
      <c r="G1826" s="1124"/>
      <c r="H1826" s="1125"/>
      <c r="I1826" s="1127"/>
      <c r="J1826" s="1127"/>
      <c r="K1826" s="1127"/>
      <c r="L1826" s="1127"/>
    </row>
    <row r="1827" spans="2:12" x14ac:dyDescent="0.35">
      <c r="B1827" s="1122"/>
      <c r="C1827" s="111"/>
      <c r="D1827" s="111"/>
      <c r="E1827" s="111"/>
      <c r="F1827" s="1126"/>
      <c r="G1827" s="1124"/>
      <c r="H1827" s="1125"/>
      <c r="I1827" s="1127"/>
      <c r="J1827" s="1127"/>
      <c r="K1827" s="1127"/>
      <c r="L1827" s="1127"/>
    </row>
    <row r="1828" spans="2:12" x14ac:dyDescent="0.35">
      <c r="B1828" s="1122"/>
      <c r="C1828" s="111"/>
      <c r="D1828" s="111"/>
      <c r="E1828" s="111"/>
      <c r="F1828" s="1126"/>
      <c r="G1828" s="1124"/>
      <c r="H1828" s="1125"/>
      <c r="I1828" s="1127"/>
      <c r="J1828" s="1127"/>
      <c r="K1828" s="1127"/>
      <c r="L1828" s="1127"/>
    </row>
    <row r="1829" spans="2:12" x14ac:dyDescent="0.35">
      <c r="B1829" s="1122"/>
      <c r="C1829" s="111"/>
      <c r="D1829" s="111"/>
      <c r="E1829" s="111"/>
      <c r="F1829" s="1126"/>
      <c r="G1829" s="1124"/>
      <c r="H1829" s="1125"/>
      <c r="I1829" s="1127"/>
      <c r="J1829" s="1127"/>
      <c r="K1829" s="1127"/>
      <c r="L1829" s="1127"/>
    </row>
    <row r="1830" spans="2:12" x14ac:dyDescent="0.35">
      <c r="B1830" s="1122"/>
      <c r="C1830" s="111"/>
      <c r="D1830" s="111"/>
      <c r="E1830" s="111"/>
      <c r="F1830" s="1126"/>
      <c r="G1830" s="1124"/>
      <c r="H1830" s="1125"/>
      <c r="I1830" s="1127"/>
      <c r="J1830" s="1127"/>
      <c r="K1830" s="1127"/>
      <c r="L1830" s="1127"/>
    </row>
    <row r="1831" spans="2:12" x14ac:dyDescent="0.35">
      <c r="B1831" s="1122"/>
      <c r="C1831" s="111"/>
      <c r="D1831" s="111"/>
      <c r="E1831" s="111"/>
      <c r="F1831" s="1126"/>
      <c r="G1831" s="1124"/>
      <c r="H1831" s="1125"/>
      <c r="I1831" s="1127"/>
      <c r="J1831" s="1127"/>
      <c r="K1831" s="1127"/>
      <c r="L1831" s="1127"/>
    </row>
    <row r="1832" spans="2:12" x14ac:dyDescent="0.35">
      <c r="B1832" s="1122"/>
      <c r="C1832" s="111"/>
      <c r="D1832" s="111"/>
      <c r="E1832" s="111"/>
      <c r="F1832" s="1126"/>
      <c r="G1832" s="1124"/>
      <c r="H1832" s="1125"/>
      <c r="I1832" s="1127"/>
      <c r="J1832" s="1127"/>
      <c r="K1832" s="1127"/>
      <c r="L1832" s="1127"/>
    </row>
    <row r="1833" spans="2:12" x14ac:dyDescent="0.35">
      <c r="B1833" s="1122"/>
      <c r="C1833" s="111"/>
      <c r="D1833" s="111"/>
      <c r="E1833" s="111"/>
      <c r="F1833" s="1126"/>
      <c r="G1833" s="1124"/>
      <c r="H1833" s="1125"/>
      <c r="I1833" s="1127"/>
      <c r="J1833" s="1127"/>
      <c r="K1833" s="1127"/>
      <c r="L1833" s="1127"/>
    </row>
    <row r="1834" spans="2:12" x14ac:dyDescent="0.35">
      <c r="B1834" s="1122"/>
      <c r="C1834" s="111"/>
      <c r="D1834" s="111"/>
      <c r="E1834" s="111"/>
      <c r="F1834" s="1126"/>
      <c r="G1834" s="1124"/>
      <c r="H1834" s="1125"/>
      <c r="I1834" s="1127"/>
      <c r="J1834" s="1127"/>
      <c r="K1834" s="1127"/>
      <c r="L1834" s="1127"/>
    </row>
    <row r="1835" spans="2:12" x14ac:dyDescent="0.35">
      <c r="B1835" s="1122"/>
      <c r="C1835" s="111"/>
      <c r="D1835" s="111"/>
      <c r="E1835" s="111"/>
      <c r="F1835" s="1126"/>
      <c r="G1835" s="1124"/>
      <c r="H1835" s="1125"/>
      <c r="I1835" s="1127"/>
      <c r="J1835" s="1127"/>
      <c r="K1835" s="1127"/>
      <c r="L1835" s="1127"/>
    </row>
    <row r="1836" spans="2:12" x14ac:dyDescent="0.35">
      <c r="B1836" s="1122"/>
      <c r="C1836" s="111"/>
      <c r="D1836" s="111"/>
      <c r="E1836" s="111"/>
      <c r="F1836" s="1126"/>
      <c r="G1836" s="1124"/>
      <c r="H1836" s="1125"/>
      <c r="I1836" s="1127"/>
      <c r="J1836" s="1127"/>
      <c r="K1836" s="1127"/>
      <c r="L1836" s="1127"/>
    </row>
    <row r="1837" spans="2:12" x14ac:dyDescent="0.35">
      <c r="B1837" s="1122"/>
      <c r="C1837" s="111"/>
      <c r="D1837" s="111"/>
      <c r="E1837" s="111"/>
      <c r="F1837" s="1126"/>
      <c r="G1837" s="1124"/>
      <c r="H1837" s="1125"/>
      <c r="I1837" s="1127"/>
      <c r="J1837" s="1127"/>
      <c r="K1837" s="1127"/>
      <c r="L1837" s="1127"/>
    </row>
    <row r="1838" spans="2:12" x14ac:dyDescent="0.35">
      <c r="B1838" s="1122"/>
      <c r="C1838" s="111"/>
      <c r="D1838" s="111"/>
      <c r="E1838" s="111"/>
      <c r="F1838" s="1126"/>
      <c r="G1838" s="1124"/>
      <c r="H1838" s="1125"/>
      <c r="I1838" s="1127"/>
      <c r="J1838" s="1127"/>
      <c r="K1838" s="1127"/>
      <c r="L1838" s="1127"/>
    </row>
    <row r="1839" spans="2:12" x14ac:dyDescent="0.35">
      <c r="B1839" s="1122"/>
      <c r="C1839" s="111"/>
      <c r="D1839" s="111"/>
      <c r="E1839" s="111"/>
      <c r="F1839" s="1126"/>
      <c r="G1839" s="1124"/>
      <c r="H1839" s="1125"/>
      <c r="I1839" s="1127"/>
      <c r="J1839" s="1127"/>
      <c r="K1839" s="1127"/>
      <c r="L1839" s="1127"/>
    </row>
    <row r="1840" spans="2:12" x14ac:dyDescent="0.35">
      <c r="B1840" s="1122"/>
      <c r="C1840" s="111"/>
      <c r="D1840" s="111"/>
      <c r="E1840" s="111"/>
      <c r="F1840" s="1126"/>
      <c r="G1840" s="1124"/>
      <c r="H1840" s="1125"/>
      <c r="I1840" s="1127"/>
      <c r="J1840" s="1127"/>
      <c r="K1840" s="1127"/>
      <c r="L1840" s="1127"/>
    </row>
    <row r="1841" spans="2:12" x14ac:dyDescent="0.35">
      <c r="B1841" s="1122"/>
      <c r="C1841" s="111"/>
      <c r="D1841" s="111"/>
      <c r="E1841" s="111"/>
      <c r="F1841" s="1126"/>
      <c r="G1841" s="1124"/>
      <c r="H1841" s="1125"/>
      <c r="I1841" s="1127"/>
      <c r="J1841" s="1127"/>
      <c r="K1841" s="1127"/>
      <c r="L1841" s="1127"/>
    </row>
    <row r="1842" spans="2:12" x14ac:dyDescent="0.35">
      <c r="B1842" s="1122"/>
      <c r="C1842" s="111"/>
      <c r="D1842" s="111"/>
      <c r="E1842" s="111"/>
      <c r="F1842" s="1126"/>
      <c r="G1842" s="1124"/>
      <c r="H1842" s="1125"/>
      <c r="I1842" s="1127"/>
      <c r="J1842" s="1127"/>
      <c r="K1842" s="1127"/>
      <c r="L1842" s="1127"/>
    </row>
    <row r="1843" spans="2:12" x14ac:dyDescent="0.35">
      <c r="B1843" s="1122"/>
      <c r="C1843" s="111"/>
      <c r="D1843" s="111"/>
      <c r="E1843" s="111"/>
      <c r="F1843" s="1126"/>
      <c r="G1843" s="1124"/>
      <c r="H1843" s="1125"/>
      <c r="I1843" s="1127"/>
      <c r="J1843" s="1127"/>
      <c r="K1843" s="1127"/>
      <c r="L1843" s="1127"/>
    </row>
    <row r="1844" spans="2:12" x14ac:dyDescent="0.35">
      <c r="B1844" s="1122"/>
      <c r="C1844" s="111"/>
      <c r="D1844" s="111"/>
      <c r="E1844" s="111"/>
      <c r="F1844" s="1126"/>
      <c r="G1844" s="1124"/>
      <c r="H1844" s="1125"/>
      <c r="I1844" s="1127"/>
      <c r="J1844" s="1127"/>
      <c r="K1844" s="1127"/>
      <c r="L1844" s="1127"/>
    </row>
    <row r="1845" spans="2:12" x14ac:dyDescent="0.35">
      <c r="B1845" s="1122"/>
      <c r="C1845" s="111"/>
      <c r="D1845" s="111"/>
      <c r="E1845" s="111"/>
      <c r="F1845" s="1126"/>
      <c r="G1845" s="1124"/>
      <c r="H1845" s="1125"/>
      <c r="I1845" s="1127"/>
      <c r="J1845" s="1127"/>
      <c r="K1845" s="1127"/>
      <c r="L1845" s="1127"/>
    </row>
    <row r="1846" spans="2:12" x14ac:dyDescent="0.35">
      <c r="B1846" s="1122"/>
      <c r="C1846" s="111"/>
      <c r="D1846" s="111"/>
      <c r="E1846" s="111"/>
      <c r="F1846" s="1126"/>
      <c r="G1846" s="1124"/>
      <c r="H1846" s="1125"/>
      <c r="I1846" s="1127"/>
      <c r="J1846" s="1127"/>
      <c r="K1846" s="1127"/>
      <c r="L1846" s="1127"/>
    </row>
    <row r="1847" spans="2:12" x14ac:dyDescent="0.35">
      <c r="B1847" s="1122"/>
      <c r="C1847" s="111"/>
      <c r="D1847" s="111"/>
      <c r="E1847" s="111"/>
      <c r="F1847" s="1126"/>
      <c r="G1847" s="1124"/>
      <c r="H1847" s="1125"/>
      <c r="I1847" s="1127"/>
      <c r="J1847" s="1127"/>
      <c r="K1847" s="1127"/>
      <c r="L1847" s="1127"/>
    </row>
    <row r="1848" spans="2:12" x14ac:dyDescent="0.35">
      <c r="B1848" s="1122"/>
      <c r="C1848" s="111"/>
      <c r="D1848" s="111"/>
      <c r="E1848" s="111"/>
      <c r="F1848" s="1126"/>
      <c r="G1848" s="1124"/>
      <c r="H1848" s="1125"/>
      <c r="I1848" s="1127"/>
      <c r="J1848" s="1127"/>
      <c r="K1848" s="1127"/>
      <c r="L1848" s="1127"/>
    </row>
    <row r="1849" spans="2:12" x14ac:dyDescent="0.35">
      <c r="B1849" s="1122"/>
      <c r="C1849" s="111"/>
      <c r="D1849" s="111"/>
      <c r="E1849" s="111"/>
      <c r="F1849" s="1126"/>
      <c r="G1849" s="1124"/>
      <c r="H1849" s="1125"/>
      <c r="I1849" s="1127"/>
      <c r="J1849" s="1127"/>
      <c r="K1849" s="1127"/>
      <c r="L1849" s="1127"/>
    </row>
    <row r="1850" spans="2:12" x14ac:dyDescent="0.35">
      <c r="B1850" s="1122"/>
      <c r="C1850" s="111"/>
      <c r="D1850" s="111"/>
      <c r="E1850" s="111"/>
      <c r="F1850" s="1126"/>
      <c r="G1850" s="1124"/>
      <c r="H1850" s="1125"/>
      <c r="I1850" s="1127"/>
      <c r="J1850" s="1127"/>
      <c r="K1850" s="1127"/>
      <c r="L1850" s="1127"/>
    </row>
    <row r="1851" spans="2:12" x14ac:dyDescent="0.35">
      <c r="B1851" s="1122"/>
      <c r="C1851" s="111"/>
      <c r="D1851" s="111"/>
      <c r="E1851" s="111"/>
      <c r="F1851" s="1126"/>
      <c r="G1851" s="1124"/>
      <c r="H1851" s="1125"/>
      <c r="I1851" s="1127"/>
      <c r="J1851" s="1127"/>
      <c r="K1851" s="1127"/>
      <c r="L1851" s="1127"/>
    </row>
    <row r="1852" spans="2:12" x14ac:dyDescent="0.35">
      <c r="B1852" s="1122"/>
      <c r="C1852" s="111"/>
      <c r="D1852" s="111"/>
      <c r="E1852" s="111"/>
      <c r="F1852" s="1126"/>
      <c r="G1852" s="1124"/>
      <c r="H1852" s="1125"/>
      <c r="I1852" s="1127"/>
      <c r="J1852" s="1127"/>
      <c r="K1852" s="1127"/>
      <c r="L1852" s="1127"/>
    </row>
    <row r="1853" spans="2:12" x14ac:dyDescent="0.35">
      <c r="B1853" s="1122"/>
      <c r="C1853" s="111"/>
      <c r="D1853" s="111"/>
      <c r="E1853" s="111"/>
      <c r="F1853" s="1126"/>
      <c r="G1853" s="1124"/>
      <c r="H1853" s="1125"/>
      <c r="I1853" s="1127"/>
      <c r="J1853" s="1127"/>
      <c r="K1853" s="1127"/>
      <c r="L1853" s="1127"/>
    </row>
    <row r="1854" spans="2:12" x14ac:dyDescent="0.35">
      <c r="B1854" s="1122"/>
      <c r="C1854" s="111"/>
      <c r="D1854" s="111"/>
      <c r="E1854" s="111"/>
      <c r="F1854" s="1126"/>
      <c r="G1854" s="1124"/>
      <c r="H1854" s="1125"/>
      <c r="I1854" s="1127"/>
      <c r="J1854" s="1127"/>
      <c r="K1854" s="1127"/>
      <c r="L1854" s="1127"/>
    </row>
    <row r="1855" spans="2:12" x14ac:dyDescent="0.35">
      <c r="B1855" s="1122"/>
      <c r="C1855" s="111"/>
      <c r="D1855" s="111"/>
      <c r="E1855" s="111"/>
      <c r="F1855" s="1126"/>
      <c r="G1855" s="1124"/>
      <c r="H1855" s="1125"/>
      <c r="I1855" s="1127"/>
      <c r="J1855" s="1127"/>
      <c r="K1855" s="1127"/>
      <c r="L1855" s="1127"/>
    </row>
    <row r="1856" spans="2:12" x14ac:dyDescent="0.35">
      <c r="B1856" s="1122"/>
      <c r="C1856" s="111"/>
      <c r="D1856" s="111"/>
      <c r="E1856" s="111"/>
      <c r="F1856" s="1126"/>
      <c r="G1856" s="1124"/>
      <c r="H1856" s="1125"/>
      <c r="I1856" s="1127"/>
      <c r="J1856" s="1127"/>
      <c r="K1856" s="1127"/>
      <c r="L1856" s="1127"/>
    </row>
    <row r="1857" spans="2:12" x14ac:dyDescent="0.35">
      <c r="B1857" s="1122"/>
      <c r="C1857" s="111"/>
      <c r="D1857" s="111"/>
      <c r="E1857" s="111"/>
      <c r="F1857" s="1126"/>
      <c r="G1857" s="1124"/>
      <c r="H1857" s="1125"/>
      <c r="I1857" s="1127"/>
      <c r="J1857" s="1127"/>
      <c r="K1857" s="1127"/>
      <c r="L1857" s="1127"/>
    </row>
    <row r="1858" spans="2:12" x14ac:dyDescent="0.35">
      <c r="B1858" s="1122"/>
      <c r="C1858" s="111"/>
      <c r="D1858" s="111"/>
      <c r="E1858" s="111"/>
      <c r="F1858" s="1126"/>
      <c r="G1858" s="1124"/>
      <c r="H1858" s="1125"/>
      <c r="I1858" s="1127"/>
      <c r="J1858" s="1127"/>
      <c r="K1858" s="1127"/>
      <c r="L1858" s="1127"/>
    </row>
    <row r="1859" spans="2:12" x14ac:dyDescent="0.35">
      <c r="B1859" s="1122"/>
      <c r="C1859" s="111"/>
      <c r="D1859" s="111"/>
      <c r="E1859" s="111"/>
      <c r="F1859" s="1126"/>
      <c r="G1859" s="1124"/>
      <c r="H1859" s="1125"/>
      <c r="I1859" s="1127"/>
      <c r="J1859" s="1127"/>
      <c r="K1859" s="1127"/>
      <c r="L1859" s="1127"/>
    </row>
    <row r="1860" spans="2:12" x14ac:dyDescent="0.35">
      <c r="B1860" s="1122"/>
      <c r="C1860" s="111"/>
      <c r="D1860" s="111"/>
      <c r="E1860" s="111"/>
      <c r="F1860" s="1126"/>
      <c r="G1860" s="1124"/>
      <c r="H1860" s="1125"/>
      <c r="I1860" s="1127"/>
      <c r="J1860" s="1127"/>
      <c r="K1860" s="1127"/>
      <c r="L1860" s="1127"/>
    </row>
    <row r="1861" spans="2:12" x14ac:dyDescent="0.35">
      <c r="B1861" s="1122"/>
      <c r="C1861" s="111"/>
      <c r="D1861" s="111"/>
      <c r="E1861" s="111"/>
      <c r="F1861" s="1126"/>
      <c r="G1861" s="1124"/>
      <c r="H1861" s="1125"/>
      <c r="I1861" s="1127"/>
      <c r="J1861" s="1127"/>
      <c r="K1861" s="1127"/>
      <c r="L1861" s="1127"/>
    </row>
    <row r="1862" spans="2:12" x14ac:dyDescent="0.35">
      <c r="B1862" s="1122"/>
      <c r="C1862" s="111"/>
      <c r="D1862" s="111"/>
      <c r="E1862" s="111"/>
      <c r="F1862" s="1126"/>
      <c r="G1862" s="1124"/>
      <c r="H1862" s="1125"/>
      <c r="I1862" s="1127"/>
      <c r="J1862" s="1127"/>
      <c r="K1862" s="1127"/>
      <c r="L1862" s="1127"/>
    </row>
    <row r="1863" spans="2:12" x14ac:dyDescent="0.35">
      <c r="B1863" s="1122"/>
      <c r="C1863" s="111"/>
      <c r="D1863" s="111"/>
      <c r="E1863" s="111"/>
      <c r="F1863" s="1126"/>
      <c r="G1863" s="1124"/>
      <c r="H1863" s="1125"/>
      <c r="I1863" s="1127"/>
      <c r="J1863" s="1127"/>
      <c r="K1863" s="1127"/>
      <c r="L1863" s="1127"/>
    </row>
    <row r="1864" spans="2:12" x14ac:dyDescent="0.35">
      <c r="B1864" s="1122"/>
      <c r="C1864" s="111"/>
      <c r="D1864" s="111"/>
      <c r="E1864" s="111"/>
      <c r="F1864" s="1126"/>
      <c r="G1864" s="1124"/>
      <c r="H1864" s="1125"/>
      <c r="I1864" s="1127"/>
      <c r="J1864" s="1127"/>
      <c r="K1864" s="1127"/>
      <c r="L1864" s="1127"/>
    </row>
    <row r="1865" spans="2:12" x14ac:dyDescent="0.35">
      <c r="B1865" s="1122"/>
      <c r="C1865" s="111"/>
      <c r="D1865" s="111"/>
      <c r="E1865" s="111"/>
      <c r="F1865" s="1126"/>
      <c r="G1865" s="1124"/>
      <c r="H1865" s="1125"/>
      <c r="I1865" s="1127"/>
      <c r="J1865" s="1127"/>
      <c r="K1865" s="1127"/>
      <c r="L1865" s="1127"/>
    </row>
    <row r="1866" spans="2:12" x14ac:dyDescent="0.35">
      <c r="B1866" s="1122"/>
      <c r="C1866" s="111"/>
      <c r="D1866" s="111"/>
      <c r="E1866" s="111"/>
      <c r="F1866" s="1126"/>
      <c r="G1866" s="1124"/>
      <c r="H1866" s="1125"/>
      <c r="I1866" s="1127"/>
      <c r="J1866" s="1127"/>
      <c r="K1866" s="1127"/>
      <c r="L1866" s="1127"/>
    </row>
    <row r="1867" spans="2:12" x14ac:dyDescent="0.35">
      <c r="B1867" s="1122"/>
      <c r="C1867" s="111"/>
      <c r="D1867" s="111"/>
      <c r="E1867" s="111"/>
      <c r="F1867" s="1126"/>
      <c r="G1867" s="1124"/>
      <c r="H1867" s="1125"/>
      <c r="I1867" s="1127"/>
      <c r="J1867" s="1127"/>
      <c r="K1867" s="1127"/>
      <c r="L1867" s="1127"/>
    </row>
    <row r="1868" spans="2:12" x14ac:dyDescent="0.35">
      <c r="B1868" s="1122"/>
      <c r="C1868" s="111"/>
      <c r="D1868" s="111"/>
      <c r="E1868" s="111"/>
      <c r="F1868" s="1126"/>
      <c r="G1868" s="1124"/>
      <c r="H1868" s="1125"/>
      <c r="I1868" s="1127"/>
      <c r="J1868" s="1127"/>
      <c r="K1868" s="1127"/>
      <c r="L1868" s="1127"/>
    </row>
    <row r="1869" spans="2:12" x14ac:dyDescent="0.35">
      <c r="B1869" s="1122"/>
      <c r="C1869" s="111"/>
      <c r="D1869" s="111"/>
      <c r="E1869" s="111"/>
      <c r="F1869" s="1126"/>
      <c r="G1869" s="1124"/>
      <c r="H1869" s="1125"/>
      <c r="I1869" s="1127"/>
      <c r="J1869" s="1127"/>
      <c r="K1869" s="1127"/>
      <c r="L1869" s="1127"/>
    </row>
    <row r="1870" spans="2:12" x14ac:dyDescent="0.35">
      <c r="B1870" s="1122"/>
      <c r="C1870" s="111"/>
      <c r="D1870" s="111"/>
      <c r="E1870" s="111"/>
      <c r="F1870" s="1126"/>
      <c r="G1870" s="1124"/>
      <c r="H1870" s="1125"/>
      <c r="I1870" s="1127"/>
      <c r="J1870" s="1127"/>
      <c r="K1870" s="1127"/>
      <c r="L1870" s="1127"/>
    </row>
    <row r="1871" spans="2:12" x14ac:dyDescent="0.35">
      <c r="B1871" s="1122"/>
      <c r="C1871" s="111"/>
      <c r="D1871" s="111"/>
      <c r="E1871" s="111"/>
      <c r="F1871" s="1126"/>
      <c r="G1871" s="1124"/>
      <c r="H1871" s="1125"/>
      <c r="I1871" s="1127"/>
      <c r="J1871" s="1127"/>
      <c r="K1871" s="1127"/>
      <c r="L1871" s="1127"/>
    </row>
    <row r="1872" spans="2:12" x14ac:dyDescent="0.35">
      <c r="B1872" s="1122"/>
      <c r="C1872" s="111"/>
      <c r="D1872" s="111"/>
      <c r="E1872" s="111"/>
      <c r="F1872" s="1126"/>
      <c r="G1872" s="1124"/>
      <c r="H1872" s="1125"/>
      <c r="I1872" s="1127"/>
      <c r="J1872" s="1127"/>
      <c r="K1872" s="1127"/>
      <c r="L1872" s="1127"/>
    </row>
    <row r="1873" spans="2:12" x14ac:dyDescent="0.35">
      <c r="B1873" s="1122"/>
      <c r="C1873" s="111"/>
      <c r="D1873" s="111"/>
      <c r="E1873" s="111"/>
      <c r="F1873" s="1126"/>
      <c r="G1873" s="1124"/>
      <c r="H1873" s="1125"/>
      <c r="I1873" s="1127"/>
      <c r="J1873" s="1127"/>
      <c r="K1873" s="1127"/>
      <c r="L1873" s="1127"/>
    </row>
    <row r="1874" spans="2:12" x14ac:dyDescent="0.35">
      <c r="B1874" s="1122"/>
      <c r="C1874" s="111"/>
      <c r="D1874" s="111"/>
      <c r="E1874" s="111"/>
      <c r="F1874" s="1126"/>
      <c r="G1874" s="1124"/>
      <c r="H1874" s="1125"/>
      <c r="I1874" s="1127"/>
      <c r="J1874" s="1127"/>
      <c r="K1874" s="1127"/>
      <c r="L1874" s="1127"/>
    </row>
    <row r="1875" spans="2:12" x14ac:dyDescent="0.35">
      <c r="B1875" s="1122"/>
      <c r="C1875" s="111"/>
      <c r="D1875" s="111"/>
      <c r="E1875" s="111"/>
      <c r="F1875" s="1126"/>
      <c r="G1875" s="1124"/>
      <c r="H1875" s="1125"/>
      <c r="I1875" s="1127"/>
      <c r="J1875" s="1127"/>
      <c r="K1875" s="1127"/>
      <c r="L1875" s="1127"/>
    </row>
    <row r="1876" spans="2:12" x14ac:dyDescent="0.35">
      <c r="B1876" s="1122"/>
      <c r="C1876" s="111"/>
      <c r="D1876" s="111"/>
      <c r="E1876" s="111"/>
      <c r="F1876" s="1126"/>
      <c r="G1876" s="1124"/>
      <c r="H1876" s="1125"/>
      <c r="I1876" s="1127"/>
      <c r="J1876" s="1127"/>
      <c r="K1876" s="1127"/>
      <c r="L1876" s="1127"/>
    </row>
    <row r="1877" spans="2:12" x14ac:dyDescent="0.35">
      <c r="B1877" s="1122"/>
      <c r="C1877" s="111"/>
      <c r="D1877" s="111"/>
      <c r="E1877" s="111"/>
      <c r="F1877" s="1126"/>
      <c r="G1877" s="1124"/>
      <c r="H1877" s="1125"/>
      <c r="I1877" s="1127"/>
      <c r="J1877" s="1127"/>
      <c r="K1877" s="1127"/>
      <c r="L1877" s="1127"/>
    </row>
    <row r="1878" spans="2:12" x14ac:dyDescent="0.35">
      <c r="B1878" s="1122"/>
      <c r="C1878" s="111"/>
      <c r="D1878" s="111"/>
      <c r="E1878" s="111"/>
      <c r="F1878" s="1126"/>
      <c r="G1878" s="1124"/>
      <c r="H1878" s="1125"/>
      <c r="I1878" s="1127"/>
      <c r="J1878" s="1127"/>
      <c r="K1878" s="1127"/>
      <c r="L1878" s="1127"/>
    </row>
    <row r="1879" spans="2:12" x14ac:dyDescent="0.35">
      <c r="B1879" s="1122"/>
      <c r="C1879" s="111"/>
      <c r="D1879" s="111"/>
      <c r="E1879" s="111"/>
      <c r="F1879" s="1126"/>
      <c r="G1879" s="1124"/>
      <c r="H1879" s="1125"/>
      <c r="I1879" s="1127"/>
      <c r="J1879" s="1127"/>
      <c r="K1879" s="1127"/>
      <c r="L1879" s="1127"/>
    </row>
    <row r="1880" spans="2:12" x14ac:dyDescent="0.35">
      <c r="B1880" s="1122"/>
      <c r="C1880" s="111"/>
      <c r="D1880" s="111"/>
      <c r="E1880" s="111"/>
      <c r="F1880" s="1126"/>
      <c r="G1880" s="1124"/>
      <c r="H1880" s="1125"/>
      <c r="I1880" s="1127"/>
      <c r="J1880" s="1127"/>
      <c r="K1880" s="1127"/>
      <c r="L1880" s="1127"/>
    </row>
    <row r="1881" spans="2:12" x14ac:dyDescent="0.35">
      <c r="B1881" s="1122"/>
      <c r="C1881" s="111"/>
      <c r="D1881" s="111"/>
      <c r="E1881" s="111"/>
      <c r="F1881" s="1126"/>
      <c r="G1881" s="1124"/>
      <c r="H1881" s="1125"/>
      <c r="I1881" s="1127"/>
      <c r="J1881" s="1127"/>
      <c r="K1881" s="1127"/>
      <c r="L1881" s="1127"/>
    </row>
    <row r="1882" spans="2:12" x14ac:dyDescent="0.35">
      <c r="B1882" s="1122"/>
      <c r="C1882" s="111"/>
      <c r="D1882" s="111"/>
      <c r="E1882" s="111"/>
      <c r="F1882" s="1126"/>
      <c r="G1882" s="1124"/>
      <c r="H1882" s="1125"/>
      <c r="I1882" s="1127"/>
      <c r="J1882" s="1127"/>
      <c r="K1882" s="1127"/>
      <c r="L1882" s="1127"/>
    </row>
    <row r="1883" spans="2:12" x14ac:dyDescent="0.35">
      <c r="B1883" s="1122"/>
      <c r="C1883" s="111"/>
      <c r="D1883" s="111"/>
      <c r="E1883" s="111"/>
      <c r="F1883" s="1126"/>
      <c r="G1883" s="1124"/>
      <c r="H1883" s="1125"/>
      <c r="I1883" s="1127"/>
      <c r="J1883" s="1127"/>
      <c r="K1883" s="1127"/>
      <c r="L1883" s="1127"/>
    </row>
    <row r="1884" spans="2:12" x14ac:dyDescent="0.35">
      <c r="B1884" s="1122"/>
      <c r="C1884" s="111"/>
      <c r="D1884" s="111"/>
      <c r="E1884" s="111"/>
      <c r="F1884" s="1126"/>
      <c r="G1884" s="1124"/>
      <c r="H1884" s="1125"/>
      <c r="I1884" s="1127"/>
      <c r="J1884" s="1127"/>
      <c r="K1884" s="1127"/>
      <c r="L1884" s="1127"/>
    </row>
    <row r="1885" spans="2:12" x14ac:dyDescent="0.35">
      <c r="B1885" s="1122"/>
      <c r="C1885" s="111"/>
      <c r="D1885" s="111"/>
      <c r="E1885" s="111"/>
      <c r="F1885" s="1126"/>
      <c r="G1885" s="1124"/>
      <c r="H1885" s="1125"/>
      <c r="I1885" s="1127"/>
      <c r="J1885" s="1127"/>
      <c r="K1885" s="1127"/>
      <c r="L1885" s="1127"/>
    </row>
    <row r="1886" spans="2:12" x14ac:dyDescent="0.35">
      <c r="B1886" s="1122"/>
      <c r="C1886" s="111"/>
      <c r="D1886" s="111"/>
      <c r="E1886" s="111"/>
      <c r="F1886" s="1126"/>
      <c r="G1886" s="1124"/>
      <c r="H1886" s="1125"/>
      <c r="I1886" s="1127"/>
      <c r="J1886" s="1127"/>
      <c r="K1886" s="1127"/>
      <c r="L1886" s="1127"/>
    </row>
    <row r="1887" spans="2:12" x14ac:dyDescent="0.35">
      <c r="B1887" s="1122"/>
      <c r="C1887" s="111"/>
      <c r="D1887" s="111"/>
      <c r="E1887" s="111"/>
      <c r="F1887" s="1126"/>
      <c r="G1887" s="1124"/>
      <c r="H1887" s="1125"/>
      <c r="I1887" s="1127"/>
      <c r="J1887" s="1127"/>
      <c r="K1887" s="1127"/>
      <c r="L1887" s="1127"/>
    </row>
    <row r="1888" spans="2:12" x14ac:dyDescent="0.35">
      <c r="B1888" s="1122"/>
      <c r="C1888" s="111"/>
      <c r="D1888" s="111"/>
      <c r="E1888" s="111"/>
      <c r="F1888" s="1126"/>
      <c r="G1888" s="1124"/>
      <c r="H1888" s="1125"/>
      <c r="I1888" s="1127"/>
      <c r="J1888" s="1127"/>
      <c r="K1888" s="1127"/>
      <c r="L1888" s="1127"/>
    </row>
    <row r="1889" spans="2:12" x14ac:dyDescent="0.35">
      <c r="B1889" s="1122"/>
      <c r="C1889" s="111"/>
      <c r="D1889" s="111"/>
      <c r="E1889" s="111"/>
      <c r="F1889" s="1126"/>
      <c r="G1889" s="1124"/>
      <c r="H1889" s="1125"/>
      <c r="I1889" s="1127"/>
      <c r="J1889" s="1127"/>
      <c r="K1889" s="1127"/>
      <c r="L1889" s="1127"/>
    </row>
    <row r="1890" spans="2:12" x14ac:dyDescent="0.35">
      <c r="B1890" s="1122"/>
      <c r="C1890" s="111"/>
      <c r="D1890" s="111"/>
      <c r="E1890" s="111"/>
      <c r="F1890" s="1126"/>
      <c r="G1890" s="1124"/>
      <c r="H1890" s="1125"/>
      <c r="I1890" s="1127"/>
      <c r="J1890" s="1127"/>
      <c r="K1890" s="1127"/>
      <c r="L1890" s="1127"/>
    </row>
    <row r="1891" spans="2:12" x14ac:dyDescent="0.35">
      <c r="B1891" s="1122"/>
      <c r="C1891" s="111"/>
      <c r="D1891" s="111"/>
      <c r="E1891" s="111"/>
      <c r="F1891" s="1126"/>
      <c r="G1891" s="1124"/>
      <c r="H1891" s="1125"/>
      <c r="I1891" s="1127"/>
      <c r="J1891" s="1127"/>
      <c r="K1891" s="1127"/>
      <c r="L1891" s="1127"/>
    </row>
    <row r="1892" spans="2:12" x14ac:dyDescent="0.35">
      <c r="B1892" s="1122"/>
      <c r="C1892" s="111"/>
      <c r="D1892" s="111"/>
      <c r="E1892" s="111"/>
      <c r="F1892" s="1126"/>
      <c r="G1892" s="1124"/>
      <c r="H1892" s="1125"/>
      <c r="I1892" s="1127"/>
      <c r="J1892" s="1127"/>
      <c r="K1892" s="1127"/>
      <c r="L1892" s="1127"/>
    </row>
    <row r="1893" spans="2:12" x14ac:dyDescent="0.35">
      <c r="B1893" s="1122"/>
      <c r="C1893" s="111"/>
      <c r="D1893" s="111"/>
      <c r="E1893" s="111"/>
      <c r="F1893" s="1126"/>
      <c r="G1893" s="1124"/>
      <c r="H1893" s="1125"/>
      <c r="I1893" s="1127"/>
      <c r="J1893" s="1127"/>
      <c r="K1893" s="1127"/>
      <c r="L1893" s="1127"/>
    </row>
    <row r="1894" spans="2:12" x14ac:dyDescent="0.35">
      <c r="B1894" s="1122"/>
      <c r="C1894" s="111"/>
      <c r="D1894" s="111"/>
      <c r="E1894" s="111"/>
      <c r="F1894" s="1126"/>
      <c r="G1894" s="1124"/>
      <c r="H1894" s="1125"/>
      <c r="I1894" s="1127"/>
      <c r="J1894" s="1127"/>
      <c r="K1894" s="1127"/>
      <c r="L1894" s="1127"/>
    </row>
    <row r="1895" spans="2:12" x14ac:dyDescent="0.35">
      <c r="B1895" s="1122"/>
      <c r="C1895" s="111"/>
      <c r="D1895" s="111"/>
      <c r="E1895" s="111"/>
      <c r="F1895" s="1126"/>
      <c r="G1895" s="1124"/>
      <c r="H1895" s="1125"/>
      <c r="I1895" s="1127"/>
      <c r="J1895" s="1127"/>
      <c r="K1895" s="1127"/>
      <c r="L1895" s="1127"/>
    </row>
    <row r="1896" spans="2:12" x14ac:dyDescent="0.35">
      <c r="B1896" s="1122"/>
      <c r="C1896" s="111"/>
      <c r="D1896" s="111"/>
      <c r="E1896" s="111"/>
      <c r="F1896" s="1126"/>
      <c r="G1896" s="1124"/>
      <c r="H1896" s="1125"/>
      <c r="I1896" s="1127"/>
      <c r="J1896" s="1127"/>
      <c r="K1896" s="1127"/>
      <c r="L1896" s="1127"/>
    </row>
    <row r="1897" spans="2:12" x14ac:dyDescent="0.35">
      <c r="B1897" s="1122"/>
      <c r="C1897" s="111"/>
      <c r="D1897" s="111"/>
      <c r="E1897" s="111"/>
      <c r="F1897" s="1126"/>
      <c r="G1897" s="1124"/>
      <c r="H1897" s="1125"/>
      <c r="I1897" s="1127"/>
      <c r="J1897" s="1127"/>
      <c r="K1897" s="1127"/>
      <c r="L1897" s="1127"/>
    </row>
    <row r="1898" spans="2:12" x14ac:dyDescent="0.35">
      <c r="B1898" s="1122"/>
      <c r="C1898" s="111"/>
      <c r="D1898" s="111"/>
      <c r="E1898" s="111"/>
      <c r="F1898" s="1126"/>
      <c r="G1898" s="1124"/>
      <c r="H1898" s="1125"/>
      <c r="I1898" s="1127"/>
      <c r="J1898" s="1127"/>
      <c r="K1898" s="1127"/>
      <c r="L1898" s="1127"/>
    </row>
    <row r="1899" spans="2:12" x14ac:dyDescent="0.35">
      <c r="B1899" s="1122"/>
      <c r="C1899" s="111"/>
      <c r="D1899" s="111"/>
      <c r="E1899" s="111"/>
      <c r="F1899" s="1126"/>
      <c r="G1899" s="1124"/>
      <c r="H1899" s="1125"/>
      <c r="I1899" s="1127"/>
      <c r="J1899" s="1127"/>
      <c r="K1899" s="1127"/>
      <c r="L1899" s="1127"/>
    </row>
    <row r="1900" spans="2:12" x14ac:dyDescent="0.35">
      <c r="B1900" s="1122"/>
      <c r="C1900" s="111"/>
      <c r="D1900" s="111"/>
      <c r="E1900" s="111"/>
      <c r="F1900" s="1126"/>
      <c r="G1900" s="1124"/>
      <c r="H1900" s="1125"/>
      <c r="I1900" s="1127"/>
      <c r="J1900" s="1127"/>
      <c r="K1900" s="1127"/>
      <c r="L1900" s="1127"/>
    </row>
    <row r="1901" spans="2:12" x14ac:dyDescent="0.35">
      <c r="B1901" s="1122"/>
      <c r="C1901" s="111"/>
      <c r="D1901" s="111"/>
      <c r="E1901" s="111"/>
      <c r="F1901" s="1126"/>
      <c r="G1901" s="1124"/>
      <c r="H1901" s="1125"/>
      <c r="I1901" s="1127"/>
      <c r="J1901" s="1127"/>
      <c r="K1901" s="1127"/>
      <c r="L1901" s="1127"/>
    </row>
    <row r="1902" spans="2:12" x14ac:dyDescent="0.35">
      <c r="B1902" s="1122"/>
      <c r="C1902" s="111"/>
      <c r="D1902" s="111"/>
      <c r="E1902" s="111"/>
      <c r="F1902" s="1126"/>
      <c r="G1902" s="1124"/>
      <c r="H1902" s="1125"/>
      <c r="I1902" s="1127"/>
      <c r="J1902" s="1127"/>
      <c r="K1902" s="1127"/>
      <c r="L1902" s="1127"/>
    </row>
    <row r="1903" spans="2:12" x14ac:dyDescent="0.35">
      <c r="B1903" s="1122"/>
      <c r="C1903" s="111"/>
      <c r="D1903" s="111"/>
      <c r="E1903" s="111"/>
      <c r="F1903" s="1126"/>
      <c r="G1903" s="1124"/>
      <c r="H1903" s="1125"/>
      <c r="I1903" s="1127"/>
      <c r="J1903" s="1127"/>
      <c r="K1903" s="1127"/>
      <c r="L1903" s="1127"/>
    </row>
    <row r="1904" spans="2:12" x14ac:dyDescent="0.35">
      <c r="B1904" s="1122"/>
      <c r="C1904" s="111"/>
      <c r="D1904" s="111"/>
      <c r="E1904" s="111"/>
      <c r="F1904" s="1126"/>
      <c r="G1904" s="1124"/>
      <c r="H1904" s="1125"/>
      <c r="I1904" s="1127"/>
      <c r="J1904" s="1127"/>
      <c r="K1904" s="1127"/>
      <c r="L1904" s="1127"/>
    </row>
    <row r="1905" spans="2:12" x14ac:dyDescent="0.35">
      <c r="B1905" s="1122"/>
      <c r="C1905" s="111"/>
      <c r="D1905" s="111"/>
      <c r="E1905" s="111"/>
      <c r="F1905" s="1126"/>
      <c r="G1905" s="1124"/>
      <c r="H1905" s="1125"/>
      <c r="I1905" s="1127"/>
      <c r="J1905" s="1127"/>
      <c r="K1905" s="1127"/>
      <c r="L1905" s="1127"/>
    </row>
    <row r="1906" spans="2:12" x14ac:dyDescent="0.35">
      <c r="B1906" s="1122"/>
      <c r="C1906" s="111"/>
      <c r="D1906" s="111"/>
      <c r="E1906" s="111"/>
      <c r="F1906" s="1126"/>
      <c r="G1906" s="1124"/>
      <c r="H1906" s="1125"/>
      <c r="I1906" s="1127"/>
      <c r="J1906" s="1127"/>
      <c r="K1906" s="1127"/>
      <c r="L1906" s="1127"/>
    </row>
    <row r="1907" spans="2:12" x14ac:dyDescent="0.35">
      <c r="B1907" s="1122"/>
      <c r="C1907" s="111"/>
      <c r="D1907" s="111"/>
      <c r="E1907" s="111"/>
      <c r="F1907" s="1126"/>
      <c r="G1907" s="1124"/>
      <c r="H1907" s="1125"/>
      <c r="I1907" s="1127"/>
      <c r="J1907" s="1127"/>
      <c r="K1907" s="1127"/>
      <c r="L1907" s="1127"/>
    </row>
    <row r="1908" spans="2:12" x14ac:dyDescent="0.35">
      <c r="B1908" s="1122"/>
      <c r="C1908" s="111"/>
      <c r="D1908" s="111"/>
      <c r="E1908" s="111"/>
      <c r="F1908" s="1126"/>
      <c r="G1908" s="1124"/>
      <c r="H1908" s="1125"/>
      <c r="I1908" s="1127"/>
      <c r="J1908" s="1127"/>
      <c r="K1908" s="1127"/>
      <c r="L1908" s="1127"/>
    </row>
    <row r="1909" spans="2:12" x14ac:dyDescent="0.35">
      <c r="B1909" s="1122"/>
      <c r="C1909" s="111"/>
      <c r="D1909" s="111"/>
      <c r="E1909" s="111"/>
      <c r="F1909" s="1126"/>
      <c r="G1909" s="1124"/>
      <c r="H1909" s="1125"/>
      <c r="I1909" s="1127"/>
      <c r="J1909" s="1127"/>
      <c r="K1909" s="1127"/>
      <c r="L1909" s="1127"/>
    </row>
    <row r="1910" spans="2:12" x14ac:dyDescent="0.35">
      <c r="B1910" s="1122"/>
      <c r="C1910" s="111"/>
      <c r="D1910" s="111"/>
      <c r="E1910" s="111"/>
      <c r="F1910" s="1126"/>
      <c r="G1910" s="1124"/>
      <c r="H1910" s="1125"/>
      <c r="I1910" s="1127"/>
      <c r="J1910" s="1127"/>
      <c r="K1910" s="1127"/>
      <c r="L1910" s="1127"/>
    </row>
    <row r="1911" spans="2:12" x14ac:dyDescent="0.35">
      <c r="B1911" s="1122"/>
      <c r="C1911" s="111"/>
      <c r="D1911" s="111"/>
      <c r="E1911" s="111"/>
      <c r="F1911" s="1126"/>
      <c r="G1911" s="1124"/>
      <c r="H1911" s="1125"/>
      <c r="I1911" s="1127"/>
      <c r="J1911" s="1127"/>
      <c r="K1911" s="1127"/>
      <c r="L1911" s="1127"/>
    </row>
    <row r="1912" spans="2:12" x14ac:dyDescent="0.35">
      <c r="B1912" s="1122"/>
      <c r="C1912" s="111"/>
      <c r="D1912" s="111"/>
      <c r="E1912" s="111"/>
      <c r="F1912" s="1126"/>
      <c r="G1912" s="1124"/>
      <c r="H1912" s="1125"/>
      <c r="I1912" s="1127"/>
      <c r="J1912" s="1127"/>
      <c r="K1912" s="1127"/>
      <c r="L1912" s="1127"/>
    </row>
    <row r="1913" spans="2:12" x14ac:dyDescent="0.35">
      <c r="B1913" s="1122"/>
      <c r="C1913" s="111"/>
      <c r="D1913" s="111"/>
      <c r="E1913" s="111"/>
      <c r="F1913" s="1126"/>
      <c r="G1913" s="1124"/>
      <c r="H1913" s="1125"/>
      <c r="I1913" s="1127"/>
      <c r="J1913" s="1127"/>
      <c r="K1913" s="1127"/>
      <c r="L1913" s="1127"/>
    </row>
    <row r="1914" spans="2:12" x14ac:dyDescent="0.35">
      <c r="B1914" s="1122"/>
      <c r="C1914" s="111"/>
      <c r="D1914" s="111"/>
      <c r="E1914" s="111"/>
      <c r="F1914" s="1126"/>
      <c r="G1914" s="1124"/>
      <c r="H1914" s="1125"/>
      <c r="I1914" s="1127"/>
      <c r="J1914" s="1127"/>
      <c r="K1914" s="1127"/>
      <c r="L1914" s="1127"/>
    </row>
    <row r="1915" spans="2:12" x14ac:dyDescent="0.35">
      <c r="B1915" s="1122"/>
      <c r="C1915" s="111"/>
      <c r="D1915" s="111"/>
      <c r="E1915" s="111"/>
      <c r="F1915" s="1126"/>
      <c r="G1915" s="1124"/>
      <c r="H1915" s="1125"/>
      <c r="I1915" s="1127"/>
      <c r="J1915" s="1127"/>
      <c r="K1915" s="1127"/>
      <c r="L1915" s="1127"/>
    </row>
    <row r="1916" spans="2:12" x14ac:dyDescent="0.35">
      <c r="B1916" s="1122"/>
      <c r="C1916" s="111"/>
      <c r="D1916" s="111"/>
      <c r="E1916" s="111"/>
      <c r="F1916" s="1126"/>
      <c r="G1916" s="1124"/>
      <c r="H1916" s="1125"/>
      <c r="I1916" s="1127"/>
      <c r="J1916" s="1127"/>
      <c r="K1916" s="1127"/>
      <c r="L1916" s="1127"/>
    </row>
    <row r="1917" spans="2:12" x14ac:dyDescent="0.35">
      <c r="B1917" s="1122"/>
      <c r="C1917" s="111"/>
      <c r="D1917" s="111"/>
      <c r="E1917" s="111"/>
      <c r="F1917" s="1126"/>
      <c r="G1917" s="1124"/>
      <c r="H1917" s="1125"/>
      <c r="I1917" s="1127"/>
      <c r="J1917" s="1127"/>
      <c r="K1917" s="1127"/>
      <c r="L1917" s="1127"/>
    </row>
    <row r="1918" spans="2:12" x14ac:dyDescent="0.35">
      <c r="B1918" s="1122"/>
      <c r="C1918" s="111"/>
      <c r="D1918" s="111"/>
      <c r="E1918" s="111"/>
      <c r="F1918" s="1126"/>
      <c r="G1918" s="1124"/>
      <c r="H1918" s="1125"/>
      <c r="I1918" s="1127"/>
      <c r="J1918" s="1127"/>
      <c r="K1918" s="1127"/>
      <c r="L1918" s="1127"/>
    </row>
    <row r="1919" spans="2:12" x14ac:dyDescent="0.35">
      <c r="B1919" s="1122"/>
      <c r="C1919" s="111"/>
      <c r="D1919" s="111"/>
      <c r="E1919" s="111"/>
      <c r="F1919" s="1126"/>
      <c r="G1919" s="1124"/>
      <c r="H1919" s="1125"/>
      <c r="I1919" s="1127"/>
      <c r="J1919" s="1127"/>
      <c r="K1919" s="1127"/>
      <c r="L1919" s="1127"/>
    </row>
    <row r="1920" spans="2:12" x14ac:dyDescent="0.35">
      <c r="B1920" s="1122"/>
      <c r="C1920" s="111"/>
      <c r="D1920" s="111"/>
      <c r="E1920" s="111"/>
      <c r="F1920" s="1126"/>
      <c r="G1920" s="1124"/>
      <c r="H1920" s="1125"/>
      <c r="I1920" s="1127"/>
      <c r="J1920" s="1127"/>
      <c r="K1920" s="1127"/>
      <c r="L1920" s="1127"/>
    </row>
    <row r="1921" spans="2:12" x14ac:dyDescent="0.35">
      <c r="B1921" s="1122"/>
      <c r="C1921" s="111"/>
      <c r="D1921" s="111"/>
      <c r="E1921" s="111"/>
      <c r="F1921" s="1126"/>
      <c r="G1921" s="1124"/>
      <c r="H1921" s="1125"/>
      <c r="I1921" s="1127"/>
      <c r="J1921" s="1127"/>
      <c r="K1921" s="1127"/>
      <c r="L1921" s="1127"/>
    </row>
    <row r="1922" spans="2:12" x14ac:dyDescent="0.35">
      <c r="B1922" s="1122"/>
      <c r="C1922" s="111"/>
      <c r="D1922" s="111"/>
      <c r="E1922" s="111"/>
      <c r="F1922" s="1126"/>
      <c r="G1922" s="1124"/>
      <c r="H1922" s="1125"/>
      <c r="I1922" s="1127"/>
      <c r="J1922" s="1127"/>
      <c r="K1922" s="1127"/>
      <c r="L1922" s="1127"/>
    </row>
    <row r="1923" spans="2:12" x14ac:dyDescent="0.35">
      <c r="B1923" s="1122"/>
      <c r="C1923" s="111"/>
      <c r="D1923" s="111"/>
      <c r="E1923" s="111"/>
      <c r="F1923" s="1126"/>
      <c r="G1923" s="1124"/>
      <c r="H1923" s="1125"/>
      <c r="I1923" s="1127"/>
      <c r="J1923" s="1127"/>
      <c r="K1923" s="1127"/>
      <c r="L1923" s="1127"/>
    </row>
    <row r="1924" spans="2:12" x14ac:dyDescent="0.35">
      <c r="B1924" s="1122"/>
      <c r="C1924" s="111"/>
      <c r="D1924" s="111"/>
      <c r="E1924" s="111"/>
      <c r="F1924" s="1126"/>
      <c r="G1924" s="1124"/>
      <c r="H1924" s="1125"/>
      <c r="I1924" s="1127"/>
      <c r="J1924" s="1127"/>
      <c r="K1924" s="1127"/>
      <c r="L1924" s="1127"/>
    </row>
    <row r="1925" spans="2:12" x14ac:dyDescent="0.35">
      <c r="B1925" s="1122"/>
      <c r="C1925" s="111"/>
      <c r="D1925" s="111"/>
      <c r="E1925" s="111"/>
      <c r="F1925" s="1126"/>
      <c r="G1925" s="1124"/>
      <c r="H1925" s="1125"/>
      <c r="I1925" s="1127"/>
      <c r="J1925" s="1127"/>
      <c r="K1925" s="1127"/>
      <c r="L1925" s="1127"/>
    </row>
    <row r="1926" spans="2:12" x14ac:dyDescent="0.35">
      <c r="B1926" s="1122"/>
      <c r="C1926" s="111"/>
      <c r="D1926" s="111"/>
      <c r="E1926" s="111"/>
      <c r="F1926" s="1126"/>
      <c r="G1926" s="1124"/>
      <c r="H1926" s="1125"/>
      <c r="I1926" s="1127"/>
      <c r="J1926" s="1127"/>
      <c r="K1926" s="1127"/>
      <c r="L1926" s="1127"/>
    </row>
    <row r="1927" spans="2:12" x14ac:dyDescent="0.35">
      <c r="B1927" s="1122"/>
      <c r="C1927" s="111"/>
      <c r="D1927" s="111"/>
      <c r="E1927" s="111"/>
      <c r="F1927" s="1126"/>
      <c r="G1927" s="1124"/>
      <c r="H1927" s="1125"/>
      <c r="I1927" s="1127"/>
      <c r="J1927" s="1127"/>
      <c r="K1927" s="1127"/>
      <c r="L1927" s="1127"/>
    </row>
    <row r="1928" spans="2:12" x14ac:dyDescent="0.35">
      <c r="B1928" s="1122"/>
      <c r="C1928" s="111"/>
      <c r="D1928" s="111"/>
      <c r="E1928" s="111"/>
      <c r="F1928" s="1126"/>
      <c r="G1928" s="1124"/>
      <c r="H1928" s="1125"/>
      <c r="I1928" s="1127"/>
      <c r="J1928" s="1127"/>
      <c r="K1928" s="1127"/>
      <c r="L1928" s="1127"/>
    </row>
    <row r="1929" spans="2:12" x14ac:dyDescent="0.35">
      <c r="B1929" s="1122"/>
      <c r="C1929" s="111"/>
      <c r="D1929" s="111"/>
      <c r="E1929" s="111"/>
      <c r="F1929" s="1126"/>
      <c r="G1929" s="1124"/>
      <c r="H1929" s="1125"/>
      <c r="I1929" s="1127"/>
      <c r="J1929" s="1127"/>
      <c r="K1929" s="1127"/>
      <c r="L1929" s="1127"/>
    </row>
    <row r="1930" spans="2:12" x14ac:dyDescent="0.35">
      <c r="B1930" s="1122"/>
      <c r="C1930" s="111"/>
      <c r="D1930" s="111"/>
      <c r="E1930" s="111"/>
      <c r="F1930" s="1126"/>
      <c r="G1930" s="1124"/>
      <c r="H1930" s="1125"/>
      <c r="I1930" s="1127"/>
      <c r="J1930" s="1127"/>
      <c r="K1930" s="1127"/>
      <c r="L1930" s="1127"/>
    </row>
    <row r="1931" spans="2:12" x14ac:dyDescent="0.35">
      <c r="B1931" s="1122"/>
      <c r="C1931" s="111"/>
      <c r="D1931" s="111"/>
      <c r="E1931" s="111"/>
      <c r="F1931" s="1126"/>
      <c r="G1931" s="1124"/>
      <c r="H1931" s="1125"/>
      <c r="I1931" s="1127"/>
      <c r="J1931" s="1127"/>
      <c r="K1931" s="1127"/>
      <c r="L1931" s="1127"/>
    </row>
    <row r="1932" spans="2:12" x14ac:dyDescent="0.35">
      <c r="B1932" s="1122"/>
      <c r="C1932" s="111"/>
      <c r="D1932" s="111"/>
      <c r="E1932" s="111"/>
      <c r="F1932" s="1126"/>
      <c r="G1932" s="1124"/>
      <c r="H1932" s="1125"/>
      <c r="I1932" s="1127"/>
      <c r="J1932" s="1127"/>
      <c r="K1932" s="1127"/>
      <c r="L1932" s="1127"/>
    </row>
    <row r="1933" spans="2:12" x14ac:dyDescent="0.35">
      <c r="B1933" s="1122"/>
      <c r="C1933" s="111"/>
      <c r="D1933" s="111"/>
      <c r="E1933" s="111"/>
      <c r="F1933" s="1126"/>
      <c r="G1933" s="1124"/>
      <c r="H1933" s="1125"/>
      <c r="I1933" s="1127"/>
      <c r="J1933" s="1127"/>
      <c r="K1933" s="1127"/>
      <c r="L1933" s="1127"/>
    </row>
    <row r="1934" spans="2:12" x14ac:dyDescent="0.35">
      <c r="B1934" s="1122"/>
      <c r="C1934" s="111"/>
      <c r="D1934" s="111"/>
      <c r="E1934" s="111"/>
      <c r="F1934" s="1126"/>
      <c r="G1934" s="1124"/>
      <c r="H1934" s="1125"/>
      <c r="I1934" s="1127"/>
      <c r="J1934" s="1127"/>
      <c r="K1934" s="1127"/>
      <c r="L1934" s="1127"/>
    </row>
    <row r="1935" spans="2:12" x14ac:dyDescent="0.35">
      <c r="B1935" s="1122"/>
      <c r="C1935" s="111"/>
      <c r="D1935" s="111"/>
      <c r="E1935" s="111"/>
      <c r="F1935" s="1126"/>
      <c r="G1935" s="1124"/>
      <c r="H1935" s="1125"/>
      <c r="I1935" s="1127"/>
      <c r="J1935" s="1127"/>
      <c r="K1935" s="1127"/>
      <c r="L1935" s="1127"/>
    </row>
    <row r="1936" spans="2:12" x14ac:dyDescent="0.35">
      <c r="B1936" s="1122"/>
      <c r="C1936" s="111"/>
      <c r="D1936" s="111"/>
      <c r="E1936" s="111"/>
      <c r="F1936" s="1126"/>
      <c r="G1936" s="1124"/>
      <c r="H1936" s="1125"/>
      <c r="I1936" s="1127"/>
      <c r="J1936" s="1127"/>
      <c r="K1936" s="1127"/>
      <c r="L1936" s="1127"/>
    </row>
    <row r="1937" spans="2:12" x14ac:dyDescent="0.35">
      <c r="B1937" s="1122"/>
      <c r="C1937" s="111"/>
      <c r="D1937" s="111"/>
      <c r="E1937" s="111"/>
      <c r="F1937" s="1126"/>
      <c r="G1937" s="1124"/>
      <c r="H1937" s="1125"/>
      <c r="I1937" s="1127"/>
      <c r="J1937" s="1127"/>
      <c r="K1937" s="1127"/>
      <c r="L1937" s="1127"/>
    </row>
    <row r="1938" spans="2:12" x14ac:dyDescent="0.35">
      <c r="B1938" s="1122"/>
      <c r="C1938" s="111"/>
      <c r="D1938" s="111"/>
      <c r="E1938" s="111"/>
      <c r="F1938" s="1126"/>
      <c r="G1938" s="1124"/>
      <c r="H1938" s="1125"/>
      <c r="I1938" s="1127"/>
      <c r="J1938" s="1127"/>
      <c r="K1938" s="1127"/>
      <c r="L1938" s="1127"/>
    </row>
    <row r="1939" spans="2:12" x14ac:dyDescent="0.35">
      <c r="B1939" s="1122"/>
      <c r="C1939" s="111"/>
      <c r="D1939" s="111"/>
      <c r="E1939" s="111"/>
      <c r="F1939" s="1126"/>
      <c r="G1939" s="1124"/>
      <c r="H1939" s="1125"/>
      <c r="I1939" s="1127"/>
      <c r="J1939" s="1127"/>
      <c r="K1939" s="1127"/>
      <c r="L1939" s="1127"/>
    </row>
    <row r="1940" spans="2:12" x14ac:dyDescent="0.35">
      <c r="B1940" s="1122"/>
      <c r="C1940" s="111"/>
      <c r="D1940" s="111"/>
      <c r="E1940" s="111"/>
      <c r="F1940" s="1126"/>
      <c r="G1940" s="1124"/>
      <c r="H1940" s="1125"/>
      <c r="I1940" s="1127"/>
      <c r="J1940" s="1127"/>
      <c r="K1940" s="1127"/>
      <c r="L1940" s="1127"/>
    </row>
    <row r="1941" spans="2:12" x14ac:dyDescent="0.35">
      <c r="B1941" s="1122"/>
      <c r="C1941" s="111"/>
      <c r="D1941" s="111"/>
      <c r="E1941" s="111"/>
      <c r="F1941" s="1126"/>
      <c r="G1941" s="1124"/>
      <c r="H1941" s="1125"/>
      <c r="I1941" s="1127"/>
      <c r="J1941" s="1127"/>
      <c r="K1941" s="1127"/>
      <c r="L1941" s="1127"/>
    </row>
    <row r="1942" spans="2:12" x14ac:dyDescent="0.35">
      <c r="B1942" s="1122"/>
      <c r="C1942" s="111"/>
      <c r="D1942" s="111"/>
      <c r="E1942" s="111"/>
      <c r="F1942" s="1126"/>
      <c r="G1942" s="1124"/>
      <c r="H1942" s="1125"/>
      <c r="I1942" s="1127"/>
      <c r="J1942" s="1127"/>
      <c r="K1942" s="1127"/>
      <c r="L1942" s="1127"/>
    </row>
    <row r="1943" spans="2:12" x14ac:dyDescent="0.35">
      <c r="B1943" s="1122"/>
      <c r="C1943" s="111"/>
      <c r="D1943" s="111"/>
      <c r="E1943" s="111"/>
      <c r="F1943" s="1126"/>
      <c r="G1943" s="1124"/>
      <c r="H1943" s="1125"/>
      <c r="I1943" s="1127"/>
      <c r="J1943" s="1127"/>
      <c r="K1943" s="1127"/>
      <c r="L1943" s="1127"/>
    </row>
    <row r="1944" spans="2:12" x14ac:dyDescent="0.35">
      <c r="B1944" s="1122"/>
      <c r="C1944" s="111"/>
      <c r="D1944" s="111"/>
      <c r="E1944" s="111"/>
      <c r="F1944" s="1126"/>
      <c r="G1944" s="1124"/>
      <c r="H1944" s="1125"/>
      <c r="I1944" s="1127"/>
      <c r="J1944" s="1127"/>
      <c r="K1944" s="1127"/>
      <c r="L1944" s="1127"/>
    </row>
    <row r="1945" spans="2:12" x14ac:dyDescent="0.35">
      <c r="B1945" s="1122"/>
      <c r="C1945" s="111"/>
      <c r="D1945" s="111"/>
      <c r="E1945" s="111"/>
      <c r="F1945" s="1126"/>
      <c r="G1945" s="1124"/>
      <c r="H1945" s="1125"/>
      <c r="I1945" s="1127"/>
      <c r="J1945" s="1127"/>
      <c r="K1945" s="1127"/>
      <c r="L1945" s="1127"/>
    </row>
    <row r="1946" spans="2:12" x14ac:dyDescent="0.35">
      <c r="B1946" s="1122"/>
      <c r="C1946" s="111"/>
      <c r="D1946" s="111"/>
      <c r="E1946" s="111"/>
      <c r="F1946" s="1126"/>
      <c r="G1946" s="1124"/>
      <c r="H1946" s="1125"/>
      <c r="I1946" s="1127"/>
      <c r="J1946" s="1127"/>
      <c r="K1946" s="1127"/>
      <c r="L1946" s="1127"/>
    </row>
    <row r="1947" spans="2:12" x14ac:dyDescent="0.35">
      <c r="B1947" s="1122"/>
      <c r="C1947" s="111"/>
      <c r="D1947" s="111"/>
      <c r="E1947" s="111"/>
      <c r="F1947" s="1126"/>
      <c r="G1947" s="1124"/>
      <c r="H1947" s="1125"/>
      <c r="I1947" s="1127"/>
      <c r="J1947" s="1127"/>
      <c r="K1947" s="1127"/>
      <c r="L1947" s="1127"/>
    </row>
    <row r="1948" spans="2:12" x14ac:dyDescent="0.35">
      <c r="B1948" s="1122"/>
      <c r="C1948" s="111"/>
      <c r="D1948" s="111"/>
      <c r="E1948" s="111"/>
      <c r="F1948" s="1126"/>
      <c r="G1948" s="1124"/>
      <c r="H1948" s="1125"/>
      <c r="I1948" s="1127"/>
      <c r="J1948" s="1127"/>
      <c r="K1948" s="1127"/>
      <c r="L1948" s="1127"/>
    </row>
    <row r="1949" spans="2:12" x14ac:dyDescent="0.35">
      <c r="B1949" s="1122"/>
      <c r="C1949" s="111"/>
      <c r="D1949" s="111"/>
      <c r="E1949" s="111"/>
      <c r="F1949" s="1126"/>
      <c r="G1949" s="1124"/>
      <c r="H1949" s="1125"/>
      <c r="I1949" s="1127"/>
      <c r="J1949" s="1127"/>
      <c r="K1949" s="1127"/>
      <c r="L1949" s="1127"/>
    </row>
    <row r="1950" spans="2:12" x14ac:dyDescent="0.35">
      <c r="B1950" s="1122"/>
      <c r="C1950" s="111"/>
      <c r="D1950" s="111"/>
      <c r="E1950" s="111"/>
      <c r="F1950" s="1126"/>
      <c r="G1950" s="1124"/>
      <c r="H1950" s="1125"/>
      <c r="I1950" s="1127"/>
      <c r="J1950" s="1127"/>
      <c r="K1950" s="1127"/>
      <c r="L1950" s="1127"/>
    </row>
    <row r="1951" spans="2:12" x14ac:dyDescent="0.35">
      <c r="B1951" s="1122"/>
      <c r="C1951" s="111"/>
      <c r="D1951" s="111"/>
      <c r="E1951" s="111"/>
      <c r="F1951" s="1126"/>
      <c r="G1951" s="1124"/>
      <c r="H1951" s="1125"/>
      <c r="I1951" s="1127"/>
      <c r="J1951" s="1127"/>
      <c r="K1951" s="1127"/>
      <c r="L1951" s="1127"/>
    </row>
    <row r="1952" spans="2:12" x14ac:dyDescent="0.35">
      <c r="B1952" s="1122"/>
      <c r="C1952" s="111"/>
      <c r="D1952" s="111"/>
      <c r="E1952" s="111"/>
      <c r="F1952" s="1126"/>
      <c r="G1952" s="1124"/>
      <c r="H1952" s="1125"/>
      <c r="I1952" s="1127"/>
      <c r="J1952" s="1127"/>
      <c r="K1952" s="1127"/>
      <c r="L1952" s="1127"/>
    </row>
    <row r="1953" spans="2:12" x14ac:dyDescent="0.35">
      <c r="B1953" s="1122"/>
      <c r="C1953" s="111"/>
      <c r="D1953" s="111"/>
      <c r="E1953" s="111"/>
      <c r="F1953" s="1126"/>
      <c r="G1953" s="1124"/>
      <c r="H1953" s="1125"/>
      <c r="I1953" s="1127"/>
      <c r="J1953" s="1127"/>
      <c r="K1953" s="1127"/>
      <c r="L1953" s="1127"/>
    </row>
    <row r="1954" spans="2:12" x14ac:dyDescent="0.35">
      <c r="B1954" s="1122"/>
      <c r="C1954" s="111"/>
      <c r="D1954" s="111"/>
      <c r="E1954" s="111"/>
      <c r="F1954" s="1126"/>
      <c r="G1954" s="1124"/>
      <c r="H1954" s="1125"/>
      <c r="I1954" s="1127"/>
      <c r="J1954" s="1127"/>
      <c r="K1954" s="1127"/>
      <c r="L1954" s="1127"/>
    </row>
    <row r="1955" spans="2:12" x14ac:dyDescent="0.35">
      <c r="B1955" s="1122"/>
      <c r="C1955" s="111"/>
      <c r="D1955" s="111"/>
      <c r="E1955" s="111"/>
      <c r="F1955" s="1126"/>
      <c r="G1955" s="1124"/>
      <c r="H1955" s="1125"/>
      <c r="I1955" s="1127"/>
      <c r="J1955" s="1127"/>
      <c r="K1955" s="1127"/>
      <c r="L1955" s="1127"/>
    </row>
    <row r="1956" spans="2:12" x14ac:dyDescent="0.35">
      <c r="B1956" s="1122"/>
      <c r="C1956" s="111"/>
      <c r="D1956" s="111"/>
      <c r="E1956" s="111"/>
      <c r="F1956" s="1126"/>
      <c r="G1956" s="1124"/>
      <c r="H1956" s="1125"/>
      <c r="I1956" s="1127"/>
      <c r="J1956" s="1127"/>
      <c r="K1956" s="1127"/>
      <c r="L1956" s="1127"/>
    </row>
    <row r="1957" spans="2:12" x14ac:dyDescent="0.35">
      <c r="B1957" s="1122"/>
      <c r="C1957" s="111"/>
      <c r="D1957" s="111"/>
      <c r="E1957" s="111"/>
      <c r="F1957" s="1126"/>
      <c r="G1957" s="1124"/>
      <c r="H1957" s="1125"/>
      <c r="I1957" s="1127"/>
      <c r="J1957" s="1127"/>
      <c r="K1957" s="1127"/>
      <c r="L1957" s="1127"/>
    </row>
    <row r="1958" spans="2:12" x14ac:dyDescent="0.35">
      <c r="B1958" s="1122"/>
      <c r="C1958" s="111"/>
      <c r="D1958" s="111"/>
      <c r="E1958" s="111"/>
      <c r="F1958" s="1126"/>
      <c r="G1958" s="1124"/>
      <c r="H1958" s="1125"/>
      <c r="I1958" s="1127"/>
      <c r="J1958" s="1127"/>
      <c r="K1958" s="1127"/>
      <c r="L1958" s="1127"/>
    </row>
    <row r="1959" spans="2:12" x14ac:dyDescent="0.35">
      <c r="B1959" s="1122"/>
      <c r="C1959" s="111"/>
      <c r="D1959" s="111"/>
      <c r="E1959" s="111"/>
      <c r="F1959" s="1126"/>
      <c r="G1959" s="1124"/>
      <c r="H1959" s="1125"/>
      <c r="I1959" s="1127"/>
      <c r="J1959" s="1127"/>
      <c r="K1959" s="1127"/>
      <c r="L1959" s="1127"/>
    </row>
    <row r="1960" spans="2:12" x14ac:dyDescent="0.35">
      <c r="B1960" s="1122"/>
      <c r="C1960" s="111"/>
      <c r="D1960" s="111"/>
      <c r="E1960" s="111"/>
      <c r="F1960" s="1126"/>
      <c r="G1960" s="1124"/>
      <c r="H1960" s="1125"/>
      <c r="I1960" s="1127"/>
      <c r="J1960" s="1127"/>
      <c r="K1960" s="1127"/>
      <c r="L1960" s="1127"/>
    </row>
    <row r="1961" spans="2:12" x14ac:dyDescent="0.35">
      <c r="B1961" s="1122"/>
      <c r="C1961" s="111"/>
      <c r="D1961" s="111"/>
      <c r="E1961" s="111"/>
      <c r="F1961" s="1126"/>
      <c r="G1961" s="1124"/>
      <c r="H1961" s="1125"/>
      <c r="I1961" s="1127"/>
      <c r="J1961" s="1127"/>
      <c r="K1961" s="1127"/>
      <c r="L1961" s="1127"/>
    </row>
    <row r="1962" spans="2:12" x14ac:dyDescent="0.35">
      <c r="B1962" s="1122"/>
      <c r="C1962" s="111"/>
      <c r="D1962" s="111"/>
      <c r="E1962" s="111"/>
      <c r="F1962" s="1126"/>
      <c r="G1962" s="1124"/>
      <c r="H1962" s="1125"/>
      <c r="I1962" s="1127"/>
      <c r="J1962" s="1127"/>
      <c r="K1962" s="1127"/>
      <c r="L1962" s="1127"/>
    </row>
    <row r="1963" spans="2:12" x14ac:dyDescent="0.35">
      <c r="B1963" s="1122"/>
      <c r="C1963" s="111"/>
      <c r="D1963" s="111"/>
      <c r="E1963" s="111"/>
      <c r="F1963" s="1126"/>
      <c r="G1963" s="1124"/>
      <c r="H1963" s="1125"/>
      <c r="I1963" s="1127"/>
      <c r="J1963" s="1127"/>
      <c r="K1963" s="1127"/>
      <c r="L1963" s="1127"/>
    </row>
    <row r="1964" spans="2:12" x14ac:dyDescent="0.35">
      <c r="B1964" s="1122"/>
      <c r="C1964" s="111"/>
      <c r="D1964" s="111"/>
      <c r="E1964" s="111"/>
      <c r="F1964" s="1126"/>
      <c r="G1964" s="1124"/>
      <c r="H1964" s="1125"/>
      <c r="I1964" s="1127"/>
      <c r="J1964" s="1127"/>
      <c r="K1964" s="1127"/>
      <c r="L1964" s="1127"/>
    </row>
    <row r="1965" spans="2:12" x14ac:dyDescent="0.35">
      <c r="B1965" s="1122"/>
      <c r="C1965" s="111"/>
      <c r="D1965" s="111"/>
      <c r="E1965" s="111"/>
      <c r="F1965" s="1126"/>
      <c r="G1965" s="1124"/>
      <c r="H1965" s="1125"/>
      <c r="I1965" s="1127"/>
      <c r="J1965" s="1127"/>
      <c r="K1965" s="1127"/>
      <c r="L1965" s="1127"/>
    </row>
    <row r="1966" spans="2:12" x14ac:dyDescent="0.35">
      <c r="B1966" s="1122"/>
      <c r="C1966" s="111"/>
      <c r="D1966" s="111"/>
      <c r="E1966" s="111"/>
      <c r="F1966" s="1126"/>
      <c r="G1966" s="1124"/>
      <c r="H1966" s="1125"/>
      <c r="I1966" s="1127"/>
      <c r="J1966" s="1127"/>
      <c r="K1966" s="1127"/>
      <c r="L1966" s="1127"/>
    </row>
    <row r="1967" spans="2:12" x14ac:dyDescent="0.35">
      <c r="B1967" s="1122"/>
      <c r="C1967" s="111"/>
      <c r="D1967" s="111"/>
      <c r="E1967" s="111"/>
      <c r="F1967" s="1126"/>
      <c r="G1967" s="1124"/>
      <c r="H1967" s="1125"/>
      <c r="I1967" s="1127"/>
      <c r="J1967" s="1127"/>
      <c r="K1967" s="1127"/>
      <c r="L1967" s="1127"/>
    </row>
    <row r="1968" spans="2:12" x14ac:dyDescent="0.35">
      <c r="B1968" s="1122"/>
      <c r="C1968" s="111"/>
      <c r="D1968" s="111"/>
      <c r="E1968" s="111"/>
      <c r="F1968" s="1126"/>
      <c r="G1968" s="1124"/>
      <c r="H1968" s="1125"/>
      <c r="I1968" s="1127"/>
      <c r="J1968" s="1127"/>
      <c r="K1968" s="1127"/>
      <c r="L1968" s="1127"/>
    </row>
    <row r="1969" spans="2:12" x14ac:dyDescent="0.35">
      <c r="B1969" s="1122"/>
      <c r="C1969" s="111"/>
      <c r="D1969" s="111"/>
      <c r="E1969" s="111"/>
      <c r="F1969" s="1126"/>
      <c r="G1969" s="1124"/>
      <c r="H1969" s="1125"/>
      <c r="I1969" s="1127"/>
      <c r="J1969" s="1127"/>
      <c r="K1969" s="1127"/>
      <c r="L1969" s="1127"/>
    </row>
    <row r="1970" spans="2:12" x14ac:dyDescent="0.35">
      <c r="B1970" s="1122"/>
      <c r="C1970" s="111"/>
      <c r="D1970" s="111"/>
      <c r="E1970" s="111"/>
      <c r="F1970" s="1126"/>
      <c r="G1970" s="1124"/>
      <c r="H1970" s="1125"/>
      <c r="I1970" s="1127"/>
      <c r="J1970" s="1127"/>
      <c r="K1970" s="1127"/>
      <c r="L1970" s="1127"/>
    </row>
    <row r="1971" spans="2:12" x14ac:dyDescent="0.35">
      <c r="B1971" s="1122"/>
      <c r="C1971" s="111"/>
      <c r="D1971" s="111"/>
      <c r="E1971" s="111"/>
      <c r="F1971" s="1126"/>
      <c r="G1971" s="1124"/>
      <c r="H1971" s="1125"/>
      <c r="I1971" s="1127"/>
      <c r="J1971" s="1127"/>
      <c r="K1971" s="1127"/>
      <c r="L1971" s="1127"/>
    </row>
    <row r="1972" spans="2:12" x14ac:dyDescent="0.35">
      <c r="B1972" s="1122"/>
      <c r="C1972" s="111"/>
      <c r="D1972" s="111"/>
      <c r="E1972" s="111"/>
      <c r="F1972" s="1126"/>
      <c r="G1972" s="1124"/>
      <c r="H1972" s="1125"/>
      <c r="I1972" s="1127"/>
      <c r="J1972" s="1127"/>
      <c r="K1972" s="1127"/>
      <c r="L1972" s="1127"/>
    </row>
    <row r="1973" spans="2:12" x14ac:dyDescent="0.35">
      <c r="B1973" s="1122"/>
      <c r="C1973" s="111"/>
      <c r="D1973" s="111"/>
      <c r="E1973" s="111"/>
      <c r="F1973" s="1126"/>
      <c r="G1973" s="1124"/>
      <c r="H1973" s="1125"/>
      <c r="I1973" s="1127"/>
      <c r="J1973" s="1127"/>
      <c r="K1973" s="1127"/>
      <c r="L1973" s="1127"/>
    </row>
    <row r="1974" spans="2:12" x14ac:dyDescent="0.35">
      <c r="B1974" s="1122"/>
      <c r="C1974" s="111"/>
      <c r="D1974" s="111"/>
      <c r="E1974" s="111"/>
      <c r="F1974" s="1126"/>
      <c r="G1974" s="1124"/>
      <c r="H1974" s="1125"/>
      <c r="I1974" s="1127"/>
      <c r="J1974" s="1127"/>
      <c r="K1974" s="1127"/>
      <c r="L1974" s="1127"/>
    </row>
    <row r="1975" spans="2:12" x14ac:dyDescent="0.35">
      <c r="B1975" s="1122"/>
      <c r="C1975" s="111"/>
      <c r="D1975" s="111"/>
      <c r="E1975" s="111"/>
      <c r="F1975" s="1126"/>
      <c r="G1975" s="1124"/>
      <c r="H1975" s="1125"/>
      <c r="I1975" s="1127"/>
      <c r="J1975" s="1127"/>
      <c r="K1975" s="1127"/>
      <c r="L1975" s="1127"/>
    </row>
    <row r="1976" spans="2:12" x14ac:dyDescent="0.35">
      <c r="B1976" s="1122"/>
      <c r="C1976" s="111"/>
      <c r="D1976" s="111"/>
      <c r="E1976" s="111"/>
      <c r="F1976" s="1126"/>
      <c r="G1976" s="1124"/>
      <c r="H1976" s="1125"/>
      <c r="I1976" s="1127"/>
      <c r="J1976" s="1127"/>
      <c r="K1976" s="1127"/>
      <c r="L1976" s="1127"/>
    </row>
    <row r="1977" spans="2:12" x14ac:dyDescent="0.35">
      <c r="B1977" s="1122"/>
      <c r="C1977" s="111"/>
      <c r="D1977" s="111"/>
      <c r="E1977" s="111"/>
      <c r="F1977" s="1126"/>
      <c r="G1977" s="1124"/>
      <c r="H1977" s="1125"/>
      <c r="I1977" s="1127"/>
      <c r="J1977" s="1127"/>
      <c r="K1977" s="1127"/>
      <c r="L1977" s="1127"/>
    </row>
    <row r="1978" spans="2:12" x14ac:dyDescent="0.35">
      <c r="B1978" s="1122"/>
      <c r="C1978" s="111"/>
      <c r="D1978" s="111"/>
      <c r="E1978" s="111"/>
      <c r="F1978" s="1126"/>
      <c r="G1978" s="1124"/>
      <c r="H1978" s="1125"/>
      <c r="I1978" s="1127"/>
      <c r="J1978" s="1127"/>
      <c r="K1978" s="1127"/>
      <c r="L1978" s="1127"/>
    </row>
    <row r="1979" spans="2:12" x14ac:dyDescent="0.35">
      <c r="B1979" s="1122"/>
      <c r="C1979" s="111"/>
      <c r="D1979" s="111"/>
      <c r="E1979" s="111"/>
      <c r="F1979" s="1126"/>
      <c r="G1979" s="1124"/>
      <c r="H1979" s="1125"/>
      <c r="I1979" s="1127"/>
      <c r="J1979" s="1127"/>
      <c r="K1979" s="1127"/>
      <c r="L1979" s="1127"/>
    </row>
    <row r="1980" spans="2:12" x14ac:dyDescent="0.35">
      <c r="B1980" s="1122"/>
      <c r="C1980" s="111"/>
      <c r="D1980" s="111"/>
      <c r="E1980" s="111"/>
      <c r="F1980" s="1126"/>
      <c r="G1980" s="1124"/>
      <c r="H1980" s="1125"/>
      <c r="I1980" s="1127"/>
      <c r="J1980" s="1127"/>
      <c r="K1980" s="1127"/>
      <c r="L1980" s="1127"/>
    </row>
    <row r="1981" spans="2:12" x14ac:dyDescent="0.35">
      <c r="B1981" s="1122"/>
      <c r="C1981" s="111"/>
      <c r="D1981" s="111"/>
      <c r="E1981" s="111"/>
      <c r="F1981" s="1126"/>
      <c r="G1981" s="1124"/>
      <c r="H1981" s="1125"/>
      <c r="I1981" s="1127"/>
      <c r="J1981" s="1127"/>
      <c r="K1981" s="1127"/>
      <c r="L1981" s="1127"/>
    </row>
    <row r="1982" spans="2:12" x14ac:dyDescent="0.35">
      <c r="B1982" s="1122"/>
      <c r="C1982" s="111"/>
      <c r="D1982" s="111"/>
      <c r="E1982" s="111"/>
      <c r="F1982" s="1126"/>
      <c r="G1982" s="1124"/>
      <c r="H1982" s="1125"/>
      <c r="I1982" s="1127"/>
      <c r="J1982" s="1127"/>
      <c r="K1982" s="1127"/>
      <c r="L1982" s="1127"/>
    </row>
    <row r="1983" spans="2:12" x14ac:dyDescent="0.35">
      <c r="B1983" s="1122"/>
      <c r="C1983" s="111"/>
      <c r="D1983" s="111"/>
      <c r="E1983" s="111"/>
      <c r="F1983" s="1126"/>
      <c r="G1983" s="1124"/>
      <c r="H1983" s="1125"/>
      <c r="I1983" s="1127"/>
      <c r="J1983" s="1127"/>
      <c r="K1983" s="1127"/>
      <c r="L1983" s="1127"/>
    </row>
    <row r="1984" spans="2:12" x14ac:dyDescent="0.35">
      <c r="B1984" s="1122"/>
      <c r="C1984" s="111"/>
      <c r="D1984" s="111"/>
      <c r="E1984" s="111"/>
      <c r="F1984" s="1126"/>
      <c r="G1984" s="1124"/>
      <c r="H1984" s="1125"/>
      <c r="I1984" s="1127"/>
      <c r="J1984" s="1127"/>
      <c r="K1984" s="1127"/>
      <c r="L1984" s="1127"/>
    </row>
    <row r="1985" spans="2:12" x14ac:dyDescent="0.35">
      <c r="B1985" s="1122"/>
      <c r="C1985" s="111"/>
      <c r="D1985" s="111"/>
      <c r="E1985" s="111"/>
      <c r="F1985" s="1126"/>
      <c r="G1985" s="1124"/>
      <c r="H1985" s="1125"/>
      <c r="I1985" s="1127"/>
      <c r="J1985" s="1127"/>
      <c r="K1985" s="1127"/>
      <c r="L1985" s="1127"/>
    </row>
    <row r="1986" spans="2:12" x14ac:dyDescent="0.35">
      <c r="B1986" s="1122"/>
      <c r="C1986" s="111"/>
      <c r="D1986" s="111"/>
      <c r="E1986" s="111"/>
      <c r="F1986" s="1126"/>
      <c r="G1986" s="1124"/>
      <c r="H1986" s="1125"/>
      <c r="I1986" s="1127"/>
      <c r="J1986" s="1127"/>
      <c r="K1986" s="1127"/>
      <c r="L1986" s="1127"/>
    </row>
    <row r="1987" spans="2:12" x14ac:dyDescent="0.35">
      <c r="B1987" s="1122"/>
      <c r="C1987" s="111"/>
      <c r="D1987" s="111"/>
      <c r="E1987" s="111"/>
      <c r="F1987" s="1126"/>
      <c r="G1987" s="1124"/>
      <c r="H1987" s="1125"/>
      <c r="I1987" s="1127"/>
      <c r="J1987" s="1127"/>
      <c r="K1987" s="1127"/>
      <c r="L1987" s="1127"/>
    </row>
  </sheetData>
  <mergeCells count="1505">
    <mergeCell ref="G12:G13"/>
    <mergeCell ref="H12:H13"/>
    <mergeCell ref="B16:B20"/>
    <mergeCell ref="C16:C20"/>
    <mergeCell ref="D16:D20"/>
    <mergeCell ref="E16:E20"/>
    <mergeCell ref="F16:F20"/>
    <mergeCell ref="G17:G18"/>
    <mergeCell ref="H17:H18"/>
    <mergeCell ref="E6:E10"/>
    <mergeCell ref="F6:F10"/>
    <mergeCell ref="B11:B15"/>
    <mergeCell ref="C11:C15"/>
    <mergeCell ref="D11:D15"/>
    <mergeCell ref="E11:E15"/>
    <mergeCell ref="F11:F15"/>
    <mergeCell ref="B1:H1"/>
    <mergeCell ref="B2:H2"/>
    <mergeCell ref="B3:C3"/>
    <mergeCell ref="G3:H3"/>
    <mergeCell ref="B4:H4"/>
    <mergeCell ref="B5:H5"/>
    <mergeCell ref="B6:B10"/>
    <mergeCell ref="C6:C10"/>
    <mergeCell ref="D6:D10"/>
    <mergeCell ref="B31:B35"/>
    <mergeCell ref="C31:C35"/>
    <mergeCell ref="D31:D35"/>
    <mergeCell ref="E31:E35"/>
    <mergeCell ref="F31:F35"/>
    <mergeCell ref="B36:B40"/>
    <mergeCell ref="C36:C40"/>
    <mergeCell ref="D36:D40"/>
    <mergeCell ref="E36:E40"/>
    <mergeCell ref="F36:F40"/>
    <mergeCell ref="H21:H23"/>
    <mergeCell ref="G24:G25"/>
    <mergeCell ref="H24:H25"/>
    <mergeCell ref="B26:B30"/>
    <mergeCell ref="C26:C30"/>
    <mergeCell ref="D26:D30"/>
    <mergeCell ref="E26:E30"/>
    <mergeCell ref="F26:F30"/>
    <mergeCell ref="G27:G29"/>
    <mergeCell ref="H27:H29"/>
    <mergeCell ref="B21:B25"/>
    <mergeCell ref="C21:C25"/>
    <mergeCell ref="D21:D25"/>
    <mergeCell ref="E21:E25"/>
    <mergeCell ref="F21:F25"/>
    <mergeCell ref="G21:G23"/>
    <mergeCell ref="H45:H46"/>
    <mergeCell ref="B49:B53"/>
    <mergeCell ref="C49:C53"/>
    <mergeCell ref="D49:D53"/>
    <mergeCell ref="E49:E53"/>
    <mergeCell ref="F49:F53"/>
    <mergeCell ref="G49:G50"/>
    <mergeCell ref="H49:H50"/>
    <mergeCell ref="G51:G52"/>
    <mergeCell ref="H51:H52"/>
    <mergeCell ref="G37:G39"/>
    <mergeCell ref="H37:H39"/>
    <mergeCell ref="B41:B46"/>
    <mergeCell ref="C41:C46"/>
    <mergeCell ref="D41:D46"/>
    <mergeCell ref="E41:E46"/>
    <mergeCell ref="F41:F46"/>
    <mergeCell ref="G41:G43"/>
    <mergeCell ref="H41:H43"/>
    <mergeCell ref="G45:G46"/>
    <mergeCell ref="B64:B68"/>
    <mergeCell ref="C64:C68"/>
    <mergeCell ref="D64:D68"/>
    <mergeCell ref="E64:E68"/>
    <mergeCell ref="F64:F68"/>
    <mergeCell ref="B69:B73"/>
    <mergeCell ref="C69:C73"/>
    <mergeCell ref="D69:D73"/>
    <mergeCell ref="E69:E73"/>
    <mergeCell ref="F69:F73"/>
    <mergeCell ref="H55:H57"/>
    <mergeCell ref="B59:B63"/>
    <mergeCell ref="C59:C63"/>
    <mergeCell ref="D59:D63"/>
    <mergeCell ref="E59:E63"/>
    <mergeCell ref="F59:F63"/>
    <mergeCell ref="G60:G61"/>
    <mergeCell ref="H60:H61"/>
    <mergeCell ref="B54:B58"/>
    <mergeCell ref="C54:C58"/>
    <mergeCell ref="D54:D58"/>
    <mergeCell ref="E54:E58"/>
    <mergeCell ref="F54:F58"/>
    <mergeCell ref="G55:G57"/>
    <mergeCell ref="H84:H85"/>
    <mergeCell ref="G86:G87"/>
    <mergeCell ref="H86:H87"/>
    <mergeCell ref="B89:B93"/>
    <mergeCell ref="C89:C93"/>
    <mergeCell ref="D89:D93"/>
    <mergeCell ref="E89:E93"/>
    <mergeCell ref="F89:F93"/>
    <mergeCell ref="G89:G91"/>
    <mergeCell ref="H89:H91"/>
    <mergeCell ref="B84:B88"/>
    <mergeCell ref="C84:C88"/>
    <mergeCell ref="D84:D88"/>
    <mergeCell ref="E84:E88"/>
    <mergeCell ref="F84:F88"/>
    <mergeCell ref="G84:G85"/>
    <mergeCell ref="H75:H76"/>
    <mergeCell ref="B79:B83"/>
    <mergeCell ref="C79:C83"/>
    <mergeCell ref="D79:D83"/>
    <mergeCell ref="E79:E83"/>
    <mergeCell ref="F79:F83"/>
    <mergeCell ref="B74:B78"/>
    <mergeCell ref="C74:C78"/>
    <mergeCell ref="D74:D78"/>
    <mergeCell ref="E74:E78"/>
    <mergeCell ref="F74:F78"/>
    <mergeCell ref="G75:G76"/>
    <mergeCell ref="H96:H97"/>
    <mergeCell ref="B99:H99"/>
    <mergeCell ref="B100:B104"/>
    <mergeCell ref="C100:C104"/>
    <mergeCell ref="D100:D104"/>
    <mergeCell ref="E100:E104"/>
    <mergeCell ref="F100:F104"/>
    <mergeCell ref="G92:G93"/>
    <mergeCell ref="H92:H93"/>
    <mergeCell ref="B94:B98"/>
    <mergeCell ref="C94:C98"/>
    <mergeCell ref="D94:D98"/>
    <mergeCell ref="E94:E98"/>
    <mergeCell ref="F94:F98"/>
    <mergeCell ref="G94:G95"/>
    <mergeCell ref="H94:H95"/>
    <mergeCell ref="G96:G97"/>
    <mergeCell ref="G111:G112"/>
    <mergeCell ref="H111:H112"/>
    <mergeCell ref="B115:B119"/>
    <mergeCell ref="C115:C119"/>
    <mergeCell ref="D115:D119"/>
    <mergeCell ref="E115:E119"/>
    <mergeCell ref="F115:F119"/>
    <mergeCell ref="G115:G116"/>
    <mergeCell ref="H115:H116"/>
    <mergeCell ref="G117:G118"/>
    <mergeCell ref="B105:B109"/>
    <mergeCell ref="C105:C109"/>
    <mergeCell ref="D105:D109"/>
    <mergeCell ref="E105:E109"/>
    <mergeCell ref="F105:F109"/>
    <mergeCell ref="B110:B114"/>
    <mergeCell ref="C110:C114"/>
    <mergeCell ref="D110:D114"/>
    <mergeCell ref="E110:E114"/>
    <mergeCell ref="F110:F114"/>
    <mergeCell ref="H125:H126"/>
    <mergeCell ref="G127:G128"/>
    <mergeCell ref="H127:H128"/>
    <mergeCell ref="B130:B134"/>
    <mergeCell ref="C130:C134"/>
    <mergeCell ref="D130:D134"/>
    <mergeCell ref="E130:E134"/>
    <mergeCell ref="F130:F134"/>
    <mergeCell ref="G131:G133"/>
    <mergeCell ref="H131:H133"/>
    <mergeCell ref="B125:B129"/>
    <mergeCell ref="C125:C129"/>
    <mergeCell ref="D125:D129"/>
    <mergeCell ref="E125:E129"/>
    <mergeCell ref="F125:F129"/>
    <mergeCell ref="G125:G126"/>
    <mergeCell ref="H117:H118"/>
    <mergeCell ref="B120:B124"/>
    <mergeCell ref="C120:C124"/>
    <mergeCell ref="D120:D124"/>
    <mergeCell ref="E120:E124"/>
    <mergeCell ref="F120:F124"/>
    <mergeCell ref="G140:G141"/>
    <mergeCell ref="H140:H141"/>
    <mergeCell ref="G142:G143"/>
    <mergeCell ref="H142:H143"/>
    <mergeCell ref="B145:B149"/>
    <mergeCell ref="C145:C149"/>
    <mergeCell ref="D145:D149"/>
    <mergeCell ref="E145:E149"/>
    <mergeCell ref="F145:F149"/>
    <mergeCell ref="B135:B139"/>
    <mergeCell ref="C135:C139"/>
    <mergeCell ref="D135:D139"/>
    <mergeCell ref="E135:E139"/>
    <mergeCell ref="F135:F139"/>
    <mergeCell ref="B140:B144"/>
    <mergeCell ref="C140:C144"/>
    <mergeCell ref="D140:D144"/>
    <mergeCell ref="E140:E144"/>
    <mergeCell ref="F140:F144"/>
    <mergeCell ref="G155:G156"/>
    <mergeCell ref="H155:H156"/>
    <mergeCell ref="G157:G158"/>
    <mergeCell ref="H157:H158"/>
    <mergeCell ref="A160:A243"/>
    <mergeCell ref="B160:H160"/>
    <mergeCell ref="B161:H161"/>
    <mergeCell ref="B162:B166"/>
    <mergeCell ref="C162:C166"/>
    <mergeCell ref="D162:D166"/>
    <mergeCell ref="B150:B154"/>
    <mergeCell ref="C150:C154"/>
    <mergeCell ref="D150:D154"/>
    <mergeCell ref="E150:E154"/>
    <mergeCell ref="F150:F154"/>
    <mergeCell ref="B155:B159"/>
    <mergeCell ref="C155:C159"/>
    <mergeCell ref="D155:D159"/>
    <mergeCell ref="E155:E159"/>
    <mergeCell ref="F155:F159"/>
    <mergeCell ref="A4:A159"/>
    <mergeCell ref="B172:B176"/>
    <mergeCell ref="C172:C176"/>
    <mergeCell ref="D172:D176"/>
    <mergeCell ref="E172:E176"/>
    <mergeCell ref="F172:F176"/>
    <mergeCell ref="B177:B181"/>
    <mergeCell ref="C177:C181"/>
    <mergeCell ref="D177:D181"/>
    <mergeCell ref="E177:E181"/>
    <mergeCell ref="F177:F181"/>
    <mergeCell ref="E162:E166"/>
    <mergeCell ref="F162:F166"/>
    <mergeCell ref="B167:B171"/>
    <mergeCell ref="C167:C171"/>
    <mergeCell ref="D167:D171"/>
    <mergeCell ref="E167:E171"/>
    <mergeCell ref="F167:F171"/>
    <mergeCell ref="B190:B194"/>
    <mergeCell ref="C190:C194"/>
    <mergeCell ref="D190:D194"/>
    <mergeCell ref="E190:E194"/>
    <mergeCell ref="F190:F194"/>
    <mergeCell ref="B195:B199"/>
    <mergeCell ref="C195:C199"/>
    <mergeCell ref="D195:D199"/>
    <mergeCell ref="E195:E199"/>
    <mergeCell ref="F195:F199"/>
    <mergeCell ref="B182:B184"/>
    <mergeCell ref="C182:C184"/>
    <mergeCell ref="D182:D184"/>
    <mergeCell ref="E182:E184"/>
    <mergeCell ref="F182:F184"/>
    <mergeCell ref="B185:B189"/>
    <mergeCell ref="C185:C189"/>
    <mergeCell ref="D185:D189"/>
    <mergeCell ref="E185:E189"/>
    <mergeCell ref="F185:F189"/>
    <mergeCell ref="B214:B218"/>
    <mergeCell ref="C214:C218"/>
    <mergeCell ref="D214:D218"/>
    <mergeCell ref="E214:E218"/>
    <mergeCell ref="F214:F218"/>
    <mergeCell ref="B219:B223"/>
    <mergeCell ref="C219:C223"/>
    <mergeCell ref="D219:D223"/>
    <mergeCell ref="E219:E223"/>
    <mergeCell ref="F219:F223"/>
    <mergeCell ref="B208:H208"/>
    <mergeCell ref="B209:B213"/>
    <mergeCell ref="C209:C213"/>
    <mergeCell ref="D209:D213"/>
    <mergeCell ref="E209:E213"/>
    <mergeCell ref="F209:F213"/>
    <mergeCell ref="B200:B202"/>
    <mergeCell ref="C200:C202"/>
    <mergeCell ref="D200:D202"/>
    <mergeCell ref="E200:E202"/>
    <mergeCell ref="F200:F202"/>
    <mergeCell ref="B203:B207"/>
    <mergeCell ref="C203:C207"/>
    <mergeCell ref="D203:D207"/>
    <mergeCell ref="E203:E207"/>
    <mergeCell ref="F203:F207"/>
    <mergeCell ref="B234:B238"/>
    <mergeCell ref="C234:C238"/>
    <mergeCell ref="D234:D238"/>
    <mergeCell ref="E234:E238"/>
    <mergeCell ref="F234:F238"/>
    <mergeCell ref="B239:B243"/>
    <mergeCell ref="C239:C243"/>
    <mergeCell ref="D239:D243"/>
    <mergeCell ref="E239:E243"/>
    <mergeCell ref="F239:F243"/>
    <mergeCell ref="B224:B228"/>
    <mergeCell ref="C224:C228"/>
    <mergeCell ref="D224:D228"/>
    <mergeCell ref="E224:E228"/>
    <mergeCell ref="F224:F228"/>
    <mergeCell ref="B229:B233"/>
    <mergeCell ref="C229:C233"/>
    <mergeCell ref="D229:D233"/>
    <mergeCell ref="E229:E233"/>
    <mergeCell ref="F229:F233"/>
    <mergeCell ref="E250:E254"/>
    <mergeCell ref="F250:F254"/>
    <mergeCell ref="B255:B259"/>
    <mergeCell ref="C255:C259"/>
    <mergeCell ref="D255:D259"/>
    <mergeCell ref="E255:E259"/>
    <mergeCell ref="F255:F259"/>
    <mergeCell ref="A244:A264"/>
    <mergeCell ref="B244:H244"/>
    <mergeCell ref="B245:B249"/>
    <mergeCell ref="C245:C249"/>
    <mergeCell ref="D245:D249"/>
    <mergeCell ref="E245:E249"/>
    <mergeCell ref="F245:F249"/>
    <mergeCell ref="B250:B254"/>
    <mergeCell ref="C250:C254"/>
    <mergeCell ref="D250:D254"/>
    <mergeCell ref="G271:G272"/>
    <mergeCell ref="H271:H272"/>
    <mergeCell ref="G273:G275"/>
    <mergeCell ref="H273:H275"/>
    <mergeCell ref="B276:B280"/>
    <mergeCell ref="C276:C280"/>
    <mergeCell ref="D276:D280"/>
    <mergeCell ref="E276:E280"/>
    <mergeCell ref="F276:F280"/>
    <mergeCell ref="E266:E270"/>
    <mergeCell ref="F266:F270"/>
    <mergeCell ref="B271:B275"/>
    <mergeCell ref="C271:C275"/>
    <mergeCell ref="D271:D275"/>
    <mergeCell ref="E271:E275"/>
    <mergeCell ref="F271:F275"/>
    <mergeCell ref="B260:B264"/>
    <mergeCell ref="C260:C264"/>
    <mergeCell ref="D260:D264"/>
    <mergeCell ref="E260:E264"/>
    <mergeCell ref="F260:F264"/>
    <mergeCell ref="B265:H265"/>
    <mergeCell ref="B266:B270"/>
    <mergeCell ref="C266:C270"/>
    <mergeCell ref="D266:D270"/>
    <mergeCell ref="G288:G290"/>
    <mergeCell ref="H288:H290"/>
    <mergeCell ref="B291:B295"/>
    <mergeCell ref="C291:C295"/>
    <mergeCell ref="D291:D295"/>
    <mergeCell ref="E291:E295"/>
    <mergeCell ref="F291:F295"/>
    <mergeCell ref="H293:H295"/>
    <mergeCell ref="H281:H282"/>
    <mergeCell ref="G283:G285"/>
    <mergeCell ref="H283:H285"/>
    <mergeCell ref="B286:B290"/>
    <mergeCell ref="C286:C290"/>
    <mergeCell ref="D286:D290"/>
    <mergeCell ref="E286:E290"/>
    <mergeCell ref="F286:F290"/>
    <mergeCell ref="G286:G287"/>
    <mergeCell ref="H286:H287"/>
    <mergeCell ref="B281:B285"/>
    <mergeCell ref="C281:C285"/>
    <mergeCell ref="D281:D285"/>
    <mergeCell ref="E281:E285"/>
    <mergeCell ref="F281:F285"/>
    <mergeCell ref="G281:G282"/>
    <mergeCell ref="G300:G301"/>
    <mergeCell ref="H300:H301"/>
    <mergeCell ref="G302:G304"/>
    <mergeCell ref="H302:H304"/>
    <mergeCell ref="B305:B309"/>
    <mergeCell ref="C305:C309"/>
    <mergeCell ref="D305:D309"/>
    <mergeCell ref="E305:E309"/>
    <mergeCell ref="F305:F309"/>
    <mergeCell ref="G305:G306"/>
    <mergeCell ref="B296:B299"/>
    <mergeCell ref="C296:C299"/>
    <mergeCell ref="D296:D299"/>
    <mergeCell ref="E296:E299"/>
    <mergeCell ref="F296:F299"/>
    <mergeCell ref="B300:B304"/>
    <mergeCell ref="C300:C304"/>
    <mergeCell ref="D300:D304"/>
    <mergeCell ref="E300:E304"/>
    <mergeCell ref="F300:F304"/>
    <mergeCell ref="B315:B317"/>
    <mergeCell ref="C315:C317"/>
    <mergeCell ref="D315:D317"/>
    <mergeCell ref="E315:E317"/>
    <mergeCell ref="F315:F317"/>
    <mergeCell ref="A318:A492"/>
    <mergeCell ref="B318:H318"/>
    <mergeCell ref="B319:B323"/>
    <mergeCell ref="C319:C323"/>
    <mergeCell ref="D319:D323"/>
    <mergeCell ref="H305:H306"/>
    <mergeCell ref="G307:G308"/>
    <mergeCell ref="H307:H308"/>
    <mergeCell ref="B310:B314"/>
    <mergeCell ref="C310:C314"/>
    <mergeCell ref="D310:D314"/>
    <mergeCell ref="E310:E314"/>
    <mergeCell ref="F310:F314"/>
    <mergeCell ref="A265:A317"/>
    <mergeCell ref="H325:H327"/>
    <mergeCell ref="B329:B333"/>
    <mergeCell ref="C329:C333"/>
    <mergeCell ref="D329:D333"/>
    <mergeCell ref="E329:E333"/>
    <mergeCell ref="F329:F333"/>
    <mergeCell ref="G330:G332"/>
    <mergeCell ref="H330:H332"/>
    <mergeCell ref="E319:E323"/>
    <mergeCell ref="F319:F323"/>
    <mergeCell ref="G320:G322"/>
    <mergeCell ref="H320:H322"/>
    <mergeCell ref="B324:B328"/>
    <mergeCell ref="C324:C328"/>
    <mergeCell ref="D324:D328"/>
    <mergeCell ref="E324:E328"/>
    <mergeCell ref="F324:F328"/>
    <mergeCell ref="G325:G327"/>
    <mergeCell ref="H344:H345"/>
    <mergeCell ref="B348:B352"/>
    <mergeCell ref="C348:C352"/>
    <mergeCell ref="D348:D352"/>
    <mergeCell ref="E348:E352"/>
    <mergeCell ref="F348:F352"/>
    <mergeCell ref="G349:G351"/>
    <mergeCell ref="H349:H351"/>
    <mergeCell ref="B344:B347"/>
    <mergeCell ref="C344:C347"/>
    <mergeCell ref="D344:D347"/>
    <mergeCell ref="E344:E347"/>
    <mergeCell ref="F344:F347"/>
    <mergeCell ref="G344:G345"/>
    <mergeCell ref="H335:H337"/>
    <mergeCell ref="B339:B343"/>
    <mergeCell ref="C339:C343"/>
    <mergeCell ref="D339:D343"/>
    <mergeCell ref="E339:E343"/>
    <mergeCell ref="F339:F343"/>
    <mergeCell ref="G340:G342"/>
    <mergeCell ref="H340:H342"/>
    <mergeCell ref="B334:B338"/>
    <mergeCell ref="C334:C338"/>
    <mergeCell ref="D334:D338"/>
    <mergeCell ref="E334:E338"/>
    <mergeCell ref="F334:F338"/>
    <mergeCell ref="G335:G337"/>
    <mergeCell ref="H364:H366"/>
    <mergeCell ref="B368:B372"/>
    <mergeCell ref="C368:C372"/>
    <mergeCell ref="D368:D372"/>
    <mergeCell ref="E368:E372"/>
    <mergeCell ref="F368:F372"/>
    <mergeCell ref="G369:G371"/>
    <mergeCell ref="H369:H371"/>
    <mergeCell ref="B363:B367"/>
    <mergeCell ref="C363:C367"/>
    <mergeCell ref="D363:D367"/>
    <mergeCell ref="E363:E367"/>
    <mergeCell ref="F363:F367"/>
    <mergeCell ref="G364:G366"/>
    <mergeCell ref="H354:H356"/>
    <mergeCell ref="B358:B362"/>
    <mergeCell ref="C358:C362"/>
    <mergeCell ref="D358:D362"/>
    <mergeCell ref="E358:E362"/>
    <mergeCell ref="F358:F362"/>
    <mergeCell ref="G359:G361"/>
    <mergeCell ref="H359:H361"/>
    <mergeCell ref="B353:B357"/>
    <mergeCell ref="C353:C357"/>
    <mergeCell ref="D353:D357"/>
    <mergeCell ref="E353:E357"/>
    <mergeCell ref="F353:F357"/>
    <mergeCell ref="G354:G356"/>
    <mergeCell ref="H384:H386"/>
    <mergeCell ref="B388:B392"/>
    <mergeCell ref="C388:C392"/>
    <mergeCell ref="D388:D392"/>
    <mergeCell ref="E388:E392"/>
    <mergeCell ref="F388:F392"/>
    <mergeCell ref="G389:G391"/>
    <mergeCell ref="H389:H391"/>
    <mergeCell ref="B383:B387"/>
    <mergeCell ref="C383:C387"/>
    <mergeCell ref="D383:D387"/>
    <mergeCell ref="E383:E387"/>
    <mergeCell ref="F383:F387"/>
    <mergeCell ref="G384:G386"/>
    <mergeCell ref="H374:H376"/>
    <mergeCell ref="B378:B382"/>
    <mergeCell ref="C378:C382"/>
    <mergeCell ref="D378:D382"/>
    <mergeCell ref="E378:E382"/>
    <mergeCell ref="F378:F382"/>
    <mergeCell ref="G379:G381"/>
    <mergeCell ref="H379:H381"/>
    <mergeCell ref="B373:B377"/>
    <mergeCell ref="C373:C377"/>
    <mergeCell ref="D373:D377"/>
    <mergeCell ref="E373:E377"/>
    <mergeCell ref="F373:F377"/>
    <mergeCell ref="G374:G376"/>
    <mergeCell ref="H404:H406"/>
    <mergeCell ref="B408:B412"/>
    <mergeCell ref="C408:C412"/>
    <mergeCell ref="D408:D412"/>
    <mergeCell ref="E408:E412"/>
    <mergeCell ref="F408:F412"/>
    <mergeCell ref="G409:G411"/>
    <mergeCell ref="H409:H411"/>
    <mergeCell ref="B403:B407"/>
    <mergeCell ref="C403:C407"/>
    <mergeCell ref="D403:D407"/>
    <mergeCell ref="E403:E407"/>
    <mergeCell ref="F403:F407"/>
    <mergeCell ref="G404:G406"/>
    <mergeCell ref="H394:H396"/>
    <mergeCell ref="B398:B402"/>
    <mergeCell ref="C398:C402"/>
    <mergeCell ref="D398:D402"/>
    <mergeCell ref="E398:E402"/>
    <mergeCell ref="F398:F402"/>
    <mergeCell ref="G399:G401"/>
    <mergeCell ref="H399:H401"/>
    <mergeCell ref="B393:B397"/>
    <mergeCell ref="C393:C397"/>
    <mergeCell ref="D393:D397"/>
    <mergeCell ref="E393:E397"/>
    <mergeCell ref="F393:F397"/>
    <mergeCell ref="G394:G396"/>
    <mergeCell ref="H424:H426"/>
    <mergeCell ref="B428:B432"/>
    <mergeCell ref="C428:C432"/>
    <mergeCell ref="D428:D432"/>
    <mergeCell ref="E428:E432"/>
    <mergeCell ref="F428:F432"/>
    <mergeCell ref="G429:G431"/>
    <mergeCell ref="H429:H431"/>
    <mergeCell ref="B423:B427"/>
    <mergeCell ref="C423:C427"/>
    <mergeCell ref="D423:D427"/>
    <mergeCell ref="E423:E427"/>
    <mergeCell ref="F423:F427"/>
    <mergeCell ref="G424:G426"/>
    <mergeCell ref="H414:H416"/>
    <mergeCell ref="B418:B422"/>
    <mergeCell ref="C418:C422"/>
    <mergeCell ref="D418:D422"/>
    <mergeCell ref="E418:E422"/>
    <mergeCell ref="F418:F422"/>
    <mergeCell ref="G419:G421"/>
    <mergeCell ref="H419:H421"/>
    <mergeCell ref="B413:B417"/>
    <mergeCell ref="C413:C417"/>
    <mergeCell ref="D413:D417"/>
    <mergeCell ref="E413:E417"/>
    <mergeCell ref="F413:F417"/>
    <mergeCell ref="G414:G416"/>
    <mergeCell ref="H444:H446"/>
    <mergeCell ref="B448:B452"/>
    <mergeCell ref="C448:C452"/>
    <mergeCell ref="D448:D452"/>
    <mergeCell ref="E448:E452"/>
    <mergeCell ref="F448:F452"/>
    <mergeCell ref="G449:G451"/>
    <mergeCell ref="H449:H451"/>
    <mergeCell ref="B443:B447"/>
    <mergeCell ref="C443:C447"/>
    <mergeCell ref="D443:D447"/>
    <mergeCell ref="E443:E447"/>
    <mergeCell ref="F443:F447"/>
    <mergeCell ref="G444:G446"/>
    <mergeCell ref="H434:H436"/>
    <mergeCell ref="B438:B442"/>
    <mergeCell ref="C438:C442"/>
    <mergeCell ref="D438:D442"/>
    <mergeCell ref="E438:E442"/>
    <mergeCell ref="F438:F442"/>
    <mergeCell ref="G439:G441"/>
    <mergeCell ref="H439:H441"/>
    <mergeCell ref="B433:B437"/>
    <mergeCell ref="C433:C437"/>
    <mergeCell ref="D433:D437"/>
    <mergeCell ref="E433:E437"/>
    <mergeCell ref="F433:F437"/>
    <mergeCell ref="G434:G436"/>
    <mergeCell ref="B463:B467"/>
    <mergeCell ref="C463:C467"/>
    <mergeCell ref="D463:D467"/>
    <mergeCell ref="E463:E467"/>
    <mergeCell ref="F463:F467"/>
    <mergeCell ref="B468:B472"/>
    <mergeCell ref="C468:C472"/>
    <mergeCell ref="D468:D472"/>
    <mergeCell ref="E468:E472"/>
    <mergeCell ref="F468:F472"/>
    <mergeCell ref="H454:H456"/>
    <mergeCell ref="B458:B462"/>
    <mergeCell ref="C458:C462"/>
    <mergeCell ref="D458:D462"/>
    <mergeCell ref="E458:E462"/>
    <mergeCell ref="F458:F462"/>
    <mergeCell ref="G459:G461"/>
    <mergeCell ref="H459:H461"/>
    <mergeCell ref="B453:B457"/>
    <mergeCell ref="C453:C457"/>
    <mergeCell ref="D453:D457"/>
    <mergeCell ref="E453:E457"/>
    <mergeCell ref="F453:F457"/>
    <mergeCell ref="G454:G456"/>
    <mergeCell ref="H478:H479"/>
    <mergeCell ref="G480:G481"/>
    <mergeCell ref="H480:H481"/>
    <mergeCell ref="B483:B487"/>
    <mergeCell ref="C483:C487"/>
    <mergeCell ref="D483:D487"/>
    <mergeCell ref="E483:E487"/>
    <mergeCell ref="F483:F487"/>
    <mergeCell ref="G484:G486"/>
    <mergeCell ref="H484:H486"/>
    <mergeCell ref="B478:B482"/>
    <mergeCell ref="C478:C482"/>
    <mergeCell ref="D478:D482"/>
    <mergeCell ref="E478:E482"/>
    <mergeCell ref="F478:F482"/>
    <mergeCell ref="G478:G479"/>
    <mergeCell ref="G469:G471"/>
    <mergeCell ref="H469:H471"/>
    <mergeCell ref="B473:B477"/>
    <mergeCell ref="C473:C477"/>
    <mergeCell ref="D473:D477"/>
    <mergeCell ref="E473:E477"/>
    <mergeCell ref="F473:F477"/>
    <mergeCell ref="G474:G476"/>
    <mergeCell ref="H474:H476"/>
    <mergeCell ref="H500:H502"/>
    <mergeCell ref="B504:B508"/>
    <mergeCell ref="C504:C508"/>
    <mergeCell ref="D504:D508"/>
    <mergeCell ref="E504:E508"/>
    <mergeCell ref="F504:F508"/>
    <mergeCell ref="G505:G506"/>
    <mergeCell ref="H505:H506"/>
    <mergeCell ref="B499:B503"/>
    <mergeCell ref="C499:C503"/>
    <mergeCell ref="D499:D503"/>
    <mergeCell ref="E499:E503"/>
    <mergeCell ref="F499:F503"/>
    <mergeCell ref="G500:G502"/>
    <mergeCell ref="H489:H491"/>
    <mergeCell ref="A493:A508"/>
    <mergeCell ref="B493:H493"/>
    <mergeCell ref="B494:B498"/>
    <mergeCell ref="C494:C498"/>
    <mergeCell ref="D494:D498"/>
    <mergeCell ref="E494:E498"/>
    <mergeCell ref="F494:F498"/>
    <mergeCell ref="G495:G497"/>
    <mergeCell ref="H495:H497"/>
    <mergeCell ref="B488:B492"/>
    <mergeCell ref="C488:C492"/>
    <mergeCell ref="D488:D492"/>
    <mergeCell ref="E488:E492"/>
    <mergeCell ref="F488:F492"/>
    <mergeCell ref="G489:G491"/>
    <mergeCell ref="E515:E519"/>
    <mergeCell ref="F515:F519"/>
    <mergeCell ref="G516:G518"/>
    <mergeCell ref="H516:H518"/>
    <mergeCell ref="B520:B524"/>
    <mergeCell ref="C520:C524"/>
    <mergeCell ref="D520:D524"/>
    <mergeCell ref="E520:E524"/>
    <mergeCell ref="F520:F524"/>
    <mergeCell ref="G520:G521"/>
    <mergeCell ref="A509:A569"/>
    <mergeCell ref="B509:H509"/>
    <mergeCell ref="B510:B514"/>
    <mergeCell ref="C510:C514"/>
    <mergeCell ref="D510:D514"/>
    <mergeCell ref="E510:E514"/>
    <mergeCell ref="F510:F514"/>
    <mergeCell ref="B515:B519"/>
    <mergeCell ref="C515:C519"/>
    <mergeCell ref="D515:D519"/>
    <mergeCell ref="H531:H533"/>
    <mergeCell ref="B535:B539"/>
    <mergeCell ref="C535:C539"/>
    <mergeCell ref="D535:D539"/>
    <mergeCell ref="E535:E539"/>
    <mergeCell ref="F535:F539"/>
    <mergeCell ref="G536:G538"/>
    <mergeCell ref="H536:H538"/>
    <mergeCell ref="B530:B534"/>
    <mergeCell ref="C530:C534"/>
    <mergeCell ref="D530:D534"/>
    <mergeCell ref="E530:E534"/>
    <mergeCell ref="F530:F534"/>
    <mergeCell ref="G531:G533"/>
    <mergeCell ref="H520:H521"/>
    <mergeCell ref="G522:G524"/>
    <mergeCell ref="H522:H524"/>
    <mergeCell ref="B525:B529"/>
    <mergeCell ref="C525:C529"/>
    <mergeCell ref="D525:D529"/>
    <mergeCell ref="E525:E529"/>
    <mergeCell ref="F525:F529"/>
    <mergeCell ref="G547:G549"/>
    <mergeCell ref="H547:H549"/>
    <mergeCell ref="B550:B554"/>
    <mergeCell ref="C550:C554"/>
    <mergeCell ref="D550:D554"/>
    <mergeCell ref="E550:E554"/>
    <mergeCell ref="F550:F554"/>
    <mergeCell ref="G551:G553"/>
    <mergeCell ref="H551:H553"/>
    <mergeCell ref="H540:H541"/>
    <mergeCell ref="G542:G544"/>
    <mergeCell ref="H542:H544"/>
    <mergeCell ref="B545:B549"/>
    <mergeCell ref="C545:C549"/>
    <mergeCell ref="D545:D549"/>
    <mergeCell ref="E545:E549"/>
    <mergeCell ref="F545:F549"/>
    <mergeCell ref="G545:G546"/>
    <mergeCell ref="H545:H546"/>
    <mergeCell ref="B540:B544"/>
    <mergeCell ref="C540:C544"/>
    <mergeCell ref="D540:D544"/>
    <mergeCell ref="E540:E544"/>
    <mergeCell ref="F540:F544"/>
    <mergeCell ref="G540:G541"/>
    <mergeCell ref="A570:A605"/>
    <mergeCell ref="B570:H570"/>
    <mergeCell ref="B571:B575"/>
    <mergeCell ref="C571:C575"/>
    <mergeCell ref="D571:D575"/>
    <mergeCell ref="E571:E575"/>
    <mergeCell ref="F571:F575"/>
    <mergeCell ref="G572:G574"/>
    <mergeCell ref="H572:H574"/>
    <mergeCell ref="B565:B569"/>
    <mergeCell ref="C565:C569"/>
    <mergeCell ref="D565:D569"/>
    <mergeCell ref="E565:E569"/>
    <mergeCell ref="F565:F569"/>
    <mergeCell ref="G566:G568"/>
    <mergeCell ref="H556:H558"/>
    <mergeCell ref="B560:B564"/>
    <mergeCell ref="C560:C564"/>
    <mergeCell ref="D560:D564"/>
    <mergeCell ref="E560:E564"/>
    <mergeCell ref="F560:F564"/>
    <mergeCell ref="G561:G563"/>
    <mergeCell ref="H561:H563"/>
    <mergeCell ref="B555:B559"/>
    <mergeCell ref="C555:C559"/>
    <mergeCell ref="D555:D559"/>
    <mergeCell ref="E555:E559"/>
    <mergeCell ref="F555:F559"/>
    <mergeCell ref="G556:G558"/>
    <mergeCell ref="H577:H579"/>
    <mergeCell ref="B581:B585"/>
    <mergeCell ref="C581:C585"/>
    <mergeCell ref="D581:D585"/>
    <mergeCell ref="E581:E585"/>
    <mergeCell ref="F581:F585"/>
    <mergeCell ref="G581:G582"/>
    <mergeCell ref="H581:H582"/>
    <mergeCell ref="G583:G584"/>
    <mergeCell ref="H583:H584"/>
    <mergeCell ref="B576:B580"/>
    <mergeCell ref="C576:C580"/>
    <mergeCell ref="D576:D580"/>
    <mergeCell ref="E576:E580"/>
    <mergeCell ref="F576:F580"/>
    <mergeCell ref="G577:G579"/>
    <mergeCell ref="H566:H568"/>
    <mergeCell ref="H597:H599"/>
    <mergeCell ref="B601:B605"/>
    <mergeCell ref="C601:C605"/>
    <mergeCell ref="D601:D605"/>
    <mergeCell ref="E601:E605"/>
    <mergeCell ref="F601:F605"/>
    <mergeCell ref="G601:G602"/>
    <mergeCell ref="H601:H602"/>
    <mergeCell ref="G603:G605"/>
    <mergeCell ref="H603:H605"/>
    <mergeCell ref="B596:B600"/>
    <mergeCell ref="C596:C600"/>
    <mergeCell ref="D596:D600"/>
    <mergeCell ref="E596:E600"/>
    <mergeCell ref="F596:F600"/>
    <mergeCell ref="G597:G599"/>
    <mergeCell ref="H587:H589"/>
    <mergeCell ref="B591:B595"/>
    <mergeCell ref="C591:C595"/>
    <mergeCell ref="D591:D595"/>
    <mergeCell ref="E591:E595"/>
    <mergeCell ref="F591:F595"/>
    <mergeCell ref="G592:G594"/>
    <mergeCell ref="H592:H594"/>
    <mergeCell ref="B586:B590"/>
    <mergeCell ref="C586:C590"/>
    <mergeCell ref="D586:D590"/>
    <mergeCell ref="E586:E590"/>
    <mergeCell ref="F586:F590"/>
    <mergeCell ref="G587:G589"/>
    <mergeCell ref="C612:C616"/>
    <mergeCell ref="D612:D616"/>
    <mergeCell ref="E612:E616"/>
    <mergeCell ref="F612:F616"/>
    <mergeCell ref="G612:G613"/>
    <mergeCell ref="H612:H613"/>
    <mergeCell ref="G614:G616"/>
    <mergeCell ref="H614:H616"/>
    <mergeCell ref="A606:A636"/>
    <mergeCell ref="B606:H606"/>
    <mergeCell ref="B607:B611"/>
    <mergeCell ref="C607:C611"/>
    <mergeCell ref="D607:D611"/>
    <mergeCell ref="E607:E611"/>
    <mergeCell ref="F607:F611"/>
    <mergeCell ref="G608:G610"/>
    <mergeCell ref="H608:H610"/>
    <mergeCell ref="B612:B616"/>
    <mergeCell ref="B627:B631"/>
    <mergeCell ref="C627:C631"/>
    <mergeCell ref="D627:D631"/>
    <mergeCell ref="E627:E631"/>
    <mergeCell ref="F627:F631"/>
    <mergeCell ref="B632:B636"/>
    <mergeCell ref="C632:C636"/>
    <mergeCell ref="D632:D636"/>
    <mergeCell ref="E632:E636"/>
    <mergeCell ref="F632:F636"/>
    <mergeCell ref="H618:H619"/>
    <mergeCell ref="G620:G621"/>
    <mergeCell ref="H620:H621"/>
    <mergeCell ref="B622:B626"/>
    <mergeCell ref="C622:C626"/>
    <mergeCell ref="D622:D626"/>
    <mergeCell ref="E622:E626"/>
    <mergeCell ref="F622:F626"/>
    <mergeCell ref="G624:G625"/>
    <mergeCell ref="H624:H625"/>
    <mergeCell ref="B617:B621"/>
    <mergeCell ref="C617:C621"/>
    <mergeCell ref="D617:D621"/>
    <mergeCell ref="E617:E621"/>
    <mergeCell ref="F617:F621"/>
    <mergeCell ref="G618:G619"/>
    <mergeCell ref="F638:F642"/>
    <mergeCell ref="G639:G641"/>
    <mergeCell ref="H639:H641"/>
    <mergeCell ref="B643:B647"/>
    <mergeCell ref="C643:C647"/>
    <mergeCell ref="D643:D647"/>
    <mergeCell ref="E643:E647"/>
    <mergeCell ref="F643:F647"/>
    <mergeCell ref="G644:G646"/>
    <mergeCell ref="H644:H646"/>
    <mergeCell ref="G632:G633"/>
    <mergeCell ref="H632:H633"/>
    <mergeCell ref="G634:G636"/>
    <mergeCell ref="H634:H636"/>
    <mergeCell ref="A637:A707"/>
    <mergeCell ref="B637:H637"/>
    <mergeCell ref="B638:B642"/>
    <mergeCell ref="C638:C642"/>
    <mergeCell ref="D638:D642"/>
    <mergeCell ref="E638:E642"/>
    <mergeCell ref="G655:G657"/>
    <mergeCell ref="H655:H657"/>
    <mergeCell ref="B658:B662"/>
    <mergeCell ref="C658:C662"/>
    <mergeCell ref="D658:D662"/>
    <mergeCell ref="E658:E662"/>
    <mergeCell ref="F658:F662"/>
    <mergeCell ref="G658:G659"/>
    <mergeCell ref="H658:H659"/>
    <mergeCell ref="G660:G662"/>
    <mergeCell ref="H648:H649"/>
    <mergeCell ref="G650:G652"/>
    <mergeCell ref="H650:H652"/>
    <mergeCell ref="B653:B657"/>
    <mergeCell ref="C653:C657"/>
    <mergeCell ref="D653:D657"/>
    <mergeCell ref="E653:E657"/>
    <mergeCell ref="F653:F657"/>
    <mergeCell ref="G653:G654"/>
    <mergeCell ref="H653:H654"/>
    <mergeCell ref="B648:B652"/>
    <mergeCell ref="C648:C652"/>
    <mergeCell ref="D648:D652"/>
    <mergeCell ref="E648:E652"/>
    <mergeCell ref="F648:F652"/>
    <mergeCell ref="G648:G649"/>
    <mergeCell ref="H668:H669"/>
    <mergeCell ref="G670:G672"/>
    <mergeCell ref="H670:H672"/>
    <mergeCell ref="B673:B677"/>
    <mergeCell ref="C673:C677"/>
    <mergeCell ref="D673:D677"/>
    <mergeCell ref="E673:E677"/>
    <mergeCell ref="F673:F677"/>
    <mergeCell ref="G673:G674"/>
    <mergeCell ref="H673:H674"/>
    <mergeCell ref="B668:B672"/>
    <mergeCell ref="C668:C672"/>
    <mergeCell ref="D668:D672"/>
    <mergeCell ref="E668:E672"/>
    <mergeCell ref="F668:F672"/>
    <mergeCell ref="G668:G669"/>
    <mergeCell ref="H660:H662"/>
    <mergeCell ref="B663:B667"/>
    <mergeCell ref="C663:C667"/>
    <mergeCell ref="D663:D667"/>
    <mergeCell ref="E663:E667"/>
    <mergeCell ref="F663:F667"/>
    <mergeCell ref="G663:G664"/>
    <mergeCell ref="H663:H664"/>
    <mergeCell ref="G665:G667"/>
    <mergeCell ref="H665:H667"/>
    <mergeCell ref="H684:H686"/>
    <mergeCell ref="B688:B692"/>
    <mergeCell ref="C688:C692"/>
    <mergeCell ref="D688:D692"/>
    <mergeCell ref="E688:E692"/>
    <mergeCell ref="F688:F692"/>
    <mergeCell ref="G688:G689"/>
    <mergeCell ref="H688:H689"/>
    <mergeCell ref="G690:G692"/>
    <mergeCell ref="H690:H692"/>
    <mergeCell ref="B683:B687"/>
    <mergeCell ref="C683:C687"/>
    <mergeCell ref="D683:D687"/>
    <mergeCell ref="E683:E687"/>
    <mergeCell ref="F683:F687"/>
    <mergeCell ref="G684:G686"/>
    <mergeCell ref="G675:G676"/>
    <mergeCell ref="H675:H676"/>
    <mergeCell ref="B678:B682"/>
    <mergeCell ref="C678:C682"/>
    <mergeCell ref="D678:D682"/>
    <mergeCell ref="E678:E682"/>
    <mergeCell ref="F678:F682"/>
    <mergeCell ref="G679:G681"/>
    <mergeCell ref="H679:H681"/>
    <mergeCell ref="H704:H706"/>
    <mergeCell ref="A708:A743"/>
    <mergeCell ref="B708:H708"/>
    <mergeCell ref="B709:B713"/>
    <mergeCell ref="C709:C713"/>
    <mergeCell ref="D709:D713"/>
    <mergeCell ref="E709:E713"/>
    <mergeCell ref="F709:F713"/>
    <mergeCell ref="G710:G712"/>
    <mergeCell ref="H710:H712"/>
    <mergeCell ref="B703:B707"/>
    <mergeCell ref="C703:C707"/>
    <mergeCell ref="D703:D707"/>
    <mergeCell ref="E703:E707"/>
    <mergeCell ref="F703:F707"/>
    <mergeCell ref="G704:G706"/>
    <mergeCell ref="H694:H696"/>
    <mergeCell ref="B698:B702"/>
    <mergeCell ref="C698:C702"/>
    <mergeCell ref="D698:D702"/>
    <mergeCell ref="E698:E702"/>
    <mergeCell ref="F698:F702"/>
    <mergeCell ref="G699:G701"/>
    <mergeCell ref="H699:H701"/>
    <mergeCell ref="B693:B697"/>
    <mergeCell ref="C693:C697"/>
    <mergeCell ref="D693:D697"/>
    <mergeCell ref="E693:E697"/>
    <mergeCell ref="F693:F697"/>
    <mergeCell ref="G694:G696"/>
    <mergeCell ref="B724:B728"/>
    <mergeCell ref="C724:C728"/>
    <mergeCell ref="D724:D728"/>
    <mergeCell ref="E724:E728"/>
    <mergeCell ref="F724:F728"/>
    <mergeCell ref="B729:B733"/>
    <mergeCell ref="C729:C733"/>
    <mergeCell ref="D729:D733"/>
    <mergeCell ref="E729:E733"/>
    <mergeCell ref="F729:F733"/>
    <mergeCell ref="H715:H717"/>
    <mergeCell ref="B719:B723"/>
    <mergeCell ref="C719:C723"/>
    <mergeCell ref="D719:D723"/>
    <mergeCell ref="E719:E723"/>
    <mergeCell ref="F719:F723"/>
    <mergeCell ref="G720:G722"/>
    <mergeCell ref="H720:H722"/>
    <mergeCell ref="B714:B718"/>
    <mergeCell ref="C714:C718"/>
    <mergeCell ref="D714:D718"/>
    <mergeCell ref="E714:E718"/>
    <mergeCell ref="F714:F718"/>
    <mergeCell ref="G715:G717"/>
    <mergeCell ref="H739:H740"/>
    <mergeCell ref="G741:G743"/>
    <mergeCell ref="H741:H743"/>
    <mergeCell ref="A744:A879"/>
    <mergeCell ref="B744:H744"/>
    <mergeCell ref="B745:B749"/>
    <mergeCell ref="C745:C749"/>
    <mergeCell ref="D745:D749"/>
    <mergeCell ref="E745:E749"/>
    <mergeCell ref="F745:F749"/>
    <mergeCell ref="B739:B743"/>
    <mergeCell ref="C739:C743"/>
    <mergeCell ref="D739:D743"/>
    <mergeCell ref="E739:E743"/>
    <mergeCell ref="F739:F743"/>
    <mergeCell ref="G739:G740"/>
    <mergeCell ref="G730:G732"/>
    <mergeCell ref="H730:H732"/>
    <mergeCell ref="B734:B738"/>
    <mergeCell ref="C734:C738"/>
    <mergeCell ref="D734:D738"/>
    <mergeCell ref="E734:E738"/>
    <mergeCell ref="F734:F738"/>
    <mergeCell ref="G735:G737"/>
    <mergeCell ref="H735:H737"/>
    <mergeCell ref="H756:H758"/>
    <mergeCell ref="B760:B764"/>
    <mergeCell ref="C760:C764"/>
    <mergeCell ref="D760:D764"/>
    <mergeCell ref="E760:E764"/>
    <mergeCell ref="F760:F764"/>
    <mergeCell ref="G761:G763"/>
    <mergeCell ref="H761:H763"/>
    <mergeCell ref="B755:B759"/>
    <mergeCell ref="C755:C759"/>
    <mergeCell ref="D755:D759"/>
    <mergeCell ref="E755:E759"/>
    <mergeCell ref="F755:F759"/>
    <mergeCell ref="G756:G758"/>
    <mergeCell ref="G746:G748"/>
    <mergeCell ref="H746:H748"/>
    <mergeCell ref="B750:B754"/>
    <mergeCell ref="C750:C754"/>
    <mergeCell ref="D750:D754"/>
    <mergeCell ref="E750:E754"/>
    <mergeCell ref="F750:F754"/>
    <mergeCell ref="G751:G753"/>
    <mergeCell ref="H751:H753"/>
    <mergeCell ref="H776:H778"/>
    <mergeCell ref="B780:B784"/>
    <mergeCell ref="C780:C784"/>
    <mergeCell ref="D780:D784"/>
    <mergeCell ref="E780:E784"/>
    <mergeCell ref="F780:F784"/>
    <mergeCell ref="G781:G783"/>
    <mergeCell ref="H781:H783"/>
    <mergeCell ref="B775:B779"/>
    <mergeCell ref="C775:C779"/>
    <mergeCell ref="D775:D779"/>
    <mergeCell ref="E775:E779"/>
    <mergeCell ref="F775:F779"/>
    <mergeCell ref="G776:G778"/>
    <mergeCell ref="H766:H768"/>
    <mergeCell ref="B770:B774"/>
    <mergeCell ref="C770:C774"/>
    <mergeCell ref="D770:D774"/>
    <mergeCell ref="E770:E774"/>
    <mergeCell ref="F770:F774"/>
    <mergeCell ref="G771:G773"/>
    <mergeCell ref="H771:H773"/>
    <mergeCell ref="B765:B769"/>
    <mergeCell ref="C765:C769"/>
    <mergeCell ref="D765:D769"/>
    <mergeCell ref="E765:E769"/>
    <mergeCell ref="F765:F769"/>
    <mergeCell ref="G766:G768"/>
    <mergeCell ref="H796:H798"/>
    <mergeCell ref="B800:B804"/>
    <mergeCell ref="C800:C804"/>
    <mergeCell ref="D800:D804"/>
    <mergeCell ref="E800:E804"/>
    <mergeCell ref="F800:F804"/>
    <mergeCell ref="B795:B799"/>
    <mergeCell ref="C795:C799"/>
    <mergeCell ref="D795:D799"/>
    <mergeCell ref="E795:E799"/>
    <mergeCell ref="F795:F799"/>
    <mergeCell ref="G796:G798"/>
    <mergeCell ref="H786:H788"/>
    <mergeCell ref="B790:B794"/>
    <mergeCell ref="C790:C794"/>
    <mergeCell ref="D790:D794"/>
    <mergeCell ref="E790:E794"/>
    <mergeCell ref="F790:F794"/>
    <mergeCell ref="G791:G793"/>
    <mergeCell ref="H791:H793"/>
    <mergeCell ref="B785:B789"/>
    <mergeCell ref="C785:C789"/>
    <mergeCell ref="D785:D789"/>
    <mergeCell ref="E785:E789"/>
    <mergeCell ref="F785:F789"/>
    <mergeCell ref="G786:G788"/>
    <mergeCell ref="H816:H817"/>
    <mergeCell ref="B820:B824"/>
    <mergeCell ref="C820:C824"/>
    <mergeCell ref="D820:D824"/>
    <mergeCell ref="E820:E824"/>
    <mergeCell ref="F820:F824"/>
    <mergeCell ref="G821:G823"/>
    <mergeCell ref="H821:H823"/>
    <mergeCell ref="B815:B819"/>
    <mergeCell ref="C815:C819"/>
    <mergeCell ref="D815:D819"/>
    <mergeCell ref="E815:E819"/>
    <mergeCell ref="F815:F819"/>
    <mergeCell ref="G816:G817"/>
    <mergeCell ref="H806:H808"/>
    <mergeCell ref="B810:B814"/>
    <mergeCell ref="C810:C814"/>
    <mergeCell ref="D810:D814"/>
    <mergeCell ref="E810:E814"/>
    <mergeCell ref="F810:F814"/>
    <mergeCell ref="B805:B809"/>
    <mergeCell ref="C805:C809"/>
    <mergeCell ref="D805:D809"/>
    <mergeCell ref="E805:E809"/>
    <mergeCell ref="F805:F809"/>
    <mergeCell ref="G806:G808"/>
    <mergeCell ref="H836:H838"/>
    <mergeCell ref="B840:B844"/>
    <mergeCell ref="C840:C844"/>
    <mergeCell ref="D840:D844"/>
    <mergeCell ref="E840:E844"/>
    <mergeCell ref="F840:F844"/>
    <mergeCell ref="G841:G843"/>
    <mergeCell ref="H841:H843"/>
    <mergeCell ref="B835:B839"/>
    <mergeCell ref="C835:C839"/>
    <mergeCell ref="D835:D839"/>
    <mergeCell ref="E835:E839"/>
    <mergeCell ref="F835:F839"/>
    <mergeCell ref="G836:G838"/>
    <mergeCell ref="H825:H826"/>
    <mergeCell ref="G827:G829"/>
    <mergeCell ref="H827:H829"/>
    <mergeCell ref="B830:B834"/>
    <mergeCell ref="C830:C834"/>
    <mergeCell ref="D830:D834"/>
    <mergeCell ref="E830:E834"/>
    <mergeCell ref="F830:F834"/>
    <mergeCell ref="G831:G833"/>
    <mergeCell ref="H831:H833"/>
    <mergeCell ref="B825:B829"/>
    <mergeCell ref="C825:C829"/>
    <mergeCell ref="D825:D829"/>
    <mergeCell ref="E825:E829"/>
    <mergeCell ref="F825:F829"/>
    <mergeCell ref="G825:G826"/>
    <mergeCell ref="H856:H857"/>
    <mergeCell ref="B860:B864"/>
    <mergeCell ref="C860:C864"/>
    <mergeCell ref="D860:D864"/>
    <mergeCell ref="E860:E864"/>
    <mergeCell ref="F860:F864"/>
    <mergeCell ref="B855:B859"/>
    <mergeCell ref="C855:C859"/>
    <mergeCell ref="D855:D859"/>
    <mergeCell ref="E855:E859"/>
    <mergeCell ref="F855:F859"/>
    <mergeCell ref="G856:G857"/>
    <mergeCell ref="H846:H848"/>
    <mergeCell ref="B850:B854"/>
    <mergeCell ref="C850:C854"/>
    <mergeCell ref="D850:D854"/>
    <mergeCell ref="E850:E854"/>
    <mergeCell ref="F850:F854"/>
    <mergeCell ref="G851:G853"/>
    <mergeCell ref="H851:H853"/>
    <mergeCell ref="B845:B849"/>
    <mergeCell ref="C845:C849"/>
    <mergeCell ref="D845:D849"/>
    <mergeCell ref="E845:E849"/>
    <mergeCell ref="F845:F849"/>
    <mergeCell ref="G846:G848"/>
    <mergeCell ref="H876:H878"/>
    <mergeCell ref="A880:A915"/>
    <mergeCell ref="B880:H880"/>
    <mergeCell ref="B881:B885"/>
    <mergeCell ref="C881:C885"/>
    <mergeCell ref="D881:D885"/>
    <mergeCell ref="E881:E885"/>
    <mergeCell ref="F881:F885"/>
    <mergeCell ref="G882:G884"/>
    <mergeCell ref="H882:H884"/>
    <mergeCell ref="B875:B879"/>
    <mergeCell ref="C875:C879"/>
    <mergeCell ref="D875:D879"/>
    <mergeCell ref="E875:E879"/>
    <mergeCell ref="F875:F879"/>
    <mergeCell ref="G876:G878"/>
    <mergeCell ref="H865:H866"/>
    <mergeCell ref="G867:G869"/>
    <mergeCell ref="H867:H869"/>
    <mergeCell ref="B870:B874"/>
    <mergeCell ref="C870:C874"/>
    <mergeCell ref="D870:D874"/>
    <mergeCell ref="E870:E874"/>
    <mergeCell ref="F870:F874"/>
    <mergeCell ref="G871:G873"/>
    <mergeCell ref="H871:H873"/>
    <mergeCell ref="B865:B869"/>
    <mergeCell ref="C865:C869"/>
    <mergeCell ref="D865:D869"/>
    <mergeCell ref="E865:E869"/>
    <mergeCell ref="F865:F869"/>
    <mergeCell ref="G865:G866"/>
    <mergeCell ref="G893:G895"/>
    <mergeCell ref="H893:H895"/>
    <mergeCell ref="B896:B900"/>
    <mergeCell ref="C896:C900"/>
    <mergeCell ref="D896:D900"/>
    <mergeCell ref="E896:E900"/>
    <mergeCell ref="F896:F900"/>
    <mergeCell ref="G896:G897"/>
    <mergeCell ref="H896:H897"/>
    <mergeCell ref="G898:G900"/>
    <mergeCell ref="H886:H887"/>
    <mergeCell ref="G888:G890"/>
    <mergeCell ref="H888:H890"/>
    <mergeCell ref="B891:B895"/>
    <mergeCell ref="C891:C895"/>
    <mergeCell ref="D891:D895"/>
    <mergeCell ref="E891:E895"/>
    <mergeCell ref="F891:F895"/>
    <mergeCell ref="G891:G892"/>
    <mergeCell ref="H891:H892"/>
    <mergeCell ref="B886:B890"/>
    <mergeCell ref="C886:C890"/>
    <mergeCell ref="D886:D890"/>
    <mergeCell ref="E886:E890"/>
    <mergeCell ref="F886:F890"/>
    <mergeCell ref="G886:G887"/>
    <mergeCell ref="H907:H909"/>
    <mergeCell ref="B911:B915"/>
    <mergeCell ref="C911:C915"/>
    <mergeCell ref="D911:D915"/>
    <mergeCell ref="E911:E915"/>
    <mergeCell ref="F911:F915"/>
    <mergeCell ref="G911:G912"/>
    <mergeCell ref="H911:H912"/>
    <mergeCell ref="G913:G915"/>
    <mergeCell ref="H913:H915"/>
    <mergeCell ref="B906:B910"/>
    <mergeCell ref="C906:C910"/>
    <mergeCell ref="D906:D910"/>
    <mergeCell ref="E906:E910"/>
    <mergeCell ref="F906:F910"/>
    <mergeCell ref="G907:G909"/>
    <mergeCell ref="H898:H900"/>
    <mergeCell ref="B901:B905"/>
    <mergeCell ref="C901:C905"/>
    <mergeCell ref="D901:D905"/>
    <mergeCell ref="E901:E905"/>
    <mergeCell ref="F901:F905"/>
    <mergeCell ref="G902:G904"/>
    <mergeCell ref="H902:H904"/>
    <mergeCell ref="C932:C936"/>
    <mergeCell ref="D932:D936"/>
    <mergeCell ref="E932:E936"/>
    <mergeCell ref="F932:F936"/>
    <mergeCell ref="G933:G935"/>
    <mergeCell ref="H933:H935"/>
    <mergeCell ref="A926:A951"/>
    <mergeCell ref="B926:H926"/>
    <mergeCell ref="B927:B931"/>
    <mergeCell ref="C927:C931"/>
    <mergeCell ref="D927:D931"/>
    <mergeCell ref="E927:E931"/>
    <mergeCell ref="F927:F931"/>
    <mergeCell ref="G928:G930"/>
    <mergeCell ref="H928:H930"/>
    <mergeCell ref="B932:B936"/>
    <mergeCell ref="H917:H919"/>
    <mergeCell ref="B921:B925"/>
    <mergeCell ref="C921:C925"/>
    <mergeCell ref="D921:D925"/>
    <mergeCell ref="E921:E925"/>
    <mergeCell ref="F921:F925"/>
    <mergeCell ref="G922:G924"/>
    <mergeCell ref="H922:H924"/>
    <mergeCell ref="B916:B920"/>
    <mergeCell ref="C916:C920"/>
    <mergeCell ref="D916:D920"/>
    <mergeCell ref="E916:E920"/>
    <mergeCell ref="F916:F920"/>
    <mergeCell ref="G917:G919"/>
    <mergeCell ref="H948:H950"/>
    <mergeCell ref="A952:A967"/>
    <mergeCell ref="B952:H952"/>
    <mergeCell ref="B953:B957"/>
    <mergeCell ref="C953:C957"/>
    <mergeCell ref="D953:D957"/>
    <mergeCell ref="E953:E957"/>
    <mergeCell ref="F953:F957"/>
    <mergeCell ref="G954:G956"/>
    <mergeCell ref="H954:H956"/>
    <mergeCell ref="B947:B951"/>
    <mergeCell ref="C947:C951"/>
    <mergeCell ref="D947:D951"/>
    <mergeCell ref="E947:E951"/>
    <mergeCell ref="F947:F951"/>
    <mergeCell ref="G948:G950"/>
    <mergeCell ref="H937:H938"/>
    <mergeCell ref="G939:G941"/>
    <mergeCell ref="H939:H941"/>
    <mergeCell ref="B942:B946"/>
    <mergeCell ref="C942:C946"/>
    <mergeCell ref="D942:D946"/>
    <mergeCell ref="E942:E946"/>
    <mergeCell ref="F942:F946"/>
    <mergeCell ref="G943:G945"/>
    <mergeCell ref="H943:H945"/>
    <mergeCell ref="B937:B941"/>
    <mergeCell ref="C937:C941"/>
    <mergeCell ref="D937:D941"/>
    <mergeCell ref="E937:E941"/>
    <mergeCell ref="F937:F941"/>
    <mergeCell ref="G937:G938"/>
    <mergeCell ref="C974:C978"/>
    <mergeCell ref="D974:D978"/>
    <mergeCell ref="E974:E978"/>
    <mergeCell ref="F974:F978"/>
    <mergeCell ref="G975:G977"/>
    <mergeCell ref="H975:H977"/>
    <mergeCell ref="A968:A988"/>
    <mergeCell ref="B968:H968"/>
    <mergeCell ref="B969:B973"/>
    <mergeCell ref="C969:C973"/>
    <mergeCell ref="D969:D973"/>
    <mergeCell ref="E969:E973"/>
    <mergeCell ref="F969:F973"/>
    <mergeCell ref="G970:G972"/>
    <mergeCell ref="H970:H972"/>
    <mergeCell ref="B974:B978"/>
    <mergeCell ref="H958:H959"/>
    <mergeCell ref="G960:G962"/>
    <mergeCell ref="H960:H962"/>
    <mergeCell ref="B963:B967"/>
    <mergeCell ref="C963:C967"/>
    <mergeCell ref="D963:D967"/>
    <mergeCell ref="E963:E967"/>
    <mergeCell ref="F963:F967"/>
    <mergeCell ref="G964:G966"/>
    <mergeCell ref="H964:H966"/>
    <mergeCell ref="B958:B962"/>
    <mergeCell ref="C958:C962"/>
    <mergeCell ref="D958:D962"/>
    <mergeCell ref="E958:E962"/>
    <mergeCell ref="F958:F962"/>
    <mergeCell ref="G958:G959"/>
    <mergeCell ref="C995:C999"/>
    <mergeCell ref="D995:D999"/>
    <mergeCell ref="E995:E999"/>
    <mergeCell ref="F995:F999"/>
    <mergeCell ref="G996:G998"/>
    <mergeCell ref="H996:H998"/>
    <mergeCell ref="A989:A1059"/>
    <mergeCell ref="B989:H989"/>
    <mergeCell ref="B990:B994"/>
    <mergeCell ref="C990:C994"/>
    <mergeCell ref="D990:D994"/>
    <mergeCell ref="E990:E994"/>
    <mergeCell ref="F990:F994"/>
    <mergeCell ref="G991:G993"/>
    <mergeCell ref="H991:H993"/>
    <mergeCell ref="B995:B999"/>
    <mergeCell ref="H980:H982"/>
    <mergeCell ref="B984:B988"/>
    <mergeCell ref="C984:C988"/>
    <mergeCell ref="D984:D988"/>
    <mergeCell ref="E984:E988"/>
    <mergeCell ref="F984:F988"/>
    <mergeCell ref="G985:G987"/>
    <mergeCell ref="H985:H987"/>
    <mergeCell ref="B979:B983"/>
    <mergeCell ref="C979:C983"/>
    <mergeCell ref="D979:D983"/>
    <mergeCell ref="E979:E983"/>
    <mergeCell ref="F979:F983"/>
    <mergeCell ref="G980:G982"/>
    <mergeCell ref="H1011:H1013"/>
    <mergeCell ref="B1015:B1019"/>
    <mergeCell ref="C1015:C1019"/>
    <mergeCell ref="D1015:D1019"/>
    <mergeCell ref="E1015:E1019"/>
    <mergeCell ref="F1015:F1019"/>
    <mergeCell ref="G1016:G1018"/>
    <mergeCell ref="H1016:H1018"/>
    <mergeCell ref="B1010:B1014"/>
    <mergeCell ref="C1010:C1014"/>
    <mergeCell ref="D1010:D1014"/>
    <mergeCell ref="E1010:E1014"/>
    <mergeCell ref="F1010:F1014"/>
    <mergeCell ref="G1011:G1013"/>
    <mergeCell ref="H1001:H1002"/>
    <mergeCell ref="B1005:B1009"/>
    <mergeCell ref="C1005:C1009"/>
    <mergeCell ref="D1005:D1009"/>
    <mergeCell ref="E1005:E1009"/>
    <mergeCell ref="F1005:F1009"/>
    <mergeCell ref="G1005:G1006"/>
    <mergeCell ref="H1005:H1006"/>
    <mergeCell ref="G1007:G1009"/>
    <mergeCell ref="H1007:H1009"/>
    <mergeCell ref="B1000:B1004"/>
    <mergeCell ref="C1000:C1004"/>
    <mergeCell ref="D1000:D1004"/>
    <mergeCell ref="E1000:E1004"/>
    <mergeCell ref="F1000:F1004"/>
    <mergeCell ref="G1001:G1003"/>
    <mergeCell ref="G1027:G1029"/>
    <mergeCell ref="H1027:H1029"/>
    <mergeCell ref="B1030:B1034"/>
    <mergeCell ref="C1030:C1034"/>
    <mergeCell ref="D1030:D1034"/>
    <mergeCell ref="E1030:E1034"/>
    <mergeCell ref="F1030:F1034"/>
    <mergeCell ref="G1030:G1031"/>
    <mergeCell ref="H1030:H1031"/>
    <mergeCell ref="G1032:G1034"/>
    <mergeCell ref="H1020:H1021"/>
    <mergeCell ref="G1022:G1024"/>
    <mergeCell ref="H1022:H1024"/>
    <mergeCell ref="B1025:B1029"/>
    <mergeCell ref="C1025:C1029"/>
    <mergeCell ref="D1025:D1029"/>
    <mergeCell ref="E1025:E1029"/>
    <mergeCell ref="F1025:F1029"/>
    <mergeCell ref="G1025:G1026"/>
    <mergeCell ref="H1025:H1026"/>
    <mergeCell ref="B1020:B1024"/>
    <mergeCell ref="C1020:C1024"/>
    <mergeCell ref="D1020:D1024"/>
    <mergeCell ref="E1020:E1024"/>
    <mergeCell ref="F1020:F1024"/>
    <mergeCell ref="G1020:G1021"/>
    <mergeCell ref="H1040:H1041"/>
    <mergeCell ref="G1042:G1044"/>
    <mergeCell ref="H1042:H1044"/>
    <mergeCell ref="B1045:B1049"/>
    <mergeCell ref="C1045:C1049"/>
    <mergeCell ref="D1045:D1049"/>
    <mergeCell ref="E1045:E1049"/>
    <mergeCell ref="F1045:F1049"/>
    <mergeCell ref="G1045:G1047"/>
    <mergeCell ref="H1045:H1047"/>
    <mergeCell ref="B1040:B1044"/>
    <mergeCell ref="C1040:C1044"/>
    <mergeCell ref="D1040:D1044"/>
    <mergeCell ref="E1040:E1044"/>
    <mergeCell ref="F1040:F1044"/>
    <mergeCell ref="G1040:G1041"/>
    <mergeCell ref="H1032:H1034"/>
    <mergeCell ref="B1035:B1039"/>
    <mergeCell ref="C1035:C1039"/>
    <mergeCell ref="D1035:D1039"/>
    <mergeCell ref="E1035:E1039"/>
    <mergeCell ref="F1035:F1039"/>
    <mergeCell ref="G1035:G1036"/>
    <mergeCell ref="H1035:H1036"/>
    <mergeCell ref="G1037:G1039"/>
    <mergeCell ref="H1037:H1039"/>
    <mergeCell ref="H1052:H1054"/>
    <mergeCell ref="B1055:B1059"/>
    <mergeCell ref="C1055:C1059"/>
    <mergeCell ref="D1055:D1059"/>
    <mergeCell ref="E1055:E1059"/>
    <mergeCell ref="F1055:F1059"/>
    <mergeCell ref="G1055:G1056"/>
    <mergeCell ref="H1055:H1056"/>
    <mergeCell ref="G1057:G1059"/>
    <mergeCell ref="H1057:H1059"/>
    <mergeCell ref="G1048:G1049"/>
    <mergeCell ref="H1048:H1049"/>
    <mergeCell ref="B1050:B1054"/>
    <mergeCell ref="C1050:C1054"/>
    <mergeCell ref="D1050:D1054"/>
    <mergeCell ref="E1050:E1054"/>
    <mergeCell ref="F1050:F1054"/>
    <mergeCell ref="G1050:G1051"/>
    <mergeCell ref="H1050:H1051"/>
    <mergeCell ref="G1052:G1054"/>
  </mergeCells>
  <conditionalFormatting sqref="C94">
    <cfRule type="containsText" dxfId="330" priority="6" stopIfTrue="1" operator="containsText" text="N/A Not Governed By 49 CFR Part 659">
      <formula>NOT(ISERROR(SEARCH("N/A Not Governed By 49 CFR Part 659",C94)))</formula>
    </cfRule>
  </conditionalFormatting>
  <conditionalFormatting sqref="C6">
    <cfRule type="cellIs" dxfId="329" priority="5" operator="equal">
      <formula>#REF!=T</formula>
    </cfRule>
  </conditionalFormatting>
  <conditionalFormatting sqref="C89">
    <cfRule type="containsText" dxfId="328" priority="4" stopIfTrue="1" operator="containsText" text="N/A Not Governed By 49 CFR Part 659">
      <formula>NOT(ISERROR(SEARCH("N/A Not Governed By 49 CFR Part 659",C89)))</formula>
    </cfRule>
  </conditionalFormatting>
  <conditionalFormatting sqref="C125">
    <cfRule type="containsText" dxfId="327" priority="3" stopIfTrue="1" operator="containsText" text="N/A Not Governed By 49 CFR Part 659">
      <formula>NOT(ISERROR(SEARCH("N/A Not Governed By 49 CFR Part 659",C125)))</formula>
    </cfRule>
  </conditionalFormatting>
  <conditionalFormatting sqref="C632">
    <cfRule type="containsText" dxfId="326" priority="2" operator="containsText" text="N/A">
      <formula>NOT(ISERROR(SEARCH("N/A",C632)))</formula>
    </cfRule>
  </conditionalFormatting>
  <conditionalFormatting sqref="C1025 C1035 C1030 C1045 C1040 C1055 C1050">
    <cfRule type="containsText" dxfId="325" priority="1" stopIfTrue="1" operator="containsText" text="N/A Not Governed By 49 CFR Part 659">
      <formula>NOT(ISERROR(SEARCH("N/A Not Governed By 49 CFR Part 659",C1025)))</formula>
    </cfRule>
  </conditionalFormatting>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pageSetUpPr fitToPage="1"/>
  </sheetPr>
  <dimension ref="A1:V56"/>
  <sheetViews>
    <sheetView zoomScaleNormal="100" workbookViewId="0">
      <selection activeCell="U4" sqref="U4"/>
    </sheetView>
  </sheetViews>
  <sheetFormatPr defaultRowHeight="12.5" x14ac:dyDescent="0.25"/>
  <cols>
    <col min="1" max="1" width="43.453125" style="175" bestFit="1" customWidth="1"/>
    <col min="2" max="19" width="9.1796875" style="175"/>
    <col min="20" max="20" width="2.81640625" style="175" customWidth="1"/>
    <col min="21" max="21" width="51.7265625" style="175" customWidth="1"/>
    <col min="22" max="22" width="10.453125" customWidth="1"/>
  </cols>
  <sheetData>
    <row r="1" spans="1:22" ht="26" thickTop="1" thickBot="1" x14ac:dyDescent="0.55000000000000004">
      <c r="A1" s="1836" t="s">
        <v>1601</v>
      </c>
      <c r="B1" s="1837"/>
      <c r="C1" s="1837"/>
      <c r="D1" s="1837"/>
      <c r="E1" s="1837"/>
      <c r="F1" s="1837"/>
      <c r="G1" s="1837"/>
      <c r="H1" s="1837"/>
      <c r="I1" s="1837"/>
      <c r="J1" s="1837"/>
      <c r="K1" s="1837"/>
      <c r="L1" s="1837"/>
      <c r="M1" s="1837"/>
      <c r="N1" s="1837"/>
      <c r="O1" s="1837"/>
      <c r="P1" s="1837"/>
      <c r="Q1" s="1837"/>
      <c r="R1" s="1837"/>
      <c r="S1" s="1838"/>
      <c r="V1" s="789">
        <f>'Previous BASE Implementation'!M10</f>
        <v>1</v>
      </c>
    </row>
    <row r="2" spans="1:22" ht="13.5" thickTop="1" x14ac:dyDescent="0.3">
      <c r="A2" s="249"/>
      <c r="B2" s="253" t="s">
        <v>445</v>
      </c>
      <c r="C2" s="253" t="s">
        <v>446</v>
      </c>
      <c r="D2" s="253" t="s">
        <v>447</v>
      </c>
      <c r="E2" s="253" t="s">
        <v>448</v>
      </c>
      <c r="F2" s="253" t="s">
        <v>449</v>
      </c>
      <c r="G2" s="253" t="s">
        <v>450</v>
      </c>
      <c r="H2" s="253" t="s">
        <v>451</v>
      </c>
      <c r="I2" s="253" t="s">
        <v>452</v>
      </c>
      <c r="J2" s="253" t="s">
        <v>453</v>
      </c>
      <c r="K2" s="253" t="s">
        <v>454</v>
      </c>
      <c r="L2" s="253" t="s">
        <v>455</v>
      </c>
      <c r="M2" s="253" t="s">
        <v>456</v>
      </c>
      <c r="N2" s="253" t="s">
        <v>457</v>
      </c>
      <c r="O2" s="253" t="s">
        <v>458</v>
      </c>
      <c r="P2" s="253" t="s">
        <v>459</v>
      </c>
      <c r="Q2" s="253" t="s">
        <v>460</v>
      </c>
      <c r="R2" s="253" t="s">
        <v>461</v>
      </c>
      <c r="S2" s="254" t="s">
        <v>462</v>
      </c>
    </row>
    <row r="3" spans="1:22" ht="13" x14ac:dyDescent="0.3">
      <c r="A3" s="255" t="s">
        <v>1457</v>
      </c>
      <c r="B3" s="250">
        <f>IF('Previous BASE Implementation'!B3=$V$1, Technical!$J$6, 'Previous BASE Implementation'!B2)</f>
        <v>0</v>
      </c>
      <c r="C3" s="250">
        <f>IF('Previous BASE Implementation'!C3=$V$1, Technical!$J$39, 'Previous BASE Implementation'!C2)</f>
        <v>0</v>
      </c>
      <c r="D3" s="250">
        <f>IF('Previous BASE Implementation'!D3=$V$1, Technical!$J$59, 'Previous BASE Implementation'!D2)</f>
        <v>0</v>
      </c>
      <c r="E3" s="250">
        <f>IF('Previous BASE Implementation'!E3=$V$1, Technical!$J$64, 'Previous BASE Implementation'!E2)</f>
        <v>0</v>
      </c>
      <c r="F3" s="250">
        <f>IF('Previous BASE Implementation'!F3=$V$1, Technical!$J$77, 'Previous BASE Implementation'!F2)</f>
        <v>0</v>
      </c>
      <c r="G3" s="250">
        <f>IF('Previous BASE Implementation'!G3=$V$1, Technical!$J$114, 'Previous BASE Implementation'!G2)</f>
        <v>0</v>
      </c>
      <c r="H3" s="250">
        <f>IF('Previous BASE Implementation'!H3=$V$1, Technical!$J$119, 'Previous BASE Implementation'!H2)</f>
        <v>0</v>
      </c>
      <c r="I3" s="250">
        <f>IF('Previous BASE Implementation'!I3=$V$1, Technical!$J$133, 'Previous BASE Implementation'!I2)</f>
        <v>0</v>
      </c>
      <c r="J3" s="250">
        <f>IF('Previous BASE Implementation'!J3=$V$1, Technical!$J$142, 'Previous BASE Implementation'!J2)</f>
        <v>0</v>
      </c>
      <c r="K3" s="250">
        <f>IF('Previous BASE Implementation'!K3=$V$1, Technical!$J$150, 'Previous BASE Implementation'!K2)</f>
        <v>0</v>
      </c>
      <c r="L3" s="250">
        <f>IF('Previous BASE Implementation'!L3=$V$1, Technical!$J$165, 'Previous BASE Implementation'!L2)</f>
        <v>0</v>
      </c>
      <c r="M3" s="250">
        <f>IF('Previous BASE Implementation'!M3=$V$1, Technical!$J$174, 'Previous BASE Implementation'!M2)</f>
        <v>0</v>
      </c>
      <c r="N3" s="250">
        <f>IF('Previous BASE Implementation'!N3=$V$1, Technical!$J$202, 'Previous BASE Implementation'!N2)</f>
        <v>0</v>
      </c>
      <c r="O3" s="250">
        <f>IF('Previous BASE Implementation'!O3=$V$1, Technical!$J$213, 'Previous BASE Implementation'!O2)</f>
        <v>0</v>
      </c>
      <c r="P3" s="250">
        <f>IF('Previous BASE Implementation'!P3=$V$1, Technical!$J$220, 'Previous BASE Implementation'!P2)</f>
        <v>0</v>
      </c>
      <c r="Q3" s="250">
        <f>IF('Previous BASE Implementation'!Q3=$V$1, Technical!$J$224, 'Previous BASE Implementation'!Q2)</f>
        <v>0</v>
      </c>
      <c r="R3" s="250">
        <f>IF('Previous BASE Implementation'!R3=$V$1, Technical!$J$230, 'Previous BASE Implementation'!R2)</f>
        <v>0</v>
      </c>
      <c r="S3" s="251">
        <f>AVERAGE(B3:R3)</f>
        <v>0</v>
      </c>
      <c r="U3" s="246"/>
    </row>
    <row r="4" spans="1:22" ht="13.5" thickBot="1" x14ac:dyDescent="0.35">
      <c r="A4" s="256" t="s">
        <v>1458</v>
      </c>
      <c r="B4" s="971">
        <f>IF(Profile!$D$15="Over 60K Daily Ridership",'Dropdown Menus'!R2,IF(Profile!$D$15="15K to 60K Daily Ridership",'Dropdown Menus'!R3,IF(Profile!$D$15="Under 15K Daily Ridership",'Dropdown Menus'!R4,0)))</f>
        <v>0</v>
      </c>
      <c r="C4" s="971">
        <f>IF(Profile!$D$15="Over 60K Daily Ridership",'Dropdown Menus'!S2,IF(Profile!$D$15="15K to 60K Daily Ridership",'Dropdown Menus'!S3,IF(Profile!$D$15="Under 15K Daily Ridership",'Dropdown Menus'!S4,0)))</f>
        <v>0</v>
      </c>
      <c r="D4" s="971">
        <f>IF(Profile!$D$15="Over 60K Daily Ridership",'Dropdown Menus'!T2,IF(Profile!$D$15="15K to 60K Daily Ridership",'Dropdown Menus'!T3,IF(Profile!$D$15="Under 15K Daily Ridership",'Dropdown Menus'!T4,0)))</f>
        <v>0</v>
      </c>
      <c r="E4" s="971">
        <f>IF(Profile!$D$15="Over 60K Daily Ridership",'Dropdown Menus'!U2,IF(Profile!$D$15="15K to 60K Daily Ridership",'Dropdown Menus'!U3,IF(Profile!$D$15="Under 15K Daily Ridership",'Dropdown Menus'!U4,0)))</f>
        <v>0</v>
      </c>
      <c r="F4" s="971">
        <f>IF(Profile!$D$15="Over 60K Daily Ridership",'Dropdown Menus'!V2,IF(Profile!$D$15="15K to 60K Daily Ridership",'Dropdown Menus'!V3,IF(Profile!$D$15="Under 15K Daily Ridership",'Dropdown Menus'!V4,0)))</f>
        <v>0</v>
      </c>
      <c r="G4" s="971">
        <f>IF(Profile!$D$15="Over 60K Daily Ridership",'Dropdown Menus'!W2,IF(Profile!$D$15="15K to 60K Daily Ridership",'Dropdown Menus'!W3,IF(Profile!$D$15="Under 15K Daily Ridership",'Dropdown Menus'!W4,0)))</f>
        <v>0</v>
      </c>
      <c r="H4" s="971">
        <f>IF(Profile!$D$15="Over 60K Daily Ridership",'Dropdown Menus'!X2,IF(Profile!$D$15="15K to 60K Daily Ridership",'Dropdown Menus'!X3,IF(Profile!$D$15="Under 15K Daily Ridership",'Dropdown Menus'!X4,0)))</f>
        <v>0</v>
      </c>
      <c r="I4" s="971">
        <f>IF(Profile!$D$15="Over 60K Daily Ridership",'Dropdown Menus'!Y2,IF(Profile!$D$15="15K to 60K Daily Ridership",'Dropdown Menus'!Y3,IF(Profile!$D$15="Under 15K Daily Ridership",'Dropdown Menus'!Y4,0)))</f>
        <v>0</v>
      </c>
      <c r="J4" s="971">
        <f>IF(Profile!$D$15="Over 60K Daily Ridership",'Dropdown Menus'!Z2,IF(Profile!$D$15="15K to 60K Daily Ridership",'Dropdown Menus'!Z3,IF(Profile!$D$15="Under 15K Daily Ridership",'Dropdown Menus'!Z4,0)))</f>
        <v>0</v>
      </c>
      <c r="K4" s="971">
        <f>IF(Profile!$D$15="Over 60K Daily Ridership",'Dropdown Menus'!AA2,IF(Profile!$D$15="15K to 60K Daily Ridership",'Dropdown Menus'!AA3,IF(Profile!$D$15="Under 15K Daily Ridership",'Dropdown Menus'!AA4,0)))</f>
        <v>0</v>
      </c>
      <c r="L4" s="971">
        <f>IF(Profile!$D$15="Over 60K Daily Ridership",'Dropdown Menus'!AB2,IF(Profile!$D$15="15K to 60K Daily Ridership",'Dropdown Menus'!AB3,IF(Profile!$D$15="Under 15K Daily Ridership",'Dropdown Menus'!AB4,0)))</f>
        <v>0</v>
      </c>
      <c r="M4" s="971">
        <f>IF(Profile!$D$15="Over 60K Daily Ridership",'Dropdown Menus'!AC2,IF(Profile!$D$15="15K to 60K Daily Ridership",'Dropdown Menus'!AC3,IF(Profile!$D$15="Under 15K Daily Ridership",'Dropdown Menus'!AC4,0)))</f>
        <v>0</v>
      </c>
      <c r="N4" s="971">
        <f>IF(Profile!$D$15="Over 60K Daily Ridership",'Dropdown Menus'!AD2,IF(Profile!$D$15="15K to 60K Daily Ridership",'Dropdown Menus'!AD3,IF(Profile!$D$15="Under 15K Daily Ridership",'Dropdown Menus'!AD4,0)))</f>
        <v>0</v>
      </c>
      <c r="O4" s="971">
        <f>IF(Profile!$D$15="Over 60K Daily Ridership",'Dropdown Menus'!AE2,IF(Profile!$D$15="15K to 60K Daily Ridership",'Dropdown Menus'!AE3,IF(Profile!$D$15="Under 15K Daily Ridership",'Dropdown Menus'!AE4,0)))</f>
        <v>0</v>
      </c>
      <c r="P4" s="971">
        <f>IF(Profile!$D$15="Over 60K Daily Ridership",'Dropdown Menus'!AF2,IF(Profile!$D$15="15K to 60K Daily Ridership",'Dropdown Menus'!AF3,IF(Profile!$D$15="Under 15K Daily Ridership",'Dropdown Menus'!AF4,0)))</f>
        <v>0</v>
      </c>
      <c r="Q4" s="971">
        <f>IF(Profile!$D$15="Over 60K Daily Ridership",'Dropdown Menus'!AG2,IF(Profile!$D$15="15K to 60K Daily Ridership",'Dropdown Menus'!AG3,IF(Profile!$D$15="Under 15K Daily Ridership",'Dropdown Menus'!AG4,0)))</f>
        <v>0</v>
      </c>
      <c r="R4" s="971">
        <f>IF(Profile!$D$15="Over 60K Daily Ridership",'Dropdown Menus'!AH2,IF(Profile!$D$15="15K to 60K Daily Ridership",'Dropdown Menus'!AH3,IF(Profile!$D$15="Under 15K Daily Ridership",'Dropdown Menus'!AH4,0)))</f>
        <v>0</v>
      </c>
      <c r="S4" s="972">
        <f>IF(Profile!$D$15="Over 60K Daily Ridership",'Dropdown Menus'!AI2,IF(Profile!$D$15="15K to 60K Daily Ridership",'Dropdown Menus'!AI3,IF(Profile!$D$15="Under 15K Daily Ridership",'Dropdown Menus'!AI4,0)))</f>
        <v>0</v>
      </c>
    </row>
    <row r="5" spans="1:22" ht="13.5" thickTop="1" thickBot="1" x14ac:dyDescent="0.3"/>
    <row r="6" spans="1:22" ht="14" thickTop="1" thickBot="1" x14ac:dyDescent="0.35">
      <c r="A6" s="257" t="s">
        <v>463</v>
      </c>
      <c r="B6" s="258">
        <f>B3-B4</f>
        <v>0</v>
      </c>
      <c r="C6" s="258">
        <f t="shared" ref="C6:S6" si="0">C3-C4</f>
        <v>0</v>
      </c>
      <c r="D6" s="258">
        <f t="shared" si="0"/>
        <v>0</v>
      </c>
      <c r="E6" s="258">
        <f t="shared" si="0"/>
        <v>0</v>
      </c>
      <c r="F6" s="258">
        <f t="shared" si="0"/>
        <v>0</v>
      </c>
      <c r="G6" s="258">
        <f t="shared" si="0"/>
        <v>0</v>
      </c>
      <c r="H6" s="258">
        <f t="shared" si="0"/>
        <v>0</v>
      </c>
      <c r="I6" s="258">
        <f t="shared" si="0"/>
        <v>0</v>
      </c>
      <c r="J6" s="258">
        <f t="shared" si="0"/>
        <v>0</v>
      </c>
      <c r="K6" s="258">
        <f t="shared" si="0"/>
        <v>0</v>
      </c>
      <c r="L6" s="258">
        <f t="shared" si="0"/>
        <v>0</v>
      </c>
      <c r="M6" s="258">
        <f t="shared" si="0"/>
        <v>0</v>
      </c>
      <c r="N6" s="258">
        <f t="shared" si="0"/>
        <v>0</v>
      </c>
      <c r="O6" s="258">
        <f t="shared" si="0"/>
        <v>0</v>
      </c>
      <c r="P6" s="258">
        <f t="shared" si="0"/>
        <v>0</v>
      </c>
      <c r="Q6" s="258">
        <f t="shared" si="0"/>
        <v>0</v>
      </c>
      <c r="R6" s="258">
        <f t="shared" si="0"/>
        <v>0</v>
      </c>
      <c r="S6" s="259">
        <f t="shared" si="0"/>
        <v>0</v>
      </c>
    </row>
    <row r="7" spans="1:22" ht="13" thickTop="1" x14ac:dyDescent="0.25"/>
    <row r="9" spans="1:22" ht="13" thickBot="1" x14ac:dyDescent="0.3"/>
    <row r="10" spans="1:22" ht="19" thickTop="1" thickBot="1" x14ac:dyDescent="0.3">
      <c r="B10" s="247"/>
      <c r="C10" s="247"/>
      <c r="D10" s="247"/>
      <c r="U10" s="927" t="str">
        <f>IF(Profile!$A$13='Dropdown Menus'!$A$8, "This page is used for a", "WARNING!!!")</f>
        <v>WARNING!!!</v>
      </c>
    </row>
    <row r="11" spans="1:22" ht="47.25" customHeight="1" thickTop="1" thickBot="1" x14ac:dyDescent="0.3">
      <c r="B11" s="248"/>
      <c r="C11" s="247"/>
      <c r="D11" s="247"/>
      <c r="U11" s="928" t="str">
        <f>IF(Profile!$A$13='Dropdown Menus'!$A$8, "Targeted BASE Assessment", "This has been identified as a Normal BASE Assessment!!!  Use the Comprehensive Charting tab!!!  (Red tab)")</f>
        <v>This has been identified as a Normal BASE Assessment!!!  Use the Comprehensive Charting tab!!!  (Red tab)</v>
      </c>
    </row>
    <row r="12" spans="1:22" ht="13" thickTop="1" x14ac:dyDescent="0.25">
      <c r="B12" s="248"/>
      <c r="C12" s="247"/>
      <c r="D12" s="247"/>
    </row>
    <row r="13" spans="1:22" x14ac:dyDescent="0.25">
      <c r="B13" s="247"/>
      <c r="C13" s="247"/>
      <c r="D13" s="247"/>
    </row>
    <row r="14" spans="1:22" x14ac:dyDescent="0.25">
      <c r="B14" s="247"/>
      <c r="C14" s="247"/>
      <c r="D14" s="247"/>
    </row>
    <row r="42" spans="1:22" ht="13" thickBot="1" x14ac:dyDescent="0.3"/>
    <row r="43" spans="1:22" ht="26" thickTop="1" thickBot="1" x14ac:dyDescent="0.55000000000000004">
      <c r="A43" s="1836" t="s">
        <v>1602</v>
      </c>
      <c r="B43" s="1837"/>
      <c r="C43" s="1837"/>
      <c r="D43" s="1837"/>
      <c r="E43" s="1837"/>
      <c r="F43" s="1837"/>
      <c r="G43" s="1837"/>
      <c r="H43" s="1837"/>
      <c r="I43" s="1837"/>
      <c r="J43" s="1837"/>
      <c r="K43" s="1837"/>
      <c r="L43" s="1837"/>
      <c r="M43" s="1837"/>
      <c r="N43" s="1837"/>
      <c r="O43" s="1837"/>
      <c r="P43" s="1837"/>
      <c r="Q43" s="1837"/>
      <c r="R43" s="1837"/>
      <c r="S43" s="1838"/>
    </row>
    <row r="44" spans="1:22" ht="13.5" thickTop="1" x14ac:dyDescent="0.3">
      <c r="A44" s="249"/>
      <c r="B44" s="253" t="s">
        <v>445</v>
      </c>
      <c r="C44" s="253" t="s">
        <v>446</v>
      </c>
      <c r="D44" s="253" t="s">
        <v>447</v>
      </c>
      <c r="E44" s="253" t="s">
        <v>448</v>
      </c>
      <c r="F44" s="253" t="s">
        <v>449</v>
      </c>
      <c r="G44" s="253" t="s">
        <v>450</v>
      </c>
      <c r="H44" s="253" t="s">
        <v>451</v>
      </c>
      <c r="I44" s="253" t="s">
        <v>452</v>
      </c>
      <c r="J44" s="253" t="s">
        <v>453</v>
      </c>
      <c r="K44" s="253" t="s">
        <v>454</v>
      </c>
      <c r="L44" s="253" t="s">
        <v>455</v>
      </c>
      <c r="M44" s="253" t="s">
        <v>456</v>
      </c>
      <c r="N44" s="253" t="s">
        <v>457</v>
      </c>
      <c r="O44" s="253" t="s">
        <v>458</v>
      </c>
      <c r="P44" s="253" t="s">
        <v>459</v>
      </c>
      <c r="Q44" s="253" t="s">
        <v>460</v>
      </c>
      <c r="R44" s="253" t="s">
        <v>461</v>
      </c>
      <c r="S44" s="254" t="s">
        <v>462</v>
      </c>
    </row>
    <row r="45" spans="1:22" ht="13" x14ac:dyDescent="0.3">
      <c r="A45" s="255" t="s">
        <v>1457</v>
      </c>
      <c r="B45" s="250">
        <f>IF('Previous BASE Implementation'!B3=$V$1, Technical!$J$6, 'Previous BASE Implementation'!B2)</f>
        <v>0</v>
      </c>
      <c r="C45" s="250">
        <f>IF('Previous BASE Implementation'!C3=$V$1, Technical!$J$39, 'Previous BASE Implementation'!C2)</f>
        <v>0</v>
      </c>
      <c r="D45" s="250">
        <f>IF('Previous BASE Implementation'!D3=$V$1, Technical!$J$59, 'Previous BASE Implementation'!D2)</f>
        <v>0</v>
      </c>
      <c r="E45" s="250">
        <f>IF('Previous BASE Implementation'!E3=$V$1, Technical!$J$64, 'Previous BASE Implementation'!E2)</f>
        <v>0</v>
      </c>
      <c r="F45" s="250">
        <f>IF('Previous BASE Implementation'!F3=$V$1, Technical!$J$77, 'Previous BASE Implementation'!F2)</f>
        <v>0</v>
      </c>
      <c r="G45" s="250">
        <f>IF('Previous BASE Implementation'!G3=$V$1, Technical!$J$114, 'Previous BASE Implementation'!G2)</f>
        <v>0</v>
      </c>
      <c r="H45" s="250">
        <f>IF('Previous BASE Implementation'!H3=$V$1, Technical!$J$119, 'Previous BASE Implementation'!H2)</f>
        <v>0</v>
      </c>
      <c r="I45" s="250">
        <f>IF('Previous BASE Implementation'!I3=$V$1, Technical!$J$133, 'Previous BASE Implementation'!I2)</f>
        <v>0</v>
      </c>
      <c r="J45" s="250">
        <f>IF('Previous BASE Implementation'!J3=$V$1, Technical!$J$142, 'Previous BASE Implementation'!J2)</f>
        <v>0</v>
      </c>
      <c r="K45" s="250">
        <f>IF('Previous BASE Implementation'!K3=$V$1, Technical!$J$150, 'Previous BASE Implementation'!K2)</f>
        <v>0</v>
      </c>
      <c r="L45" s="250">
        <f>IF('Previous BASE Implementation'!L3=$V$1, Technical!$J$165, 'Previous BASE Implementation'!L2)</f>
        <v>0</v>
      </c>
      <c r="M45" s="250">
        <f>IF('Previous BASE Implementation'!M3=$V$1, Technical!$J$174, 'Previous BASE Implementation'!M2)</f>
        <v>0</v>
      </c>
      <c r="N45" s="250">
        <f>IF('Previous BASE Implementation'!N3=$V$1, Technical!$J$202, 'Previous BASE Implementation'!N2)</f>
        <v>0</v>
      </c>
      <c r="O45" s="250">
        <f>IF('Previous BASE Implementation'!O3=$V$1, Technical!$J$213, 'Previous BASE Implementation'!O2)</f>
        <v>0</v>
      </c>
      <c r="P45" s="250">
        <f>IF('Previous BASE Implementation'!P3=$V$1, Technical!$J$220, 'Previous BASE Implementation'!P2)</f>
        <v>0</v>
      </c>
      <c r="Q45" s="250">
        <f>IF('Previous BASE Implementation'!Q3=$V$1, Technical!$J$224, 'Previous BASE Implementation'!Q2)</f>
        <v>0</v>
      </c>
      <c r="R45" s="250">
        <f>IF('Previous BASE Implementation'!R3=$V$1, Technical!$J$230, 'Previous BASE Implementation'!R2)</f>
        <v>0</v>
      </c>
      <c r="S45" s="251">
        <f>AVERAGE(B45:R45)</f>
        <v>0</v>
      </c>
    </row>
    <row r="46" spans="1:22" ht="13.5" thickBot="1" x14ac:dyDescent="0.35">
      <c r="A46" s="256" t="s">
        <v>1459</v>
      </c>
      <c r="B46" s="252">
        <f>'Previous BASE Implementation'!B2</f>
        <v>0</v>
      </c>
      <c r="C46" s="252">
        <f>'Previous BASE Implementation'!C2</f>
        <v>0</v>
      </c>
      <c r="D46" s="252">
        <f>'Previous BASE Implementation'!D2</f>
        <v>0</v>
      </c>
      <c r="E46" s="252">
        <f>'Previous BASE Implementation'!E2</f>
        <v>0</v>
      </c>
      <c r="F46" s="252">
        <f>'Previous BASE Implementation'!F2</f>
        <v>0</v>
      </c>
      <c r="G46" s="252">
        <f>'Previous BASE Implementation'!G2</f>
        <v>0</v>
      </c>
      <c r="H46" s="252">
        <f>'Previous BASE Implementation'!H2</f>
        <v>0</v>
      </c>
      <c r="I46" s="252">
        <f>'Previous BASE Implementation'!I2</f>
        <v>0</v>
      </c>
      <c r="J46" s="252">
        <f>'Previous BASE Implementation'!J2</f>
        <v>0</v>
      </c>
      <c r="K46" s="252">
        <f>'Previous BASE Implementation'!K2</f>
        <v>0</v>
      </c>
      <c r="L46" s="252">
        <f>'Previous BASE Implementation'!L2</f>
        <v>0</v>
      </c>
      <c r="M46" s="252">
        <f>'Previous BASE Implementation'!M2</f>
        <v>0</v>
      </c>
      <c r="N46" s="252">
        <f>'Previous BASE Implementation'!N2</f>
        <v>0</v>
      </c>
      <c r="O46" s="252">
        <f>'Previous BASE Implementation'!O2</f>
        <v>0</v>
      </c>
      <c r="P46" s="252">
        <f>'Previous BASE Implementation'!P2</f>
        <v>0</v>
      </c>
      <c r="Q46" s="252">
        <f>'Previous BASE Implementation'!Q2</f>
        <v>0</v>
      </c>
      <c r="R46" s="252">
        <f>'Previous BASE Implementation'!R2</f>
        <v>0</v>
      </c>
      <c r="S46" s="503">
        <f>'Previous BASE Implementation'!S2</f>
        <v>0</v>
      </c>
      <c r="U46" s="727"/>
      <c r="V46" s="728"/>
    </row>
    <row r="47" spans="1:22" ht="13.5" thickTop="1" thickBot="1" x14ac:dyDescent="0.3"/>
    <row r="48" spans="1:22" ht="14" thickTop="1" thickBot="1" x14ac:dyDescent="0.35">
      <c r="A48" s="257" t="s">
        <v>463</v>
      </c>
      <c r="B48" s="258">
        <f>B45-B46</f>
        <v>0</v>
      </c>
      <c r="C48" s="258">
        <f t="shared" ref="C48:S48" si="1">C45-C46</f>
        <v>0</v>
      </c>
      <c r="D48" s="258">
        <f t="shared" si="1"/>
        <v>0</v>
      </c>
      <c r="E48" s="258">
        <f t="shared" si="1"/>
        <v>0</v>
      </c>
      <c r="F48" s="258">
        <f t="shared" si="1"/>
        <v>0</v>
      </c>
      <c r="G48" s="258">
        <f t="shared" si="1"/>
        <v>0</v>
      </c>
      <c r="H48" s="258">
        <f t="shared" si="1"/>
        <v>0</v>
      </c>
      <c r="I48" s="258">
        <f t="shared" si="1"/>
        <v>0</v>
      </c>
      <c r="J48" s="258">
        <f t="shared" si="1"/>
        <v>0</v>
      </c>
      <c r="K48" s="258">
        <f t="shared" si="1"/>
        <v>0</v>
      </c>
      <c r="L48" s="258">
        <f t="shared" si="1"/>
        <v>0</v>
      </c>
      <c r="M48" s="258">
        <f t="shared" si="1"/>
        <v>0</v>
      </c>
      <c r="N48" s="258">
        <f t="shared" si="1"/>
        <v>0</v>
      </c>
      <c r="O48" s="258">
        <f t="shared" si="1"/>
        <v>0</v>
      </c>
      <c r="P48" s="258">
        <f t="shared" si="1"/>
        <v>0</v>
      </c>
      <c r="Q48" s="258">
        <f t="shared" si="1"/>
        <v>0</v>
      </c>
      <c r="R48" s="258">
        <f t="shared" si="1"/>
        <v>0</v>
      </c>
      <c r="S48" s="259">
        <f t="shared" si="1"/>
        <v>0</v>
      </c>
    </row>
    <row r="49" spans="2:4" customFormat="1" ht="13" thickTop="1" x14ac:dyDescent="0.25">
      <c r="B49" s="175"/>
      <c r="C49" s="175"/>
      <c r="D49" s="175"/>
    </row>
    <row r="52" spans="2:4" customFormat="1" x14ac:dyDescent="0.25">
      <c r="B52" s="247"/>
      <c r="C52" s="247"/>
      <c r="D52" s="247"/>
    </row>
    <row r="53" spans="2:4" customFormat="1" x14ac:dyDescent="0.25">
      <c r="B53" s="248"/>
      <c r="C53" s="247"/>
      <c r="D53" s="247"/>
    </row>
    <row r="54" spans="2:4" customFormat="1" x14ac:dyDescent="0.25">
      <c r="B54" s="248"/>
      <c r="C54" s="247"/>
      <c r="D54" s="247"/>
    </row>
    <row r="55" spans="2:4" customFormat="1" x14ac:dyDescent="0.25">
      <c r="B55" s="247"/>
      <c r="C55" s="247"/>
      <c r="D55" s="247"/>
    </row>
    <row r="56" spans="2:4" customFormat="1" x14ac:dyDescent="0.25">
      <c r="B56" s="247"/>
      <c r="C56" s="247"/>
      <c r="D56" s="247"/>
    </row>
  </sheetData>
  <sheetProtection formatColumns="0" formatRows="0"/>
  <mergeCells count="2">
    <mergeCell ref="A1:S1"/>
    <mergeCell ref="A43:S43"/>
  </mergeCells>
  <conditionalFormatting sqref="B3:S3">
    <cfRule type="cellIs" dxfId="49" priority="15" operator="between">
      <formula>0.7</formula>
      <formula>0.899999</formula>
    </cfRule>
    <cfRule type="cellIs" dxfId="48" priority="16" operator="greaterThanOrEqual">
      <formula>0.9</formula>
    </cfRule>
    <cfRule type="cellIs" dxfId="47" priority="17" operator="lessThan">
      <formula>0.7</formula>
    </cfRule>
  </conditionalFormatting>
  <conditionalFormatting sqref="B6:S6">
    <cfRule type="cellIs" dxfId="46" priority="12" operator="equal">
      <formula>0</formula>
    </cfRule>
    <cfRule type="cellIs" dxfId="45" priority="13" operator="greaterThan">
      <formula>0</formula>
    </cfRule>
    <cfRule type="cellIs" dxfId="44" priority="14" operator="lessThan">
      <formula>0</formula>
    </cfRule>
  </conditionalFormatting>
  <conditionalFormatting sqref="B45:S46">
    <cfRule type="cellIs" dxfId="43" priority="9" operator="between">
      <formula>0.7</formula>
      <formula>0.899999</formula>
    </cfRule>
    <cfRule type="cellIs" dxfId="42" priority="10" operator="greaterThanOrEqual">
      <formula>0.9</formula>
    </cfRule>
    <cfRule type="cellIs" dxfId="41" priority="11" operator="lessThan">
      <formula>0.7</formula>
    </cfRule>
  </conditionalFormatting>
  <conditionalFormatting sqref="B48:S48">
    <cfRule type="cellIs" dxfId="40" priority="6" operator="equal">
      <formula>0</formula>
    </cfRule>
    <cfRule type="cellIs" dxfId="39" priority="7" operator="greaterThan">
      <formula>0</formula>
    </cfRule>
    <cfRule type="cellIs" dxfId="38" priority="8" operator="lessThan">
      <formula>0</formula>
    </cfRule>
  </conditionalFormatting>
  <conditionalFormatting sqref="U10">
    <cfRule type="containsText" dxfId="37" priority="4" operator="containsText" text="This page is used for a">
      <formula>NOT(ISERROR(SEARCH("This page is used for a",U10)))</formula>
    </cfRule>
    <cfRule type="containsText" dxfId="36" priority="5" operator="containsText" text="WARNING!!!">
      <formula>NOT(ISERROR(SEARCH("WARNING!!!",U10)))</formula>
    </cfRule>
  </conditionalFormatting>
  <conditionalFormatting sqref="B4:S4">
    <cfRule type="cellIs" dxfId="35" priority="1" operator="between">
      <formula>0.7</formula>
      <formula>0.899999</formula>
    </cfRule>
    <cfRule type="cellIs" dxfId="34" priority="2" operator="greaterThanOrEqual">
      <formula>0.9</formula>
    </cfRule>
    <cfRule type="cellIs" dxfId="33" priority="3" operator="lessThan">
      <formula>0.7</formula>
    </cfRule>
  </conditionalFormatting>
  <pageMargins left="0.7" right="0.7" top="0.75" bottom="0.75" header="0.3" footer="0.3"/>
  <pageSetup scale="43" orientation="portrait" horizontalDpi="1200" verticalDpi="1200" r:id="rId1"/>
  <headerFooter>
    <oddHeader>&amp;C&amp;"Arial,Bold"&amp;20&amp;KFF0000SENSITIVE SECURITY INFORMATION</oddHeader>
    <oddFooter>&amp;C&amp;G</oddFooter>
  </headerFooter>
  <drawing r:id="rId2"/>
  <legacyDrawingHF r:id="rId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pageSetUpPr fitToPage="1"/>
  </sheetPr>
  <dimension ref="A1:F30"/>
  <sheetViews>
    <sheetView zoomScaleNormal="100" workbookViewId="0">
      <selection activeCell="H11" sqref="H11"/>
    </sheetView>
  </sheetViews>
  <sheetFormatPr defaultColWidth="9.1796875" defaultRowHeight="12.5" x14ac:dyDescent="0.25"/>
  <cols>
    <col min="1" max="1" width="6.453125" style="202" bestFit="1" customWidth="1"/>
    <col min="2" max="2" width="71.81640625" style="202" customWidth="1"/>
    <col min="3" max="3" width="18" style="202" customWidth="1"/>
    <col min="4" max="4" width="9.7265625" style="202" bestFit="1" customWidth="1"/>
    <col min="5" max="5" width="9.1796875" style="202"/>
    <col min="6" max="6" width="13.81640625" style="202" bestFit="1" customWidth="1"/>
    <col min="7" max="16384" width="9.1796875" style="202"/>
  </cols>
  <sheetData>
    <row r="1" spans="1:6" ht="15.5" thickBot="1" x14ac:dyDescent="0.3">
      <c r="A1" s="1810" t="s">
        <v>117</v>
      </c>
      <c r="B1" s="1810"/>
      <c r="C1" s="1810"/>
      <c r="D1" s="1810"/>
      <c r="E1" s="1810"/>
      <c r="F1" s="1810"/>
    </row>
    <row r="2" spans="1:6" ht="18.5" thickTop="1" x14ac:dyDescent="0.25">
      <c r="A2" s="1811" t="s">
        <v>201</v>
      </c>
      <c r="B2" s="1812"/>
      <c r="C2" s="1812"/>
      <c r="D2" s="1812"/>
      <c r="E2" s="1812"/>
      <c r="F2" s="1813"/>
    </row>
    <row r="3" spans="1:6" ht="18.5" thickBot="1" x14ac:dyDescent="0.3">
      <c r="A3" s="1814" t="s">
        <v>202</v>
      </c>
      <c r="B3" s="1815"/>
      <c r="C3" s="1815"/>
      <c r="D3" s="1815"/>
      <c r="E3" s="1815"/>
      <c r="F3" s="1816"/>
    </row>
    <row r="4" spans="1:6" ht="35.25" customHeight="1" thickTop="1" thickBot="1" x14ac:dyDescent="0.3">
      <c r="A4" s="1817" t="s">
        <v>1622</v>
      </c>
      <c r="B4" s="1817"/>
      <c r="C4" s="1817"/>
      <c r="D4" s="1817"/>
      <c r="E4" s="1818" t="str">
        <f>Profile!L3</f>
        <v>MTPR FY2021 V.2  (January 2021)</v>
      </c>
      <c r="F4" s="1818"/>
    </row>
    <row r="5" spans="1:6" ht="16" thickTop="1" x14ac:dyDescent="0.25">
      <c r="A5" s="1819" t="s">
        <v>435</v>
      </c>
      <c r="B5" s="1820"/>
      <c r="C5" s="1821" t="s">
        <v>235</v>
      </c>
      <c r="D5" s="1821"/>
      <c r="E5" s="1820">
        <f>Profile!A38</f>
        <v>0</v>
      </c>
      <c r="F5" s="1822"/>
    </row>
    <row r="6" spans="1:6" ht="20.5" thickBot="1" x14ac:dyDescent="0.3">
      <c r="A6" s="1805">
        <f>Profile!G11</f>
        <v>0</v>
      </c>
      <c r="B6" s="1806"/>
      <c r="C6" s="1807" t="s">
        <v>236</v>
      </c>
      <c r="D6" s="1807"/>
      <c r="E6" s="1808">
        <f>Profile!G5</f>
        <v>44200</v>
      </c>
      <c r="F6" s="1809"/>
    </row>
    <row r="7" spans="1:6" ht="15.5" thickTop="1" thickBot="1" x14ac:dyDescent="0.3">
      <c r="A7" s="226"/>
      <c r="B7" s="987"/>
      <c r="C7" s="987"/>
      <c r="D7" s="988"/>
      <c r="E7" s="988"/>
      <c r="F7" s="989"/>
    </row>
    <row r="8" spans="1:6" ht="16.5" thickTop="1" thickBot="1" x14ac:dyDescent="0.3">
      <c r="A8" s="229"/>
      <c r="B8" s="230"/>
      <c r="C8" s="231"/>
    </row>
    <row r="9" spans="1:6" ht="16" thickTop="1" thickBot="1" x14ac:dyDescent="0.3">
      <c r="A9" s="203" t="s">
        <v>421</v>
      </c>
      <c r="B9" s="204" t="s">
        <v>434</v>
      </c>
      <c r="C9" s="200" t="s">
        <v>1620</v>
      </c>
      <c r="D9" s="200" t="s">
        <v>1453</v>
      </c>
      <c r="E9" s="792"/>
      <c r="F9" s="200" t="s">
        <v>1621</v>
      </c>
    </row>
    <row r="10" spans="1:6" ht="16" thickTop="1" x14ac:dyDescent="0.25">
      <c r="A10" s="208">
        <v>1</v>
      </c>
      <c r="B10" s="209" t="s">
        <v>422</v>
      </c>
      <c r="C10" s="205">
        <f>'Previous BASE Implementation'!$B$2</f>
        <v>0</v>
      </c>
      <c r="D10" s="205">
        <f>'Targeted SAI Summary'!C10</f>
        <v>0</v>
      </c>
      <c r="E10" s="231" t="str">
        <f>IF('Previous BASE Implementation'!$B$3&gt;0, "Targeted", "")</f>
        <v/>
      </c>
      <c r="F10" s="983">
        <f>D10-C10</f>
        <v>0</v>
      </c>
    </row>
    <row r="11" spans="1:6" ht="15.5" x14ac:dyDescent="0.25">
      <c r="A11" s="210">
        <v>2</v>
      </c>
      <c r="B11" s="211" t="s">
        <v>423</v>
      </c>
      <c r="C11" s="206">
        <f>'Previous BASE Implementation'!$C$2</f>
        <v>0</v>
      </c>
      <c r="D11" s="206">
        <f>'Targeted SAI Summary'!C11</f>
        <v>0</v>
      </c>
      <c r="E11" s="231" t="str">
        <f>IF('Previous BASE Implementation'!$C$3&gt;0, "Targeted", "")</f>
        <v/>
      </c>
      <c r="F11" s="984">
        <f t="shared" ref="F11:F26" si="0">D11-C11</f>
        <v>0</v>
      </c>
    </row>
    <row r="12" spans="1:6" ht="31" x14ac:dyDescent="0.25">
      <c r="A12" s="210">
        <v>3</v>
      </c>
      <c r="B12" s="212" t="s">
        <v>424</v>
      </c>
      <c r="C12" s="206">
        <f>'Previous BASE Implementation'!$D$2</f>
        <v>0</v>
      </c>
      <c r="D12" s="206">
        <f>'Targeted SAI Summary'!C12</f>
        <v>0</v>
      </c>
      <c r="E12" s="231" t="str">
        <f>IF('Previous BASE Implementation'!$D$3&gt;0, "Targeted", "")</f>
        <v/>
      </c>
      <c r="F12" s="984">
        <f t="shared" si="0"/>
        <v>0</v>
      </c>
    </row>
    <row r="13" spans="1:6" ht="31" x14ac:dyDescent="0.25">
      <c r="A13" s="210">
        <v>4</v>
      </c>
      <c r="B13" s="212" t="s">
        <v>18</v>
      </c>
      <c r="C13" s="206">
        <f>'Previous BASE Implementation'!$E$2</f>
        <v>0</v>
      </c>
      <c r="D13" s="206">
        <f>'Targeted SAI Summary'!C13</f>
        <v>0</v>
      </c>
      <c r="E13" s="231" t="str">
        <f>IF('Previous BASE Implementation'!$E$3&gt;0, "Targeted", "")</f>
        <v/>
      </c>
      <c r="F13" s="984">
        <f t="shared" si="0"/>
        <v>0</v>
      </c>
    </row>
    <row r="14" spans="1:6" ht="15.5" x14ac:dyDescent="0.25">
      <c r="A14" s="210">
        <v>5</v>
      </c>
      <c r="B14" s="214" t="s">
        <v>425</v>
      </c>
      <c r="C14" s="206">
        <f>'Previous BASE Implementation'!$F$2</f>
        <v>0</v>
      </c>
      <c r="D14" s="206">
        <f>'Targeted SAI Summary'!C14</f>
        <v>0</v>
      </c>
      <c r="E14" s="231" t="str">
        <f>IF('Previous BASE Implementation'!$F$3&gt;0, "Targeted", "")</f>
        <v/>
      </c>
      <c r="F14" s="984">
        <f t="shared" si="0"/>
        <v>0</v>
      </c>
    </row>
    <row r="15" spans="1:6" ht="31" x14ac:dyDescent="0.25">
      <c r="A15" s="210">
        <v>6</v>
      </c>
      <c r="B15" s="214" t="s">
        <v>155</v>
      </c>
      <c r="C15" s="206">
        <f>'Previous BASE Implementation'!$G$2</f>
        <v>0</v>
      </c>
      <c r="D15" s="206">
        <f>'Targeted SAI Summary'!C15</f>
        <v>0</v>
      </c>
      <c r="E15" s="231" t="str">
        <f>IF('Previous BASE Implementation'!$G$3&gt;0, "Targeted", "")</f>
        <v/>
      </c>
      <c r="F15" s="984">
        <f t="shared" si="0"/>
        <v>0</v>
      </c>
    </row>
    <row r="16" spans="1:6" ht="15.5" x14ac:dyDescent="0.25">
      <c r="A16" s="210">
        <v>7</v>
      </c>
      <c r="B16" s="214" t="s">
        <v>426</v>
      </c>
      <c r="C16" s="206">
        <f>'Previous BASE Implementation'!$H$2</f>
        <v>0</v>
      </c>
      <c r="D16" s="206">
        <f>'Targeted SAI Summary'!C16</f>
        <v>0</v>
      </c>
      <c r="E16" s="231" t="str">
        <f>IF('Previous BASE Implementation'!$H$3&gt;0, "Targeted", "")</f>
        <v/>
      </c>
      <c r="F16" s="984">
        <f t="shared" si="0"/>
        <v>0</v>
      </c>
    </row>
    <row r="17" spans="1:6" ht="15.5" x14ac:dyDescent="0.25">
      <c r="A17" s="210">
        <v>8</v>
      </c>
      <c r="B17" s="214" t="s">
        <v>427</v>
      </c>
      <c r="C17" s="206">
        <f>'Previous BASE Implementation'!$I$2</f>
        <v>0</v>
      </c>
      <c r="D17" s="206">
        <f>'Targeted SAI Summary'!C17</f>
        <v>0</v>
      </c>
      <c r="E17" s="231" t="str">
        <f>IF('Previous BASE Implementation'!$I$3&gt;0, "Targeted", "")</f>
        <v/>
      </c>
      <c r="F17" s="984">
        <f t="shared" si="0"/>
        <v>0</v>
      </c>
    </row>
    <row r="18" spans="1:6" ht="31" x14ac:dyDescent="0.25">
      <c r="A18" s="210">
        <v>9</v>
      </c>
      <c r="B18" s="214" t="s">
        <v>22</v>
      </c>
      <c r="C18" s="206">
        <f>'Previous BASE Implementation'!$J$2</f>
        <v>0</v>
      </c>
      <c r="D18" s="206">
        <f>'Targeted SAI Summary'!C18</f>
        <v>0</v>
      </c>
      <c r="E18" s="231" t="str">
        <f>IF('Previous BASE Implementation'!$J$3&gt;0, "Targeted", "")</f>
        <v/>
      </c>
      <c r="F18" s="984">
        <f t="shared" si="0"/>
        <v>0</v>
      </c>
    </row>
    <row r="19" spans="1:6" ht="15.5" x14ac:dyDescent="0.25">
      <c r="A19" s="210">
        <v>10</v>
      </c>
      <c r="B19" s="214" t="s">
        <v>152</v>
      </c>
      <c r="C19" s="206">
        <f>'Previous BASE Implementation'!$K$2</f>
        <v>0</v>
      </c>
      <c r="D19" s="206">
        <f>'Targeted SAI Summary'!C19</f>
        <v>0</v>
      </c>
      <c r="E19" s="231" t="str">
        <f>IF('Previous BASE Implementation'!$K$3&gt;0, "Targeted", "")</f>
        <v/>
      </c>
      <c r="F19" s="984">
        <f t="shared" si="0"/>
        <v>0</v>
      </c>
    </row>
    <row r="20" spans="1:6" ht="15.5" x14ac:dyDescent="0.25">
      <c r="A20" s="210">
        <v>11</v>
      </c>
      <c r="B20" s="215" t="s">
        <v>143</v>
      </c>
      <c r="C20" s="206">
        <f>'Previous BASE Implementation'!$L$2</f>
        <v>0</v>
      </c>
      <c r="D20" s="206">
        <f>'Targeted SAI Summary'!C20</f>
        <v>0</v>
      </c>
      <c r="E20" s="231" t="str">
        <f>IF('Previous BASE Implementation'!$L$3&gt;0, "Targeted", "")</f>
        <v/>
      </c>
      <c r="F20" s="984">
        <f t="shared" si="0"/>
        <v>0</v>
      </c>
    </row>
    <row r="21" spans="1:6" ht="31" x14ac:dyDescent="0.25">
      <c r="A21" s="210">
        <v>12</v>
      </c>
      <c r="B21" s="215" t="s">
        <v>428</v>
      </c>
      <c r="C21" s="206">
        <f>'Previous BASE Implementation'!$M$2</f>
        <v>0</v>
      </c>
      <c r="D21" s="206">
        <f>'Targeted SAI Summary'!C21</f>
        <v>0</v>
      </c>
      <c r="E21" s="231" t="str">
        <f>IF('Previous BASE Implementation'!$M$3&gt;0, "Targeted", "")</f>
        <v/>
      </c>
      <c r="F21" s="984">
        <f t="shared" si="0"/>
        <v>0</v>
      </c>
    </row>
    <row r="22" spans="1:6" ht="15.5" x14ac:dyDescent="0.25">
      <c r="A22" s="210">
        <v>13</v>
      </c>
      <c r="B22" s="215" t="s">
        <v>429</v>
      </c>
      <c r="C22" s="206">
        <f>'Previous BASE Implementation'!$N$2</f>
        <v>0</v>
      </c>
      <c r="D22" s="206">
        <f>'Targeted SAI Summary'!C22</f>
        <v>0</v>
      </c>
      <c r="E22" s="231" t="str">
        <f>IF('Previous BASE Implementation'!$N$3&gt;0, "Targeted", "")</f>
        <v/>
      </c>
      <c r="F22" s="984">
        <f t="shared" si="0"/>
        <v>0</v>
      </c>
    </row>
    <row r="23" spans="1:6" ht="15.5" x14ac:dyDescent="0.25">
      <c r="A23" s="210">
        <v>14</v>
      </c>
      <c r="B23" s="216" t="s">
        <v>430</v>
      </c>
      <c r="C23" s="206">
        <f>'Previous BASE Implementation'!$O$2</f>
        <v>0</v>
      </c>
      <c r="D23" s="206">
        <f>'Targeted SAI Summary'!C23</f>
        <v>0</v>
      </c>
      <c r="E23" s="231" t="str">
        <f>IF('Previous BASE Implementation'!$O$3&gt;0, "Targeted", "")</f>
        <v/>
      </c>
      <c r="F23" s="984">
        <f t="shared" si="0"/>
        <v>0</v>
      </c>
    </row>
    <row r="24" spans="1:6" ht="15.5" x14ac:dyDescent="0.25">
      <c r="A24" s="210">
        <v>15</v>
      </c>
      <c r="B24" s="216" t="s">
        <v>431</v>
      </c>
      <c r="C24" s="206">
        <f>'Previous BASE Implementation'!$P$2</f>
        <v>0</v>
      </c>
      <c r="D24" s="206">
        <f>'Targeted SAI Summary'!C24</f>
        <v>0</v>
      </c>
      <c r="E24" s="231" t="str">
        <f>IF('Previous BASE Implementation'!$P$3&gt;0, "Targeted", "")</f>
        <v/>
      </c>
      <c r="F24" s="984">
        <f t="shared" si="0"/>
        <v>0</v>
      </c>
    </row>
    <row r="25" spans="1:6" ht="31" x14ac:dyDescent="0.25">
      <c r="A25" s="210">
        <v>16</v>
      </c>
      <c r="B25" s="216" t="s">
        <v>432</v>
      </c>
      <c r="C25" s="206">
        <f>'Previous BASE Implementation'!$Q$2</f>
        <v>0</v>
      </c>
      <c r="D25" s="206">
        <f>'Targeted SAI Summary'!C25</f>
        <v>0</v>
      </c>
      <c r="E25" s="231" t="str">
        <f>IF('Previous BASE Implementation'!$Q$3&gt;0, "Targeted", "")</f>
        <v/>
      </c>
      <c r="F25" s="984">
        <f t="shared" si="0"/>
        <v>0</v>
      </c>
    </row>
    <row r="26" spans="1:6" ht="16" thickBot="1" x14ac:dyDescent="0.3">
      <c r="A26" s="217">
        <v>17</v>
      </c>
      <c r="B26" s="224" t="s">
        <v>433</v>
      </c>
      <c r="C26" s="207">
        <f>'Previous BASE Implementation'!$R$2</f>
        <v>0</v>
      </c>
      <c r="D26" s="207">
        <f>'Targeted SAI Summary'!C26</f>
        <v>0</v>
      </c>
      <c r="E26" s="231" t="str">
        <f>IF('Previous BASE Implementation'!$R$3&gt;0, "Targeted", "")</f>
        <v/>
      </c>
      <c r="F26" s="985">
        <f t="shared" si="0"/>
        <v>0</v>
      </c>
    </row>
    <row r="27" spans="1:6" ht="16.5" thickTop="1" thickBot="1" x14ac:dyDescent="0.3">
      <c r="A27" s="201"/>
      <c r="B27" s="218"/>
      <c r="C27" s="219"/>
      <c r="E27" s="793"/>
    </row>
    <row r="28" spans="1:6" ht="16.5" thickTop="1" thickBot="1" x14ac:dyDescent="0.3">
      <c r="A28" s="201"/>
      <c r="B28" s="220" t="s">
        <v>1455</v>
      </c>
      <c r="C28" s="221">
        <f>'Previous BASE Implementation'!$S$2</f>
        <v>0</v>
      </c>
      <c r="D28" s="221">
        <f>'Targeted SAI Summary'!C28</f>
        <v>0</v>
      </c>
      <c r="E28" s="231" t="str">
        <f>IF('Previous BASE Implementation'!$S$3&gt;0, "Targeted", "")</f>
        <v/>
      </c>
      <c r="F28" s="986">
        <f>D28-C28</f>
        <v>0</v>
      </c>
    </row>
    <row r="29" spans="1:6" ht="16" thickTop="1" x14ac:dyDescent="0.25">
      <c r="A29" s="201"/>
      <c r="B29" s="222"/>
      <c r="C29" s="219"/>
    </row>
    <row r="30" spans="1:6" ht="13" x14ac:dyDescent="0.25">
      <c r="A30" s="235"/>
      <c r="B30" s="236"/>
    </row>
  </sheetData>
  <mergeCells count="11">
    <mergeCell ref="A6:B6"/>
    <mergeCell ref="C6:D6"/>
    <mergeCell ref="E6:F6"/>
    <mergeCell ref="A1:F1"/>
    <mergeCell ref="A2:F2"/>
    <mergeCell ref="A3:F3"/>
    <mergeCell ref="A4:D4"/>
    <mergeCell ref="E4:F4"/>
    <mergeCell ref="A5:B5"/>
    <mergeCell ref="C5:D5"/>
    <mergeCell ref="E5:F5"/>
  </mergeCells>
  <conditionalFormatting sqref="C10:C26 C28">
    <cfRule type="cellIs" dxfId="32" priority="20" operator="greaterThanOrEqual">
      <formula>0.9</formula>
    </cfRule>
    <cfRule type="cellIs" dxfId="31" priority="21" operator="between">
      <formula>0.7</formula>
      <formula>0.9</formula>
    </cfRule>
    <cfRule type="cellIs" dxfId="30" priority="22" operator="lessThan">
      <formula>0.7</formula>
    </cfRule>
  </conditionalFormatting>
  <conditionalFormatting sqref="C10:C26">
    <cfRule type="containsText" dxfId="29" priority="19" stopIfTrue="1" operator="containsText" text="N/A">
      <formula>NOT(ISERROR(SEARCH("N/A",C10)))</formula>
    </cfRule>
  </conditionalFormatting>
  <conditionalFormatting sqref="D10:D26">
    <cfRule type="cellIs" dxfId="28" priority="10" operator="greaterThanOrEqual">
      <formula>0.9</formula>
    </cfRule>
    <cfRule type="cellIs" dxfId="27" priority="11" operator="between">
      <formula>0.7</formula>
      <formula>0.9</formula>
    </cfRule>
    <cfRule type="cellIs" dxfId="26" priority="12" operator="lessThan">
      <formula>0.7</formula>
    </cfRule>
  </conditionalFormatting>
  <conditionalFormatting sqref="D10:D26">
    <cfRule type="containsText" dxfId="25" priority="9" stopIfTrue="1" operator="containsText" text="N/A">
      <formula>NOT(ISERROR(SEARCH("N/A",D10)))</formula>
    </cfRule>
  </conditionalFormatting>
  <conditionalFormatting sqref="C28">
    <cfRule type="containsText" dxfId="24" priority="8" stopIfTrue="1" operator="containsText" text="N/A">
      <formula>NOT(ISERROR(SEARCH("N/A",C28)))</formula>
    </cfRule>
  </conditionalFormatting>
  <conditionalFormatting sqref="D28">
    <cfRule type="cellIs" dxfId="23" priority="5" operator="greaterThanOrEqual">
      <formula>0.9</formula>
    </cfRule>
    <cfRule type="cellIs" dxfId="22" priority="6" operator="between">
      <formula>0.7</formula>
      <formula>0.9</formula>
    </cfRule>
    <cfRule type="cellIs" dxfId="21" priority="7" operator="lessThan">
      <formula>0.7</formula>
    </cfRule>
  </conditionalFormatting>
  <conditionalFormatting sqref="D28">
    <cfRule type="containsText" dxfId="20" priority="4" stopIfTrue="1" operator="containsText" text="N/A">
      <formula>NOT(ISERROR(SEARCH("N/A",D28)))</formula>
    </cfRule>
  </conditionalFormatting>
  <conditionalFormatting sqref="E10:E26">
    <cfRule type="containsText" dxfId="19" priority="3" operator="containsText" text="Targeted">
      <formula>NOT(ISERROR(SEARCH("Targeted",E10)))</formula>
    </cfRule>
  </conditionalFormatting>
  <conditionalFormatting sqref="F10:F26 F28">
    <cfRule type="cellIs" dxfId="18" priority="1" operator="lessThan">
      <formula>0</formula>
    </cfRule>
    <cfRule type="cellIs" dxfId="17" priority="2" operator="greaterThan">
      <formula>0</formula>
    </cfRule>
  </conditionalFormatting>
  <pageMargins left="0.7" right="0.7" top="0.75" bottom="0.75" header="0.3" footer="0.3"/>
  <pageSetup scale="70" fitToHeight="0" orientation="portrait" horizontalDpi="1200" verticalDpi="1200" r:id="rId1"/>
  <headerFooter>
    <oddHeader>&amp;C&amp;"Arial,Bold"&amp;20&amp;KFF0000SENSITIVE SECURITY INFORMATION</oddHeader>
    <oddFooter>&amp;C&amp;G</oddFooter>
  </headerFooter>
  <legacyDrawingHF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F736"/>
  <sheetViews>
    <sheetView workbookViewId="0"/>
  </sheetViews>
  <sheetFormatPr defaultRowHeight="12.5" x14ac:dyDescent="0.25"/>
  <cols>
    <col min="1" max="1" width="103.81640625" style="741" customWidth="1"/>
    <col min="2" max="2" width="9" customWidth="1"/>
    <col min="3" max="6" width="11" customWidth="1"/>
  </cols>
  <sheetData>
    <row r="1" spans="1:6" ht="13" thickBot="1" x14ac:dyDescent="0.3">
      <c r="A1" s="202"/>
    </row>
    <row r="2" spans="1:6" ht="29.5" thickTop="1" thickBot="1" x14ac:dyDescent="0.3">
      <c r="A2" s="777">
        <f>Profile!G11</f>
        <v>0</v>
      </c>
    </row>
    <row r="3" spans="1:6" ht="25.5" thickTop="1" x14ac:dyDescent="0.5">
      <c r="A3" s="786" t="s">
        <v>1608</v>
      </c>
      <c r="C3" s="1839" t="s">
        <v>1598</v>
      </c>
      <c r="D3" s="1840"/>
      <c r="E3" s="1840"/>
      <c r="F3" s="1841"/>
    </row>
    <row r="4" spans="1:6" ht="14.5" x14ac:dyDescent="0.25">
      <c r="A4" s="778" t="s">
        <v>1578</v>
      </c>
      <c r="C4" s="779" t="s">
        <v>1572</v>
      </c>
      <c r="D4" s="780" t="s">
        <v>1573</v>
      </c>
      <c r="E4" s="781" t="s">
        <v>1574</v>
      </c>
      <c r="F4" s="782" t="s">
        <v>440</v>
      </c>
    </row>
    <row r="5" spans="1:6" ht="13" thickBot="1" x14ac:dyDescent="0.3">
      <c r="A5" s="790">
        <v>0</v>
      </c>
      <c r="C5" s="783">
        <f>'SAI Mitigation Worksheet'!I20</f>
        <v>7</v>
      </c>
      <c r="D5" s="784">
        <f>'SAI Mitigation Worksheet'!J20</f>
        <v>7</v>
      </c>
      <c r="E5" s="784">
        <f>'SAI Mitigation Worksheet'!K20</f>
        <v>3</v>
      </c>
      <c r="F5" s="785">
        <f>SUM(C5:E5)</f>
        <v>17</v>
      </c>
    </row>
    <row r="6" spans="1:6" ht="13" thickTop="1" x14ac:dyDescent="0.25">
      <c r="A6" s="778" t="s">
        <v>1581</v>
      </c>
    </row>
    <row r="7" spans="1:6" x14ac:dyDescent="0.25">
      <c r="A7" s="778" t="s">
        <v>422</v>
      </c>
    </row>
    <row r="8" spans="1:6" ht="37.5" x14ac:dyDescent="0.25">
      <c r="A8" s="778" t="s">
        <v>1555</v>
      </c>
    </row>
    <row r="9" spans="1:6" x14ac:dyDescent="0.25">
      <c r="A9" s="778" t="s">
        <v>1580</v>
      </c>
    </row>
    <row r="10" spans="1:6" x14ac:dyDescent="0.25">
      <c r="A10" s="778" t="s">
        <v>1582</v>
      </c>
    </row>
    <row r="11" spans="1:6" x14ac:dyDescent="0.25">
      <c r="A11" s="778" t="s">
        <v>423</v>
      </c>
    </row>
    <row r="12" spans="1:6" ht="25" x14ac:dyDescent="0.25">
      <c r="A12" s="778" t="s">
        <v>1556</v>
      </c>
    </row>
    <row r="13" spans="1:6" x14ac:dyDescent="0.25">
      <c r="A13" s="778" t="s">
        <v>1580</v>
      </c>
    </row>
    <row r="14" spans="1:6" x14ac:dyDescent="0.25">
      <c r="A14" s="778" t="s">
        <v>1583</v>
      </c>
    </row>
    <row r="15" spans="1:6" ht="25" x14ac:dyDescent="0.25">
      <c r="A15" s="778" t="s">
        <v>424</v>
      </c>
    </row>
    <row r="16" spans="1:6" ht="25" x14ac:dyDescent="0.25">
      <c r="A16" s="778" t="s">
        <v>1557</v>
      </c>
    </row>
    <row r="17" spans="1:1" x14ac:dyDescent="0.25">
      <c r="A17" s="778" t="s">
        <v>1580</v>
      </c>
    </row>
    <row r="18" spans="1:1" x14ac:dyDescent="0.25">
      <c r="A18" s="778" t="s">
        <v>1585</v>
      </c>
    </row>
    <row r="19" spans="1:1" x14ac:dyDescent="0.25">
      <c r="A19" s="778" t="s">
        <v>425</v>
      </c>
    </row>
    <row r="20" spans="1:1" ht="25" x14ac:dyDescent="0.25">
      <c r="A20" s="778" t="s">
        <v>1559</v>
      </c>
    </row>
    <row r="21" spans="1:1" x14ac:dyDescent="0.25">
      <c r="A21" s="778" t="s">
        <v>1580</v>
      </c>
    </row>
    <row r="22" spans="1:1" x14ac:dyDescent="0.25">
      <c r="A22" s="778" t="s">
        <v>1587</v>
      </c>
    </row>
    <row r="23" spans="1:1" x14ac:dyDescent="0.25">
      <c r="A23" s="778" t="s">
        <v>426</v>
      </c>
    </row>
    <row r="24" spans="1:1" ht="37.5" x14ac:dyDescent="0.25">
      <c r="A24" s="778" t="s">
        <v>1561</v>
      </c>
    </row>
    <row r="25" spans="1:1" x14ac:dyDescent="0.25">
      <c r="A25" s="778" t="s">
        <v>1580</v>
      </c>
    </row>
    <row r="26" spans="1:1" x14ac:dyDescent="0.25">
      <c r="A26" s="778" t="s">
        <v>1590</v>
      </c>
    </row>
    <row r="27" spans="1:1" x14ac:dyDescent="0.25">
      <c r="A27" s="778" t="s">
        <v>152</v>
      </c>
    </row>
    <row r="28" spans="1:1" ht="25" x14ac:dyDescent="0.25">
      <c r="A28" s="778" t="s">
        <v>1564</v>
      </c>
    </row>
    <row r="29" spans="1:1" x14ac:dyDescent="0.25">
      <c r="A29" s="778" t="s">
        <v>1580</v>
      </c>
    </row>
    <row r="30" spans="1:1" x14ac:dyDescent="0.25">
      <c r="A30" s="778" t="s">
        <v>1593</v>
      </c>
    </row>
    <row r="31" spans="1:1" x14ac:dyDescent="0.25">
      <c r="A31" s="778" t="s">
        <v>429</v>
      </c>
    </row>
    <row r="32" spans="1:1" ht="25" x14ac:dyDescent="0.25">
      <c r="A32" s="778" t="s">
        <v>1567</v>
      </c>
    </row>
    <row r="33" spans="1:1" x14ac:dyDescent="0.25">
      <c r="A33" s="778" t="s">
        <v>1580</v>
      </c>
    </row>
    <row r="34" spans="1:1" x14ac:dyDescent="0.25">
      <c r="A34" s="778" t="s">
        <v>1579</v>
      </c>
    </row>
    <row r="35" spans="1:1" x14ac:dyDescent="0.25">
      <c r="A35" s="790">
        <v>0</v>
      </c>
    </row>
    <row r="36" spans="1:1" x14ac:dyDescent="0.25">
      <c r="A36" s="778" t="s">
        <v>1584</v>
      </c>
    </row>
    <row r="37" spans="1:1" x14ac:dyDescent="0.25">
      <c r="A37" s="778" t="s">
        <v>18</v>
      </c>
    </row>
    <row r="38" spans="1:1" ht="25" x14ac:dyDescent="0.25">
      <c r="A38" s="778" t="s">
        <v>1558</v>
      </c>
    </row>
    <row r="39" spans="1:1" x14ac:dyDescent="0.25">
      <c r="A39" s="778" t="s">
        <v>1580</v>
      </c>
    </row>
    <row r="40" spans="1:1" x14ac:dyDescent="0.25">
      <c r="A40" s="778" t="s">
        <v>1588</v>
      </c>
    </row>
    <row r="41" spans="1:1" x14ac:dyDescent="0.25">
      <c r="A41" s="778" t="s">
        <v>427</v>
      </c>
    </row>
    <row r="42" spans="1:1" ht="25" x14ac:dyDescent="0.25">
      <c r="A42" s="778" t="s">
        <v>1562</v>
      </c>
    </row>
    <row r="43" spans="1:1" x14ac:dyDescent="0.25">
      <c r="A43" s="778" t="s">
        <v>1580</v>
      </c>
    </row>
    <row r="44" spans="1:1" x14ac:dyDescent="0.25">
      <c r="A44" s="778" t="s">
        <v>1589</v>
      </c>
    </row>
    <row r="45" spans="1:1" x14ac:dyDescent="0.25">
      <c r="A45" s="778" t="s">
        <v>22</v>
      </c>
    </row>
    <row r="46" spans="1:1" ht="37.5" x14ac:dyDescent="0.25">
      <c r="A46" s="778" t="s">
        <v>1563</v>
      </c>
    </row>
    <row r="47" spans="1:1" x14ac:dyDescent="0.25">
      <c r="A47" s="778" t="s">
        <v>1580</v>
      </c>
    </row>
    <row r="48" spans="1:1" x14ac:dyDescent="0.25">
      <c r="A48" s="778" t="s">
        <v>1592</v>
      </c>
    </row>
    <row r="49" spans="1:1" x14ac:dyDescent="0.25">
      <c r="A49" s="778" t="s">
        <v>428</v>
      </c>
    </row>
    <row r="50" spans="1:1" ht="25" x14ac:dyDescent="0.25">
      <c r="A50" s="778" t="s">
        <v>1566</v>
      </c>
    </row>
    <row r="51" spans="1:1" x14ac:dyDescent="0.25">
      <c r="A51" s="778" t="s">
        <v>1580</v>
      </c>
    </row>
    <row r="52" spans="1:1" x14ac:dyDescent="0.25">
      <c r="A52" s="778" t="s">
        <v>1594</v>
      </c>
    </row>
    <row r="53" spans="1:1" x14ac:dyDescent="0.25">
      <c r="A53" s="778" t="s">
        <v>430</v>
      </c>
    </row>
    <row r="54" spans="1:1" ht="25" x14ac:dyDescent="0.25">
      <c r="A54" s="778" t="s">
        <v>1568</v>
      </c>
    </row>
    <row r="55" spans="1:1" x14ac:dyDescent="0.25">
      <c r="A55" s="778" t="s">
        <v>1580</v>
      </c>
    </row>
    <row r="56" spans="1:1" x14ac:dyDescent="0.25">
      <c r="A56" s="778" t="s">
        <v>1595</v>
      </c>
    </row>
    <row r="57" spans="1:1" x14ac:dyDescent="0.25">
      <c r="A57" s="778" t="s">
        <v>431</v>
      </c>
    </row>
    <row r="58" spans="1:1" ht="25" x14ac:dyDescent="0.25">
      <c r="A58" s="778" t="s">
        <v>1569</v>
      </c>
    </row>
    <row r="59" spans="1:1" x14ac:dyDescent="0.25">
      <c r="A59" s="778" t="s">
        <v>1580</v>
      </c>
    </row>
    <row r="60" spans="1:1" x14ac:dyDescent="0.25">
      <c r="A60" s="778" t="s">
        <v>1597</v>
      </c>
    </row>
    <row r="61" spans="1:1" x14ac:dyDescent="0.25">
      <c r="A61" s="778" t="s">
        <v>433</v>
      </c>
    </row>
    <row r="62" spans="1:1" ht="37.5" x14ac:dyDescent="0.25">
      <c r="A62" s="778" t="s">
        <v>1571</v>
      </c>
    </row>
    <row r="63" spans="1:1" x14ac:dyDescent="0.25">
      <c r="A63" s="778" t="s">
        <v>1580</v>
      </c>
    </row>
    <row r="64" spans="1:1" x14ac:dyDescent="0.25">
      <c r="A64" s="778" t="s">
        <v>1603</v>
      </c>
    </row>
    <row r="65" spans="1:1" x14ac:dyDescent="0.25">
      <c r="A65" s="790">
        <v>0</v>
      </c>
    </row>
    <row r="66" spans="1:1" x14ac:dyDescent="0.25">
      <c r="A66" s="778" t="s">
        <v>1586</v>
      </c>
    </row>
    <row r="67" spans="1:1" x14ac:dyDescent="0.25">
      <c r="A67" s="778" t="s">
        <v>155</v>
      </c>
    </row>
    <row r="68" spans="1:1" ht="37.5" x14ac:dyDescent="0.25">
      <c r="A68" s="778" t="s">
        <v>1560</v>
      </c>
    </row>
    <row r="69" spans="1:1" x14ac:dyDescent="0.25">
      <c r="A69" s="778" t="s">
        <v>1580</v>
      </c>
    </row>
    <row r="70" spans="1:1" x14ac:dyDescent="0.25">
      <c r="A70" s="778" t="s">
        <v>1591</v>
      </c>
    </row>
    <row r="71" spans="1:1" x14ac:dyDescent="0.25">
      <c r="A71" s="778" t="s">
        <v>143</v>
      </c>
    </row>
    <row r="72" spans="1:1" ht="25" x14ac:dyDescent="0.25">
      <c r="A72" s="778" t="s">
        <v>1565</v>
      </c>
    </row>
    <row r="73" spans="1:1" x14ac:dyDescent="0.25">
      <c r="A73" s="778" t="s">
        <v>1580</v>
      </c>
    </row>
    <row r="74" spans="1:1" x14ac:dyDescent="0.25">
      <c r="A74" s="778" t="s">
        <v>1596</v>
      </c>
    </row>
    <row r="75" spans="1:1" x14ac:dyDescent="0.25">
      <c r="A75" s="778" t="s">
        <v>432</v>
      </c>
    </row>
    <row r="76" spans="1:1" ht="25" x14ac:dyDescent="0.25">
      <c r="A76" s="778" t="s">
        <v>1570</v>
      </c>
    </row>
    <row r="77" spans="1:1" x14ac:dyDescent="0.25">
      <c r="A77" s="778" t="s">
        <v>1580</v>
      </c>
    </row>
    <row r="78" spans="1:1" x14ac:dyDescent="0.25">
      <c r="A78" s="787" t="s">
        <v>1577</v>
      </c>
    </row>
    <row r="79" spans="1:1" x14ac:dyDescent="0.25">
      <c r="A79"/>
    </row>
    <row r="80" spans="1:1" x14ac:dyDescent="0.25">
      <c r="A80"/>
    </row>
    <row r="81" spans="1:1" x14ac:dyDescent="0.25">
      <c r="A81"/>
    </row>
    <row r="82" spans="1:1" x14ac:dyDescent="0.25">
      <c r="A82"/>
    </row>
    <row r="83" spans="1:1" x14ac:dyDescent="0.25">
      <c r="A83"/>
    </row>
    <row r="84" spans="1:1" x14ac:dyDescent="0.25">
      <c r="A84"/>
    </row>
    <row r="85" spans="1:1" x14ac:dyDescent="0.25">
      <c r="A85"/>
    </row>
    <row r="86" spans="1:1" x14ac:dyDescent="0.25">
      <c r="A86"/>
    </row>
    <row r="87" spans="1:1" x14ac:dyDescent="0.25">
      <c r="A87"/>
    </row>
    <row r="88" spans="1:1" x14ac:dyDescent="0.25">
      <c r="A88"/>
    </row>
    <row r="89" spans="1:1" x14ac:dyDescent="0.25">
      <c r="A89"/>
    </row>
    <row r="90" spans="1:1" x14ac:dyDescent="0.25">
      <c r="A90"/>
    </row>
    <row r="91" spans="1:1" x14ac:dyDescent="0.25">
      <c r="A91"/>
    </row>
    <row r="92" spans="1:1" ht="13" thickBot="1" x14ac:dyDescent="0.3">
      <c r="A92"/>
    </row>
    <row r="93" spans="1:1" ht="13" thickTop="1" x14ac:dyDescent="0.25">
      <c r="A93"/>
    </row>
    <row r="94" spans="1:1" x14ac:dyDescent="0.25">
      <c r="A94"/>
    </row>
    <row r="95" spans="1:1" x14ac:dyDescent="0.25">
      <c r="A95"/>
    </row>
    <row r="96" spans="1:1" x14ac:dyDescent="0.25">
      <c r="A96"/>
    </row>
    <row r="97" spans="1:1" x14ac:dyDescent="0.25">
      <c r="A97"/>
    </row>
    <row r="98" spans="1:1" x14ac:dyDescent="0.25">
      <c r="A98"/>
    </row>
    <row r="99" spans="1:1" x14ac:dyDescent="0.25">
      <c r="A99"/>
    </row>
    <row r="100" spans="1:1" x14ac:dyDescent="0.25">
      <c r="A100"/>
    </row>
    <row r="101" spans="1:1" x14ac:dyDescent="0.25">
      <c r="A101"/>
    </row>
    <row r="102" spans="1:1" x14ac:dyDescent="0.25">
      <c r="A102"/>
    </row>
    <row r="103" spans="1:1" x14ac:dyDescent="0.25">
      <c r="A103"/>
    </row>
    <row r="104" spans="1:1" x14ac:dyDescent="0.25">
      <c r="A104"/>
    </row>
    <row r="105" spans="1:1" x14ac:dyDescent="0.25">
      <c r="A105"/>
    </row>
    <row r="106" spans="1:1" x14ac:dyDescent="0.25">
      <c r="A106"/>
    </row>
    <row r="107" spans="1:1" x14ac:dyDescent="0.25">
      <c r="A107"/>
    </row>
    <row r="108" spans="1:1" x14ac:dyDescent="0.25">
      <c r="A108"/>
    </row>
    <row r="109" spans="1:1" x14ac:dyDescent="0.25">
      <c r="A109"/>
    </row>
    <row r="110" spans="1:1" x14ac:dyDescent="0.25">
      <c r="A110" s="772"/>
    </row>
    <row r="111" spans="1:1" x14ac:dyDescent="0.25">
      <c r="A111" s="772"/>
    </row>
    <row r="112" spans="1:1" x14ac:dyDescent="0.25">
      <c r="A112" s="772"/>
    </row>
    <row r="113" spans="1:1" ht="14.5" x14ac:dyDescent="0.25">
      <c r="A113" s="773"/>
    </row>
    <row r="114" spans="1:1" x14ac:dyDescent="0.25">
      <c r="A114" s="772"/>
    </row>
    <row r="115" spans="1:1" x14ac:dyDescent="0.25">
      <c r="A115" s="772"/>
    </row>
    <row r="116" spans="1:1" x14ac:dyDescent="0.25">
      <c r="A116" s="772"/>
    </row>
    <row r="117" spans="1:1" x14ac:dyDescent="0.25">
      <c r="A117" s="772"/>
    </row>
    <row r="118" spans="1:1" ht="14.5" x14ac:dyDescent="0.25">
      <c r="A118" s="773"/>
    </row>
    <row r="119" spans="1:1" x14ac:dyDescent="0.25">
      <c r="A119" s="772"/>
    </row>
    <row r="120" spans="1:1" x14ac:dyDescent="0.25">
      <c r="A120" s="772"/>
    </row>
    <row r="121" spans="1:1" x14ac:dyDescent="0.25">
      <c r="A121" s="772"/>
    </row>
    <row r="122" spans="1:1" x14ac:dyDescent="0.25">
      <c r="A122" s="772"/>
    </row>
    <row r="123" spans="1:1" ht="14.5" x14ac:dyDescent="0.25">
      <c r="A123" s="773"/>
    </row>
    <row r="124" spans="1:1" x14ac:dyDescent="0.25">
      <c r="A124" s="772"/>
    </row>
    <row r="125" spans="1:1" x14ac:dyDescent="0.25">
      <c r="A125" s="772"/>
    </row>
    <row r="126" spans="1:1" x14ac:dyDescent="0.25">
      <c r="A126" s="772"/>
    </row>
    <row r="127" spans="1:1" x14ac:dyDescent="0.25">
      <c r="A127" s="772"/>
    </row>
    <row r="128" spans="1:1" ht="14.5" x14ac:dyDescent="0.25">
      <c r="A128" s="773"/>
    </row>
    <row r="129" spans="1:1" x14ac:dyDescent="0.25">
      <c r="A129" s="772"/>
    </row>
    <row r="130" spans="1:1" x14ac:dyDescent="0.25">
      <c r="A130" s="772"/>
    </row>
    <row r="131" spans="1:1" x14ac:dyDescent="0.25">
      <c r="A131" s="772"/>
    </row>
    <row r="132" spans="1:1" x14ac:dyDescent="0.25">
      <c r="A132" s="772"/>
    </row>
    <row r="133" spans="1:1" ht="14.5" x14ac:dyDescent="0.25">
      <c r="A133" s="773"/>
    </row>
    <row r="134" spans="1:1" x14ac:dyDescent="0.25">
      <c r="A134" s="772"/>
    </row>
    <row r="135" spans="1:1" x14ac:dyDescent="0.25">
      <c r="A135" s="772"/>
    </row>
    <row r="136" spans="1:1" x14ac:dyDescent="0.25">
      <c r="A136" s="772"/>
    </row>
    <row r="137" spans="1:1" x14ac:dyDescent="0.25">
      <c r="A137" s="772"/>
    </row>
    <row r="138" spans="1:1" ht="14.5" x14ac:dyDescent="0.25">
      <c r="A138" s="773"/>
    </row>
    <row r="139" spans="1:1" x14ac:dyDescent="0.25">
      <c r="A139" s="772"/>
    </row>
    <row r="140" spans="1:1" x14ac:dyDescent="0.25">
      <c r="A140" s="772"/>
    </row>
    <row r="141" spans="1:1" x14ac:dyDescent="0.25">
      <c r="A141" s="772"/>
    </row>
    <row r="142" spans="1:1" x14ac:dyDescent="0.25">
      <c r="A142" s="772"/>
    </row>
    <row r="143" spans="1:1" ht="14.5" x14ac:dyDescent="0.25">
      <c r="A143" s="773"/>
    </row>
    <row r="144" spans="1:1" x14ac:dyDescent="0.25">
      <c r="A144" s="772"/>
    </row>
    <row r="145" spans="1:1" x14ac:dyDescent="0.25">
      <c r="A145" s="772"/>
    </row>
    <row r="146" spans="1:1" x14ac:dyDescent="0.25">
      <c r="A146" s="772"/>
    </row>
    <row r="147" spans="1:1" x14ac:dyDescent="0.25">
      <c r="A147" s="772"/>
    </row>
    <row r="148" spans="1:1" ht="14.5" x14ac:dyDescent="0.25">
      <c r="A148" s="773"/>
    </row>
    <row r="149" spans="1:1" x14ac:dyDescent="0.25">
      <c r="A149" s="772"/>
    </row>
    <row r="150" spans="1:1" x14ac:dyDescent="0.25">
      <c r="A150" s="772"/>
    </row>
    <row r="151" spans="1:1" x14ac:dyDescent="0.25">
      <c r="A151" s="772"/>
    </row>
    <row r="152" spans="1:1" x14ac:dyDescent="0.25">
      <c r="A152" s="772"/>
    </row>
    <row r="153" spans="1:1" ht="14.5" x14ac:dyDescent="0.25">
      <c r="A153" s="773"/>
    </row>
    <row r="154" spans="1:1" x14ac:dyDescent="0.25">
      <c r="A154" s="772"/>
    </row>
    <row r="155" spans="1:1" x14ac:dyDescent="0.25">
      <c r="A155" s="772"/>
    </row>
    <row r="156" spans="1:1" x14ac:dyDescent="0.25">
      <c r="A156" s="772"/>
    </row>
    <row r="157" spans="1:1" x14ac:dyDescent="0.25">
      <c r="A157" s="772"/>
    </row>
    <row r="158" spans="1:1" ht="14.5" x14ac:dyDescent="0.25">
      <c r="A158" s="773"/>
    </row>
    <row r="159" spans="1:1" x14ac:dyDescent="0.25">
      <c r="A159" s="772"/>
    </row>
    <row r="160" spans="1:1" x14ac:dyDescent="0.25">
      <c r="A160" s="772"/>
    </row>
    <row r="161" spans="1:1" x14ac:dyDescent="0.25">
      <c r="A161" s="772"/>
    </row>
    <row r="162" spans="1:1" x14ac:dyDescent="0.25">
      <c r="A162" s="772"/>
    </row>
    <row r="163" spans="1:1" x14ac:dyDescent="0.25">
      <c r="A163" s="772"/>
    </row>
    <row r="164" spans="1:1" ht="14.5" x14ac:dyDescent="0.25">
      <c r="A164" s="773"/>
    </row>
    <row r="165" spans="1:1" x14ac:dyDescent="0.25">
      <c r="A165" s="772"/>
    </row>
    <row r="166" spans="1:1" x14ac:dyDescent="0.25">
      <c r="A166" s="772"/>
    </row>
    <row r="167" spans="1:1" x14ac:dyDescent="0.25">
      <c r="A167" s="772"/>
    </row>
    <row r="168" spans="1:1" x14ac:dyDescent="0.25">
      <c r="A168" s="772"/>
    </row>
    <row r="169" spans="1:1" ht="14.5" x14ac:dyDescent="0.25">
      <c r="A169" s="773"/>
    </row>
    <row r="170" spans="1:1" x14ac:dyDescent="0.25">
      <c r="A170" s="772"/>
    </row>
    <row r="171" spans="1:1" x14ac:dyDescent="0.25">
      <c r="A171" s="772"/>
    </row>
    <row r="172" spans="1:1" x14ac:dyDescent="0.25">
      <c r="A172" s="772"/>
    </row>
    <row r="173" spans="1:1" x14ac:dyDescent="0.25">
      <c r="A173" s="772"/>
    </row>
    <row r="174" spans="1:1" ht="14.5" x14ac:dyDescent="0.25">
      <c r="A174" s="773"/>
    </row>
    <row r="175" spans="1:1" x14ac:dyDescent="0.25">
      <c r="A175" s="772"/>
    </row>
    <row r="176" spans="1:1" x14ac:dyDescent="0.25">
      <c r="A176" s="772"/>
    </row>
    <row r="177" spans="1:1" x14ac:dyDescent="0.25">
      <c r="A177" s="772"/>
    </row>
    <row r="178" spans="1:1" x14ac:dyDescent="0.25">
      <c r="A178" s="772"/>
    </row>
    <row r="179" spans="1:1" ht="14.5" x14ac:dyDescent="0.25">
      <c r="A179" s="773"/>
    </row>
    <row r="180" spans="1:1" x14ac:dyDescent="0.25">
      <c r="A180" s="772"/>
    </row>
    <row r="181" spans="1:1" x14ac:dyDescent="0.25">
      <c r="A181" s="772"/>
    </row>
    <row r="182" spans="1:1" x14ac:dyDescent="0.25">
      <c r="A182" s="772"/>
    </row>
    <row r="183" spans="1:1" x14ac:dyDescent="0.25">
      <c r="A183" s="772"/>
    </row>
    <row r="184" spans="1:1" ht="14.5" x14ac:dyDescent="0.25">
      <c r="A184" s="773"/>
    </row>
    <row r="185" spans="1:1" x14ac:dyDescent="0.25">
      <c r="A185" s="772"/>
    </row>
    <row r="186" spans="1:1" x14ac:dyDescent="0.25">
      <c r="A186" s="772"/>
    </row>
    <row r="187" spans="1:1" x14ac:dyDescent="0.25">
      <c r="A187" s="772"/>
    </row>
    <row r="188" spans="1:1" x14ac:dyDescent="0.25">
      <c r="A188" s="772"/>
    </row>
    <row r="189" spans="1:1" ht="14.5" x14ac:dyDescent="0.25">
      <c r="A189" s="773"/>
    </row>
    <row r="190" spans="1:1" x14ac:dyDescent="0.25">
      <c r="A190" s="772"/>
    </row>
    <row r="191" spans="1:1" x14ac:dyDescent="0.25">
      <c r="A191" s="772"/>
    </row>
    <row r="192" spans="1:1" x14ac:dyDescent="0.25">
      <c r="A192" s="772"/>
    </row>
    <row r="193" spans="1:1" x14ac:dyDescent="0.25">
      <c r="A193" s="772"/>
    </row>
    <row r="194" spans="1:1" ht="14.5" x14ac:dyDescent="0.25">
      <c r="A194" s="773"/>
    </row>
    <row r="195" spans="1:1" x14ac:dyDescent="0.25">
      <c r="A195" s="772"/>
    </row>
    <row r="196" spans="1:1" x14ac:dyDescent="0.25">
      <c r="A196" s="772"/>
    </row>
    <row r="197" spans="1:1" x14ac:dyDescent="0.25">
      <c r="A197" s="772"/>
    </row>
    <row r="198" spans="1:1" x14ac:dyDescent="0.25">
      <c r="A198" s="772"/>
    </row>
    <row r="199" spans="1:1" ht="14.5" x14ac:dyDescent="0.25">
      <c r="A199" s="773"/>
    </row>
    <row r="200" spans="1:1" x14ac:dyDescent="0.25">
      <c r="A200" s="772"/>
    </row>
    <row r="201" spans="1:1" x14ac:dyDescent="0.25">
      <c r="A201" s="772"/>
    </row>
    <row r="202" spans="1:1" x14ac:dyDescent="0.25">
      <c r="A202" s="772"/>
    </row>
    <row r="203" spans="1:1" x14ac:dyDescent="0.25">
      <c r="A203" s="772"/>
    </row>
    <row r="204" spans="1:1" ht="14.5" x14ac:dyDescent="0.25">
      <c r="A204" s="773"/>
    </row>
    <row r="205" spans="1:1" x14ac:dyDescent="0.25">
      <c r="A205" s="772"/>
    </row>
    <row r="206" spans="1:1" x14ac:dyDescent="0.25">
      <c r="A206" s="772"/>
    </row>
    <row r="207" spans="1:1" x14ac:dyDescent="0.25">
      <c r="A207" s="772"/>
    </row>
    <row r="208" spans="1:1" x14ac:dyDescent="0.25">
      <c r="A208" s="772"/>
    </row>
    <row r="209" spans="1:1" ht="14.5" x14ac:dyDescent="0.25">
      <c r="A209" s="773"/>
    </row>
    <row r="210" spans="1:1" x14ac:dyDescent="0.25">
      <c r="A210" s="772"/>
    </row>
    <row r="211" spans="1:1" x14ac:dyDescent="0.25">
      <c r="A211" s="772"/>
    </row>
    <row r="212" spans="1:1" x14ac:dyDescent="0.25">
      <c r="A212" s="772"/>
    </row>
    <row r="213" spans="1:1" x14ac:dyDescent="0.25">
      <c r="A213" s="772"/>
    </row>
    <row r="214" spans="1:1" ht="14.5" x14ac:dyDescent="0.25">
      <c r="A214" s="773"/>
    </row>
    <row r="215" spans="1:1" x14ac:dyDescent="0.25">
      <c r="A215" s="772"/>
    </row>
    <row r="216" spans="1:1" x14ac:dyDescent="0.25">
      <c r="A216" s="772"/>
    </row>
    <row r="217" spans="1:1" x14ac:dyDescent="0.25">
      <c r="A217" s="772"/>
    </row>
    <row r="218" spans="1:1" x14ac:dyDescent="0.25">
      <c r="A218" s="772"/>
    </row>
    <row r="219" spans="1:1" ht="14.5" x14ac:dyDescent="0.25">
      <c r="A219" s="773"/>
    </row>
    <row r="220" spans="1:1" x14ac:dyDescent="0.25">
      <c r="A220" s="772"/>
    </row>
    <row r="221" spans="1:1" x14ac:dyDescent="0.25">
      <c r="A221" s="772"/>
    </row>
    <row r="222" spans="1:1" x14ac:dyDescent="0.25">
      <c r="A222" s="772"/>
    </row>
    <row r="223" spans="1:1" x14ac:dyDescent="0.25">
      <c r="A223" s="772"/>
    </row>
    <row r="224" spans="1:1" ht="14.5" x14ac:dyDescent="0.25">
      <c r="A224" s="773"/>
    </row>
    <row r="225" spans="1:1" x14ac:dyDescent="0.25">
      <c r="A225" s="772"/>
    </row>
    <row r="226" spans="1:1" x14ac:dyDescent="0.25">
      <c r="A226" s="772"/>
    </row>
    <row r="227" spans="1:1" x14ac:dyDescent="0.25">
      <c r="A227" s="774"/>
    </row>
    <row r="228" spans="1:1" x14ac:dyDescent="0.25">
      <c r="A228" s="774"/>
    </row>
    <row r="229" spans="1:1" x14ac:dyDescent="0.25">
      <c r="A229" s="774"/>
    </row>
    <row r="230" spans="1:1" x14ac:dyDescent="0.25">
      <c r="A230" s="774"/>
    </row>
    <row r="231" spans="1:1" x14ac:dyDescent="0.25">
      <c r="A231" s="774"/>
    </row>
    <row r="232" spans="1:1" x14ac:dyDescent="0.25">
      <c r="A232" s="774"/>
    </row>
    <row r="233" spans="1:1" x14ac:dyDescent="0.25">
      <c r="A233" s="774"/>
    </row>
    <row r="234" spans="1:1" x14ac:dyDescent="0.25">
      <c r="A234" s="774"/>
    </row>
    <row r="235" spans="1:1" x14ac:dyDescent="0.25">
      <c r="A235" s="774"/>
    </row>
    <row r="236" spans="1:1" x14ac:dyDescent="0.25">
      <c r="A236" s="774"/>
    </row>
    <row r="237" spans="1:1" x14ac:dyDescent="0.25">
      <c r="A237" s="774"/>
    </row>
    <row r="238" spans="1:1" x14ac:dyDescent="0.25">
      <c r="A238" s="774"/>
    </row>
    <row r="239" spans="1:1" x14ac:dyDescent="0.25">
      <c r="A239" s="774"/>
    </row>
    <row r="240" spans="1:1" x14ac:dyDescent="0.25">
      <c r="A240" s="774"/>
    </row>
    <row r="241" spans="1:1" x14ac:dyDescent="0.25">
      <c r="A241" s="774"/>
    </row>
    <row r="242" spans="1:1" x14ac:dyDescent="0.25">
      <c r="A242" s="774"/>
    </row>
    <row r="243" spans="1:1" x14ac:dyDescent="0.25">
      <c r="A243" s="774"/>
    </row>
    <row r="244" spans="1:1" x14ac:dyDescent="0.25">
      <c r="A244" s="774"/>
    </row>
    <row r="245" spans="1:1" x14ac:dyDescent="0.25">
      <c r="A245" s="774"/>
    </row>
    <row r="246" spans="1:1" x14ac:dyDescent="0.25">
      <c r="A246" s="774"/>
    </row>
    <row r="247" spans="1:1" x14ac:dyDescent="0.25">
      <c r="A247" s="774"/>
    </row>
    <row r="248" spans="1:1" x14ac:dyDescent="0.25">
      <c r="A248" s="774"/>
    </row>
    <row r="249" spans="1:1" x14ac:dyDescent="0.25">
      <c r="A249" s="774"/>
    </row>
    <row r="250" spans="1:1" x14ac:dyDescent="0.25">
      <c r="A250" s="774"/>
    </row>
    <row r="251" spans="1:1" x14ac:dyDescent="0.25">
      <c r="A251" s="774"/>
    </row>
    <row r="252" spans="1:1" x14ac:dyDescent="0.25">
      <c r="A252" s="774"/>
    </row>
    <row r="253" spans="1:1" x14ac:dyDescent="0.25">
      <c r="A253" s="774"/>
    </row>
    <row r="254" spans="1:1" x14ac:dyDescent="0.25">
      <c r="A254" s="774"/>
    </row>
    <row r="255" spans="1:1" x14ac:dyDescent="0.25">
      <c r="A255" s="774"/>
    </row>
    <row r="256" spans="1:1" x14ac:dyDescent="0.25">
      <c r="A256" s="774"/>
    </row>
    <row r="257" spans="1:1" x14ac:dyDescent="0.25">
      <c r="A257" s="774"/>
    </row>
    <row r="258" spans="1:1" x14ac:dyDescent="0.25">
      <c r="A258" s="774"/>
    </row>
    <row r="259" spans="1:1" x14ac:dyDescent="0.25">
      <c r="A259" s="774"/>
    </row>
    <row r="260" spans="1:1" x14ac:dyDescent="0.25">
      <c r="A260" s="774"/>
    </row>
    <row r="261" spans="1:1" x14ac:dyDescent="0.25">
      <c r="A261" s="774"/>
    </row>
    <row r="262" spans="1:1" x14ac:dyDescent="0.25">
      <c r="A262" s="774"/>
    </row>
    <row r="263" spans="1:1" x14ac:dyDescent="0.25">
      <c r="A263" s="774"/>
    </row>
    <row r="264" spans="1:1" x14ac:dyDescent="0.25">
      <c r="A264" s="774"/>
    </row>
    <row r="265" spans="1:1" x14ac:dyDescent="0.25">
      <c r="A265" s="774"/>
    </row>
    <row r="266" spans="1:1" x14ac:dyDescent="0.25">
      <c r="A266" s="774"/>
    </row>
    <row r="267" spans="1:1" x14ac:dyDescent="0.25">
      <c r="A267" s="774"/>
    </row>
    <row r="268" spans="1:1" x14ac:dyDescent="0.25">
      <c r="A268" s="202"/>
    </row>
    <row r="269" spans="1:1" x14ac:dyDescent="0.25">
      <c r="A269" s="202"/>
    </row>
    <row r="270" spans="1:1" x14ac:dyDescent="0.25">
      <c r="A270" s="202"/>
    </row>
    <row r="271" spans="1:1" x14ac:dyDescent="0.25">
      <c r="A271" s="202"/>
    </row>
    <row r="272" spans="1:1" x14ac:dyDescent="0.25">
      <c r="A272" s="202"/>
    </row>
    <row r="273" spans="1:1" x14ac:dyDescent="0.25">
      <c r="A273" s="202"/>
    </row>
    <row r="274" spans="1:1" x14ac:dyDescent="0.25">
      <c r="A274" s="202"/>
    </row>
    <row r="275" spans="1:1" x14ac:dyDescent="0.25">
      <c r="A275" s="202"/>
    </row>
    <row r="276" spans="1:1" x14ac:dyDescent="0.25">
      <c r="A276" s="202"/>
    </row>
    <row r="277" spans="1:1" x14ac:dyDescent="0.25">
      <c r="A277" s="202"/>
    </row>
    <row r="278" spans="1:1" x14ac:dyDescent="0.25">
      <c r="A278" s="202"/>
    </row>
    <row r="279" spans="1:1" x14ac:dyDescent="0.25">
      <c r="A279" s="202"/>
    </row>
    <row r="280" spans="1:1" x14ac:dyDescent="0.25">
      <c r="A280" s="202"/>
    </row>
    <row r="281" spans="1:1" x14ac:dyDescent="0.25">
      <c r="A281" s="202"/>
    </row>
    <row r="282" spans="1:1" x14ac:dyDescent="0.25">
      <c r="A282" s="202"/>
    </row>
    <row r="283" spans="1:1" x14ac:dyDescent="0.25">
      <c r="A283" s="202"/>
    </row>
    <row r="284" spans="1:1" x14ac:dyDescent="0.25">
      <c r="A284" s="202"/>
    </row>
    <row r="285" spans="1:1" x14ac:dyDescent="0.25">
      <c r="A285" s="202"/>
    </row>
    <row r="286" spans="1:1" x14ac:dyDescent="0.25">
      <c r="A286" s="202"/>
    </row>
    <row r="287" spans="1:1" x14ac:dyDescent="0.25">
      <c r="A287" s="202"/>
    </row>
    <row r="288" spans="1:1" x14ac:dyDescent="0.25">
      <c r="A288" s="202"/>
    </row>
    <row r="289" spans="1:1" x14ac:dyDescent="0.25">
      <c r="A289" s="202"/>
    </row>
    <row r="290" spans="1:1" x14ac:dyDescent="0.25">
      <c r="A290" s="202"/>
    </row>
    <row r="291" spans="1:1" x14ac:dyDescent="0.25">
      <c r="A291" s="202"/>
    </row>
    <row r="292" spans="1:1" x14ac:dyDescent="0.25">
      <c r="A292" s="202"/>
    </row>
    <row r="293" spans="1:1" x14ac:dyDescent="0.25">
      <c r="A293" s="202"/>
    </row>
    <row r="294" spans="1:1" x14ac:dyDescent="0.25">
      <c r="A294" s="202"/>
    </row>
    <row r="295" spans="1:1" x14ac:dyDescent="0.25">
      <c r="A295" s="202"/>
    </row>
    <row r="296" spans="1:1" x14ac:dyDescent="0.25">
      <c r="A296" s="202"/>
    </row>
    <row r="297" spans="1:1" x14ac:dyDescent="0.25">
      <c r="A297" s="202"/>
    </row>
    <row r="298" spans="1:1" x14ac:dyDescent="0.25">
      <c r="A298" s="202"/>
    </row>
    <row r="299" spans="1:1" x14ac:dyDescent="0.25">
      <c r="A299" s="202"/>
    </row>
    <row r="300" spans="1:1" x14ac:dyDescent="0.25">
      <c r="A300" s="202"/>
    </row>
    <row r="301" spans="1:1" x14ac:dyDescent="0.25">
      <c r="A301" s="202"/>
    </row>
    <row r="302" spans="1:1" x14ac:dyDescent="0.25">
      <c r="A302" s="202"/>
    </row>
    <row r="303" spans="1:1" x14ac:dyDescent="0.25">
      <c r="A303" s="202"/>
    </row>
    <row r="304" spans="1:1" x14ac:dyDescent="0.25">
      <c r="A304" s="202"/>
    </row>
    <row r="305" spans="1:1" x14ac:dyDescent="0.25">
      <c r="A305" s="202"/>
    </row>
    <row r="306" spans="1:1" x14ac:dyDescent="0.25">
      <c r="A306" s="202"/>
    </row>
    <row r="307" spans="1:1" x14ac:dyDescent="0.25">
      <c r="A307" s="202"/>
    </row>
    <row r="308" spans="1:1" x14ac:dyDescent="0.25">
      <c r="A308" s="202"/>
    </row>
    <row r="309" spans="1:1" x14ac:dyDescent="0.25">
      <c r="A309" s="202"/>
    </row>
    <row r="310" spans="1:1" x14ac:dyDescent="0.25">
      <c r="A310" s="202"/>
    </row>
    <row r="311" spans="1:1" x14ac:dyDescent="0.25">
      <c r="A311" s="202"/>
    </row>
    <row r="312" spans="1:1" x14ac:dyDescent="0.25">
      <c r="A312" s="202"/>
    </row>
    <row r="313" spans="1:1" x14ac:dyDescent="0.25">
      <c r="A313" s="202"/>
    </row>
    <row r="314" spans="1:1" x14ac:dyDescent="0.25">
      <c r="A314" s="202"/>
    </row>
    <row r="315" spans="1:1" x14ac:dyDescent="0.25">
      <c r="A315" s="202"/>
    </row>
    <row r="316" spans="1:1" x14ac:dyDescent="0.25">
      <c r="A316" s="202"/>
    </row>
    <row r="317" spans="1:1" x14ac:dyDescent="0.25">
      <c r="A317" s="202"/>
    </row>
    <row r="318" spans="1:1" x14ac:dyDescent="0.25">
      <c r="A318" s="202"/>
    </row>
    <row r="319" spans="1:1" x14ac:dyDescent="0.25">
      <c r="A319" s="202"/>
    </row>
    <row r="320" spans="1:1" x14ac:dyDescent="0.25">
      <c r="A320" s="202"/>
    </row>
    <row r="321" spans="1:1" x14ac:dyDescent="0.25">
      <c r="A321" s="202"/>
    </row>
    <row r="322" spans="1:1" x14ac:dyDescent="0.25">
      <c r="A322" s="202"/>
    </row>
    <row r="323" spans="1:1" x14ac:dyDescent="0.25">
      <c r="A323" s="202"/>
    </row>
    <row r="324" spans="1:1" x14ac:dyDescent="0.25">
      <c r="A324" s="202"/>
    </row>
    <row r="325" spans="1:1" x14ac:dyDescent="0.25">
      <c r="A325" s="202"/>
    </row>
    <row r="326" spans="1:1" x14ac:dyDescent="0.25">
      <c r="A326" s="202"/>
    </row>
    <row r="327" spans="1:1" x14ac:dyDescent="0.25">
      <c r="A327" s="202"/>
    </row>
    <row r="328" spans="1:1" x14ac:dyDescent="0.25">
      <c r="A328" s="202"/>
    </row>
    <row r="329" spans="1:1" x14ac:dyDescent="0.25">
      <c r="A329" s="202"/>
    </row>
    <row r="330" spans="1:1" x14ac:dyDescent="0.25">
      <c r="A330" s="202"/>
    </row>
    <row r="331" spans="1:1" x14ac:dyDescent="0.25">
      <c r="A331" s="202"/>
    </row>
    <row r="332" spans="1:1" x14ac:dyDescent="0.25">
      <c r="A332" s="202"/>
    </row>
    <row r="333" spans="1:1" x14ac:dyDescent="0.25">
      <c r="A333" s="202"/>
    </row>
    <row r="334" spans="1:1" x14ac:dyDescent="0.25">
      <c r="A334" s="202"/>
    </row>
    <row r="335" spans="1:1" x14ac:dyDescent="0.25">
      <c r="A335" s="202"/>
    </row>
    <row r="336" spans="1:1" x14ac:dyDescent="0.25">
      <c r="A336" s="202"/>
    </row>
    <row r="337" spans="1:1" x14ac:dyDescent="0.25">
      <c r="A337" s="202"/>
    </row>
    <row r="338" spans="1:1" x14ac:dyDescent="0.25">
      <c r="A338" s="202"/>
    </row>
    <row r="339" spans="1:1" x14ac:dyDescent="0.25">
      <c r="A339" s="202"/>
    </row>
    <row r="340" spans="1:1" x14ac:dyDescent="0.25">
      <c r="A340" s="202"/>
    </row>
    <row r="341" spans="1:1" x14ac:dyDescent="0.25">
      <c r="A341" s="202"/>
    </row>
    <row r="342" spans="1:1" x14ac:dyDescent="0.25">
      <c r="A342" s="202"/>
    </row>
    <row r="343" spans="1:1" x14ac:dyDescent="0.25">
      <c r="A343" s="202"/>
    </row>
    <row r="344" spans="1:1" x14ac:dyDescent="0.25">
      <c r="A344" s="202"/>
    </row>
    <row r="345" spans="1:1" x14ac:dyDescent="0.25">
      <c r="A345" s="202"/>
    </row>
    <row r="346" spans="1:1" x14ac:dyDescent="0.25">
      <c r="A346" s="202"/>
    </row>
    <row r="347" spans="1:1" x14ac:dyDescent="0.25">
      <c r="A347" s="202"/>
    </row>
    <row r="348" spans="1:1" x14ac:dyDescent="0.25">
      <c r="A348" s="202"/>
    </row>
    <row r="349" spans="1:1" x14ac:dyDescent="0.25">
      <c r="A349" s="202"/>
    </row>
    <row r="350" spans="1:1" x14ac:dyDescent="0.25">
      <c r="A350" s="202"/>
    </row>
    <row r="351" spans="1:1" x14ac:dyDescent="0.25">
      <c r="A351" s="202"/>
    </row>
    <row r="352" spans="1:1" x14ac:dyDescent="0.25">
      <c r="A352" s="202"/>
    </row>
    <row r="353" spans="1:1" x14ac:dyDescent="0.25">
      <c r="A353" s="202"/>
    </row>
    <row r="354" spans="1:1" x14ac:dyDescent="0.25">
      <c r="A354" s="202"/>
    </row>
    <row r="355" spans="1:1" x14ac:dyDescent="0.25">
      <c r="A355" s="202"/>
    </row>
    <row r="356" spans="1:1" x14ac:dyDescent="0.25">
      <c r="A356" s="202"/>
    </row>
    <row r="357" spans="1:1" x14ac:dyDescent="0.25">
      <c r="A357" s="202"/>
    </row>
    <row r="358" spans="1:1" x14ac:dyDescent="0.25">
      <c r="A358" s="202"/>
    </row>
    <row r="359" spans="1:1" x14ac:dyDescent="0.25">
      <c r="A359" s="202"/>
    </row>
    <row r="360" spans="1:1" x14ac:dyDescent="0.25">
      <c r="A360" s="202"/>
    </row>
    <row r="361" spans="1:1" x14ac:dyDescent="0.25">
      <c r="A361" s="202"/>
    </row>
    <row r="362" spans="1:1" x14ac:dyDescent="0.25">
      <c r="A362" s="202"/>
    </row>
    <row r="363" spans="1:1" x14ac:dyDescent="0.25">
      <c r="A363" s="202"/>
    </row>
    <row r="364" spans="1:1" x14ac:dyDescent="0.25">
      <c r="A364" s="202"/>
    </row>
    <row r="365" spans="1:1" x14ac:dyDescent="0.25">
      <c r="A365" s="202"/>
    </row>
    <row r="366" spans="1:1" x14ac:dyDescent="0.25">
      <c r="A366" s="202"/>
    </row>
    <row r="367" spans="1:1" x14ac:dyDescent="0.25">
      <c r="A367" s="202"/>
    </row>
    <row r="368" spans="1:1" x14ac:dyDescent="0.25">
      <c r="A368" s="202"/>
    </row>
    <row r="369" spans="1:1" x14ac:dyDescent="0.25">
      <c r="A369" s="202"/>
    </row>
    <row r="370" spans="1:1" x14ac:dyDescent="0.25">
      <c r="A370" s="202"/>
    </row>
    <row r="371" spans="1:1" x14ac:dyDescent="0.25">
      <c r="A371" s="202"/>
    </row>
    <row r="372" spans="1:1" x14ac:dyDescent="0.25">
      <c r="A372" s="202"/>
    </row>
    <row r="373" spans="1:1" x14ac:dyDescent="0.25">
      <c r="A373" s="202"/>
    </row>
    <row r="374" spans="1:1" x14ac:dyDescent="0.25">
      <c r="A374" s="202"/>
    </row>
    <row r="375" spans="1:1" x14ac:dyDescent="0.25">
      <c r="A375" s="202"/>
    </row>
    <row r="376" spans="1:1" x14ac:dyDescent="0.25">
      <c r="A376" s="202"/>
    </row>
    <row r="377" spans="1:1" x14ac:dyDescent="0.25">
      <c r="A377" s="202"/>
    </row>
    <row r="378" spans="1:1" x14ac:dyDescent="0.25">
      <c r="A378" s="202"/>
    </row>
    <row r="379" spans="1:1" x14ac:dyDescent="0.25">
      <c r="A379" s="202"/>
    </row>
    <row r="380" spans="1:1" x14ac:dyDescent="0.25">
      <c r="A380" s="202"/>
    </row>
    <row r="381" spans="1:1" x14ac:dyDescent="0.25">
      <c r="A381" s="202"/>
    </row>
    <row r="382" spans="1:1" x14ac:dyDescent="0.25">
      <c r="A382" s="202"/>
    </row>
    <row r="383" spans="1:1" x14ac:dyDescent="0.25">
      <c r="A383" s="202"/>
    </row>
    <row r="384" spans="1:1" x14ac:dyDescent="0.25">
      <c r="A384" s="202"/>
    </row>
    <row r="385" spans="1:1" x14ac:dyDescent="0.25">
      <c r="A385" s="202"/>
    </row>
    <row r="386" spans="1:1" x14ac:dyDescent="0.25">
      <c r="A386" s="202"/>
    </row>
    <row r="387" spans="1:1" x14ac:dyDescent="0.25">
      <c r="A387" s="202"/>
    </row>
    <row r="388" spans="1:1" x14ac:dyDescent="0.25">
      <c r="A388" s="202"/>
    </row>
    <row r="389" spans="1:1" x14ac:dyDescent="0.25">
      <c r="A389" s="202"/>
    </row>
    <row r="390" spans="1:1" x14ac:dyDescent="0.25">
      <c r="A390" s="202"/>
    </row>
    <row r="391" spans="1:1" x14ac:dyDescent="0.25">
      <c r="A391" s="202"/>
    </row>
    <row r="392" spans="1:1" x14ac:dyDescent="0.25">
      <c r="A392" s="202"/>
    </row>
    <row r="393" spans="1:1" x14ac:dyDescent="0.25">
      <c r="A393" s="202"/>
    </row>
    <row r="394" spans="1:1" x14ac:dyDescent="0.25">
      <c r="A394" s="202"/>
    </row>
    <row r="395" spans="1:1" x14ac:dyDescent="0.25">
      <c r="A395" s="202"/>
    </row>
    <row r="396" spans="1:1" x14ac:dyDescent="0.25">
      <c r="A396" s="202"/>
    </row>
    <row r="397" spans="1:1" x14ac:dyDescent="0.25">
      <c r="A397" s="202"/>
    </row>
    <row r="398" spans="1:1" x14ac:dyDescent="0.25">
      <c r="A398" s="202"/>
    </row>
    <row r="399" spans="1:1" x14ac:dyDescent="0.25">
      <c r="A399" s="202"/>
    </row>
    <row r="400" spans="1:1" x14ac:dyDescent="0.25">
      <c r="A400" s="202"/>
    </row>
    <row r="401" spans="1:1" x14ac:dyDescent="0.25">
      <c r="A401" s="202"/>
    </row>
    <row r="402" spans="1:1" x14ac:dyDescent="0.25">
      <c r="A402" s="202"/>
    </row>
    <row r="403" spans="1:1" x14ac:dyDescent="0.25">
      <c r="A403" s="202"/>
    </row>
    <row r="404" spans="1:1" x14ac:dyDescent="0.25">
      <c r="A404" s="202"/>
    </row>
    <row r="405" spans="1:1" x14ac:dyDescent="0.25">
      <c r="A405" s="202"/>
    </row>
    <row r="406" spans="1:1" x14ac:dyDescent="0.25">
      <c r="A406" s="202"/>
    </row>
    <row r="407" spans="1:1" x14ac:dyDescent="0.25">
      <c r="A407" s="202"/>
    </row>
    <row r="408" spans="1:1" x14ac:dyDescent="0.25">
      <c r="A408" s="202"/>
    </row>
    <row r="409" spans="1:1" x14ac:dyDescent="0.25">
      <c r="A409" s="202"/>
    </row>
    <row r="410" spans="1:1" x14ac:dyDescent="0.25">
      <c r="A410" s="202"/>
    </row>
    <row r="411" spans="1:1" x14ac:dyDescent="0.25">
      <c r="A411" s="202"/>
    </row>
    <row r="412" spans="1:1" x14ac:dyDescent="0.25">
      <c r="A412" s="202"/>
    </row>
    <row r="413" spans="1:1" x14ac:dyDescent="0.25">
      <c r="A413" s="202"/>
    </row>
    <row r="414" spans="1:1" x14ac:dyDescent="0.25">
      <c r="A414" s="202"/>
    </row>
    <row r="415" spans="1:1" x14ac:dyDescent="0.25">
      <c r="A415" s="202"/>
    </row>
    <row r="416" spans="1:1" x14ac:dyDescent="0.25">
      <c r="A416" s="202"/>
    </row>
    <row r="417" spans="1:1" x14ac:dyDescent="0.25">
      <c r="A417" s="202"/>
    </row>
    <row r="418" spans="1:1" x14ac:dyDescent="0.25">
      <c r="A418" s="202"/>
    </row>
    <row r="419" spans="1:1" x14ac:dyDescent="0.25">
      <c r="A419" s="202"/>
    </row>
    <row r="420" spans="1:1" x14ac:dyDescent="0.25">
      <c r="A420" s="202"/>
    </row>
    <row r="421" spans="1:1" x14ac:dyDescent="0.25">
      <c r="A421" s="202"/>
    </row>
    <row r="422" spans="1:1" x14ac:dyDescent="0.25">
      <c r="A422" s="202"/>
    </row>
    <row r="423" spans="1:1" x14ac:dyDescent="0.25">
      <c r="A423" s="202"/>
    </row>
    <row r="424" spans="1:1" x14ac:dyDescent="0.25">
      <c r="A424" s="202"/>
    </row>
    <row r="425" spans="1:1" x14ac:dyDescent="0.25">
      <c r="A425" s="202"/>
    </row>
    <row r="426" spans="1:1" x14ac:dyDescent="0.25">
      <c r="A426" s="202"/>
    </row>
    <row r="427" spans="1:1" x14ac:dyDescent="0.25">
      <c r="A427" s="202"/>
    </row>
    <row r="428" spans="1:1" x14ac:dyDescent="0.25">
      <c r="A428" s="202"/>
    </row>
    <row r="429" spans="1:1" x14ac:dyDescent="0.25">
      <c r="A429" s="202"/>
    </row>
    <row r="430" spans="1:1" x14ac:dyDescent="0.25">
      <c r="A430" s="202"/>
    </row>
    <row r="431" spans="1:1" x14ac:dyDescent="0.25">
      <c r="A431" s="202"/>
    </row>
    <row r="432" spans="1:1" x14ac:dyDescent="0.25">
      <c r="A432" s="202"/>
    </row>
    <row r="433" spans="1:1" x14ac:dyDescent="0.25">
      <c r="A433" s="202"/>
    </row>
    <row r="434" spans="1:1" x14ac:dyDescent="0.25">
      <c r="A434" s="202"/>
    </row>
    <row r="435" spans="1:1" x14ac:dyDescent="0.25">
      <c r="A435" s="202"/>
    </row>
    <row r="436" spans="1:1" x14ac:dyDescent="0.25">
      <c r="A436" s="202"/>
    </row>
    <row r="437" spans="1:1" x14ac:dyDescent="0.25">
      <c r="A437" s="202"/>
    </row>
    <row r="438" spans="1:1" x14ac:dyDescent="0.25">
      <c r="A438" s="202"/>
    </row>
    <row r="439" spans="1:1" x14ac:dyDescent="0.25">
      <c r="A439" s="202"/>
    </row>
    <row r="440" spans="1:1" x14ac:dyDescent="0.25">
      <c r="A440" s="202"/>
    </row>
    <row r="441" spans="1:1" x14ac:dyDescent="0.25">
      <c r="A441" s="202"/>
    </row>
    <row r="442" spans="1:1" x14ac:dyDescent="0.25">
      <c r="A442" s="202"/>
    </row>
    <row r="443" spans="1:1" x14ac:dyDescent="0.25">
      <c r="A443" s="202"/>
    </row>
    <row r="444" spans="1:1" x14ac:dyDescent="0.25">
      <c r="A444" s="202"/>
    </row>
    <row r="445" spans="1:1" x14ac:dyDescent="0.25">
      <c r="A445" s="202"/>
    </row>
    <row r="446" spans="1:1" x14ac:dyDescent="0.25">
      <c r="A446" s="202"/>
    </row>
    <row r="447" spans="1:1" x14ac:dyDescent="0.25">
      <c r="A447" s="202"/>
    </row>
    <row r="448" spans="1:1" x14ac:dyDescent="0.25">
      <c r="A448" s="202"/>
    </row>
    <row r="449" spans="1:1" x14ac:dyDescent="0.25">
      <c r="A449" s="202"/>
    </row>
    <row r="450" spans="1:1" x14ac:dyDescent="0.25">
      <c r="A450" s="202"/>
    </row>
    <row r="451" spans="1:1" x14ac:dyDescent="0.25">
      <c r="A451" s="202"/>
    </row>
    <row r="452" spans="1:1" x14ac:dyDescent="0.25">
      <c r="A452" s="202"/>
    </row>
    <row r="453" spans="1:1" x14ac:dyDescent="0.25">
      <c r="A453" s="202"/>
    </row>
    <row r="454" spans="1:1" x14ac:dyDescent="0.25">
      <c r="A454" s="202"/>
    </row>
    <row r="455" spans="1:1" x14ac:dyDescent="0.25">
      <c r="A455" s="202"/>
    </row>
    <row r="456" spans="1:1" x14ac:dyDescent="0.25">
      <c r="A456" s="202"/>
    </row>
    <row r="457" spans="1:1" x14ac:dyDescent="0.25">
      <c r="A457" s="202"/>
    </row>
    <row r="458" spans="1:1" x14ac:dyDescent="0.25">
      <c r="A458" s="202"/>
    </row>
    <row r="459" spans="1:1" x14ac:dyDescent="0.25">
      <c r="A459" s="202"/>
    </row>
    <row r="460" spans="1:1" x14ac:dyDescent="0.25">
      <c r="A460" s="202"/>
    </row>
    <row r="461" spans="1:1" x14ac:dyDescent="0.25">
      <c r="A461" s="202"/>
    </row>
    <row r="462" spans="1:1" x14ac:dyDescent="0.25">
      <c r="A462" s="202"/>
    </row>
    <row r="463" spans="1:1" x14ac:dyDescent="0.25">
      <c r="A463" s="202"/>
    </row>
    <row r="464" spans="1:1" x14ac:dyDescent="0.25">
      <c r="A464" s="202"/>
    </row>
    <row r="465" spans="1:1" x14ac:dyDescent="0.25">
      <c r="A465" s="202"/>
    </row>
    <row r="466" spans="1:1" x14ac:dyDescent="0.25">
      <c r="A466" s="202"/>
    </row>
    <row r="467" spans="1:1" x14ac:dyDescent="0.25">
      <c r="A467" s="202"/>
    </row>
    <row r="468" spans="1:1" x14ac:dyDescent="0.25">
      <c r="A468" s="202"/>
    </row>
    <row r="469" spans="1:1" x14ac:dyDescent="0.25">
      <c r="A469" s="202"/>
    </row>
    <row r="470" spans="1:1" x14ac:dyDescent="0.25">
      <c r="A470" s="202"/>
    </row>
    <row r="471" spans="1:1" x14ac:dyDescent="0.25">
      <c r="A471" s="202"/>
    </row>
    <row r="472" spans="1:1" x14ac:dyDescent="0.25">
      <c r="A472" s="202"/>
    </row>
    <row r="473" spans="1:1" x14ac:dyDescent="0.25">
      <c r="A473" s="202"/>
    </row>
    <row r="474" spans="1:1" x14ac:dyDescent="0.25">
      <c r="A474" s="202"/>
    </row>
    <row r="475" spans="1:1" x14ac:dyDescent="0.25">
      <c r="A475" s="202"/>
    </row>
    <row r="476" spans="1:1" x14ac:dyDescent="0.25">
      <c r="A476" s="202"/>
    </row>
    <row r="477" spans="1:1" x14ac:dyDescent="0.25">
      <c r="A477" s="202"/>
    </row>
    <row r="478" spans="1:1" x14ac:dyDescent="0.25">
      <c r="A478" s="202"/>
    </row>
    <row r="479" spans="1:1" x14ac:dyDescent="0.25">
      <c r="A479" s="202"/>
    </row>
    <row r="480" spans="1:1" x14ac:dyDescent="0.25">
      <c r="A480" s="202"/>
    </row>
    <row r="481" spans="1:1" x14ac:dyDescent="0.25">
      <c r="A481" s="202"/>
    </row>
    <row r="482" spans="1:1" x14ac:dyDescent="0.25">
      <c r="A482" s="202"/>
    </row>
    <row r="483" spans="1:1" x14ac:dyDescent="0.25">
      <c r="A483" s="202"/>
    </row>
    <row r="484" spans="1:1" x14ac:dyDescent="0.25">
      <c r="A484" s="202"/>
    </row>
    <row r="485" spans="1:1" x14ac:dyDescent="0.25">
      <c r="A485" s="202"/>
    </row>
    <row r="486" spans="1:1" x14ac:dyDescent="0.25">
      <c r="A486" s="202"/>
    </row>
    <row r="487" spans="1:1" x14ac:dyDescent="0.25">
      <c r="A487" s="202"/>
    </row>
    <row r="488" spans="1:1" x14ac:dyDescent="0.25">
      <c r="A488" s="202"/>
    </row>
    <row r="489" spans="1:1" x14ac:dyDescent="0.25">
      <c r="A489" s="202"/>
    </row>
    <row r="490" spans="1:1" x14ac:dyDescent="0.25">
      <c r="A490" s="202"/>
    </row>
    <row r="491" spans="1:1" x14ac:dyDescent="0.25">
      <c r="A491" s="202"/>
    </row>
    <row r="492" spans="1:1" x14ac:dyDescent="0.25">
      <c r="A492" s="202"/>
    </row>
    <row r="493" spans="1:1" x14ac:dyDescent="0.25">
      <c r="A493" s="202"/>
    </row>
    <row r="494" spans="1:1" x14ac:dyDescent="0.25">
      <c r="A494" s="202"/>
    </row>
    <row r="495" spans="1:1" x14ac:dyDescent="0.25">
      <c r="A495" s="202"/>
    </row>
    <row r="496" spans="1:1" x14ac:dyDescent="0.25">
      <c r="A496" s="202"/>
    </row>
    <row r="497" spans="1:1" x14ac:dyDescent="0.25">
      <c r="A497" s="202"/>
    </row>
    <row r="498" spans="1:1" x14ac:dyDescent="0.25">
      <c r="A498" s="202"/>
    </row>
    <row r="499" spans="1:1" x14ac:dyDescent="0.25">
      <c r="A499" s="202"/>
    </row>
    <row r="500" spans="1:1" x14ac:dyDescent="0.25">
      <c r="A500" s="202"/>
    </row>
    <row r="501" spans="1:1" x14ac:dyDescent="0.25">
      <c r="A501" s="202"/>
    </row>
    <row r="502" spans="1:1" x14ac:dyDescent="0.25">
      <c r="A502" s="202"/>
    </row>
    <row r="503" spans="1:1" x14ac:dyDescent="0.25">
      <c r="A503" s="202"/>
    </row>
    <row r="504" spans="1:1" x14ac:dyDescent="0.25">
      <c r="A504" s="202"/>
    </row>
    <row r="505" spans="1:1" x14ac:dyDescent="0.25">
      <c r="A505" s="202"/>
    </row>
    <row r="506" spans="1:1" x14ac:dyDescent="0.25">
      <c r="A506" s="202"/>
    </row>
    <row r="507" spans="1:1" x14ac:dyDescent="0.25">
      <c r="A507" s="202"/>
    </row>
    <row r="508" spans="1:1" x14ac:dyDescent="0.25">
      <c r="A508" s="202"/>
    </row>
    <row r="509" spans="1:1" x14ac:dyDescent="0.25">
      <c r="A509" s="202"/>
    </row>
    <row r="510" spans="1:1" x14ac:dyDescent="0.25">
      <c r="A510" s="202"/>
    </row>
    <row r="511" spans="1:1" x14ac:dyDescent="0.25">
      <c r="A511" s="202"/>
    </row>
    <row r="512" spans="1:1" x14ac:dyDescent="0.25">
      <c r="A512" s="202"/>
    </row>
    <row r="513" spans="1:1" x14ac:dyDescent="0.25">
      <c r="A513" s="202"/>
    </row>
    <row r="514" spans="1:1" x14ac:dyDescent="0.25">
      <c r="A514" s="202"/>
    </row>
    <row r="515" spans="1:1" x14ac:dyDescent="0.25">
      <c r="A515" s="202"/>
    </row>
    <row r="516" spans="1:1" x14ac:dyDescent="0.25">
      <c r="A516" s="202"/>
    </row>
    <row r="517" spans="1:1" x14ac:dyDescent="0.25">
      <c r="A517" s="202"/>
    </row>
    <row r="518" spans="1:1" x14ac:dyDescent="0.25">
      <c r="A518" s="202"/>
    </row>
    <row r="519" spans="1:1" x14ac:dyDescent="0.25">
      <c r="A519" s="202"/>
    </row>
    <row r="520" spans="1:1" x14ac:dyDescent="0.25">
      <c r="A520" s="202"/>
    </row>
    <row r="521" spans="1:1" x14ac:dyDescent="0.25">
      <c r="A521" s="202"/>
    </row>
    <row r="522" spans="1:1" x14ac:dyDescent="0.25">
      <c r="A522" s="202"/>
    </row>
    <row r="523" spans="1:1" x14ac:dyDescent="0.25">
      <c r="A523" s="202"/>
    </row>
    <row r="524" spans="1:1" x14ac:dyDescent="0.25">
      <c r="A524" s="202"/>
    </row>
    <row r="525" spans="1:1" x14ac:dyDescent="0.25">
      <c r="A525" s="202"/>
    </row>
    <row r="526" spans="1:1" x14ac:dyDescent="0.25">
      <c r="A526" s="202"/>
    </row>
    <row r="527" spans="1:1" x14ac:dyDescent="0.25">
      <c r="A527" s="202"/>
    </row>
    <row r="528" spans="1:1" x14ac:dyDescent="0.25">
      <c r="A528" s="202"/>
    </row>
    <row r="529" spans="1:1" x14ac:dyDescent="0.25">
      <c r="A529" s="202"/>
    </row>
    <row r="530" spans="1:1" x14ac:dyDescent="0.25">
      <c r="A530" s="202"/>
    </row>
    <row r="531" spans="1:1" x14ac:dyDescent="0.25">
      <c r="A531" s="202"/>
    </row>
    <row r="532" spans="1:1" x14ac:dyDescent="0.25">
      <c r="A532" s="202"/>
    </row>
    <row r="533" spans="1:1" x14ac:dyDescent="0.25">
      <c r="A533" s="202"/>
    </row>
    <row r="534" spans="1:1" x14ac:dyDescent="0.25">
      <c r="A534" s="202"/>
    </row>
    <row r="535" spans="1:1" x14ac:dyDescent="0.25">
      <c r="A535" s="202"/>
    </row>
    <row r="536" spans="1:1" x14ac:dyDescent="0.25">
      <c r="A536" s="202"/>
    </row>
    <row r="537" spans="1:1" x14ac:dyDescent="0.25">
      <c r="A537" s="202"/>
    </row>
    <row r="538" spans="1:1" x14ac:dyDescent="0.25">
      <c r="A538" s="202"/>
    </row>
    <row r="539" spans="1:1" x14ac:dyDescent="0.25">
      <c r="A539" s="202"/>
    </row>
    <row r="540" spans="1:1" x14ac:dyDescent="0.25">
      <c r="A540" s="202"/>
    </row>
    <row r="541" spans="1:1" x14ac:dyDescent="0.25">
      <c r="A541" s="202"/>
    </row>
    <row r="542" spans="1:1" x14ac:dyDescent="0.25">
      <c r="A542" s="202"/>
    </row>
    <row r="543" spans="1:1" x14ac:dyDescent="0.25">
      <c r="A543" s="202"/>
    </row>
    <row r="544" spans="1:1" x14ac:dyDescent="0.25">
      <c r="A544" s="202"/>
    </row>
    <row r="545" spans="1:1" x14ac:dyDescent="0.25">
      <c r="A545" s="202"/>
    </row>
    <row r="546" spans="1:1" x14ac:dyDescent="0.25">
      <c r="A546" s="202"/>
    </row>
    <row r="547" spans="1:1" x14ac:dyDescent="0.25">
      <c r="A547" s="202"/>
    </row>
    <row r="548" spans="1:1" x14ac:dyDescent="0.25">
      <c r="A548" s="202"/>
    </row>
    <row r="549" spans="1:1" x14ac:dyDescent="0.25">
      <c r="A549" s="202"/>
    </row>
    <row r="550" spans="1:1" x14ac:dyDescent="0.25">
      <c r="A550" s="202"/>
    </row>
    <row r="551" spans="1:1" x14ac:dyDescent="0.25">
      <c r="A551" s="202"/>
    </row>
    <row r="552" spans="1:1" x14ac:dyDescent="0.25">
      <c r="A552" s="202"/>
    </row>
    <row r="553" spans="1:1" x14ac:dyDescent="0.25">
      <c r="A553" s="202"/>
    </row>
    <row r="554" spans="1:1" x14ac:dyDescent="0.25">
      <c r="A554" s="202"/>
    </row>
    <row r="555" spans="1:1" x14ac:dyDescent="0.25">
      <c r="A555" s="202"/>
    </row>
    <row r="556" spans="1:1" x14ac:dyDescent="0.25">
      <c r="A556" s="202"/>
    </row>
    <row r="557" spans="1:1" x14ac:dyDescent="0.25">
      <c r="A557" s="202"/>
    </row>
    <row r="558" spans="1:1" x14ac:dyDescent="0.25">
      <c r="A558" s="202"/>
    </row>
    <row r="559" spans="1:1" x14ac:dyDescent="0.25">
      <c r="A559" s="202"/>
    </row>
    <row r="560" spans="1:1" x14ac:dyDescent="0.25">
      <c r="A560" s="202"/>
    </row>
    <row r="561" spans="1:1" x14ac:dyDescent="0.25">
      <c r="A561" s="202"/>
    </row>
    <row r="562" spans="1:1" x14ac:dyDescent="0.25">
      <c r="A562" s="202"/>
    </row>
    <row r="563" spans="1:1" x14ac:dyDescent="0.25">
      <c r="A563" s="202"/>
    </row>
    <row r="564" spans="1:1" x14ac:dyDescent="0.25">
      <c r="A564" s="202"/>
    </row>
    <row r="565" spans="1:1" x14ac:dyDescent="0.25">
      <c r="A565" s="202"/>
    </row>
    <row r="566" spans="1:1" x14ac:dyDescent="0.25">
      <c r="A566" s="202"/>
    </row>
    <row r="567" spans="1:1" x14ac:dyDescent="0.25">
      <c r="A567" s="202"/>
    </row>
    <row r="568" spans="1:1" x14ac:dyDescent="0.25">
      <c r="A568" s="202"/>
    </row>
    <row r="569" spans="1:1" x14ac:dyDescent="0.25">
      <c r="A569" s="202"/>
    </row>
    <row r="570" spans="1:1" x14ac:dyDescent="0.25">
      <c r="A570" s="202"/>
    </row>
    <row r="571" spans="1:1" x14ac:dyDescent="0.25">
      <c r="A571" s="202"/>
    </row>
    <row r="572" spans="1:1" x14ac:dyDescent="0.25">
      <c r="A572" s="202"/>
    </row>
    <row r="573" spans="1:1" x14ac:dyDescent="0.25">
      <c r="A573" s="202"/>
    </row>
    <row r="574" spans="1:1" x14ac:dyDescent="0.25">
      <c r="A574" s="202"/>
    </row>
    <row r="575" spans="1:1" x14ac:dyDescent="0.25">
      <c r="A575" s="202"/>
    </row>
    <row r="576" spans="1:1" x14ac:dyDescent="0.25">
      <c r="A576" s="202"/>
    </row>
    <row r="577" spans="1:1" x14ac:dyDescent="0.25">
      <c r="A577" s="202"/>
    </row>
    <row r="578" spans="1:1" x14ac:dyDescent="0.25">
      <c r="A578" s="202"/>
    </row>
    <row r="579" spans="1:1" x14ac:dyDescent="0.25">
      <c r="A579" s="202"/>
    </row>
    <row r="580" spans="1:1" x14ac:dyDescent="0.25">
      <c r="A580" s="202"/>
    </row>
    <row r="581" spans="1:1" x14ac:dyDescent="0.25">
      <c r="A581" s="202"/>
    </row>
    <row r="582" spans="1:1" x14ac:dyDescent="0.25">
      <c r="A582" s="202"/>
    </row>
    <row r="583" spans="1:1" x14ac:dyDescent="0.25">
      <c r="A583" s="202"/>
    </row>
    <row r="584" spans="1:1" x14ac:dyDescent="0.25">
      <c r="A584" s="202"/>
    </row>
    <row r="585" spans="1:1" x14ac:dyDescent="0.25">
      <c r="A585" s="202"/>
    </row>
    <row r="586" spans="1:1" x14ac:dyDescent="0.25">
      <c r="A586" s="202"/>
    </row>
    <row r="587" spans="1:1" x14ac:dyDescent="0.25">
      <c r="A587" s="202"/>
    </row>
    <row r="588" spans="1:1" x14ac:dyDescent="0.25">
      <c r="A588" s="202"/>
    </row>
    <row r="589" spans="1:1" x14ac:dyDescent="0.25">
      <c r="A589" s="202"/>
    </row>
    <row r="590" spans="1:1" x14ac:dyDescent="0.25">
      <c r="A590" s="202"/>
    </row>
    <row r="591" spans="1:1" x14ac:dyDescent="0.25">
      <c r="A591" s="202"/>
    </row>
    <row r="592" spans="1:1" x14ac:dyDescent="0.25">
      <c r="A592" s="202"/>
    </row>
    <row r="593" spans="1:1" x14ac:dyDescent="0.25">
      <c r="A593" s="202"/>
    </row>
    <row r="594" spans="1:1" x14ac:dyDescent="0.25">
      <c r="A594" s="202"/>
    </row>
    <row r="595" spans="1:1" x14ac:dyDescent="0.25">
      <c r="A595" s="202"/>
    </row>
    <row r="596" spans="1:1" x14ac:dyDescent="0.25">
      <c r="A596" s="202"/>
    </row>
    <row r="597" spans="1:1" x14ac:dyDescent="0.25">
      <c r="A597" s="202"/>
    </row>
    <row r="598" spans="1:1" x14ac:dyDescent="0.25">
      <c r="A598" s="202"/>
    </row>
    <row r="599" spans="1:1" x14ac:dyDescent="0.25">
      <c r="A599" s="202"/>
    </row>
    <row r="600" spans="1:1" x14ac:dyDescent="0.25">
      <c r="A600" s="202"/>
    </row>
    <row r="601" spans="1:1" x14ac:dyDescent="0.25">
      <c r="A601" s="202"/>
    </row>
    <row r="602" spans="1:1" x14ac:dyDescent="0.25">
      <c r="A602" s="202"/>
    </row>
    <row r="603" spans="1:1" x14ac:dyDescent="0.25">
      <c r="A603" s="202"/>
    </row>
    <row r="604" spans="1:1" x14ac:dyDescent="0.25">
      <c r="A604" s="202"/>
    </row>
    <row r="605" spans="1:1" x14ac:dyDescent="0.25">
      <c r="A605" s="202"/>
    </row>
    <row r="606" spans="1:1" x14ac:dyDescent="0.25">
      <c r="A606" s="202"/>
    </row>
    <row r="607" spans="1:1" x14ac:dyDescent="0.25">
      <c r="A607" s="202"/>
    </row>
    <row r="608" spans="1:1" x14ac:dyDescent="0.25">
      <c r="A608" s="202"/>
    </row>
    <row r="609" spans="1:1" x14ac:dyDescent="0.25">
      <c r="A609" s="202"/>
    </row>
    <row r="610" spans="1:1" x14ac:dyDescent="0.25">
      <c r="A610" s="202"/>
    </row>
    <row r="611" spans="1:1" x14ac:dyDescent="0.25">
      <c r="A611" s="202"/>
    </row>
    <row r="612" spans="1:1" x14ac:dyDescent="0.25">
      <c r="A612" s="202"/>
    </row>
    <row r="613" spans="1:1" x14ac:dyDescent="0.25">
      <c r="A613" s="202"/>
    </row>
    <row r="614" spans="1:1" x14ac:dyDescent="0.25">
      <c r="A614" s="202"/>
    </row>
    <row r="615" spans="1:1" x14ac:dyDescent="0.25">
      <c r="A615" s="202"/>
    </row>
    <row r="616" spans="1:1" x14ac:dyDescent="0.25">
      <c r="A616" s="202"/>
    </row>
    <row r="617" spans="1:1" x14ac:dyDescent="0.25">
      <c r="A617" s="202"/>
    </row>
    <row r="618" spans="1:1" x14ac:dyDescent="0.25">
      <c r="A618" s="202"/>
    </row>
    <row r="619" spans="1:1" x14ac:dyDescent="0.25">
      <c r="A619" s="202"/>
    </row>
    <row r="620" spans="1:1" x14ac:dyDescent="0.25">
      <c r="A620" s="202"/>
    </row>
    <row r="621" spans="1:1" x14ac:dyDescent="0.25">
      <c r="A621" s="202"/>
    </row>
    <row r="622" spans="1:1" x14ac:dyDescent="0.25">
      <c r="A622" s="202"/>
    </row>
    <row r="623" spans="1:1" x14ac:dyDescent="0.25">
      <c r="A623" s="202"/>
    </row>
    <row r="624" spans="1:1" x14ac:dyDescent="0.25">
      <c r="A624" s="202"/>
    </row>
    <row r="625" spans="1:1" x14ac:dyDescent="0.25">
      <c r="A625" s="202"/>
    </row>
    <row r="626" spans="1:1" x14ac:dyDescent="0.25">
      <c r="A626" s="202"/>
    </row>
    <row r="627" spans="1:1" x14ac:dyDescent="0.25">
      <c r="A627" s="202"/>
    </row>
    <row r="628" spans="1:1" x14ac:dyDescent="0.25">
      <c r="A628" s="202"/>
    </row>
    <row r="629" spans="1:1" x14ac:dyDescent="0.25">
      <c r="A629" s="202"/>
    </row>
    <row r="630" spans="1:1" x14ac:dyDescent="0.25">
      <c r="A630" s="202"/>
    </row>
    <row r="631" spans="1:1" x14ac:dyDescent="0.25">
      <c r="A631" s="202"/>
    </row>
    <row r="632" spans="1:1" x14ac:dyDescent="0.25">
      <c r="A632" s="202"/>
    </row>
    <row r="633" spans="1:1" x14ac:dyDescent="0.25">
      <c r="A633" s="202"/>
    </row>
    <row r="634" spans="1:1" x14ac:dyDescent="0.25">
      <c r="A634" s="202"/>
    </row>
    <row r="635" spans="1:1" x14ac:dyDescent="0.25">
      <c r="A635" s="202"/>
    </row>
    <row r="636" spans="1:1" x14ac:dyDescent="0.25">
      <c r="A636" s="202"/>
    </row>
    <row r="637" spans="1:1" x14ac:dyDescent="0.25">
      <c r="A637" s="202"/>
    </row>
    <row r="638" spans="1:1" x14ac:dyDescent="0.25">
      <c r="A638" s="202"/>
    </row>
    <row r="639" spans="1:1" x14ac:dyDescent="0.25">
      <c r="A639" s="202"/>
    </row>
    <row r="640" spans="1:1" x14ac:dyDescent="0.25">
      <c r="A640" s="202"/>
    </row>
    <row r="641" spans="1:1" x14ac:dyDescent="0.25">
      <c r="A641" s="202"/>
    </row>
    <row r="642" spans="1:1" x14ac:dyDescent="0.25">
      <c r="A642" s="202"/>
    </row>
    <row r="643" spans="1:1" x14ac:dyDescent="0.25">
      <c r="A643" s="202"/>
    </row>
    <row r="644" spans="1:1" x14ac:dyDescent="0.25">
      <c r="A644" s="202"/>
    </row>
    <row r="645" spans="1:1" x14ac:dyDescent="0.25">
      <c r="A645" s="202"/>
    </row>
    <row r="646" spans="1:1" x14ac:dyDescent="0.25">
      <c r="A646" s="202"/>
    </row>
    <row r="647" spans="1:1" x14ac:dyDescent="0.25">
      <c r="A647" s="202"/>
    </row>
    <row r="648" spans="1:1" x14ac:dyDescent="0.25">
      <c r="A648" s="202"/>
    </row>
    <row r="649" spans="1:1" x14ac:dyDescent="0.25">
      <c r="A649" s="202"/>
    </row>
    <row r="650" spans="1:1" x14ac:dyDescent="0.25">
      <c r="A650" s="202"/>
    </row>
    <row r="651" spans="1:1" x14ac:dyDescent="0.25">
      <c r="A651" s="202"/>
    </row>
    <row r="652" spans="1:1" x14ac:dyDescent="0.25">
      <c r="A652" s="202"/>
    </row>
    <row r="653" spans="1:1" x14ac:dyDescent="0.25">
      <c r="A653" s="202"/>
    </row>
    <row r="654" spans="1:1" x14ac:dyDescent="0.25">
      <c r="A654" s="202"/>
    </row>
    <row r="655" spans="1:1" x14ac:dyDescent="0.25">
      <c r="A655" s="202"/>
    </row>
    <row r="656" spans="1:1" x14ac:dyDescent="0.25">
      <c r="A656" s="202"/>
    </row>
    <row r="657" spans="1:1" x14ac:dyDescent="0.25">
      <c r="A657" s="202"/>
    </row>
    <row r="658" spans="1:1" x14ac:dyDescent="0.25">
      <c r="A658" s="202"/>
    </row>
    <row r="659" spans="1:1" x14ac:dyDescent="0.25">
      <c r="A659" s="202"/>
    </row>
    <row r="660" spans="1:1" x14ac:dyDescent="0.25">
      <c r="A660" s="202"/>
    </row>
    <row r="661" spans="1:1" x14ac:dyDescent="0.25">
      <c r="A661" s="202"/>
    </row>
    <row r="662" spans="1:1" x14ac:dyDescent="0.25">
      <c r="A662" s="202"/>
    </row>
    <row r="663" spans="1:1" x14ac:dyDescent="0.25">
      <c r="A663" s="202"/>
    </row>
    <row r="664" spans="1:1" x14ac:dyDescent="0.25">
      <c r="A664" s="202"/>
    </row>
    <row r="665" spans="1:1" x14ac:dyDescent="0.25">
      <c r="A665" s="202"/>
    </row>
    <row r="666" spans="1:1" x14ac:dyDescent="0.25">
      <c r="A666" s="202"/>
    </row>
    <row r="667" spans="1:1" x14ac:dyDescent="0.25">
      <c r="A667" s="202"/>
    </row>
    <row r="668" spans="1:1" x14ac:dyDescent="0.25">
      <c r="A668" s="202"/>
    </row>
    <row r="669" spans="1:1" x14ac:dyDescent="0.25">
      <c r="A669" s="202"/>
    </row>
    <row r="670" spans="1:1" x14ac:dyDescent="0.25">
      <c r="A670" s="202"/>
    </row>
    <row r="671" spans="1:1" x14ac:dyDescent="0.25">
      <c r="A671" s="202"/>
    </row>
    <row r="672" spans="1:1" x14ac:dyDescent="0.25">
      <c r="A672" s="202"/>
    </row>
    <row r="673" spans="1:1" x14ac:dyDescent="0.25">
      <c r="A673" s="202"/>
    </row>
    <row r="674" spans="1:1" x14ac:dyDescent="0.25">
      <c r="A674" s="202"/>
    </row>
    <row r="675" spans="1:1" x14ac:dyDescent="0.25">
      <c r="A675" s="202"/>
    </row>
    <row r="676" spans="1:1" x14ac:dyDescent="0.25">
      <c r="A676" s="202"/>
    </row>
    <row r="677" spans="1:1" x14ac:dyDescent="0.25">
      <c r="A677" s="202"/>
    </row>
    <row r="678" spans="1:1" x14ac:dyDescent="0.25">
      <c r="A678" s="202"/>
    </row>
    <row r="679" spans="1:1" x14ac:dyDescent="0.25">
      <c r="A679" s="202"/>
    </row>
    <row r="680" spans="1:1" x14ac:dyDescent="0.25">
      <c r="A680" s="202"/>
    </row>
    <row r="681" spans="1:1" x14ac:dyDescent="0.25">
      <c r="A681" s="202"/>
    </row>
    <row r="682" spans="1:1" x14ac:dyDescent="0.25">
      <c r="A682" s="202"/>
    </row>
    <row r="683" spans="1:1" x14ac:dyDescent="0.25">
      <c r="A683" s="202"/>
    </row>
    <row r="684" spans="1:1" x14ac:dyDescent="0.25">
      <c r="A684" s="202"/>
    </row>
    <row r="685" spans="1:1" x14ac:dyDescent="0.25">
      <c r="A685" s="202"/>
    </row>
    <row r="686" spans="1:1" x14ac:dyDescent="0.25">
      <c r="A686" s="202"/>
    </row>
    <row r="687" spans="1:1" x14ac:dyDescent="0.25">
      <c r="A687" s="202"/>
    </row>
    <row r="688" spans="1:1" x14ac:dyDescent="0.25">
      <c r="A688" s="202"/>
    </row>
    <row r="689" spans="1:1" x14ac:dyDescent="0.25">
      <c r="A689" s="202"/>
    </row>
    <row r="690" spans="1:1" x14ac:dyDescent="0.25">
      <c r="A690" s="202"/>
    </row>
    <row r="691" spans="1:1" x14ac:dyDescent="0.25">
      <c r="A691" s="202"/>
    </row>
    <row r="692" spans="1:1" x14ac:dyDescent="0.25">
      <c r="A692" s="202"/>
    </row>
    <row r="693" spans="1:1" x14ac:dyDescent="0.25">
      <c r="A693" s="202"/>
    </row>
    <row r="694" spans="1:1" x14ac:dyDescent="0.25">
      <c r="A694" s="202"/>
    </row>
    <row r="695" spans="1:1" x14ac:dyDescent="0.25">
      <c r="A695" s="202"/>
    </row>
    <row r="696" spans="1:1" x14ac:dyDescent="0.25">
      <c r="A696" s="202"/>
    </row>
    <row r="697" spans="1:1" x14ac:dyDescent="0.25">
      <c r="A697" s="202"/>
    </row>
    <row r="698" spans="1:1" x14ac:dyDescent="0.25">
      <c r="A698" s="202"/>
    </row>
    <row r="699" spans="1:1" x14ac:dyDescent="0.25">
      <c r="A699" s="202"/>
    </row>
    <row r="700" spans="1:1" x14ac:dyDescent="0.25">
      <c r="A700" s="202"/>
    </row>
    <row r="701" spans="1:1" x14ac:dyDescent="0.25">
      <c r="A701" s="202"/>
    </row>
    <row r="702" spans="1:1" x14ac:dyDescent="0.25">
      <c r="A702" s="202"/>
    </row>
    <row r="703" spans="1:1" x14ac:dyDescent="0.25">
      <c r="A703" s="202"/>
    </row>
    <row r="704" spans="1:1" x14ac:dyDescent="0.25">
      <c r="A704" s="202"/>
    </row>
    <row r="705" spans="1:1" x14ac:dyDescent="0.25">
      <c r="A705" s="202"/>
    </row>
    <row r="706" spans="1:1" x14ac:dyDescent="0.25">
      <c r="A706" s="202"/>
    </row>
    <row r="707" spans="1:1" x14ac:dyDescent="0.25">
      <c r="A707" s="202"/>
    </row>
    <row r="708" spans="1:1" x14ac:dyDescent="0.25">
      <c r="A708" s="202"/>
    </row>
    <row r="709" spans="1:1" x14ac:dyDescent="0.25">
      <c r="A709" s="202"/>
    </row>
    <row r="710" spans="1:1" x14ac:dyDescent="0.25">
      <c r="A710" s="202"/>
    </row>
    <row r="711" spans="1:1" x14ac:dyDescent="0.25">
      <c r="A711" s="202"/>
    </row>
    <row r="712" spans="1:1" x14ac:dyDescent="0.25">
      <c r="A712" s="202"/>
    </row>
    <row r="713" spans="1:1" x14ac:dyDescent="0.25">
      <c r="A713" s="202"/>
    </row>
    <row r="714" spans="1:1" x14ac:dyDescent="0.25">
      <c r="A714" s="202"/>
    </row>
    <row r="715" spans="1:1" x14ac:dyDescent="0.25">
      <c r="A715" s="202"/>
    </row>
    <row r="716" spans="1:1" x14ac:dyDescent="0.25">
      <c r="A716" s="202"/>
    </row>
    <row r="717" spans="1:1" x14ac:dyDescent="0.25">
      <c r="A717" s="202"/>
    </row>
    <row r="718" spans="1:1" x14ac:dyDescent="0.25">
      <c r="A718" s="202"/>
    </row>
    <row r="719" spans="1:1" x14ac:dyDescent="0.25">
      <c r="A719" s="202"/>
    </row>
    <row r="720" spans="1:1" x14ac:dyDescent="0.25">
      <c r="A720" s="202"/>
    </row>
    <row r="721" spans="1:1" x14ac:dyDescent="0.25">
      <c r="A721" s="202"/>
    </row>
    <row r="722" spans="1:1" x14ac:dyDescent="0.25">
      <c r="A722" s="202"/>
    </row>
    <row r="723" spans="1:1" x14ac:dyDescent="0.25">
      <c r="A723" s="202"/>
    </row>
    <row r="724" spans="1:1" x14ac:dyDescent="0.25">
      <c r="A724" s="202"/>
    </row>
    <row r="725" spans="1:1" x14ac:dyDescent="0.25">
      <c r="A725" s="202"/>
    </row>
    <row r="726" spans="1:1" x14ac:dyDescent="0.25">
      <c r="A726" s="202"/>
    </row>
    <row r="727" spans="1:1" x14ac:dyDescent="0.25">
      <c r="A727" s="202"/>
    </row>
    <row r="728" spans="1:1" x14ac:dyDescent="0.25">
      <c r="A728" s="202"/>
    </row>
    <row r="729" spans="1:1" x14ac:dyDescent="0.25">
      <c r="A729" s="202"/>
    </row>
    <row r="730" spans="1:1" x14ac:dyDescent="0.25">
      <c r="A730" s="202"/>
    </row>
    <row r="731" spans="1:1" x14ac:dyDescent="0.25">
      <c r="A731" s="202"/>
    </row>
    <row r="732" spans="1:1" x14ac:dyDescent="0.25">
      <c r="A732" s="202"/>
    </row>
    <row r="733" spans="1:1" x14ac:dyDescent="0.25">
      <c r="A733" s="202"/>
    </row>
    <row r="734" spans="1:1" x14ac:dyDescent="0.25">
      <c r="A734" s="202"/>
    </row>
    <row r="735" spans="1:1" x14ac:dyDescent="0.25">
      <c r="A735" s="202"/>
    </row>
    <row r="736" spans="1:1" x14ac:dyDescent="0.25">
      <c r="A736" s="202"/>
    </row>
  </sheetData>
  <mergeCells count="1">
    <mergeCell ref="C3:F3"/>
  </mergeCells>
  <conditionalFormatting sqref="A1:A1048576">
    <cfRule type="containsText" dxfId="16" priority="1" operator="containsText" text="Grand Total">
      <formula>NOT(ISERROR(SEARCH("Grand Total",A1)))</formula>
    </cfRule>
    <cfRule type="beginsWith" dxfId="15" priority="2" operator="beginsWith" text="Standard: ">
      <formula>LEFT(A1,LEN("Standard: "))="Standard: "</formula>
    </cfRule>
    <cfRule type="beginsWith" dxfId="14" priority="3" operator="beginsWith" text="(blank)">
      <formula>LEFT(A1,LEN("(blank)"))="(blank)"</formula>
    </cfRule>
    <cfRule type="beginsWith" dxfId="13" priority="4" operator="beginsWith" text="3 Low Priority - ">
      <formula>LEFT(A1,LEN("3 Low Priority - "))="3 Low Priority - "</formula>
    </cfRule>
    <cfRule type="beginsWith" dxfId="12" priority="5" operator="beginsWith" text="2 Medium Priority - ">
      <formula>LEFT(A1,LEN("2 Medium Priority - "))="2 Medium Priority - "</formula>
    </cfRule>
    <cfRule type="beginsWith" dxfId="11" priority="6" operator="beginsWith" text="1 High Priority - ">
      <formula>LEFT(A1,LEN("1 High Priority - "))="1 High Priority - "</formula>
    </cfRule>
  </conditionalFormatting>
  <pageMargins left="0.7" right="0.7" top="0.75" bottom="0.75" header="0.3" footer="0.3"/>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L21"/>
  <sheetViews>
    <sheetView zoomScale="88" zoomScaleNormal="88" workbookViewId="0">
      <pane ySplit="1" topLeftCell="A2" activePane="bottomLeft" state="frozen"/>
      <selection pane="bottomLeft"/>
    </sheetView>
  </sheetViews>
  <sheetFormatPr defaultColWidth="9.1796875" defaultRowHeight="12.5" x14ac:dyDescent="0.25"/>
  <cols>
    <col min="1" max="1" width="9.26953125" style="740" bestFit="1" customWidth="1"/>
    <col min="2" max="3" width="65" style="741" customWidth="1"/>
    <col min="4" max="4" width="30.54296875" style="202" bestFit="1" customWidth="1"/>
    <col min="5" max="5" width="12.26953125" style="202" bestFit="1" customWidth="1"/>
    <col min="6" max="6" width="41.26953125" style="202" customWidth="1"/>
    <col min="7" max="7" width="19.81640625" style="740" bestFit="1" customWidth="1"/>
    <col min="8" max="8" width="6.81640625" style="202" bestFit="1" customWidth="1"/>
    <col min="9" max="9" width="6.453125" style="202" bestFit="1" customWidth="1"/>
    <col min="10" max="10" width="10" style="202" bestFit="1" customWidth="1"/>
    <col min="11" max="11" width="6" style="202" bestFit="1" customWidth="1"/>
    <col min="12" max="16384" width="9.1796875" style="202"/>
  </cols>
  <sheetData>
    <row r="1" spans="1:12" ht="19" thickTop="1" x14ac:dyDescent="0.25">
      <c r="A1" s="745" t="s">
        <v>441</v>
      </c>
      <c r="B1" s="746" t="s">
        <v>103</v>
      </c>
      <c r="C1" s="746" t="s">
        <v>1554</v>
      </c>
      <c r="D1" s="747" t="s">
        <v>1547</v>
      </c>
      <c r="E1" s="747" t="s">
        <v>1548</v>
      </c>
      <c r="F1" s="747" t="s">
        <v>1549</v>
      </c>
      <c r="G1" s="747" t="s">
        <v>1454</v>
      </c>
      <c r="H1" s="748" t="s">
        <v>1550</v>
      </c>
      <c r="I1" s="749" t="s">
        <v>1551</v>
      </c>
      <c r="J1" s="750" t="s">
        <v>1552</v>
      </c>
      <c r="K1" s="751" t="s">
        <v>1553</v>
      </c>
      <c r="L1" s="739"/>
    </row>
    <row r="2" spans="1:12" ht="50" x14ac:dyDescent="0.35">
      <c r="A2" s="775" t="s">
        <v>1581</v>
      </c>
      <c r="B2" s="752" t="str">
        <f>'Comprehensive Summary'!B15</f>
        <v>Establish written Security Programs and Emergency Management Plans</v>
      </c>
      <c r="C2" s="753" t="s">
        <v>1555</v>
      </c>
      <c r="D2" s="754" t="s">
        <v>1575</v>
      </c>
      <c r="E2" s="742" t="s">
        <v>1572</v>
      </c>
      <c r="F2" s="768" t="str">
        <f>IF(G2&lt;0.9,"1 High Priority - Immediate Corrective Actions Recommended", "Component Met - Maintain Situational Awareness")</f>
        <v>1 High Priority - Immediate Corrective Actions Recommended</v>
      </c>
      <c r="G2" s="794">
        <f>IF(Profile!$A$13="Yes - Targeted SAI's", 'Targeted SAI Charting'!$B$3, 'Comprehensive Summary'!C15)</f>
        <v>0</v>
      </c>
      <c r="H2" s="755"/>
      <c r="I2" s="769">
        <f t="shared" ref="I2" si="0">IF(F2="1 High Priority - Immediate Corrective Actions Recommended", 1, "")</f>
        <v>1</v>
      </c>
      <c r="J2" s="769" t="str">
        <f t="shared" ref="J2" si="1">IF(F2="2 Medium Priority - Prompt Corrective Actions Recommended", 1, "")</f>
        <v/>
      </c>
      <c r="K2" s="770" t="str">
        <f t="shared" ref="K2" si="2">IF(F2="3 Low Priority - Corrective Actions Recommended To Be Taken At Earliest Convenience.", 1, "")</f>
        <v/>
      </c>
    </row>
    <row r="3" spans="1:12" ht="37.5" x14ac:dyDescent="0.35">
      <c r="A3" s="775" t="s">
        <v>1582</v>
      </c>
      <c r="B3" s="752" t="str">
        <f>'Comprehensive Summary'!B16</f>
        <v>Define roles and responsibilities for security and emergency management</v>
      </c>
      <c r="C3" s="753" t="s">
        <v>1556</v>
      </c>
      <c r="D3" s="754" t="s">
        <v>1575</v>
      </c>
      <c r="E3" s="742" t="s">
        <v>1572</v>
      </c>
      <c r="F3" s="768" t="str">
        <f>IF(G3&lt;0.9,"1 High Priority - Immediate Corrective Actions Recommended", "Component Met - Maintain Situational Awareness")</f>
        <v>1 High Priority - Immediate Corrective Actions Recommended</v>
      </c>
      <c r="G3" s="794">
        <f>IF(Profile!$A$13="Yes - Targeted SAI's", 'Targeted SAI Charting'!$C$3, 'Comprehensive Summary'!C16)</f>
        <v>0</v>
      </c>
      <c r="H3" s="755"/>
      <c r="I3" s="769">
        <f t="shared" ref="I3:I18" si="3">IF(F3="1 High Priority - Immediate Corrective Actions Recommended", 1, "")</f>
        <v>1</v>
      </c>
      <c r="J3" s="769" t="str">
        <f t="shared" ref="J3:J18" si="4">IF(F3="2 Medium Priority - Prompt Corrective Actions Recommended", 1, "")</f>
        <v/>
      </c>
      <c r="K3" s="770" t="str">
        <f t="shared" ref="K3:K18" si="5">IF(F3="3 Low Priority - Corrective Actions Recommended To Be Taken At Earliest Convenience.", 1, "")</f>
        <v/>
      </c>
    </row>
    <row r="4" spans="1:12" ht="37.5" x14ac:dyDescent="0.35">
      <c r="A4" s="775" t="s">
        <v>1583</v>
      </c>
      <c r="B4" s="752" t="str">
        <f>'Comprehensive Summary'!B17</f>
        <v>Ensure that operations and maintenance supervisors, forepersons, and managers are held accountable for security issues under their control</v>
      </c>
      <c r="C4" s="753" t="s">
        <v>1557</v>
      </c>
      <c r="D4" s="754" t="s">
        <v>1575</v>
      </c>
      <c r="E4" s="742" t="s">
        <v>1572</v>
      </c>
      <c r="F4" s="768" t="str">
        <f>IF(G4&lt;0.9,"1 High Priority - Immediate Corrective Actions Recommended", "Component Met - Maintain Situational Awareness")</f>
        <v>1 High Priority - Immediate Corrective Actions Recommended</v>
      </c>
      <c r="G4" s="794">
        <f>IF(Profile!$A$13="Yes - Targeted SAI's", 'Targeted SAI Charting'!$D$3, 'Comprehensive Summary'!C17)</f>
        <v>0</v>
      </c>
      <c r="H4" s="755"/>
      <c r="I4" s="769">
        <f t="shared" si="3"/>
        <v>1</v>
      </c>
      <c r="J4" s="769" t="str">
        <f t="shared" si="4"/>
        <v/>
      </c>
      <c r="K4" s="770" t="str">
        <f t="shared" si="5"/>
        <v/>
      </c>
    </row>
    <row r="5" spans="1:12" ht="37.5" x14ac:dyDescent="0.35">
      <c r="A5" s="775" t="s">
        <v>1584</v>
      </c>
      <c r="B5" s="752" t="str">
        <f>'Comprehensive Summary'!B18</f>
        <v>Coordinate Security and Emergency Management Plan(s) with local and regional agencies</v>
      </c>
      <c r="C5" s="753" t="s">
        <v>1558</v>
      </c>
      <c r="D5" s="754" t="s">
        <v>1575</v>
      </c>
      <c r="E5" s="743" t="s">
        <v>1573</v>
      </c>
      <c r="F5" s="768" t="str">
        <f>IF(G5&lt;0.9,"2 Medium Priority - Prompt Corrective Actions Recommended", "Component Met - Maintain Situational Awareness")</f>
        <v>2 Medium Priority - Prompt Corrective Actions Recommended</v>
      </c>
      <c r="G5" s="794">
        <f>IF(Profile!$A$13="Yes - Targeted SAI's", 'Targeted SAI Charting'!$E$3, 'Comprehensive Summary'!C18)</f>
        <v>0</v>
      </c>
      <c r="H5" s="755"/>
      <c r="I5" s="769" t="str">
        <f t="shared" si="3"/>
        <v/>
      </c>
      <c r="J5" s="769">
        <f t="shared" si="4"/>
        <v>1</v>
      </c>
      <c r="K5" s="770" t="str">
        <f t="shared" si="5"/>
        <v/>
      </c>
    </row>
    <row r="6" spans="1:12" ht="37.5" x14ac:dyDescent="0.35">
      <c r="A6" s="775" t="s">
        <v>1585</v>
      </c>
      <c r="B6" s="752" t="str">
        <f>'Comprehensive Summary'!B19</f>
        <v>Establish and maintain a Security and Emergency Training Program</v>
      </c>
      <c r="C6" s="753" t="s">
        <v>1559</v>
      </c>
      <c r="D6" s="754" t="s">
        <v>1575</v>
      </c>
      <c r="E6" s="742" t="s">
        <v>1572</v>
      </c>
      <c r="F6" s="768" t="str">
        <f>IF(G6&lt;0.9,"1 High Priority - Immediate Corrective Actions Recommended", "Component Met - Maintain Situational Awareness")</f>
        <v>1 High Priority - Immediate Corrective Actions Recommended</v>
      </c>
      <c r="G6" s="794">
        <f>IF(Profile!$A$13="Yes - Targeted SAI's", 'Targeted SAI Charting'!$F$3, 'Comprehensive Summary'!C19)</f>
        <v>0</v>
      </c>
      <c r="H6" s="755"/>
      <c r="I6" s="769">
        <f t="shared" si="3"/>
        <v>1</v>
      </c>
      <c r="J6" s="769" t="str">
        <f t="shared" si="4"/>
        <v/>
      </c>
      <c r="K6" s="770" t="str">
        <f t="shared" si="5"/>
        <v/>
      </c>
    </row>
    <row r="7" spans="1:12" ht="50" x14ac:dyDescent="0.35">
      <c r="A7" s="775" t="s">
        <v>1586</v>
      </c>
      <c r="B7" s="752" t="str">
        <f>'Comprehensive Summary'!B20</f>
        <v>Establish plans and protocols to respond to the National Terrorism Advisory System (NTAS) alert system</v>
      </c>
      <c r="C7" s="753" t="s">
        <v>1560</v>
      </c>
      <c r="D7" s="754" t="s">
        <v>1575</v>
      </c>
      <c r="E7" s="744" t="s">
        <v>1574</v>
      </c>
      <c r="F7" s="768" t="str">
        <f>IF(G7&lt;0.9,"3 Low Priority - Corrective Actions Recommended To Be Taken At Earliest Convenience.", "Component Met - Maintain Situational Awareness")</f>
        <v>3 Low Priority - Corrective Actions Recommended To Be Taken At Earliest Convenience.</v>
      </c>
      <c r="G7" s="794">
        <f>IF(Profile!$A$13="Yes - Targeted SAI's", 'Targeted SAI Charting'!$G$3, 'Comprehensive Summary'!C20)</f>
        <v>0</v>
      </c>
      <c r="H7" s="755"/>
      <c r="I7" s="769" t="str">
        <f t="shared" si="3"/>
        <v/>
      </c>
      <c r="J7" s="769" t="str">
        <f t="shared" si="4"/>
        <v/>
      </c>
      <c r="K7" s="770">
        <f t="shared" si="5"/>
        <v>1</v>
      </c>
    </row>
    <row r="8" spans="1:12" ht="50" x14ac:dyDescent="0.35">
      <c r="A8" s="775" t="s">
        <v>1587</v>
      </c>
      <c r="B8" s="752" t="str">
        <f>'Comprehensive Summary'!B21</f>
        <v>Implement and reinforce a Public Security and Emergency Awareness program</v>
      </c>
      <c r="C8" s="753" t="s">
        <v>1561</v>
      </c>
      <c r="D8" s="754" t="s">
        <v>1575</v>
      </c>
      <c r="E8" s="742" t="s">
        <v>1572</v>
      </c>
      <c r="F8" s="768" t="str">
        <f>IF(G8&lt;0.9,"1 High Priority - Immediate Corrective Actions Recommended", "Component Met - Maintain Situational Awareness")</f>
        <v>1 High Priority - Immediate Corrective Actions Recommended</v>
      </c>
      <c r="G8" s="794">
        <f>IF(Profile!$A$13="Yes - Targeted SAI's", 'Targeted SAI Charting'!$H$3, 'Comprehensive Summary'!C21)</f>
        <v>0</v>
      </c>
      <c r="H8" s="755"/>
      <c r="I8" s="769">
        <f t="shared" si="3"/>
        <v>1</v>
      </c>
      <c r="J8" s="769" t="str">
        <f t="shared" si="4"/>
        <v/>
      </c>
      <c r="K8" s="770" t="str">
        <f t="shared" si="5"/>
        <v/>
      </c>
    </row>
    <row r="9" spans="1:12" ht="37.5" x14ac:dyDescent="0.35">
      <c r="A9" s="775" t="s">
        <v>1588</v>
      </c>
      <c r="B9" s="752" t="str">
        <f>'Comprehensive Summary'!B22</f>
        <v>Establish and use a risk management process</v>
      </c>
      <c r="C9" s="753" t="s">
        <v>1562</v>
      </c>
      <c r="D9" s="754" t="s">
        <v>1575</v>
      </c>
      <c r="E9" s="743" t="s">
        <v>1573</v>
      </c>
      <c r="F9" s="768" t="str">
        <f t="shared" ref="F9:F10" si="6">IF(G9&lt;0.9,"2 Medium Priority - Prompt Corrective Actions Recommended", "Component Met - Maintain Situational Awareness")</f>
        <v>2 Medium Priority - Prompt Corrective Actions Recommended</v>
      </c>
      <c r="G9" s="794">
        <f>IF(Profile!$A$13="Yes - Targeted SAI's", 'Targeted SAI Charting'!$I$3, 'Comprehensive Summary'!C22)</f>
        <v>0</v>
      </c>
      <c r="H9" s="755"/>
      <c r="I9" s="769" t="str">
        <f t="shared" si="3"/>
        <v/>
      </c>
      <c r="J9" s="769">
        <f t="shared" si="4"/>
        <v>1</v>
      </c>
      <c r="K9" s="770" t="str">
        <f t="shared" si="5"/>
        <v/>
      </c>
    </row>
    <row r="10" spans="1:12" ht="62.5" x14ac:dyDescent="0.35">
      <c r="A10" s="775" t="s">
        <v>1589</v>
      </c>
      <c r="B10" s="752" t="str">
        <f>'Comprehensive Summary'!B23</f>
        <v>Establish and use an information sharing process for threat and intelligence information</v>
      </c>
      <c r="C10" s="753" t="s">
        <v>1563</v>
      </c>
      <c r="D10" s="754" t="s">
        <v>1575</v>
      </c>
      <c r="E10" s="743" t="s">
        <v>1573</v>
      </c>
      <c r="F10" s="768" t="str">
        <f t="shared" si="6"/>
        <v>2 Medium Priority - Prompt Corrective Actions Recommended</v>
      </c>
      <c r="G10" s="794">
        <f>IF(Profile!$A$13="Yes - Targeted SAI's", 'Targeted SAI Charting'!$J$3, 'Comprehensive Summary'!C23)</f>
        <v>0</v>
      </c>
      <c r="H10" s="755"/>
      <c r="I10" s="769" t="str">
        <f t="shared" si="3"/>
        <v/>
      </c>
      <c r="J10" s="769">
        <f t="shared" si="4"/>
        <v>1</v>
      </c>
      <c r="K10" s="770" t="str">
        <f t="shared" si="5"/>
        <v/>
      </c>
    </row>
    <row r="11" spans="1:12" ht="37.5" x14ac:dyDescent="0.35">
      <c r="A11" s="775" t="s">
        <v>1590</v>
      </c>
      <c r="B11" s="752" t="str">
        <f>'Comprehensive Summary'!B24</f>
        <v>Conduct Tabletop and Functional Drills</v>
      </c>
      <c r="C11" s="753" t="s">
        <v>1564</v>
      </c>
      <c r="D11" s="754" t="s">
        <v>1575</v>
      </c>
      <c r="E11" s="742" t="s">
        <v>1572</v>
      </c>
      <c r="F11" s="768" t="str">
        <f>IF(G11&lt;0.9,"1 High Priority - Immediate Corrective Actions Recommended", "Component Met - Maintain Situational Awareness")</f>
        <v>1 High Priority - Immediate Corrective Actions Recommended</v>
      </c>
      <c r="G11" s="794">
        <f>IF(Profile!$A$13="Yes - Targeted SAI's", 'Targeted SAI Charting'!$K$3, 'Comprehensive Summary'!C24)</f>
        <v>0</v>
      </c>
      <c r="H11" s="755"/>
      <c r="I11" s="769">
        <f t="shared" si="3"/>
        <v>1</v>
      </c>
      <c r="J11" s="769" t="str">
        <f t="shared" si="4"/>
        <v/>
      </c>
      <c r="K11" s="770" t="str">
        <f t="shared" si="5"/>
        <v/>
      </c>
    </row>
    <row r="12" spans="1:12" ht="46.5" x14ac:dyDescent="0.35">
      <c r="A12" s="775" t="s">
        <v>1591</v>
      </c>
      <c r="B12" s="752" t="str">
        <f>'Comprehensive Summary'!B25</f>
        <v>Developing a Comprehensive Cyber Security Strategy</v>
      </c>
      <c r="C12" s="753" t="s">
        <v>1565</v>
      </c>
      <c r="D12" s="754" t="s">
        <v>1575</v>
      </c>
      <c r="E12" s="744" t="s">
        <v>1574</v>
      </c>
      <c r="F12" s="768" t="str">
        <f>IF(G12&lt;0.9,"3 Low Priority - Corrective Actions Recommended To Be Taken At Earliest Convenience.", "Component Met - Maintain Situational Awareness")</f>
        <v>3 Low Priority - Corrective Actions Recommended To Be Taken At Earliest Convenience.</v>
      </c>
      <c r="G12" s="794">
        <f>IF(Profile!$A$13="Yes - Targeted SAI's", 'Targeted SAI Charting'!$L$3, 'Comprehensive Summary'!C25)</f>
        <v>0</v>
      </c>
      <c r="H12" s="755"/>
      <c r="I12" s="769" t="str">
        <f t="shared" si="3"/>
        <v/>
      </c>
      <c r="J12" s="769" t="str">
        <f t="shared" si="4"/>
        <v/>
      </c>
      <c r="K12" s="770">
        <f t="shared" si="5"/>
        <v>1</v>
      </c>
    </row>
    <row r="13" spans="1:12" ht="37.5" x14ac:dyDescent="0.35">
      <c r="A13" s="775" t="s">
        <v>1592</v>
      </c>
      <c r="B13" s="752" t="str">
        <f>'Comprehensive Summary'!B26</f>
        <v>Control access to security critical facilities with ID badges for all visitors, employees and contractors</v>
      </c>
      <c r="C13" s="753" t="s">
        <v>1566</v>
      </c>
      <c r="D13" s="754" t="s">
        <v>1575</v>
      </c>
      <c r="E13" s="743" t="s">
        <v>1573</v>
      </c>
      <c r="F13" s="768" t="str">
        <f>IF(G13&lt;0.9,"2 Medium Priority - Prompt Corrective Actions Recommended", "Component Met - Maintain Situational Awareness")</f>
        <v>2 Medium Priority - Prompt Corrective Actions Recommended</v>
      </c>
      <c r="G13" s="794">
        <f>IF(Profile!$A$13="Yes - Targeted SAI's", 'Targeted SAI Charting'!$M$3, 'Comprehensive Summary'!C26)</f>
        <v>0</v>
      </c>
      <c r="H13" s="755"/>
      <c r="I13" s="769" t="str">
        <f t="shared" si="3"/>
        <v/>
      </c>
      <c r="J13" s="769">
        <f t="shared" si="4"/>
        <v>1</v>
      </c>
      <c r="K13" s="770" t="str">
        <f t="shared" si="5"/>
        <v/>
      </c>
    </row>
    <row r="14" spans="1:12" ht="37.5" x14ac:dyDescent="0.35">
      <c r="A14" s="775" t="s">
        <v>1593</v>
      </c>
      <c r="B14" s="752" t="str">
        <f>'Comprehensive Summary'!B27</f>
        <v>Conduct physical security inspections</v>
      </c>
      <c r="C14" s="753" t="s">
        <v>1567</v>
      </c>
      <c r="D14" s="754" t="s">
        <v>1575</v>
      </c>
      <c r="E14" s="742" t="s">
        <v>1572</v>
      </c>
      <c r="F14" s="768" t="str">
        <f>IF(G14&lt;0.9,"1 High Priority - Immediate Corrective Actions Recommended", "Component Met - Maintain Situational Awareness")</f>
        <v>1 High Priority - Immediate Corrective Actions Recommended</v>
      </c>
      <c r="G14" s="794">
        <f>IF(Profile!$A$13="Yes - Targeted SAI's", 'Targeted SAI Charting'!$N$3, 'Comprehensive Summary'!C27)</f>
        <v>0</v>
      </c>
      <c r="H14" s="755"/>
      <c r="I14" s="769">
        <f t="shared" si="3"/>
        <v>1</v>
      </c>
      <c r="J14" s="769" t="str">
        <f t="shared" si="4"/>
        <v/>
      </c>
      <c r="K14" s="770" t="str">
        <f t="shared" si="5"/>
        <v/>
      </c>
    </row>
    <row r="15" spans="1:12" ht="37.5" x14ac:dyDescent="0.35">
      <c r="A15" s="775" t="s">
        <v>1594</v>
      </c>
      <c r="B15" s="752" t="str">
        <f>'Comprehensive Summary'!B28</f>
        <v>Conduct background investigations of employees and contractors</v>
      </c>
      <c r="C15" s="753" t="s">
        <v>1568</v>
      </c>
      <c r="D15" s="754" t="s">
        <v>1575</v>
      </c>
      <c r="E15" s="743" t="s">
        <v>1573</v>
      </c>
      <c r="F15" s="768" t="str">
        <f t="shared" ref="F15:F16" si="7">IF(G15&lt;0.9,"2 Medium Priority - Prompt Corrective Actions Recommended", "Component Met - Maintain Situational Awareness")</f>
        <v>2 Medium Priority - Prompt Corrective Actions Recommended</v>
      </c>
      <c r="G15" s="794">
        <f>IF(Profile!$A$13="Yes - Targeted SAI's", 'Targeted SAI Charting'!$O$3, 'Comprehensive Summary'!C28)</f>
        <v>0</v>
      </c>
      <c r="H15" s="755"/>
      <c r="I15" s="769" t="str">
        <f t="shared" si="3"/>
        <v/>
      </c>
      <c r="J15" s="769">
        <f t="shared" si="4"/>
        <v>1</v>
      </c>
      <c r="K15" s="770" t="str">
        <f t="shared" si="5"/>
        <v/>
      </c>
    </row>
    <row r="16" spans="1:12" ht="50" x14ac:dyDescent="0.35">
      <c r="A16" s="775" t="s">
        <v>1595</v>
      </c>
      <c r="B16" s="752" t="str">
        <f>'Comprehensive Summary'!B29</f>
        <v>Control access to documents of security-critical systems and facilities</v>
      </c>
      <c r="C16" s="753" t="s">
        <v>1569</v>
      </c>
      <c r="D16" s="754" t="s">
        <v>1575</v>
      </c>
      <c r="E16" s="743" t="s">
        <v>1573</v>
      </c>
      <c r="F16" s="768" t="str">
        <f t="shared" si="7"/>
        <v>2 Medium Priority - Prompt Corrective Actions Recommended</v>
      </c>
      <c r="G16" s="794">
        <f>IF(Profile!$A$13="Yes - Targeted SAI's", 'Targeted SAI Charting'!$P$3, 'Comprehensive Summary'!C29)</f>
        <v>0</v>
      </c>
      <c r="H16" s="755"/>
      <c r="I16" s="769" t="str">
        <f t="shared" si="3"/>
        <v/>
      </c>
      <c r="J16" s="769">
        <f t="shared" si="4"/>
        <v>1</v>
      </c>
      <c r="K16" s="770" t="str">
        <f t="shared" si="5"/>
        <v/>
      </c>
    </row>
    <row r="17" spans="1:11" ht="46.5" x14ac:dyDescent="0.35">
      <c r="A17" s="775" t="s">
        <v>1596</v>
      </c>
      <c r="B17" s="752" t="str">
        <f>'Comprehensive Summary'!B30</f>
        <v>Ensure existence of a process for handling and access to Sensitive Security Information (SSI)</v>
      </c>
      <c r="C17" s="753" t="s">
        <v>1570</v>
      </c>
      <c r="D17" s="754" t="s">
        <v>1575</v>
      </c>
      <c r="E17" s="744" t="s">
        <v>1574</v>
      </c>
      <c r="F17" s="768" t="str">
        <f>IF(G17&lt;0.9,"3 Low Priority - Corrective Actions Recommended To Be Taken At Earliest Convenience.", "Component Met - Maintain Situational Awareness")</f>
        <v>3 Low Priority - Corrective Actions Recommended To Be Taken At Earliest Convenience.</v>
      </c>
      <c r="G17" s="794">
        <f>IF(Profile!$A$13="Yes - Targeted SAI's", 'Targeted SAI Charting'!$Q$3, 'Comprehensive Summary'!C30)</f>
        <v>0</v>
      </c>
      <c r="H17" s="755"/>
      <c r="I17" s="769" t="str">
        <f t="shared" si="3"/>
        <v/>
      </c>
      <c r="J17" s="769" t="str">
        <f t="shared" si="4"/>
        <v/>
      </c>
      <c r="K17" s="770">
        <f t="shared" si="5"/>
        <v>1</v>
      </c>
    </row>
    <row r="18" spans="1:11" ht="50.5" thickBot="1" x14ac:dyDescent="0.4">
      <c r="A18" s="776" t="s">
        <v>1597</v>
      </c>
      <c r="B18" s="756" t="str">
        <f>'Comprehensive Summary'!B31</f>
        <v>Conduct Security Program audits</v>
      </c>
      <c r="C18" s="757" t="s">
        <v>1571</v>
      </c>
      <c r="D18" s="758" t="s">
        <v>1575</v>
      </c>
      <c r="E18" s="759" t="s">
        <v>1573</v>
      </c>
      <c r="F18" s="771" t="str">
        <f>IF(G18&lt;0.9,"2 Medium Priority - Prompt Corrective Actions Recommended", "Component Met - Maintain Situational Awareness")</f>
        <v>2 Medium Priority - Prompt Corrective Actions Recommended</v>
      </c>
      <c r="G18" s="796">
        <f>IF(Profile!$A$13="Yes - Targeted SAI's", 'Targeted SAI Charting'!$R$3, 'Comprehensive Summary'!C31)</f>
        <v>0</v>
      </c>
      <c r="H18" s="760"/>
      <c r="I18" s="762" t="str">
        <f t="shared" si="3"/>
        <v/>
      </c>
      <c r="J18" s="762">
        <f t="shared" si="4"/>
        <v>1</v>
      </c>
      <c r="K18" s="763" t="str">
        <f t="shared" si="5"/>
        <v/>
      </c>
    </row>
    <row r="19" spans="1:11" ht="15" thickTop="1" x14ac:dyDescent="0.35">
      <c r="F19" s="260"/>
      <c r="G19" s="795"/>
      <c r="H19" s="764"/>
      <c r="I19" s="765" t="s">
        <v>1551</v>
      </c>
      <c r="J19" s="766" t="s">
        <v>1552</v>
      </c>
      <c r="K19" s="767" t="s">
        <v>1553</v>
      </c>
    </row>
    <row r="20" spans="1:11" ht="15" thickBot="1" x14ac:dyDescent="0.4">
      <c r="H20" s="761" t="s">
        <v>1576</v>
      </c>
      <c r="I20" s="762">
        <f>SUM(I2:I18)</f>
        <v>7</v>
      </c>
      <c r="J20" s="762">
        <f>SUM(J2:J18)</f>
        <v>7</v>
      </c>
      <c r="K20" s="763">
        <f>SUM(K2:K18)</f>
        <v>3</v>
      </c>
    </row>
    <row r="21" spans="1:11" ht="13" thickTop="1" x14ac:dyDescent="0.25"/>
  </sheetData>
  <sheetProtection selectLockedCells="1" selectUnlockedCells="1"/>
  <conditionalFormatting sqref="F2:G18">
    <cfRule type="containsText" dxfId="5" priority="1" operator="containsText" text="Awaiting Response!">
      <formula>NOT(ISERROR(SEARCH("Awaiting Response!",F2)))</formula>
    </cfRule>
    <cfRule type="containsText" dxfId="4" priority="2" operator="containsText" text="Low Priority">
      <formula>NOT(ISERROR(SEARCH("Low Priority",F2)))</formula>
    </cfRule>
    <cfRule type="containsText" dxfId="3" priority="3" operator="containsText" text="Component Met">
      <formula>NOT(ISERROR(SEARCH("Component Met",F2)))</formula>
    </cfRule>
    <cfRule type="containsText" dxfId="2" priority="4" operator="containsText" text="Not Applicable">
      <formula>NOT(ISERROR(SEARCH("Not Applicable",F2)))</formula>
    </cfRule>
    <cfRule type="containsText" dxfId="1" priority="5" operator="containsText" text="Medium Priority">
      <formula>NOT(ISERROR(SEARCH("Medium Priority",F2)))</formula>
    </cfRule>
    <cfRule type="containsText" dxfId="0" priority="6" operator="containsText" text="High Priority">
      <formula>NOT(ISERROR(SEARCH("High Priority",F2)))</formula>
    </cfRule>
  </conditionalFormatting>
  <pageMargins left="0.7" right="0.7" top="0.75" bottom="0.75" header="0.3" footer="0.3"/>
  <pageSetup orientation="portrait" horizontalDpi="4294967292" verticalDpi="4294967292"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A53"/>
  <sheetViews>
    <sheetView zoomScaleNormal="100" workbookViewId="0">
      <selection activeCell="G5" sqref="G5:I5"/>
    </sheetView>
  </sheetViews>
  <sheetFormatPr defaultColWidth="9.1796875" defaultRowHeight="12.5" x14ac:dyDescent="0.25"/>
  <cols>
    <col min="1" max="6" width="9.1796875" style="202"/>
    <col min="7" max="7" width="11.26953125" style="202" customWidth="1"/>
    <col min="8" max="17" width="9.1796875" style="202"/>
    <col min="18" max="18" width="41.1796875" style="202" customWidth="1"/>
    <col min="19" max="16384" width="9.1796875" style="202"/>
  </cols>
  <sheetData>
    <row r="1" spans="1:18" ht="15.5" thickTop="1" x14ac:dyDescent="0.25">
      <c r="A1" s="1536" t="s">
        <v>201</v>
      </c>
      <c r="B1" s="1537"/>
      <c r="C1" s="1537"/>
      <c r="D1" s="1537"/>
      <c r="E1" s="1537"/>
      <c r="F1" s="1537"/>
      <c r="G1" s="1537"/>
      <c r="H1" s="1537"/>
      <c r="I1" s="1537"/>
      <c r="J1" s="1537"/>
      <c r="K1" s="1537"/>
      <c r="L1" s="1537"/>
      <c r="M1" s="1538"/>
    </row>
    <row r="2" spans="1:18" ht="15.5" thickBot="1" x14ac:dyDescent="0.3">
      <c r="A2" s="1539" t="s">
        <v>202</v>
      </c>
      <c r="B2" s="1540"/>
      <c r="C2" s="1540"/>
      <c r="D2" s="1540"/>
      <c r="E2" s="1540"/>
      <c r="F2" s="1540"/>
      <c r="G2" s="1540"/>
      <c r="H2" s="1540"/>
      <c r="I2" s="1540"/>
      <c r="J2" s="1540"/>
      <c r="K2" s="1540"/>
      <c r="L2" s="1540"/>
      <c r="M2" s="1541"/>
    </row>
    <row r="3" spans="1:18" ht="33.75" customHeight="1" thickTop="1" thickBot="1" x14ac:dyDescent="0.3">
      <c r="A3" s="1551" t="s">
        <v>224</v>
      </c>
      <c r="B3" s="1551"/>
      <c r="C3" s="1551"/>
      <c r="D3" s="1551"/>
      <c r="E3" s="1551"/>
      <c r="F3" s="1551"/>
      <c r="G3" s="1551"/>
      <c r="H3" s="1551"/>
      <c r="I3" s="1551"/>
      <c r="J3" s="1551"/>
      <c r="K3" s="1551"/>
      <c r="L3" s="1552" t="s">
        <v>1793</v>
      </c>
      <c r="M3" s="1552"/>
    </row>
    <row r="4" spans="1:18" ht="14.5" thickTop="1" x14ac:dyDescent="0.25">
      <c r="A4" s="1245"/>
      <c r="B4" s="1246"/>
      <c r="C4" s="1246"/>
      <c r="D4" s="1246"/>
      <c r="E4" s="1246"/>
      <c r="F4" s="1247"/>
      <c r="G4" s="1542" t="s">
        <v>203</v>
      </c>
      <c r="H4" s="1543"/>
      <c r="I4" s="1543"/>
      <c r="J4" s="1543" t="s">
        <v>204</v>
      </c>
      <c r="K4" s="1543"/>
      <c r="L4" s="1543"/>
      <c r="M4" s="1158" t="s">
        <v>205</v>
      </c>
    </row>
    <row r="5" spans="1:18" ht="15.5" x14ac:dyDescent="0.25">
      <c r="A5" s="1248"/>
      <c r="B5" s="1249"/>
      <c r="C5" s="1249"/>
      <c r="D5" s="1249"/>
      <c r="E5" s="1249"/>
      <c r="F5" s="1250"/>
      <c r="G5" s="1544">
        <v>44200</v>
      </c>
      <c r="H5" s="1545"/>
      <c r="I5" s="1545"/>
      <c r="J5" s="1546"/>
      <c r="K5" s="1546"/>
      <c r="L5" s="1546"/>
      <c r="M5" s="898"/>
    </row>
    <row r="6" spans="1:18" ht="13.5" thickBot="1" x14ac:dyDescent="0.3">
      <c r="A6" s="1248"/>
      <c r="B6" s="1249"/>
      <c r="C6" s="1249"/>
      <c r="D6" s="1249"/>
      <c r="E6" s="1249"/>
      <c r="F6" s="1250"/>
      <c r="G6" s="1567" t="s">
        <v>414</v>
      </c>
      <c r="H6" s="1568"/>
      <c r="I6" s="1568"/>
      <c r="J6" s="1569"/>
      <c r="K6" s="1569"/>
      <c r="L6" s="1569"/>
      <c r="M6" s="1570"/>
    </row>
    <row r="7" spans="1:18" ht="16" thickTop="1" x14ac:dyDescent="0.25">
      <c r="A7" s="1251"/>
      <c r="B7" s="1252"/>
      <c r="C7" s="1252"/>
      <c r="D7" s="1252"/>
      <c r="E7" s="1252"/>
      <c r="F7" s="1253"/>
      <c r="G7" s="1547" t="s">
        <v>227</v>
      </c>
      <c r="H7" s="1548"/>
      <c r="I7" s="1548"/>
      <c r="J7" s="1571"/>
      <c r="K7" s="1571"/>
      <c r="L7" s="1571"/>
      <c r="M7" s="1572"/>
    </row>
    <row r="8" spans="1:18" ht="15.5" x14ac:dyDescent="0.25">
      <c r="A8" s="1254"/>
      <c r="B8" s="1255"/>
      <c r="C8" s="1255"/>
      <c r="D8" s="1255"/>
      <c r="E8" s="1255"/>
      <c r="F8" s="1256"/>
      <c r="G8" s="1549" t="s">
        <v>228</v>
      </c>
      <c r="H8" s="1550"/>
      <c r="I8" s="1550"/>
      <c r="J8" s="1573"/>
      <c r="K8" s="1573"/>
      <c r="L8" s="1573"/>
      <c r="M8" s="1574"/>
    </row>
    <row r="9" spans="1:18" ht="16" thickBot="1" x14ac:dyDescent="0.3">
      <c r="A9" s="1257"/>
      <c r="B9" s="1258"/>
      <c r="C9" s="1258"/>
      <c r="D9" s="1258"/>
      <c r="E9" s="1258"/>
      <c r="F9" s="1259"/>
      <c r="G9" s="1565" t="s">
        <v>229</v>
      </c>
      <c r="H9" s="1566"/>
      <c r="I9" s="1566"/>
      <c r="J9" s="1575"/>
      <c r="K9" s="1575"/>
      <c r="L9" s="1575"/>
      <c r="M9" s="1576"/>
    </row>
    <row r="10" spans="1:18" ht="14.5" thickTop="1" x14ac:dyDescent="0.25">
      <c r="A10" s="1542" t="s">
        <v>207</v>
      </c>
      <c r="B10" s="1543"/>
      <c r="C10" s="1543"/>
      <c r="D10" s="1543"/>
      <c r="E10" s="1543"/>
      <c r="F10" s="1577"/>
      <c r="G10" s="1542" t="s">
        <v>225</v>
      </c>
      <c r="H10" s="1543"/>
      <c r="I10" s="1543"/>
      <c r="J10" s="1543"/>
      <c r="K10" s="1543"/>
      <c r="L10" s="1543"/>
      <c r="M10" s="1577"/>
    </row>
    <row r="11" spans="1:18" ht="18" x14ac:dyDescent="0.25">
      <c r="A11" s="1581" t="s">
        <v>212</v>
      </c>
      <c r="B11" s="1582"/>
      <c r="C11" s="1582"/>
      <c r="D11" s="1582"/>
      <c r="E11" s="1582"/>
      <c r="F11" s="1583"/>
      <c r="G11" s="1578"/>
      <c r="H11" s="1579"/>
      <c r="I11" s="1579"/>
      <c r="J11" s="1579"/>
      <c r="K11" s="1579"/>
      <c r="L11" s="1579"/>
      <c r="M11" s="1580"/>
    </row>
    <row r="12" spans="1:18" ht="15.5" x14ac:dyDescent="0.25">
      <c r="A12" s="1584" t="s">
        <v>213</v>
      </c>
      <c r="B12" s="1585"/>
      <c r="C12" s="1184" t="s">
        <v>1778</v>
      </c>
      <c r="D12" s="1597" t="s">
        <v>214</v>
      </c>
      <c r="E12" s="1598"/>
      <c r="F12" s="1599"/>
      <c r="G12" s="900" t="s">
        <v>206</v>
      </c>
      <c r="H12" s="1586"/>
      <c r="I12" s="1586"/>
      <c r="J12" s="1586"/>
      <c r="K12" s="1586"/>
      <c r="L12" s="1586"/>
      <c r="M12" s="1587"/>
    </row>
    <row r="13" spans="1:18" ht="16" thickBot="1" x14ac:dyDescent="0.3">
      <c r="A13" s="1588"/>
      <c r="B13" s="1589"/>
      <c r="C13" s="1183"/>
      <c r="D13" s="1594"/>
      <c r="E13" s="1595"/>
      <c r="F13" s="1596"/>
      <c r="G13" s="900" t="s">
        <v>208</v>
      </c>
      <c r="H13" s="1586"/>
      <c r="I13" s="1586"/>
      <c r="J13" s="901" t="s">
        <v>209</v>
      </c>
      <c r="K13" s="1159"/>
      <c r="L13" s="901" t="s">
        <v>211</v>
      </c>
      <c r="M13" s="902"/>
    </row>
    <row r="14" spans="1:18" ht="15" thickTop="1" thickBot="1" x14ac:dyDescent="0.3">
      <c r="A14" s="1559" t="s">
        <v>230</v>
      </c>
      <c r="B14" s="1560"/>
      <c r="C14" s="1560"/>
      <c r="D14" s="1560"/>
      <c r="E14" s="1561"/>
      <c r="F14" s="1562"/>
      <c r="G14" s="1553" t="s">
        <v>226</v>
      </c>
      <c r="H14" s="1554"/>
      <c r="I14" s="1590"/>
      <c r="J14" s="1590"/>
      <c r="K14" s="1590"/>
      <c r="L14" s="1590"/>
      <c r="M14" s="1591"/>
    </row>
    <row r="15" spans="1:18" ht="14.5" thickTop="1" x14ac:dyDescent="0.25">
      <c r="A15" s="1563" t="s">
        <v>231</v>
      </c>
      <c r="B15" s="1564"/>
      <c r="C15" s="1564"/>
      <c r="D15" s="1557"/>
      <c r="E15" s="1557"/>
      <c r="F15" s="1558"/>
      <c r="G15" s="1555" t="s">
        <v>215</v>
      </c>
      <c r="H15" s="1556"/>
      <c r="I15" s="1592"/>
      <c r="J15" s="1592"/>
      <c r="K15" s="1592"/>
      <c r="L15" s="1592"/>
      <c r="M15" s="1593"/>
    </row>
    <row r="16" spans="1:18" ht="14.5" thickBot="1" x14ac:dyDescent="0.3">
      <c r="A16" s="1565" t="s">
        <v>1773</v>
      </c>
      <c r="B16" s="1566"/>
      <c r="C16" s="1566"/>
      <c r="D16" s="1566"/>
      <c r="E16" s="1634"/>
      <c r="F16" s="1635"/>
      <c r="G16" s="1641" t="s">
        <v>217</v>
      </c>
      <c r="H16" s="1642"/>
      <c r="I16" s="1643"/>
      <c r="J16" s="1643"/>
      <c r="K16" s="1643"/>
      <c r="L16" s="1643"/>
      <c r="M16" s="1644"/>
      <c r="Q16" s="1626"/>
      <c r="R16" s="1627"/>
    </row>
    <row r="17" spans="1:18" ht="15.75" customHeight="1" thickTop="1" thickBot="1" x14ac:dyDescent="0.3">
      <c r="A17" s="1628" t="s">
        <v>400</v>
      </c>
      <c r="B17" s="1629"/>
      <c r="C17" s="1629"/>
      <c r="D17" s="1629"/>
      <c r="E17" s="1630"/>
      <c r="F17" s="1630"/>
      <c r="G17" s="1630"/>
      <c r="H17" s="1630"/>
      <c r="I17" s="1631" t="s">
        <v>413</v>
      </c>
      <c r="J17" s="1631"/>
      <c r="K17" s="1631"/>
      <c r="L17" s="1632"/>
      <c r="M17" s="1633"/>
      <c r="Q17" s="1160"/>
      <c r="R17" s="1161"/>
    </row>
    <row r="18" spans="1:18" ht="16" thickTop="1" thickBot="1" x14ac:dyDescent="0.3">
      <c r="A18" s="903"/>
      <c r="B18" s="1655" t="s">
        <v>271</v>
      </c>
      <c r="C18" s="1656"/>
      <c r="D18" s="1656"/>
      <c r="E18" s="1656"/>
      <c r="F18" s="1656"/>
      <c r="G18" s="1656"/>
      <c r="H18" s="1656"/>
      <c r="I18" s="1656"/>
      <c r="J18" s="1657"/>
      <c r="K18" s="1645" t="s">
        <v>1617</v>
      </c>
      <c r="L18" s="1646"/>
      <c r="M18" s="1647"/>
    </row>
    <row r="19" spans="1:18" ht="16" thickTop="1" x14ac:dyDescent="0.25">
      <c r="A19" s="903"/>
      <c r="B19" s="1653" t="s">
        <v>120</v>
      </c>
      <c r="C19" s="1654"/>
      <c r="D19" s="904"/>
      <c r="E19" s="1653" t="s">
        <v>178</v>
      </c>
      <c r="F19" s="1654"/>
      <c r="G19" s="905"/>
      <c r="H19" s="1602" t="s">
        <v>436</v>
      </c>
      <c r="I19" s="1603"/>
      <c r="J19" s="905"/>
      <c r="K19" s="1648"/>
      <c r="L19" s="1649"/>
      <c r="M19" s="1650"/>
    </row>
    <row r="20" spans="1:18" ht="15.5" x14ac:dyDescent="0.25">
      <c r="A20" s="903"/>
      <c r="B20" s="1600" t="s">
        <v>119</v>
      </c>
      <c r="C20" s="1601"/>
      <c r="D20" s="906"/>
      <c r="E20" s="1600" t="s">
        <v>179</v>
      </c>
      <c r="F20" s="1601"/>
      <c r="G20" s="907"/>
      <c r="H20" s="1604" t="s">
        <v>181</v>
      </c>
      <c r="I20" s="1605"/>
      <c r="J20" s="907"/>
      <c r="K20" s="980"/>
      <c r="L20" s="981"/>
      <c r="M20" s="982"/>
    </row>
    <row r="21" spans="1:18" ht="15.5" x14ac:dyDescent="0.25">
      <c r="A21" s="903"/>
      <c r="B21" s="1600" t="s">
        <v>177</v>
      </c>
      <c r="C21" s="1601"/>
      <c r="D21" s="906"/>
      <c r="E21" s="1600" t="s">
        <v>122</v>
      </c>
      <c r="F21" s="1601"/>
      <c r="G21" s="907"/>
      <c r="H21" s="1604" t="s">
        <v>182</v>
      </c>
      <c r="I21" s="1605"/>
      <c r="J21" s="907"/>
      <c r="K21" s="1606" t="s">
        <v>1618</v>
      </c>
      <c r="L21" s="1607"/>
      <c r="M21" s="1608"/>
    </row>
    <row r="22" spans="1:18" ht="16" thickBot="1" x14ac:dyDescent="0.3">
      <c r="A22" s="903"/>
      <c r="B22" s="1651" t="s">
        <v>121</v>
      </c>
      <c r="C22" s="1652"/>
      <c r="D22" s="908"/>
      <c r="E22" s="1651" t="s">
        <v>180</v>
      </c>
      <c r="F22" s="1652"/>
      <c r="G22" s="909"/>
      <c r="H22" s="1616" t="s">
        <v>437</v>
      </c>
      <c r="I22" s="1617"/>
      <c r="J22" s="909"/>
      <c r="K22" s="1613"/>
      <c r="L22" s="1614"/>
      <c r="M22" s="1615"/>
    </row>
    <row r="23" spans="1:18" ht="15" thickTop="1" thickBot="1" x14ac:dyDescent="0.3">
      <c r="A23" s="1618" t="s">
        <v>222</v>
      </c>
      <c r="B23" s="1619"/>
      <c r="C23" s="1619"/>
      <c r="D23" s="1619"/>
      <c r="E23" s="1619"/>
      <c r="F23" s="1619"/>
      <c r="G23" s="1619"/>
      <c r="H23" s="1619"/>
      <c r="I23" s="1619"/>
      <c r="J23" s="1619"/>
      <c r="K23" s="1619"/>
      <c r="L23" s="1619"/>
      <c r="M23" s="1620"/>
    </row>
    <row r="24" spans="1:18" ht="13.5" thickTop="1" x14ac:dyDescent="0.25">
      <c r="A24" s="1621" t="s">
        <v>223</v>
      </c>
      <c r="B24" s="1622"/>
      <c r="C24" s="1623"/>
      <c r="D24" s="1624" t="s">
        <v>334</v>
      </c>
      <c r="E24" s="1622"/>
      <c r="F24" s="1623"/>
      <c r="G24" s="1624" t="s">
        <v>220</v>
      </c>
      <c r="H24" s="1623"/>
      <c r="I24" s="1624" t="s">
        <v>340</v>
      </c>
      <c r="J24" s="1623"/>
      <c r="K24" s="1624" t="s">
        <v>335</v>
      </c>
      <c r="L24" s="1622"/>
      <c r="M24" s="1625"/>
    </row>
    <row r="25" spans="1:18" x14ac:dyDescent="0.25">
      <c r="A25" s="1640"/>
      <c r="B25" s="1611"/>
      <c r="C25" s="1610"/>
      <c r="D25" s="1609" t="s">
        <v>336</v>
      </c>
      <c r="E25" s="1611"/>
      <c r="F25" s="1610"/>
      <c r="G25" s="1609"/>
      <c r="H25" s="1610"/>
      <c r="I25" s="1609"/>
      <c r="J25" s="1610"/>
      <c r="K25" s="1609"/>
      <c r="L25" s="1611"/>
      <c r="M25" s="1612"/>
    </row>
    <row r="26" spans="1:18" x14ac:dyDescent="0.25">
      <c r="A26" s="1640"/>
      <c r="B26" s="1611"/>
      <c r="C26" s="1610"/>
      <c r="D26" s="1609" t="s">
        <v>337</v>
      </c>
      <c r="E26" s="1611"/>
      <c r="F26" s="1610"/>
      <c r="G26" s="1609"/>
      <c r="H26" s="1610"/>
      <c r="I26" s="1609"/>
      <c r="J26" s="1610"/>
      <c r="K26" s="1609"/>
      <c r="L26" s="1611"/>
      <c r="M26" s="1612"/>
    </row>
    <row r="27" spans="1:18" x14ac:dyDescent="0.25">
      <c r="A27" s="1640"/>
      <c r="B27" s="1611"/>
      <c r="C27" s="1610"/>
      <c r="D27" s="1609"/>
      <c r="E27" s="1611"/>
      <c r="F27" s="1610"/>
      <c r="G27" s="1609"/>
      <c r="H27" s="1610"/>
      <c r="I27" s="1609"/>
      <c r="J27" s="1610"/>
      <c r="K27" s="1609"/>
      <c r="L27" s="1611"/>
      <c r="M27" s="1612"/>
    </row>
    <row r="28" spans="1:18" ht="13" thickBot="1" x14ac:dyDescent="0.3">
      <c r="A28" s="1658"/>
      <c r="B28" s="1638"/>
      <c r="C28" s="1637"/>
      <c r="D28" s="1636"/>
      <c r="E28" s="1638"/>
      <c r="F28" s="1637"/>
      <c r="G28" s="1636"/>
      <c r="H28" s="1637"/>
      <c r="I28" s="1636"/>
      <c r="J28" s="1637"/>
      <c r="K28" s="1636"/>
      <c r="L28" s="1638"/>
      <c r="M28" s="1639"/>
    </row>
    <row r="29" spans="1:18" ht="15" thickTop="1" thickBot="1" x14ac:dyDescent="0.3">
      <c r="A29" s="1533" t="s">
        <v>339</v>
      </c>
      <c r="B29" s="1534"/>
      <c r="C29" s="1534"/>
      <c r="D29" s="1534"/>
      <c r="E29" s="1534"/>
      <c r="F29" s="1534"/>
      <c r="G29" s="1534"/>
      <c r="H29" s="1534"/>
      <c r="I29" s="1534"/>
      <c r="J29" s="1534"/>
      <c r="K29" s="1534"/>
      <c r="L29" s="1534"/>
      <c r="M29" s="1535"/>
    </row>
    <row r="30" spans="1:18" ht="13.5" thickTop="1" x14ac:dyDescent="0.25">
      <c r="A30" s="1530" t="s">
        <v>223</v>
      </c>
      <c r="B30" s="1531"/>
      <c r="C30" s="1531"/>
      <c r="D30" s="1531" t="s">
        <v>334</v>
      </c>
      <c r="E30" s="1531"/>
      <c r="F30" s="1531"/>
      <c r="G30" s="1531" t="s">
        <v>220</v>
      </c>
      <c r="H30" s="1531"/>
      <c r="I30" s="1531" t="s">
        <v>340</v>
      </c>
      <c r="J30" s="1531"/>
      <c r="K30" s="1531" t="s">
        <v>335</v>
      </c>
      <c r="L30" s="1531"/>
      <c r="M30" s="1532"/>
    </row>
    <row r="31" spans="1:18" x14ac:dyDescent="0.25">
      <c r="A31" s="1526"/>
      <c r="B31" s="1527"/>
      <c r="C31" s="1527"/>
      <c r="D31" s="1527"/>
      <c r="E31" s="1527"/>
      <c r="F31" s="1527"/>
      <c r="G31" s="1527"/>
      <c r="H31" s="1527"/>
      <c r="I31" s="1527"/>
      <c r="J31" s="1527"/>
      <c r="K31" s="1527"/>
      <c r="L31" s="1527"/>
      <c r="M31" s="1529"/>
    </row>
    <row r="32" spans="1:18" x14ac:dyDescent="0.25">
      <c r="A32" s="1526"/>
      <c r="B32" s="1527"/>
      <c r="C32" s="1527"/>
      <c r="D32" s="1527"/>
      <c r="E32" s="1527"/>
      <c r="F32" s="1527"/>
      <c r="G32" s="1527"/>
      <c r="H32" s="1527"/>
      <c r="I32" s="1527"/>
      <c r="J32" s="1527"/>
      <c r="K32" s="1527"/>
      <c r="L32" s="1527"/>
      <c r="M32" s="1529"/>
    </row>
    <row r="33" spans="1:27" x14ac:dyDescent="0.25">
      <c r="A33" s="1526"/>
      <c r="B33" s="1527"/>
      <c r="C33" s="1527"/>
      <c r="D33" s="1527"/>
      <c r="E33" s="1527"/>
      <c r="F33" s="1527"/>
      <c r="G33" s="1527"/>
      <c r="H33" s="1527"/>
      <c r="I33" s="1527"/>
      <c r="J33" s="1527"/>
      <c r="K33" s="1527"/>
      <c r="L33" s="1527"/>
      <c r="M33" s="1529"/>
    </row>
    <row r="34" spans="1:27" x14ac:dyDescent="0.25">
      <c r="A34" s="1526"/>
      <c r="B34" s="1527"/>
      <c r="C34" s="1527"/>
      <c r="D34" s="1527"/>
      <c r="E34" s="1527"/>
      <c r="F34" s="1527"/>
      <c r="G34" s="1527"/>
      <c r="H34" s="1527"/>
      <c r="I34" s="1527"/>
      <c r="J34" s="1527"/>
      <c r="K34" s="1527"/>
      <c r="L34" s="1527"/>
      <c r="M34" s="1529"/>
    </row>
    <row r="35" spans="1:27" ht="13" thickBot="1" x14ac:dyDescent="0.3">
      <c r="A35" s="1524"/>
      <c r="B35" s="1522"/>
      <c r="C35" s="1522"/>
      <c r="D35" s="1522"/>
      <c r="E35" s="1522"/>
      <c r="F35" s="1522"/>
      <c r="G35" s="1522"/>
      <c r="H35" s="1522"/>
      <c r="I35" s="1522"/>
      <c r="J35" s="1522"/>
      <c r="K35" s="1522"/>
      <c r="L35" s="1522"/>
      <c r="M35" s="1523"/>
    </row>
    <row r="36" spans="1:27" ht="15" thickTop="1" thickBot="1" x14ac:dyDescent="0.3">
      <c r="A36" s="1533" t="s">
        <v>338</v>
      </c>
      <c r="B36" s="1534"/>
      <c r="C36" s="1534"/>
      <c r="D36" s="1534"/>
      <c r="E36" s="1534"/>
      <c r="F36" s="1534"/>
      <c r="G36" s="1534"/>
      <c r="H36" s="1534"/>
      <c r="I36" s="1534"/>
      <c r="J36" s="1534"/>
      <c r="K36" s="1534"/>
      <c r="L36" s="1534"/>
      <c r="M36" s="1535"/>
    </row>
    <row r="37" spans="1:27" ht="13.5" thickTop="1" x14ac:dyDescent="0.25">
      <c r="A37" s="1530" t="s">
        <v>223</v>
      </c>
      <c r="B37" s="1531"/>
      <c r="C37" s="1531"/>
      <c r="D37" s="1531" t="s">
        <v>334</v>
      </c>
      <c r="E37" s="1531"/>
      <c r="F37" s="1531"/>
      <c r="G37" s="1531" t="s">
        <v>172</v>
      </c>
      <c r="H37" s="1531"/>
      <c r="I37" s="1531" t="s">
        <v>220</v>
      </c>
      <c r="J37" s="1531"/>
      <c r="K37" s="1531" t="s">
        <v>335</v>
      </c>
      <c r="L37" s="1531"/>
      <c r="M37" s="1532"/>
      <c r="O37" s="910"/>
      <c r="P37" s="910"/>
      <c r="Q37" s="910"/>
      <c r="R37" s="910"/>
      <c r="S37" s="910"/>
      <c r="T37" s="910"/>
      <c r="U37" s="910"/>
      <c r="V37" s="910"/>
      <c r="W37" s="910"/>
      <c r="X37" s="911"/>
      <c r="Y37" s="910"/>
      <c r="Z37" s="911"/>
      <c r="AA37" s="911"/>
    </row>
    <row r="38" spans="1:27" x14ac:dyDescent="0.25">
      <c r="A38" s="1526"/>
      <c r="B38" s="1527"/>
      <c r="C38" s="1527"/>
      <c r="D38" s="1527" t="s">
        <v>219</v>
      </c>
      <c r="E38" s="1527"/>
      <c r="F38" s="1527"/>
      <c r="G38" s="1528"/>
      <c r="H38" s="1528"/>
      <c r="I38" s="1527"/>
      <c r="J38" s="1527"/>
      <c r="K38" s="1527"/>
      <c r="L38" s="1527"/>
      <c r="M38" s="1529"/>
      <c r="O38" s="912"/>
      <c r="P38" s="912"/>
      <c r="Q38" s="912"/>
      <c r="R38" s="913"/>
      <c r="S38" s="912"/>
      <c r="T38" s="912"/>
      <c r="U38" s="912"/>
      <c r="V38" s="912"/>
      <c r="W38" s="912"/>
      <c r="X38" s="912"/>
      <c r="Y38" s="912"/>
      <c r="Z38" s="912"/>
      <c r="AA38" s="912"/>
    </row>
    <row r="39" spans="1:27" x14ac:dyDescent="0.25">
      <c r="A39" s="1526"/>
      <c r="B39" s="1527"/>
      <c r="C39" s="1527"/>
      <c r="D39" s="1527" t="s">
        <v>221</v>
      </c>
      <c r="E39" s="1527"/>
      <c r="F39" s="1527"/>
      <c r="G39" s="1528"/>
      <c r="H39" s="1528"/>
      <c r="I39" s="1527"/>
      <c r="J39" s="1527"/>
      <c r="K39" s="1527"/>
      <c r="L39" s="1527"/>
      <c r="M39" s="1529"/>
      <c r="O39" s="912"/>
      <c r="P39" s="912"/>
      <c r="Q39" s="912"/>
      <c r="R39" s="913"/>
      <c r="S39" s="912"/>
      <c r="T39" s="912"/>
      <c r="U39" s="912"/>
      <c r="V39" s="912"/>
      <c r="W39" s="912"/>
      <c r="X39" s="912"/>
      <c r="Y39" s="912"/>
      <c r="Z39" s="912"/>
      <c r="AA39" s="912"/>
    </row>
    <row r="40" spans="1:27" x14ac:dyDescent="0.25">
      <c r="A40" s="1526"/>
      <c r="B40" s="1527"/>
      <c r="C40" s="1527"/>
      <c r="D40" s="1527"/>
      <c r="E40" s="1527"/>
      <c r="F40" s="1527"/>
      <c r="G40" s="1528"/>
      <c r="H40" s="1528"/>
      <c r="I40" s="1527"/>
      <c r="J40" s="1527"/>
      <c r="K40" s="1527"/>
      <c r="L40" s="1527"/>
      <c r="M40" s="1529"/>
      <c r="O40" s="912"/>
      <c r="P40" s="912"/>
      <c r="Q40" s="912"/>
      <c r="R40" s="912"/>
      <c r="S40" s="912"/>
      <c r="T40" s="912"/>
      <c r="U40" s="912"/>
      <c r="V40" s="912"/>
      <c r="W40" s="912"/>
      <c r="X40" s="912"/>
      <c r="Y40" s="912"/>
      <c r="Z40" s="912"/>
      <c r="AA40" s="912"/>
    </row>
    <row r="41" spans="1:27" x14ac:dyDescent="0.25">
      <c r="A41" s="1526"/>
      <c r="B41" s="1527"/>
      <c r="C41" s="1527"/>
      <c r="D41" s="1527"/>
      <c r="E41" s="1527"/>
      <c r="F41" s="1527"/>
      <c r="G41" s="1528"/>
      <c r="H41" s="1528"/>
      <c r="I41" s="1527"/>
      <c r="J41" s="1527"/>
      <c r="K41" s="1527"/>
      <c r="L41" s="1527"/>
      <c r="M41" s="1529"/>
      <c r="O41" s="912"/>
      <c r="P41" s="912"/>
      <c r="Q41" s="912"/>
      <c r="R41" s="912"/>
      <c r="S41" s="912"/>
      <c r="T41" s="912"/>
      <c r="U41" s="912"/>
      <c r="V41" s="912"/>
      <c r="W41" s="912"/>
      <c r="X41" s="912"/>
      <c r="Y41" s="912"/>
      <c r="Z41" s="912"/>
      <c r="AA41" s="912"/>
    </row>
    <row r="42" spans="1:27" ht="13" thickBot="1" x14ac:dyDescent="0.3">
      <c r="A42" s="1524"/>
      <c r="B42" s="1522"/>
      <c r="C42" s="1522"/>
      <c r="D42" s="1522"/>
      <c r="E42" s="1522"/>
      <c r="F42" s="1522"/>
      <c r="G42" s="1525"/>
      <c r="H42" s="1525"/>
      <c r="I42" s="1522"/>
      <c r="J42" s="1522"/>
      <c r="K42" s="1522"/>
      <c r="L42" s="1522"/>
      <c r="M42" s="1523"/>
      <c r="O42" s="912"/>
      <c r="P42" s="912"/>
      <c r="Q42" s="912"/>
      <c r="R42" s="912"/>
      <c r="S42" s="912"/>
      <c r="T42" s="912"/>
      <c r="U42" s="912"/>
      <c r="V42" s="912"/>
      <c r="W42" s="912"/>
      <c r="X42" s="912"/>
      <c r="Y42" s="912"/>
      <c r="Z42" s="912"/>
      <c r="AA42" s="912"/>
    </row>
    <row r="43" spans="1:27" ht="15" thickTop="1" thickBot="1" x14ac:dyDescent="0.3">
      <c r="A43" s="1533" t="s">
        <v>173</v>
      </c>
      <c r="B43" s="1534"/>
      <c r="C43" s="1534"/>
      <c r="D43" s="1534"/>
      <c r="E43" s="1534"/>
      <c r="F43" s="1534"/>
      <c r="G43" s="1534"/>
      <c r="H43" s="1534"/>
      <c r="I43" s="1534"/>
      <c r="J43" s="1534"/>
      <c r="K43" s="1534"/>
      <c r="L43" s="1534"/>
      <c r="M43" s="1535"/>
    </row>
    <row r="44" spans="1:27" ht="13.5" thickTop="1" x14ac:dyDescent="0.25">
      <c r="A44" s="1530" t="s">
        <v>223</v>
      </c>
      <c r="B44" s="1531"/>
      <c r="C44" s="1531"/>
      <c r="D44" s="1531" t="s">
        <v>334</v>
      </c>
      <c r="E44" s="1531"/>
      <c r="F44" s="1531"/>
      <c r="G44" s="1531" t="s">
        <v>172</v>
      </c>
      <c r="H44" s="1531"/>
      <c r="I44" s="1531" t="s">
        <v>220</v>
      </c>
      <c r="J44" s="1531"/>
      <c r="K44" s="1531" t="s">
        <v>335</v>
      </c>
      <c r="L44" s="1531"/>
      <c r="M44" s="1532"/>
    </row>
    <row r="45" spans="1:27" x14ac:dyDescent="0.25">
      <c r="A45" s="1526"/>
      <c r="B45" s="1527"/>
      <c r="C45" s="1527"/>
      <c r="D45" s="1527" t="s">
        <v>175</v>
      </c>
      <c r="E45" s="1527"/>
      <c r="F45" s="1527"/>
      <c r="G45" s="1528"/>
      <c r="H45" s="1528"/>
      <c r="I45" s="1527"/>
      <c r="J45" s="1527"/>
      <c r="K45" s="1527"/>
      <c r="L45" s="1527"/>
      <c r="M45" s="1529"/>
    </row>
    <row r="46" spans="1:27" x14ac:dyDescent="0.25">
      <c r="A46" s="1526"/>
      <c r="B46" s="1527"/>
      <c r="C46" s="1527"/>
      <c r="D46" s="1527" t="s">
        <v>174</v>
      </c>
      <c r="E46" s="1527"/>
      <c r="F46" s="1527"/>
      <c r="G46" s="1528"/>
      <c r="H46" s="1528"/>
      <c r="I46" s="1527"/>
      <c r="J46" s="1527"/>
      <c r="K46" s="1527"/>
      <c r="L46" s="1527"/>
      <c r="M46" s="1529"/>
    </row>
    <row r="47" spans="1:27" x14ac:dyDescent="0.25">
      <c r="A47" s="1526"/>
      <c r="B47" s="1527"/>
      <c r="C47" s="1527"/>
      <c r="D47" s="1527"/>
      <c r="E47" s="1527"/>
      <c r="F47" s="1527"/>
      <c r="G47" s="1528"/>
      <c r="H47" s="1528"/>
      <c r="I47" s="1527"/>
      <c r="J47" s="1527"/>
      <c r="K47" s="1527"/>
      <c r="L47" s="1527"/>
      <c r="M47" s="1529"/>
    </row>
    <row r="48" spans="1:27" ht="13" thickBot="1" x14ac:dyDescent="0.3">
      <c r="A48" s="1524"/>
      <c r="B48" s="1522"/>
      <c r="C48" s="1522"/>
      <c r="D48" s="1522"/>
      <c r="E48" s="1522"/>
      <c r="F48" s="1522"/>
      <c r="G48" s="1525"/>
      <c r="H48" s="1525"/>
      <c r="I48" s="1522"/>
      <c r="J48" s="1522"/>
      <c r="K48" s="1522"/>
      <c r="L48" s="1522"/>
      <c r="M48" s="1523"/>
    </row>
    <row r="49" spans="1:13" ht="15" thickTop="1" thickBot="1" x14ac:dyDescent="0.3">
      <c r="A49" s="1519" t="s">
        <v>176</v>
      </c>
      <c r="B49" s="1520"/>
      <c r="C49" s="1520"/>
      <c r="D49" s="1520"/>
      <c r="E49" s="1520"/>
      <c r="F49" s="1520"/>
      <c r="G49" s="1520"/>
      <c r="H49" s="1520"/>
      <c r="I49" s="1520"/>
      <c r="J49" s="1520"/>
      <c r="K49" s="1520"/>
      <c r="L49" s="1520"/>
      <c r="M49" s="1521"/>
    </row>
    <row r="50" spans="1:13" ht="13.5" thickTop="1" x14ac:dyDescent="0.25">
      <c r="A50" s="1530" t="s">
        <v>223</v>
      </c>
      <c r="B50" s="1531"/>
      <c r="C50" s="1531"/>
      <c r="D50" s="1531" t="s">
        <v>334</v>
      </c>
      <c r="E50" s="1531"/>
      <c r="F50" s="1531"/>
      <c r="G50" s="1531" t="s">
        <v>172</v>
      </c>
      <c r="H50" s="1531"/>
      <c r="I50" s="1531" t="s">
        <v>220</v>
      </c>
      <c r="J50" s="1531"/>
      <c r="K50" s="1531" t="s">
        <v>335</v>
      </c>
      <c r="L50" s="1531"/>
      <c r="M50" s="1532"/>
    </row>
    <row r="51" spans="1:13" x14ac:dyDescent="0.25">
      <c r="A51" s="1526"/>
      <c r="B51" s="1527"/>
      <c r="C51" s="1527"/>
      <c r="D51" s="1527"/>
      <c r="E51" s="1527"/>
      <c r="F51" s="1527"/>
      <c r="G51" s="1528" t="s">
        <v>348</v>
      </c>
      <c r="H51" s="1528"/>
      <c r="I51" s="1527"/>
      <c r="J51" s="1527"/>
      <c r="K51" s="1527"/>
      <c r="L51" s="1527"/>
      <c r="M51" s="1529"/>
    </row>
    <row r="52" spans="1:13" ht="13" thickBot="1" x14ac:dyDescent="0.3">
      <c r="A52" s="1524"/>
      <c r="B52" s="1522"/>
      <c r="C52" s="1522"/>
      <c r="D52" s="1522"/>
      <c r="E52" s="1522"/>
      <c r="F52" s="1522"/>
      <c r="G52" s="1525" t="s">
        <v>348</v>
      </c>
      <c r="H52" s="1525"/>
      <c r="I52" s="1522"/>
      <c r="J52" s="1522"/>
      <c r="K52" s="1522"/>
      <c r="L52" s="1522"/>
      <c r="M52" s="1523"/>
    </row>
    <row r="53" spans="1:13" ht="13" thickTop="1" x14ac:dyDescent="0.25"/>
  </sheetData>
  <mergeCells count="190">
    <mergeCell ref="I42:J42"/>
    <mergeCell ref="K42:M42"/>
    <mergeCell ref="K35:M35"/>
    <mergeCell ref="A27:C27"/>
    <mergeCell ref="A28:C28"/>
    <mergeCell ref="D25:F25"/>
    <mergeCell ref="D26:F26"/>
    <mergeCell ref="D27:F27"/>
    <mergeCell ref="D28:F28"/>
    <mergeCell ref="G25:H25"/>
    <mergeCell ref="G26:H26"/>
    <mergeCell ref="G27:H27"/>
    <mergeCell ref="G28:H28"/>
    <mergeCell ref="A39:C39"/>
    <mergeCell ref="K33:M33"/>
    <mergeCell ref="K34:M34"/>
    <mergeCell ref="A29:M29"/>
    <mergeCell ref="G32:H32"/>
    <mergeCell ref="A30:C30"/>
    <mergeCell ref="D30:F30"/>
    <mergeCell ref="A35:C35"/>
    <mergeCell ref="D35:F35"/>
    <mergeCell ref="G35:H35"/>
    <mergeCell ref="I35:J35"/>
    <mergeCell ref="Q16:R16"/>
    <mergeCell ref="A17:D17"/>
    <mergeCell ref="E17:H17"/>
    <mergeCell ref="I17:K17"/>
    <mergeCell ref="L17:M17"/>
    <mergeCell ref="A16:D16"/>
    <mergeCell ref="E16:F16"/>
    <mergeCell ref="I27:J27"/>
    <mergeCell ref="I28:J28"/>
    <mergeCell ref="K27:M27"/>
    <mergeCell ref="K28:M28"/>
    <mergeCell ref="A25:C25"/>
    <mergeCell ref="A26:C26"/>
    <mergeCell ref="G16:H16"/>
    <mergeCell ref="I16:M16"/>
    <mergeCell ref="K18:M18"/>
    <mergeCell ref="K19:M19"/>
    <mergeCell ref="B22:C22"/>
    <mergeCell ref="E19:F19"/>
    <mergeCell ref="E20:F20"/>
    <mergeCell ref="E21:F21"/>
    <mergeCell ref="E22:F22"/>
    <mergeCell ref="B18:J18"/>
    <mergeCell ref="B19:C19"/>
    <mergeCell ref="A33:C33"/>
    <mergeCell ref="A34:C34"/>
    <mergeCell ref="D31:F31"/>
    <mergeCell ref="D32:F32"/>
    <mergeCell ref="D33:F33"/>
    <mergeCell ref="D34:F34"/>
    <mergeCell ref="I31:J31"/>
    <mergeCell ref="I32:J32"/>
    <mergeCell ref="I33:J33"/>
    <mergeCell ref="I34:J34"/>
    <mergeCell ref="G33:H33"/>
    <mergeCell ref="G34:H34"/>
    <mergeCell ref="B20:C20"/>
    <mergeCell ref="B21:C21"/>
    <mergeCell ref="H19:I19"/>
    <mergeCell ref="K30:M30"/>
    <mergeCell ref="G30:H30"/>
    <mergeCell ref="I30:J30"/>
    <mergeCell ref="G31:H31"/>
    <mergeCell ref="K31:M31"/>
    <mergeCell ref="K32:M32"/>
    <mergeCell ref="H20:I20"/>
    <mergeCell ref="H21:I21"/>
    <mergeCell ref="K21:M21"/>
    <mergeCell ref="I25:J25"/>
    <mergeCell ref="I26:J26"/>
    <mergeCell ref="K25:M25"/>
    <mergeCell ref="K26:M26"/>
    <mergeCell ref="K22:M22"/>
    <mergeCell ref="H22:I22"/>
    <mergeCell ref="A23:M23"/>
    <mergeCell ref="A24:C24"/>
    <mergeCell ref="D24:F24"/>
    <mergeCell ref="G24:H24"/>
    <mergeCell ref="I24:J24"/>
    <mergeCell ref="K24:M24"/>
    <mergeCell ref="G14:H14"/>
    <mergeCell ref="G15:H15"/>
    <mergeCell ref="D15:F15"/>
    <mergeCell ref="A14:D14"/>
    <mergeCell ref="E14:F14"/>
    <mergeCell ref="A15:C15"/>
    <mergeCell ref="G9:I9"/>
    <mergeCell ref="G6:I6"/>
    <mergeCell ref="J6:M6"/>
    <mergeCell ref="J7:M7"/>
    <mergeCell ref="J8:M8"/>
    <mergeCell ref="J9:M9"/>
    <mergeCell ref="A10:F10"/>
    <mergeCell ref="G10:M10"/>
    <mergeCell ref="G11:M11"/>
    <mergeCell ref="A11:F11"/>
    <mergeCell ref="A12:B12"/>
    <mergeCell ref="H12:M12"/>
    <mergeCell ref="A13:B13"/>
    <mergeCell ref="H13:I13"/>
    <mergeCell ref="I14:M14"/>
    <mergeCell ref="I15:M15"/>
    <mergeCell ref="D13:F13"/>
    <mergeCell ref="D12:F12"/>
    <mergeCell ref="A1:M1"/>
    <mergeCell ref="A2:M2"/>
    <mergeCell ref="G4:I4"/>
    <mergeCell ref="G5:I5"/>
    <mergeCell ref="J4:L4"/>
    <mergeCell ref="J5:L5"/>
    <mergeCell ref="G7:I7"/>
    <mergeCell ref="G8:I8"/>
    <mergeCell ref="A3:K3"/>
    <mergeCell ref="L3:M3"/>
    <mergeCell ref="I51:J51"/>
    <mergeCell ref="K51:M51"/>
    <mergeCell ref="D37:F37"/>
    <mergeCell ref="G37:H37"/>
    <mergeCell ref="I37:J37"/>
    <mergeCell ref="K37:M37"/>
    <mergeCell ref="A31:C31"/>
    <mergeCell ref="A32:C32"/>
    <mergeCell ref="A36:M36"/>
    <mergeCell ref="I40:J40"/>
    <mergeCell ref="K40:M40"/>
    <mergeCell ref="D39:F39"/>
    <mergeCell ref="G39:H39"/>
    <mergeCell ref="I39:J39"/>
    <mergeCell ref="K39:M39"/>
    <mergeCell ref="A40:C40"/>
    <mergeCell ref="D40:F40"/>
    <mergeCell ref="G40:H40"/>
    <mergeCell ref="A38:C38"/>
    <mergeCell ref="D38:F38"/>
    <mergeCell ref="G38:H38"/>
    <mergeCell ref="I38:J38"/>
    <mergeCell ref="K38:M38"/>
    <mergeCell ref="A37:C37"/>
    <mergeCell ref="A41:C41"/>
    <mergeCell ref="D41:F41"/>
    <mergeCell ref="G41:H41"/>
    <mergeCell ref="I41:J41"/>
    <mergeCell ref="K41:M41"/>
    <mergeCell ref="A46:C46"/>
    <mergeCell ref="D46:F46"/>
    <mergeCell ref="G46:H46"/>
    <mergeCell ref="I46:J46"/>
    <mergeCell ref="K46:M46"/>
    <mergeCell ref="G44:H44"/>
    <mergeCell ref="I44:J44"/>
    <mergeCell ref="K44:M44"/>
    <mergeCell ref="A45:C45"/>
    <mergeCell ref="D45:F45"/>
    <mergeCell ref="G45:H45"/>
    <mergeCell ref="I45:J45"/>
    <mergeCell ref="K45:M45"/>
    <mergeCell ref="A44:C44"/>
    <mergeCell ref="D44:F44"/>
    <mergeCell ref="A43:M43"/>
    <mergeCell ref="A42:C42"/>
    <mergeCell ref="D42:F42"/>
    <mergeCell ref="G42:H42"/>
    <mergeCell ref="A49:M49"/>
    <mergeCell ref="I52:J52"/>
    <mergeCell ref="K52:M52"/>
    <mergeCell ref="A48:C48"/>
    <mergeCell ref="D48:F48"/>
    <mergeCell ref="G48:H48"/>
    <mergeCell ref="I48:J48"/>
    <mergeCell ref="K48:M48"/>
    <mergeCell ref="A47:C47"/>
    <mergeCell ref="D47:F47"/>
    <mergeCell ref="G47:H47"/>
    <mergeCell ref="I47:J47"/>
    <mergeCell ref="K47:M47"/>
    <mergeCell ref="A52:C52"/>
    <mergeCell ref="D52:F52"/>
    <mergeCell ref="G52:H52"/>
    <mergeCell ref="A50:C50"/>
    <mergeCell ref="D50:F50"/>
    <mergeCell ref="G50:H50"/>
    <mergeCell ref="I50:J50"/>
    <mergeCell ref="K50:M50"/>
    <mergeCell ref="A51:C51"/>
    <mergeCell ref="D51:F51"/>
    <mergeCell ref="G51:H51"/>
  </mergeCells>
  <conditionalFormatting sqref="C13">
    <cfRule type="containsText" dxfId="324" priority="1" operator="containsText" text="Yes">
      <formula>NOT(ISERROR(SEARCH("Yes",C13)))</formula>
    </cfRule>
  </conditionalFormatting>
  <dataValidations count="1">
    <dataValidation type="whole" allowBlank="1" showInputMessage="1" showErrorMessage="1" sqref="E16:F16">
      <formula1>0</formula1>
      <formula2>10000000000</formula2>
    </dataValidation>
  </dataValidations>
  <pageMargins left="0.7" right="0.7" top="0.75" bottom="0.75" header="0.3" footer="0.3"/>
  <pageSetup scale="76" orientation="portrait" horizontalDpi="4294967295" verticalDpi="4294967295" r:id="rId1"/>
  <headerFooter>
    <oddHeader>&amp;C&amp;"Arial,Bold"&amp;20&amp;KFF0000SENSITIVE SECURITY INFORMATION</oddHeader>
    <oddFooter>&amp;C&amp;G</oddFooter>
  </headerFooter>
  <drawing r:id="rId2"/>
  <legacyDrawing r:id="rId3"/>
  <legacyDrawingHF r:id="rId4"/>
  <extLst>
    <ext xmlns:x14="http://schemas.microsoft.com/office/spreadsheetml/2009/9/main" uri="{CCE6A557-97BC-4b89-ADB6-D9C93CAAB3DF}">
      <x14:dataValidations xmlns:xm="http://schemas.microsoft.com/office/excel/2006/main" count="11">
        <x14:dataValidation type="list" allowBlank="1" showInputMessage="1" showErrorMessage="1">
          <x14:formula1>
            <xm:f>'Dropdown Menus'!$C$2:$C$7</xm:f>
          </x14:formula1>
          <xm:sqref>M5</xm:sqref>
        </x14:dataValidation>
        <x14:dataValidation type="list" allowBlank="1" showInputMessage="1" showErrorMessage="1">
          <x14:formula1>
            <xm:f>'Dropdown Menus'!$B$2:$B$3</xm:f>
          </x14:formula1>
          <xm:sqref>D19:D22 G19:G22 E14 J19:J22</xm:sqref>
        </x14:dataValidation>
        <x14:dataValidation type="list" allowBlank="1" showInputMessage="1" showErrorMessage="1">
          <x14:formula1>
            <xm:f>'Dropdown Menus'!$A$6:$A$9</xm:f>
          </x14:formula1>
          <xm:sqref>A13:B13</xm:sqref>
        </x14:dataValidation>
        <x14:dataValidation type="list" allowBlank="1" showInputMessage="1" showErrorMessage="1">
          <x14:formula1>
            <xm:f>'Dropdown Menus'!$H$2:$H$4</xm:f>
          </x14:formula1>
          <xm:sqref>A11:F11</xm:sqref>
        </x14:dataValidation>
        <x14:dataValidation type="list" allowBlank="1" showInputMessage="1" showErrorMessage="1">
          <x14:formula1>
            <xm:f>'Dropdown Menus'!$G$2:$G$4</xm:f>
          </x14:formula1>
          <xm:sqref>I15:M15</xm:sqref>
        </x14:dataValidation>
        <x14:dataValidation type="list" allowBlank="1" showInputMessage="1" showErrorMessage="1">
          <x14:formula1>
            <xm:f>'Dropdown Menus'!$D$2:$D$67</xm:f>
          </x14:formula1>
          <xm:sqref>I16:M16</xm:sqref>
        </x14:dataValidation>
        <x14:dataValidation type="list" allowBlank="1" showInputMessage="1" showErrorMessage="1">
          <x14:formula1>
            <xm:f>'Dropdown Menus'!$I$2:$I$54</xm:f>
          </x14:formula1>
          <xm:sqref>K13</xm:sqref>
        </x14:dataValidation>
        <x14:dataValidation type="list" allowBlank="1" showInputMessage="1" showErrorMessage="1">
          <x14:formula1>
            <xm:f>'Dropdown Menus'!$J$2:$J$4</xm:f>
          </x14:formula1>
          <xm:sqref>E17</xm:sqref>
        </x14:dataValidation>
        <x14:dataValidation type="list" allowBlank="1" showInputMessage="1" showErrorMessage="1">
          <x14:formula1>
            <xm:f>'Dropdown Menus'!$F$2:$F$4</xm:f>
          </x14:formula1>
          <xm:sqref>K19:M19 K22:M22 C13</xm:sqref>
        </x14:dataValidation>
        <x14:dataValidation type="list" allowBlank="1" showInputMessage="1" showErrorMessage="1">
          <x14:formula1>
            <xm:f>'Dropdown Menus'!$A$2:$A$5</xm:f>
          </x14:formula1>
          <xm:sqref>D15:F15</xm:sqref>
        </x14:dataValidation>
        <x14:dataValidation type="list" allowBlank="1" showInputMessage="1" showErrorMessage="1">
          <x14:formula1>
            <xm:f>'Dropdown Menus'!$K$2:$K$21</xm:f>
          </x14:formula1>
          <xm:sqref>L17:M17</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tabColor rgb="FF00B050"/>
    <pageSetUpPr fitToPage="1"/>
  </sheetPr>
  <dimension ref="A1:O252"/>
  <sheetViews>
    <sheetView zoomScaleNormal="100" zoomScaleSheetLayoutView="130" workbookViewId="0">
      <pane ySplit="9" topLeftCell="A10" activePane="bottomLeft" state="frozen"/>
      <selection pane="bottomLeft" activeCell="D13" sqref="D13"/>
    </sheetView>
  </sheetViews>
  <sheetFormatPr defaultColWidth="0" defaultRowHeight="13" x14ac:dyDescent="0.25"/>
  <cols>
    <col min="1" max="1" width="8.453125" style="156" customWidth="1"/>
    <col min="2" max="2" width="40.7265625" style="55" customWidth="1"/>
    <col min="3" max="3" width="6.81640625" style="17" customWidth="1"/>
    <col min="4" max="4" width="7.453125" style="17" bestFit="1" customWidth="1"/>
    <col min="5" max="5" width="27.453125" style="55" customWidth="1"/>
    <col min="6" max="6" width="36.54296875" style="17" customWidth="1"/>
    <col min="7" max="7" width="5.54296875" style="170" customWidth="1"/>
    <col min="8" max="8" width="7.7265625" style="284" customWidth="1"/>
    <col min="9" max="10" width="11.54296875" style="55" hidden="1" customWidth="1"/>
    <col min="11" max="15" width="0" style="55" hidden="1" customWidth="1"/>
    <col min="16" max="16384" width="11.54296875" style="55" hidden="1"/>
  </cols>
  <sheetData>
    <row r="1" spans="1:10" ht="13.5" thickTop="1" x14ac:dyDescent="0.25">
      <c r="A1" s="1659" t="s">
        <v>201</v>
      </c>
      <c r="B1" s="1660"/>
      <c r="C1" s="1660"/>
      <c r="D1" s="1660"/>
      <c r="E1" s="1660"/>
      <c r="F1" s="1661"/>
      <c r="G1" s="797"/>
      <c r="H1" s="798"/>
    </row>
    <row r="2" spans="1:10" ht="16" thickBot="1" x14ac:dyDescent="0.3">
      <c r="A2" s="1662" t="s">
        <v>202</v>
      </c>
      <c r="B2" s="1663"/>
      <c r="C2" s="1663"/>
      <c r="D2" s="1663"/>
      <c r="E2" s="1663"/>
      <c r="F2" s="1664"/>
      <c r="G2" s="797"/>
      <c r="H2" s="798"/>
    </row>
    <row r="3" spans="1:10" ht="23.5" thickTop="1" thickBot="1" x14ac:dyDescent="0.3">
      <c r="A3" s="1665" t="s">
        <v>343</v>
      </c>
      <c r="B3" s="1666"/>
      <c r="C3" s="1666"/>
      <c r="D3" s="1666"/>
      <c r="E3" s="1666"/>
      <c r="F3" s="1667"/>
      <c r="G3" s="797"/>
      <c r="H3" s="798"/>
    </row>
    <row r="4" spans="1:10" ht="36" thickTop="1" thickBot="1" x14ac:dyDescent="0.3">
      <c r="A4" s="1670" t="s">
        <v>224</v>
      </c>
      <c r="B4" s="1671"/>
      <c r="C4" s="1671"/>
      <c r="D4" s="1671"/>
      <c r="E4" s="1672"/>
      <c r="F4" s="1265" t="str">
        <f>Profile!L3</f>
        <v>MTPR FY2021 V.2  (January 2021)</v>
      </c>
    </row>
    <row r="5" spans="1:10" ht="18" thickTop="1" x14ac:dyDescent="0.25">
      <c r="A5" s="1128"/>
      <c r="B5" s="792" t="s">
        <v>234</v>
      </c>
      <c r="C5" s="792"/>
      <c r="D5" s="1129"/>
      <c r="E5" s="1130" t="s">
        <v>235</v>
      </c>
      <c r="F5" s="991">
        <f>Profile!A38</f>
        <v>0</v>
      </c>
    </row>
    <row r="6" spans="1:10" ht="18" thickBot="1" x14ac:dyDescent="0.3">
      <c r="A6" s="120"/>
      <c r="B6" s="670">
        <f>Profile!G11</f>
        <v>0</v>
      </c>
      <c r="C6" s="670"/>
      <c r="D6" s="799"/>
      <c r="E6" s="800" t="s">
        <v>236</v>
      </c>
      <c r="F6" s="801">
        <f>Profile!G5</f>
        <v>44200</v>
      </c>
    </row>
    <row r="7" spans="1:10" ht="15" thickBot="1" x14ac:dyDescent="0.3">
      <c r="A7" s="121"/>
      <c r="B7" s="802"/>
      <c r="C7" s="671"/>
      <c r="D7" s="803"/>
      <c r="E7" s="803"/>
      <c r="F7" s="803"/>
    </row>
    <row r="8" spans="1:10" s="278" customFormat="1" x14ac:dyDescent="0.25">
      <c r="A8" s="122"/>
      <c r="B8" s="122" t="s">
        <v>103</v>
      </c>
      <c r="C8" s="118"/>
      <c r="D8" s="118" t="s">
        <v>104</v>
      </c>
      <c r="E8" s="1668" t="s">
        <v>118</v>
      </c>
      <c r="F8" s="1669"/>
      <c r="G8" s="804"/>
      <c r="H8" s="172"/>
      <c r="I8" s="805"/>
      <c r="J8" s="805"/>
    </row>
    <row r="9" spans="1:10" ht="13.5" thickBot="1" x14ac:dyDescent="0.3">
      <c r="A9" s="53" t="s">
        <v>106</v>
      </c>
      <c r="B9" s="53"/>
      <c r="C9" s="53" t="s">
        <v>237</v>
      </c>
      <c r="D9" s="53" t="s">
        <v>14</v>
      </c>
      <c r="E9" s="53" t="s">
        <v>238</v>
      </c>
      <c r="F9" s="161" t="s">
        <v>342</v>
      </c>
      <c r="G9" s="171"/>
      <c r="H9" s="172"/>
      <c r="I9" s="162" t="s">
        <v>107</v>
      </c>
      <c r="J9" s="54" t="s">
        <v>108</v>
      </c>
    </row>
    <row r="10" spans="1:10" x14ac:dyDescent="0.25">
      <c r="A10" s="123"/>
      <c r="B10" s="281" t="s">
        <v>49</v>
      </c>
      <c r="C10" s="280"/>
      <c r="D10" s="56"/>
      <c r="E10" s="176"/>
      <c r="F10" s="176"/>
      <c r="G10" s="173"/>
      <c r="H10" s="806"/>
      <c r="I10" s="94">
        <v>1</v>
      </c>
      <c r="J10" s="807"/>
    </row>
    <row r="11" spans="1:10" x14ac:dyDescent="0.25">
      <c r="A11" s="124">
        <v>1</v>
      </c>
      <c r="B11" s="289" t="s">
        <v>38</v>
      </c>
      <c r="C11" s="672"/>
      <c r="D11" s="57"/>
      <c r="E11" s="177"/>
      <c r="F11" s="177"/>
      <c r="G11" s="173"/>
      <c r="H11" s="806"/>
      <c r="I11" s="97">
        <v>2</v>
      </c>
      <c r="J11" s="808"/>
    </row>
    <row r="12" spans="1:10" ht="13.5" thickBot="1" x14ac:dyDescent="0.3">
      <c r="A12" s="648">
        <v>1.1000000000000001</v>
      </c>
      <c r="B12" s="296" t="s">
        <v>37</v>
      </c>
      <c r="C12" s="673"/>
      <c r="D12" s="649"/>
      <c r="E12" s="809"/>
      <c r="F12" s="809"/>
      <c r="G12" s="173"/>
      <c r="H12" s="806"/>
      <c r="I12" s="95">
        <v>3</v>
      </c>
      <c r="J12" s="808"/>
    </row>
    <row r="13" spans="1:10" ht="31.5" x14ac:dyDescent="0.25">
      <c r="A13" s="650">
        <v>1.101</v>
      </c>
      <c r="B13" s="810" t="s">
        <v>1632</v>
      </c>
      <c r="C13" s="674"/>
      <c r="D13" s="505"/>
      <c r="E13" s="811"/>
      <c r="F13" s="812"/>
      <c r="G13" s="504"/>
      <c r="H13" s="813"/>
      <c r="I13" s="163">
        <v>4</v>
      </c>
      <c r="J13" s="808"/>
    </row>
    <row r="14" spans="1:10" ht="21" x14ac:dyDescent="0.25">
      <c r="A14" s="509">
        <v>1.1020000000000001</v>
      </c>
      <c r="B14" s="315" t="s">
        <v>1633</v>
      </c>
      <c r="C14" s="233"/>
      <c r="D14" s="508"/>
      <c r="E14" s="814"/>
      <c r="F14" s="815"/>
      <c r="G14" s="504"/>
      <c r="H14" s="813"/>
      <c r="I14" s="164">
        <v>5</v>
      </c>
      <c r="J14" s="808"/>
    </row>
    <row r="15" spans="1:10" ht="31.5" x14ac:dyDescent="0.25">
      <c r="A15" s="506">
        <v>1.103</v>
      </c>
      <c r="B15" s="315" t="s">
        <v>1462</v>
      </c>
      <c r="C15" s="233"/>
      <c r="D15" s="508"/>
      <c r="E15" s="814"/>
      <c r="F15" s="815"/>
      <c r="G15" s="504"/>
      <c r="H15" s="813"/>
      <c r="I15" s="164">
        <v>6</v>
      </c>
      <c r="J15" s="808"/>
    </row>
    <row r="16" spans="1:10" ht="21" x14ac:dyDescent="0.25">
      <c r="A16" s="506">
        <v>1.1040000000000001</v>
      </c>
      <c r="B16" s="315" t="s">
        <v>70</v>
      </c>
      <c r="C16" s="233"/>
      <c r="D16" s="508"/>
      <c r="E16" s="814"/>
      <c r="F16" s="815"/>
      <c r="G16" s="504"/>
      <c r="H16" s="813"/>
      <c r="I16" s="164">
        <v>7</v>
      </c>
      <c r="J16" s="808"/>
    </row>
    <row r="17" spans="1:12" ht="42" x14ac:dyDescent="0.25">
      <c r="A17" s="712" t="s">
        <v>239</v>
      </c>
      <c r="B17" s="317" t="s">
        <v>1463</v>
      </c>
      <c r="C17" s="233"/>
      <c r="D17" s="508"/>
      <c r="E17" s="814"/>
      <c r="F17" s="815"/>
      <c r="G17" s="504"/>
      <c r="H17" s="813"/>
      <c r="I17" s="164">
        <v>8</v>
      </c>
      <c r="J17" s="808"/>
    </row>
    <row r="18" spans="1:12" ht="31.5" x14ac:dyDescent="0.25">
      <c r="A18" s="509">
        <v>1.1060000000000001</v>
      </c>
      <c r="B18" s="315" t="s">
        <v>1464</v>
      </c>
      <c r="C18" s="233"/>
      <c r="D18" s="508"/>
      <c r="E18" s="814"/>
      <c r="F18" s="815"/>
      <c r="G18" s="504"/>
      <c r="H18" s="813"/>
      <c r="I18" s="164">
        <v>9</v>
      </c>
      <c r="J18" s="808"/>
    </row>
    <row r="19" spans="1:12" ht="31.5" x14ac:dyDescent="0.25">
      <c r="A19" s="506">
        <v>1.107</v>
      </c>
      <c r="B19" s="315" t="s">
        <v>79</v>
      </c>
      <c r="C19" s="233"/>
      <c r="D19" s="508"/>
      <c r="E19" s="814"/>
      <c r="F19" s="815"/>
      <c r="G19" s="504"/>
      <c r="H19" s="813"/>
      <c r="I19" s="164">
        <v>10</v>
      </c>
      <c r="J19" s="808"/>
    </row>
    <row r="20" spans="1:12" ht="21" x14ac:dyDescent="0.25">
      <c r="A20" s="666">
        <v>1.1080000000000001</v>
      </c>
      <c r="B20" s="315" t="s">
        <v>1527</v>
      </c>
      <c r="C20" s="233"/>
      <c r="D20" s="508"/>
      <c r="E20" s="814"/>
      <c r="F20" s="815"/>
      <c r="G20" s="504"/>
      <c r="H20" s="813"/>
      <c r="I20" s="164"/>
      <c r="J20" s="808"/>
    </row>
    <row r="21" spans="1:12" ht="21" x14ac:dyDescent="0.25">
      <c r="A21" s="666">
        <v>1.109</v>
      </c>
      <c r="B21" s="315" t="s">
        <v>1528</v>
      </c>
      <c r="C21" s="233"/>
      <c r="D21" s="508"/>
      <c r="E21" s="814"/>
      <c r="F21" s="815"/>
      <c r="G21" s="504"/>
      <c r="H21" s="813"/>
      <c r="I21" s="164"/>
      <c r="J21" s="808"/>
    </row>
    <row r="22" spans="1:12" ht="42" x14ac:dyDescent="0.25">
      <c r="A22" s="666">
        <v>1.1100000000000001</v>
      </c>
      <c r="B22" s="318" t="s">
        <v>53</v>
      </c>
      <c r="C22" s="675"/>
      <c r="D22" s="508"/>
      <c r="E22" s="814"/>
      <c r="F22" s="815"/>
      <c r="G22" s="504"/>
      <c r="H22" s="813"/>
      <c r="I22" s="164">
        <v>11</v>
      </c>
      <c r="J22" s="808"/>
    </row>
    <row r="23" spans="1:12" ht="31.5" x14ac:dyDescent="0.25">
      <c r="A23" s="732" t="s">
        <v>1529</v>
      </c>
      <c r="B23" s="320" t="s">
        <v>1465</v>
      </c>
      <c r="C23" s="233"/>
      <c r="D23" s="508"/>
      <c r="E23" s="814"/>
      <c r="F23" s="816"/>
      <c r="G23" s="504"/>
      <c r="H23" s="813"/>
      <c r="I23" s="165">
        <v>12</v>
      </c>
      <c r="J23" s="808"/>
    </row>
    <row r="24" spans="1:12" ht="42" x14ac:dyDescent="0.25">
      <c r="A24" s="666">
        <v>1.1120000000000001</v>
      </c>
      <c r="B24" s="318" t="s">
        <v>54</v>
      </c>
      <c r="C24" s="675"/>
      <c r="D24" s="508"/>
      <c r="E24" s="814"/>
      <c r="F24" s="815"/>
      <c r="G24" s="504"/>
      <c r="H24" s="813"/>
      <c r="I24" s="164">
        <v>13</v>
      </c>
      <c r="J24" s="808"/>
    </row>
    <row r="25" spans="1:12" ht="31.5" x14ac:dyDescent="0.25">
      <c r="A25" s="666">
        <v>1.113</v>
      </c>
      <c r="B25" s="315" t="s">
        <v>102</v>
      </c>
      <c r="C25" s="233"/>
      <c r="D25" s="508"/>
      <c r="E25" s="814"/>
      <c r="F25" s="815"/>
      <c r="G25" s="504"/>
      <c r="H25" s="813"/>
      <c r="I25" s="164">
        <v>14</v>
      </c>
      <c r="J25" s="808"/>
    </row>
    <row r="26" spans="1:12" x14ac:dyDescent="0.25">
      <c r="A26" s="666">
        <v>1.1140000000000001</v>
      </c>
      <c r="B26" s="181" t="s">
        <v>151</v>
      </c>
      <c r="C26" s="233"/>
      <c r="D26" s="508"/>
      <c r="E26" s="814"/>
      <c r="F26" s="815"/>
      <c r="G26" s="504"/>
      <c r="H26" s="813"/>
      <c r="I26" s="164">
        <v>15</v>
      </c>
      <c r="J26" s="808"/>
    </row>
    <row r="27" spans="1:12" ht="21" x14ac:dyDescent="0.25">
      <c r="A27" s="666">
        <v>1.115</v>
      </c>
      <c r="B27" s="318" t="s">
        <v>55</v>
      </c>
      <c r="C27" s="675"/>
      <c r="D27" s="508"/>
      <c r="E27" s="814"/>
      <c r="F27" s="817"/>
      <c r="G27" s="504"/>
      <c r="H27" s="813"/>
      <c r="I27" s="164">
        <v>16</v>
      </c>
      <c r="J27" s="808"/>
      <c r="L27" s="818"/>
    </row>
    <row r="28" spans="1:12" ht="21" x14ac:dyDescent="0.25">
      <c r="A28" s="666">
        <v>1.1160000000000001</v>
      </c>
      <c r="B28" s="315" t="s">
        <v>92</v>
      </c>
      <c r="C28" s="233"/>
      <c r="D28" s="508"/>
      <c r="E28" s="814"/>
      <c r="F28" s="817"/>
      <c r="G28" s="504"/>
      <c r="H28" s="813"/>
      <c r="I28" s="164"/>
      <c r="J28" s="808"/>
    </row>
    <row r="29" spans="1:12" s="818" customFormat="1" ht="21" x14ac:dyDescent="0.25">
      <c r="A29" s="666">
        <v>1.117</v>
      </c>
      <c r="B29" s="315" t="s">
        <v>193</v>
      </c>
      <c r="C29" s="233" t="str">
        <f>IF(Profile!$E$14="X", "X","")</f>
        <v/>
      </c>
      <c r="D29" s="508"/>
      <c r="E29" s="814" t="str">
        <f>IF(Profile!$E$14="X","N/A"," ")</f>
        <v xml:space="preserve"> </v>
      </c>
      <c r="F29" s="819" t="str">
        <f>IF(Profile!$E$14="X","N/A"," ")</f>
        <v xml:space="preserve"> </v>
      </c>
      <c r="G29" s="504"/>
      <c r="H29" s="813"/>
      <c r="I29" s="164">
        <v>18</v>
      </c>
      <c r="J29" s="808"/>
    </row>
    <row r="30" spans="1:12" ht="21.5" thickBot="1" x14ac:dyDescent="0.3">
      <c r="A30" s="733">
        <v>1.1180000000000001</v>
      </c>
      <c r="B30" s="479" t="s">
        <v>542</v>
      </c>
      <c r="C30" s="652" t="str">
        <f>IF(Profile!$E$14="X", "X","")</f>
        <v/>
      </c>
      <c r="D30" s="653"/>
      <c r="E30" s="820" t="str">
        <f>IF(Profile!$E$14="X","N/A"," ")</f>
        <v xml:space="preserve"> </v>
      </c>
      <c r="F30" s="821" t="str">
        <f>IF(Profile!$E$14="X","N/A"," ")</f>
        <v xml:space="preserve"> </v>
      </c>
      <c r="G30" s="504"/>
      <c r="H30" s="813"/>
      <c r="I30" s="164">
        <v>19</v>
      </c>
      <c r="J30" s="808"/>
    </row>
    <row r="31" spans="1:12" ht="13.5" thickBot="1" x14ac:dyDescent="0.3">
      <c r="A31" s="130">
        <v>1.2</v>
      </c>
      <c r="B31" s="326" t="s">
        <v>36</v>
      </c>
      <c r="C31" s="71"/>
      <c r="D31" s="100"/>
      <c r="E31" s="822"/>
      <c r="F31" s="823"/>
      <c r="G31" s="173"/>
      <c r="H31" s="824"/>
      <c r="I31" s="96">
        <v>21</v>
      </c>
      <c r="J31" s="825"/>
    </row>
    <row r="32" spans="1:12" s="818" customFormat="1" ht="31.5" x14ac:dyDescent="0.25">
      <c r="A32" s="650">
        <v>1.2010000000000001</v>
      </c>
      <c r="B32" s="826" t="s">
        <v>1466</v>
      </c>
      <c r="C32" s="674"/>
      <c r="D32" s="505"/>
      <c r="E32" s="811"/>
      <c r="F32" s="812"/>
      <c r="G32" s="504"/>
      <c r="H32" s="824"/>
      <c r="I32" s="167">
        <v>22</v>
      </c>
      <c r="J32" s="827"/>
    </row>
    <row r="33" spans="1:10" ht="31.5" x14ac:dyDescent="0.25">
      <c r="A33" s="506">
        <v>1.202</v>
      </c>
      <c r="B33" s="305" t="s">
        <v>1467</v>
      </c>
      <c r="C33" s="60"/>
      <c r="D33" s="508"/>
      <c r="E33" s="814"/>
      <c r="F33" s="817"/>
      <c r="G33" s="504"/>
      <c r="H33" s="813"/>
      <c r="I33" s="164">
        <v>23</v>
      </c>
      <c r="J33" s="808"/>
    </row>
    <row r="34" spans="1:10" ht="21" x14ac:dyDescent="0.25">
      <c r="A34" s="506">
        <v>1.2030000000000001</v>
      </c>
      <c r="B34" s="181" t="s">
        <v>71</v>
      </c>
      <c r="C34" s="60"/>
      <c r="D34" s="508"/>
      <c r="E34" s="814"/>
      <c r="F34" s="817"/>
      <c r="G34" s="504"/>
      <c r="H34" s="813"/>
      <c r="I34" s="164">
        <v>24</v>
      </c>
      <c r="J34" s="808"/>
    </row>
    <row r="35" spans="1:10" ht="21" x14ac:dyDescent="0.25">
      <c r="A35" s="509">
        <v>1.204</v>
      </c>
      <c r="B35" s="305" t="s">
        <v>93</v>
      </c>
      <c r="C35" s="60"/>
      <c r="D35" s="508"/>
      <c r="E35" s="814"/>
      <c r="F35" s="817"/>
      <c r="G35" s="504"/>
      <c r="H35" s="813"/>
      <c r="I35" s="164">
        <v>25</v>
      </c>
      <c r="J35" s="808"/>
    </row>
    <row r="36" spans="1:10" ht="21" x14ac:dyDescent="0.25">
      <c r="A36" s="506">
        <v>1.2050000000000001</v>
      </c>
      <c r="B36" s="828" t="s">
        <v>1468</v>
      </c>
      <c r="C36" s="676"/>
      <c r="D36" s="508"/>
      <c r="E36" s="814"/>
      <c r="F36" s="817"/>
      <c r="G36" s="504"/>
      <c r="H36" s="813"/>
      <c r="I36" s="164">
        <v>26</v>
      </c>
      <c r="J36" s="808"/>
    </row>
    <row r="37" spans="1:10" ht="21" x14ac:dyDescent="0.25">
      <c r="A37" s="509">
        <v>1.206</v>
      </c>
      <c r="B37" s="305" t="s">
        <v>194</v>
      </c>
      <c r="C37" s="233" t="str">
        <f>IF(Profile!$E$14="X", "X","")</f>
        <v/>
      </c>
      <c r="D37" s="508"/>
      <c r="E37" s="814" t="str">
        <f>IF(Profile!$E$14="X","N/A"," ")</f>
        <v xml:space="preserve"> </v>
      </c>
      <c r="F37" s="819" t="str">
        <f>IF(Profile!$E$14="X","N/A"," ")</f>
        <v xml:space="preserve"> </v>
      </c>
      <c r="G37" s="504"/>
      <c r="H37" s="813"/>
      <c r="I37" s="164">
        <v>27</v>
      </c>
      <c r="J37" s="808"/>
    </row>
    <row r="38" spans="1:10" ht="42" x14ac:dyDescent="0.25">
      <c r="A38" s="506">
        <v>1.2070000000000001</v>
      </c>
      <c r="B38" s="315" t="s">
        <v>1469</v>
      </c>
      <c r="C38" s="233"/>
      <c r="D38" s="508"/>
      <c r="E38" s="814"/>
      <c r="F38" s="815"/>
      <c r="G38" s="504"/>
      <c r="H38" s="813"/>
      <c r="I38" s="164">
        <v>28</v>
      </c>
      <c r="J38" s="808"/>
    </row>
    <row r="39" spans="1:10" ht="31.5" x14ac:dyDescent="0.25">
      <c r="A39" s="506">
        <v>1.208</v>
      </c>
      <c r="B39" s="315" t="s">
        <v>569</v>
      </c>
      <c r="C39" s="233"/>
      <c r="D39" s="508"/>
      <c r="E39" s="814"/>
      <c r="F39" s="815"/>
      <c r="G39" s="504"/>
      <c r="H39" s="813"/>
      <c r="I39" s="164">
        <v>29</v>
      </c>
      <c r="J39" s="808"/>
    </row>
    <row r="40" spans="1:10" ht="31.5" x14ac:dyDescent="0.25">
      <c r="A40" s="509">
        <v>1.2090000000000001</v>
      </c>
      <c r="B40" s="305" t="s">
        <v>1240</v>
      </c>
      <c r="C40" s="60"/>
      <c r="D40" s="508"/>
      <c r="E40" s="814"/>
      <c r="F40" s="817"/>
      <c r="G40" s="504"/>
      <c r="H40" s="813"/>
      <c r="I40" s="164">
        <v>30</v>
      </c>
      <c r="J40" s="808"/>
    </row>
    <row r="41" spans="1:10" ht="21" x14ac:dyDescent="0.25">
      <c r="A41" s="509">
        <v>1.21</v>
      </c>
      <c r="B41" s="305" t="s">
        <v>64</v>
      </c>
      <c r="C41" s="60"/>
      <c r="D41" s="508"/>
      <c r="E41" s="814"/>
      <c r="F41" s="817"/>
      <c r="G41" s="504"/>
      <c r="H41" s="813"/>
      <c r="I41" s="166"/>
      <c r="J41" s="808"/>
    </row>
    <row r="42" spans="1:10" ht="21" x14ac:dyDescent="0.25">
      <c r="A42" s="509">
        <v>1.2110000000000001</v>
      </c>
      <c r="B42" s="305" t="s">
        <v>132</v>
      </c>
      <c r="C42" s="60"/>
      <c r="D42" s="508"/>
      <c r="E42" s="814"/>
      <c r="F42" s="817"/>
      <c r="G42" s="504"/>
      <c r="H42" s="813"/>
      <c r="I42" s="166"/>
      <c r="J42" s="808"/>
    </row>
    <row r="43" spans="1:10" ht="13.5" thickBot="1" x14ac:dyDescent="0.3">
      <c r="A43" s="654">
        <v>1.212</v>
      </c>
      <c r="B43" s="473" t="s">
        <v>115</v>
      </c>
      <c r="C43" s="74"/>
      <c r="D43" s="653"/>
      <c r="E43" s="820"/>
      <c r="F43" s="829"/>
      <c r="G43" s="504"/>
      <c r="H43" s="813"/>
      <c r="I43" s="166">
        <v>31</v>
      </c>
      <c r="J43" s="808"/>
    </row>
    <row r="44" spans="1:10" x14ac:dyDescent="0.25">
      <c r="A44" s="132">
        <v>2</v>
      </c>
      <c r="B44" s="830" t="s">
        <v>39</v>
      </c>
      <c r="C44" s="677"/>
      <c r="D44" s="831"/>
      <c r="E44" s="831"/>
      <c r="F44" s="832"/>
      <c r="G44" s="173"/>
      <c r="H44" s="824"/>
      <c r="I44" s="94">
        <v>32</v>
      </c>
      <c r="J44" s="808"/>
    </row>
    <row r="45" spans="1:10" ht="13.5" thickBot="1" x14ac:dyDescent="0.3">
      <c r="A45" s="133">
        <v>2.1</v>
      </c>
      <c r="B45" s="346" t="s">
        <v>37</v>
      </c>
      <c r="C45" s="678"/>
      <c r="D45" s="101"/>
      <c r="E45" s="833"/>
      <c r="F45" s="189"/>
      <c r="G45" s="173"/>
      <c r="H45" s="824"/>
      <c r="I45" s="95">
        <v>33</v>
      </c>
      <c r="J45" s="808"/>
    </row>
    <row r="46" spans="1:10" ht="31.5" x14ac:dyDescent="0.25">
      <c r="A46" s="669">
        <v>2.101</v>
      </c>
      <c r="B46" s="834" t="s">
        <v>65</v>
      </c>
      <c r="C46" s="679"/>
      <c r="D46" s="505"/>
      <c r="E46" s="811"/>
      <c r="F46" s="835"/>
      <c r="G46" s="504"/>
      <c r="H46" s="813"/>
      <c r="I46" s="163">
        <v>34</v>
      </c>
      <c r="J46" s="808"/>
    </row>
    <row r="47" spans="1:10" ht="21" x14ac:dyDescent="0.25">
      <c r="A47" s="656">
        <v>2.1019999999999999</v>
      </c>
      <c r="B47" s="836" t="s">
        <v>1470</v>
      </c>
      <c r="C47" s="680"/>
      <c r="D47" s="508"/>
      <c r="E47" s="814"/>
      <c r="F47" s="817"/>
      <c r="G47" s="504"/>
      <c r="H47" s="813"/>
      <c r="I47" s="163"/>
      <c r="J47" s="808"/>
    </row>
    <row r="48" spans="1:10" ht="31.5" x14ac:dyDescent="0.25">
      <c r="A48" s="657">
        <v>2.1030000000000002</v>
      </c>
      <c r="B48" s="837" t="s">
        <v>1471</v>
      </c>
      <c r="C48" s="680"/>
      <c r="D48" s="508"/>
      <c r="E48" s="814"/>
      <c r="F48" s="817"/>
      <c r="G48" s="504"/>
      <c r="H48" s="813"/>
      <c r="I48" s="163"/>
      <c r="J48" s="808"/>
    </row>
    <row r="49" spans="1:10" ht="42" x14ac:dyDescent="0.25">
      <c r="A49" s="657">
        <v>2.1040000000000001</v>
      </c>
      <c r="B49" s="836" t="s">
        <v>1472</v>
      </c>
      <c r="C49" s="680"/>
      <c r="D49" s="508"/>
      <c r="E49" s="814"/>
      <c r="F49" s="817"/>
      <c r="G49" s="504"/>
      <c r="H49" s="813"/>
      <c r="I49" s="164">
        <v>35</v>
      </c>
      <c r="J49" s="808"/>
    </row>
    <row r="50" spans="1:10" ht="21" x14ac:dyDescent="0.25">
      <c r="A50" s="713" t="s">
        <v>240</v>
      </c>
      <c r="B50" s="838" t="s">
        <v>620</v>
      </c>
      <c r="C50" s="680"/>
      <c r="D50" s="508"/>
      <c r="E50" s="814"/>
      <c r="F50" s="817"/>
      <c r="G50" s="504"/>
      <c r="H50" s="813"/>
      <c r="I50" s="164">
        <v>36</v>
      </c>
      <c r="J50" s="808"/>
    </row>
    <row r="51" spans="1:10" ht="31.5" x14ac:dyDescent="0.25">
      <c r="A51" s="656">
        <v>2.1059999999999999</v>
      </c>
      <c r="B51" s="836" t="s">
        <v>5</v>
      </c>
      <c r="C51" s="680"/>
      <c r="D51" s="508"/>
      <c r="E51" s="814"/>
      <c r="F51" s="817"/>
      <c r="G51" s="504"/>
      <c r="H51" s="813"/>
      <c r="I51" s="164">
        <v>37</v>
      </c>
      <c r="J51" s="808"/>
    </row>
    <row r="52" spans="1:10" ht="31.5" x14ac:dyDescent="0.25">
      <c r="A52" s="657">
        <v>2.1070000000000002</v>
      </c>
      <c r="B52" s="839" t="s">
        <v>56</v>
      </c>
      <c r="C52" s="681"/>
      <c r="D52" s="508"/>
      <c r="E52" s="814"/>
      <c r="F52" s="840"/>
      <c r="G52" s="504"/>
      <c r="H52" s="813"/>
      <c r="I52" s="164">
        <v>38</v>
      </c>
      <c r="J52" s="808"/>
    </row>
    <row r="53" spans="1:10" ht="31.5" x14ac:dyDescent="0.25">
      <c r="A53" s="657">
        <v>2.1080000000000001</v>
      </c>
      <c r="B53" s="836" t="s">
        <v>1473</v>
      </c>
      <c r="C53" s="680"/>
      <c r="D53" s="508"/>
      <c r="E53" s="814"/>
      <c r="F53" s="817"/>
      <c r="G53" s="504"/>
      <c r="H53" s="813"/>
      <c r="I53" s="164">
        <v>39</v>
      </c>
      <c r="J53" s="808"/>
    </row>
    <row r="54" spans="1:10" ht="42" x14ac:dyDescent="0.25">
      <c r="A54" s="657">
        <v>2.109</v>
      </c>
      <c r="B54" s="305" t="s">
        <v>133</v>
      </c>
      <c r="C54" s="233"/>
      <c r="D54" s="508"/>
      <c r="E54" s="814"/>
      <c r="F54" s="817"/>
      <c r="G54" s="504"/>
      <c r="H54" s="813"/>
      <c r="I54" s="164">
        <v>40</v>
      </c>
      <c r="J54" s="808"/>
    </row>
    <row r="55" spans="1:10" ht="21.5" thickBot="1" x14ac:dyDescent="0.3">
      <c r="A55" s="651">
        <v>2.11</v>
      </c>
      <c r="B55" s="841" t="s">
        <v>134</v>
      </c>
      <c r="C55" s="682"/>
      <c r="D55" s="653"/>
      <c r="E55" s="820"/>
      <c r="F55" s="842"/>
      <c r="G55" s="504"/>
      <c r="H55" s="813"/>
      <c r="I55" s="166">
        <v>42</v>
      </c>
      <c r="J55" s="808"/>
    </row>
    <row r="56" spans="1:10" ht="13.5" thickBot="1" x14ac:dyDescent="0.3">
      <c r="A56" s="138">
        <v>2.2000000000000002</v>
      </c>
      <c r="B56" s="363" t="s">
        <v>199</v>
      </c>
      <c r="C56" s="71"/>
      <c r="D56" s="102"/>
      <c r="E56" s="822"/>
      <c r="F56" s="369"/>
      <c r="G56" s="171"/>
      <c r="H56" s="843"/>
      <c r="I56" s="72">
        <v>43</v>
      </c>
      <c r="J56" s="808"/>
    </row>
    <row r="57" spans="1:10" ht="31.5" x14ac:dyDescent="0.25">
      <c r="A57" s="139">
        <v>2.2010000000000001</v>
      </c>
      <c r="B57" s="353" t="s">
        <v>1645</v>
      </c>
      <c r="C57" s="683"/>
      <c r="D57" s="106"/>
      <c r="E57" s="844"/>
      <c r="F57" s="845"/>
      <c r="G57" s="174"/>
      <c r="H57" s="813"/>
      <c r="I57" s="163">
        <v>44</v>
      </c>
      <c r="J57" s="808"/>
    </row>
    <row r="58" spans="1:10" ht="31.5" x14ac:dyDescent="0.25">
      <c r="A58" s="127">
        <v>2.202</v>
      </c>
      <c r="B58" s="353" t="s">
        <v>1474</v>
      </c>
      <c r="C58" s="683"/>
      <c r="D58" s="106"/>
      <c r="E58" s="844"/>
      <c r="F58" s="846"/>
      <c r="G58" s="174"/>
      <c r="H58" s="813"/>
      <c r="I58" s="164">
        <v>45</v>
      </c>
      <c r="J58" s="808"/>
    </row>
    <row r="59" spans="1:10" ht="42" x14ac:dyDescent="0.25">
      <c r="A59" s="714" t="s">
        <v>241</v>
      </c>
      <c r="B59" s="358" t="s">
        <v>1475</v>
      </c>
      <c r="C59" s="684"/>
      <c r="D59" s="106"/>
      <c r="E59" s="844"/>
      <c r="F59" s="846"/>
      <c r="G59" s="174"/>
      <c r="H59" s="813"/>
      <c r="I59" s="164">
        <v>46</v>
      </c>
      <c r="J59" s="808"/>
    </row>
    <row r="60" spans="1:10" ht="21" x14ac:dyDescent="0.25">
      <c r="A60" s="127">
        <v>2.2040000000000002</v>
      </c>
      <c r="B60" s="353" t="s">
        <v>15</v>
      </c>
      <c r="C60" s="683"/>
      <c r="D60" s="106"/>
      <c r="E60" s="844"/>
      <c r="F60" s="846"/>
      <c r="G60" s="174"/>
      <c r="H60" s="813"/>
      <c r="I60" s="164">
        <v>47</v>
      </c>
      <c r="J60" s="808"/>
    </row>
    <row r="61" spans="1:10" ht="31.5" x14ac:dyDescent="0.25">
      <c r="A61" s="127">
        <v>2.2050000000000001</v>
      </c>
      <c r="B61" s="353" t="s">
        <v>10</v>
      </c>
      <c r="C61" s="683"/>
      <c r="D61" s="106"/>
      <c r="E61" s="844"/>
      <c r="F61" s="846"/>
      <c r="G61" s="174"/>
      <c r="H61" s="813"/>
      <c r="I61" s="164">
        <v>48</v>
      </c>
      <c r="J61" s="808"/>
    </row>
    <row r="62" spans="1:10" ht="21" x14ac:dyDescent="0.25">
      <c r="A62" s="126">
        <v>2.206</v>
      </c>
      <c r="B62" s="353" t="s">
        <v>69</v>
      </c>
      <c r="C62" s="683"/>
      <c r="D62" s="106"/>
      <c r="E62" s="844"/>
      <c r="F62" s="846"/>
      <c r="G62" s="174"/>
      <c r="H62" s="813"/>
      <c r="I62" s="164">
        <v>49</v>
      </c>
      <c r="J62" s="808"/>
    </row>
    <row r="63" spans="1:10" ht="21.5" thickBot="1" x14ac:dyDescent="0.3">
      <c r="A63" s="127">
        <v>2.2069999999999999</v>
      </c>
      <c r="B63" s="353" t="s">
        <v>11</v>
      </c>
      <c r="C63" s="683"/>
      <c r="D63" s="106"/>
      <c r="E63" s="844"/>
      <c r="F63" s="846"/>
      <c r="G63" s="174"/>
      <c r="H63" s="813"/>
      <c r="I63" s="164"/>
      <c r="J63" s="808"/>
    </row>
    <row r="64" spans="1:10" ht="32" thickBot="1" x14ac:dyDescent="0.3">
      <c r="A64" s="130">
        <v>3</v>
      </c>
      <c r="B64" s="847" t="s">
        <v>17</v>
      </c>
      <c r="C64" s="685"/>
      <c r="D64" s="848"/>
      <c r="E64" s="848"/>
      <c r="F64" s="847"/>
      <c r="G64" s="171"/>
      <c r="H64" s="843"/>
      <c r="I64" s="72">
        <v>51</v>
      </c>
      <c r="J64" s="808"/>
    </row>
    <row r="65" spans="1:10" ht="31.5" x14ac:dyDescent="0.25">
      <c r="A65" s="655">
        <v>3.101</v>
      </c>
      <c r="B65" s="834" t="s">
        <v>1476</v>
      </c>
      <c r="C65" s="686"/>
      <c r="D65" s="505"/>
      <c r="E65" s="811"/>
      <c r="F65" s="812"/>
      <c r="G65" s="504"/>
      <c r="H65" s="813"/>
      <c r="I65" s="163">
        <v>52</v>
      </c>
      <c r="J65" s="808"/>
    </row>
    <row r="66" spans="1:10" ht="21" x14ac:dyDescent="0.25">
      <c r="A66" s="656">
        <v>3.1019999999999999</v>
      </c>
      <c r="B66" s="839" t="s">
        <v>1477</v>
      </c>
      <c r="C66" s="687"/>
      <c r="D66" s="508"/>
      <c r="E66" s="814"/>
      <c r="F66" s="815"/>
      <c r="G66" s="504"/>
      <c r="H66" s="813"/>
      <c r="I66" s="164">
        <v>53</v>
      </c>
      <c r="J66" s="808"/>
    </row>
    <row r="67" spans="1:10" ht="42" x14ac:dyDescent="0.25">
      <c r="A67" s="657">
        <v>3.1030000000000002</v>
      </c>
      <c r="B67" s="471" t="s">
        <v>1526</v>
      </c>
      <c r="C67" s="688"/>
      <c r="D67" s="508"/>
      <c r="E67" s="814"/>
      <c r="F67" s="815"/>
      <c r="G67" s="504"/>
      <c r="H67" s="813"/>
      <c r="I67" s="164">
        <v>54</v>
      </c>
      <c r="J67" s="808"/>
    </row>
    <row r="68" spans="1:10" ht="32" thickBot="1" x14ac:dyDescent="0.3">
      <c r="A68" s="658">
        <v>3.1040000000000001</v>
      </c>
      <c r="B68" s="841" t="s">
        <v>1646</v>
      </c>
      <c r="C68" s="689"/>
      <c r="D68" s="653"/>
      <c r="E68" s="820"/>
      <c r="F68" s="849"/>
      <c r="G68" s="504"/>
      <c r="H68" s="813"/>
      <c r="I68" s="166">
        <v>55</v>
      </c>
      <c r="J68" s="808"/>
    </row>
    <row r="69" spans="1:10" ht="21.5" thickBot="1" x14ac:dyDescent="0.3">
      <c r="A69" s="130">
        <v>4</v>
      </c>
      <c r="B69" s="847" t="s">
        <v>18</v>
      </c>
      <c r="C69" s="685"/>
      <c r="D69" s="847"/>
      <c r="E69" s="847"/>
      <c r="F69" s="847"/>
      <c r="G69" s="171"/>
      <c r="H69" s="843"/>
      <c r="I69" s="72">
        <v>56</v>
      </c>
      <c r="J69" s="808"/>
    </row>
    <row r="70" spans="1:10" ht="31.5" x14ac:dyDescent="0.25">
      <c r="A70" s="139">
        <v>4.101</v>
      </c>
      <c r="B70" s="376" t="s">
        <v>80</v>
      </c>
      <c r="C70" s="690"/>
      <c r="D70" s="106"/>
      <c r="E70" s="844"/>
      <c r="F70" s="850"/>
      <c r="G70" s="174"/>
      <c r="H70" s="813"/>
      <c r="I70" s="163">
        <v>57</v>
      </c>
      <c r="J70" s="808"/>
    </row>
    <row r="71" spans="1:10" ht="31.5" x14ac:dyDescent="0.25">
      <c r="A71" s="127">
        <v>4.1020000000000003</v>
      </c>
      <c r="B71" s="376" t="s">
        <v>81</v>
      </c>
      <c r="C71" s="690"/>
      <c r="D71" s="106"/>
      <c r="E71" s="844"/>
      <c r="F71" s="846"/>
      <c r="G71" s="174"/>
      <c r="H71" s="813"/>
      <c r="I71" s="164">
        <v>58</v>
      </c>
      <c r="J71" s="808"/>
    </row>
    <row r="72" spans="1:10" ht="21" x14ac:dyDescent="0.25">
      <c r="A72" s="127">
        <v>4.1029999999999998</v>
      </c>
      <c r="B72" s="377" t="s">
        <v>1241</v>
      </c>
      <c r="C72" s="691"/>
      <c r="D72" s="106"/>
      <c r="E72" s="844"/>
      <c r="F72" s="846"/>
      <c r="G72" s="174"/>
      <c r="H72" s="813"/>
      <c r="I72" s="164">
        <v>59</v>
      </c>
      <c r="J72" s="808"/>
    </row>
    <row r="73" spans="1:10" ht="21" x14ac:dyDescent="0.25">
      <c r="A73" s="126">
        <v>4.1040000000000001</v>
      </c>
      <c r="B73" s="334" t="s">
        <v>109</v>
      </c>
      <c r="C73" s="692"/>
      <c r="D73" s="106"/>
      <c r="E73" s="844"/>
      <c r="F73" s="851"/>
      <c r="G73" s="174"/>
      <c r="H73" s="813"/>
      <c r="I73" s="164">
        <v>60</v>
      </c>
      <c r="J73" s="808"/>
    </row>
    <row r="74" spans="1:10" ht="21" x14ac:dyDescent="0.25">
      <c r="A74" s="127">
        <v>4.1050000000000004</v>
      </c>
      <c r="B74" s="373" t="s">
        <v>1478</v>
      </c>
      <c r="C74" s="693"/>
      <c r="D74" s="106"/>
      <c r="E74" s="844"/>
      <c r="F74" s="851"/>
      <c r="G74" s="174"/>
      <c r="H74" s="813"/>
      <c r="I74" s="164">
        <v>61</v>
      </c>
      <c r="J74" s="808"/>
    </row>
    <row r="75" spans="1:10" ht="21" x14ac:dyDescent="0.25">
      <c r="A75" s="126">
        <v>4.1059999999999999</v>
      </c>
      <c r="B75" s="334" t="s">
        <v>110</v>
      </c>
      <c r="C75" s="692"/>
      <c r="D75" s="106"/>
      <c r="E75" s="844"/>
      <c r="F75" s="851"/>
      <c r="G75" s="174"/>
      <c r="H75" s="813"/>
      <c r="I75" s="164">
        <v>62</v>
      </c>
      <c r="J75" s="808"/>
    </row>
    <row r="76" spans="1:10" ht="31.5" x14ac:dyDescent="0.25">
      <c r="A76" s="126">
        <v>4.1070000000000002</v>
      </c>
      <c r="B76" s="334" t="s">
        <v>1479</v>
      </c>
      <c r="C76" s="692"/>
      <c r="D76" s="106"/>
      <c r="E76" s="844"/>
      <c r="F76" s="851"/>
      <c r="G76" s="174"/>
      <c r="H76" s="813"/>
      <c r="I76" s="164">
        <v>63</v>
      </c>
      <c r="J76" s="808"/>
    </row>
    <row r="77" spans="1:10" ht="31.5" x14ac:dyDescent="0.25">
      <c r="A77" s="127">
        <v>4.1079999999999997</v>
      </c>
      <c r="B77" s="333" t="s">
        <v>1242</v>
      </c>
      <c r="C77" s="691"/>
      <c r="D77" s="106"/>
      <c r="E77" s="844"/>
      <c r="F77" s="846"/>
      <c r="G77" s="174"/>
      <c r="H77" s="813"/>
      <c r="I77" s="164">
        <v>64</v>
      </c>
      <c r="J77" s="808"/>
    </row>
    <row r="78" spans="1:10" ht="21" x14ac:dyDescent="0.25">
      <c r="A78" s="126">
        <v>4.109</v>
      </c>
      <c r="B78" s="377" t="s">
        <v>62</v>
      </c>
      <c r="C78" s="691"/>
      <c r="D78" s="106"/>
      <c r="E78" s="844"/>
      <c r="F78" s="846"/>
      <c r="G78" s="174"/>
      <c r="H78" s="813"/>
      <c r="I78" s="164">
        <v>65</v>
      </c>
      <c r="J78" s="808"/>
    </row>
    <row r="79" spans="1:10" ht="21" x14ac:dyDescent="0.25">
      <c r="A79" s="714" t="s">
        <v>1237</v>
      </c>
      <c r="B79" s="378" t="s">
        <v>1480</v>
      </c>
      <c r="C79" s="691"/>
      <c r="D79" s="106"/>
      <c r="E79" s="844"/>
      <c r="F79" s="846"/>
      <c r="G79" s="174"/>
      <c r="H79" s="813"/>
      <c r="I79" s="164">
        <v>66</v>
      </c>
      <c r="J79" s="808"/>
    </row>
    <row r="80" spans="1:10" ht="42.5" thickBot="1" x14ac:dyDescent="0.3">
      <c r="A80" s="131">
        <v>4.1109999999999998</v>
      </c>
      <c r="B80" s="852" t="s">
        <v>123</v>
      </c>
      <c r="C80" s="694" t="s">
        <v>125</v>
      </c>
      <c r="D80" s="106"/>
      <c r="E80" s="844"/>
      <c r="F80" s="853"/>
      <c r="G80" s="174"/>
      <c r="H80" s="813"/>
      <c r="I80" s="166">
        <v>67</v>
      </c>
      <c r="J80" s="808"/>
    </row>
    <row r="81" spans="1:10" x14ac:dyDescent="0.25">
      <c r="A81" s="142"/>
      <c r="B81" s="382" t="s">
        <v>77</v>
      </c>
      <c r="C81" s="381"/>
      <c r="D81" s="98"/>
      <c r="E81" s="854"/>
      <c r="F81" s="855"/>
      <c r="G81" s="171"/>
      <c r="H81" s="843"/>
      <c r="I81" s="94">
        <v>68</v>
      </c>
      <c r="J81" s="808"/>
    </row>
    <row r="82" spans="1:10" ht="13.5" thickBot="1" x14ac:dyDescent="0.3">
      <c r="A82" s="143">
        <v>5</v>
      </c>
      <c r="B82" s="856" t="s">
        <v>19</v>
      </c>
      <c r="C82" s="695"/>
      <c r="D82" s="857"/>
      <c r="E82" s="857"/>
      <c r="F82" s="858"/>
      <c r="G82" s="171"/>
      <c r="H82" s="843"/>
      <c r="I82" s="95">
        <v>69</v>
      </c>
      <c r="J82" s="808"/>
    </row>
    <row r="83" spans="1:10" ht="21" x14ac:dyDescent="0.25">
      <c r="A83" s="715" t="s">
        <v>244</v>
      </c>
      <c r="B83" s="859" t="s">
        <v>111</v>
      </c>
      <c r="C83" s="674"/>
      <c r="D83" s="505"/>
      <c r="E83" s="811"/>
      <c r="F83" s="812"/>
      <c r="G83" s="504"/>
      <c r="H83" s="813"/>
      <c r="I83" s="163">
        <v>70</v>
      </c>
      <c r="J83" s="808"/>
    </row>
    <row r="84" spans="1:10" ht="31.5" x14ac:dyDescent="0.25">
      <c r="A84" s="713" t="s">
        <v>243</v>
      </c>
      <c r="B84" s="317" t="s">
        <v>1647</v>
      </c>
      <c r="C84" s="233"/>
      <c r="D84" s="508"/>
      <c r="E84" s="814"/>
      <c r="F84" s="815"/>
      <c r="G84" s="504"/>
      <c r="H84" s="813"/>
      <c r="I84" s="164">
        <v>71</v>
      </c>
      <c r="J84" s="808"/>
    </row>
    <row r="85" spans="1:10" ht="21" x14ac:dyDescent="0.25">
      <c r="A85" s="712" t="s">
        <v>245</v>
      </c>
      <c r="B85" s="860" t="s">
        <v>156</v>
      </c>
      <c r="C85" s="233" t="s">
        <v>125</v>
      </c>
      <c r="D85" s="508"/>
      <c r="E85" s="814"/>
      <c r="F85" s="817"/>
      <c r="G85" s="504"/>
      <c r="H85" s="813"/>
      <c r="I85" s="164">
        <v>72</v>
      </c>
      <c r="J85" s="808"/>
    </row>
    <row r="86" spans="1:10" ht="21" x14ac:dyDescent="0.25">
      <c r="A86" s="712" t="s">
        <v>246</v>
      </c>
      <c r="B86" s="860" t="s">
        <v>157</v>
      </c>
      <c r="C86" s="233" t="s">
        <v>125</v>
      </c>
      <c r="D86" s="508"/>
      <c r="E86" s="814"/>
      <c r="F86" s="817"/>
      <c r="G86" s="504"/>
      <c r="H86" s="813"/>
      <c r="I86" s="164">
        <v>73</v>
      </c>
      <c r="J86" s="808"/>
    </row>
    <row r="87" spans="1:10" ht="21" x14ac:dyDescent="0.25">
      <c r="A87" s="509">
        <v>5.1050000000000004</v>
      </c>
      <c r="B87" s="471" t="s">
        <v>158</v>
      </c>
      <c r="C87" s="675"/>
      <c r="D87" s="508"/>
      <c r="E87" s="814"/>
      <c r="F87" s="817"/>
      <c r="G87" s="504"/>
      <c r="H87" s="813"/>
      <c r="I87" s="164">
        <v>74</v>
      </c>
      <c r="J87" s="808"/>
    </row>
    <row r="88" spans="1:10" ht="31.5" x14ac:dyDescent="0.25">
      <c r="A88" s="666">
        <v>5.1059999999999999</v>
      </c>
      <c r="B88" s="318" t="s">
        <v>1605</v>
      </c>
      <c r="C88" s="675"/>
      <c r="D88" s="508"/>
      <c r="E88" s="814"/>
      <c r="F88" s="817"/>
      <c r="G88" s="504"/>
      <c r="H88" s="813"/>
      <c r="I88" s="164"/>
      <c r="J88" s="808"/>
    </row>
    <row r="89" spans="1:10" ht="31.5" x14ac:dyDescent="0.25">
      <c r="A89" s="666">
        <v>5.1070000000000002</v>
      </c>
      <c r="B89" s="318" t="s">
        <v>1530</v>
      </c>
      <c r="C89" s="675"/>
      <c r="D89" s="508"/>
      <c r="E89" s="814"/>
      <c r="F89" s="817"/>
      <c r="G89" s="504"/>
      <c r="H89" s="813"/>
      <c r="I89" s="164"/>
      <c r="J89" s="808"/>
    </row>
    <row r="90" spans="1:10" ht="21" x14ac:dyDescent="0.25">
      <c r="A90" s="712" t="s">
        <v>247</v>
      </c>
      <c r="B90" s="317" t="s">
        <v>159</v>
      </c>
      <c r="C90" s="233"/>
      <c r="D90" s="508"/>
      <c r="E90" s="814"/>
      <c r="F90" s="815"/>
      <c r="G90" s="504"/>
      <c r="H90" s="813"/>
      <c r="I90" s="164">
        <v>75</v>
      </c>
      <c r="J90" s="808"/>
    </row>
    <row r="91" spans="1:10" ht="21" x14ac:dyDescent="0.25">
      <c r="A91" s="734" t="s">
        <v>248</v>
      </c>
      <c r="B91" s="482" t="s">
        <v>1656</v>
      </c>
      <c r="C91" s="675"/>
      <c r="D91" s="508"/>
      <c r="E91" s="814"/>
      <c r="F91" s="815"/>
      <c r="G91" s="504"/>
      <c r="H91" s="813"/>
      <c r="I91" s="164">
        <v>76</v>
      </c>
      <c r="J91" s="808"/>
    </row>
    <row r="92" spans="1:10" ht="21" x14ac:dyDescent="0.25">
      <c r="A92" s="712" t="s">
        <v>1175</v>
      </c>
      <c r="B92" s="861" t="s">
        <v>160</v>
      </c>
      <c r="C92" s="675" t="s">
        <v>125</v>
      </c>
      <c r="D92" s="508"/>
      <c r="E92" s="814"/>
      <c r="F92" s="815"/>
      <c r="G92" s="504"/>
      <c r="H92" s="813"/>
      <c r="I92" s="164"/>
      <c r="J92" s="808"/>
    </row>
    <row r="93" spans="1:10" ht="21" x14ac:dyDescent="0.25">
      <c r="A93" s="712" t="s">
        <v>1531</v>
      </c>
      <c r="B93" s="861" t="s">
        <v>161</v>
      </c>
      <c r="C93" s="675" t="s">
        <v>125</v>
      </c>
      <c r="D93" s="508"/>
      <c r="E93" s="814"/>
      <c r="F93" s="815"/>
      <c r="G93" s="504"/>
      <c r="H93" s="813"/>
      <c r="I93" s="164">
        <v>78</v>
      </c>
      <c r="J93" s="808"/>
    </row>
    <row r="94" spans="1:10" ht="31.5" x14ac:dyDescent="0.25">
      <c r="A94" s="712" t="s">
        <v>1532</v>
      </c>
      <c r="B94" s="482" t="s">
        <v>1481</v>
      </c>
      <c r="C94" s="675"/>
      <c r="D94" s="508"/>
      <c r="E94" s="814"/>
      <c r="F94" s="815"/>
      <c r="G94" s="504"/>
      <c r="H94" s="813"/>
      <c r="I94" s="164">
        <v>79</v>
      </c>
      <c r="J94" s="808"/>
    </row>
    <row r="95" spans="1:10" ht="31.5" x14ac:dyDescent="0.25">
      <c r="A95" s="666">
        <v>5.1130000000000004</v>
      </c>
      <c r="B95" s="318" t="s">
        <v>1658</v>
      </c>
      <c r="C95" s="675"/>
      <c r="D95" s="508"/>
      <c r="E95" s="814"/>
      <c r="F95" s="815"/>
      <c r="G95" s="504"/>
      <c r="H95" s="813"/>
      <c r="I95" s="164">
        <v>80</v>
      </c>
      <c r="J95" s="808"/>
    </row>
    <row r="96" spans="1:10" ht="21" x14ac:dyDescent="0.25">
      <c r="A96" s="506">
        <v>5.1139999999999999</v>
      </c>
      <c r="B96" s="315" t="s">
        <v>1659</v>
      </c>
      <c r="C96" s="233"/>
      <c r="D96" s="508"/>
      <c r="E96" s="814"/>
      <c r="F96" s="815"/>
      <c r="G96" s="504"/>
      <c r="H96" s="813"/>
      <c r="I96" s="164">
        <v>81</v>
      </c>
      <c r="J96" s="808"/>
    </row>
    <row r="97" spans="1:10" ht="21" x14ac:dyDescent="0.25">
      <c r="A97" s="666">
        <v>5.1150000000000002</v>
      </c>
      <c r="B97" s="860" t="s">
        <v>162</v>
      </c>
      <c r="C97" s="233" t="s">
        <v>125</v>
      </c>
      <c r="D97" s="508"/>
      <c r="E97" s="814"/>
      <c r="F97" s="815"/>
      <c r="G97" s="504"/>
      <c r="H97" s="813"/>
      <c r="I97" s="164">
        <v>82</v>
      </c>
      <c r="J97" s="808"/>
    </row>
    <row r="98" spans="1:10" ht="21" x14ac:dyDescent="0.25">
      <c r="A98" s="506">
        <v>5.1159999999999997</v>
      </c>
      <c r="B98" s="318" t="s">
        <v>1482</v>
      </c>
      <c r="C98" s="675"/>
      <c r="D98" s="508"/>
      <c r="E98" s="814"/>
      <c r="F98" s="815"/>
      <c r="G98" s="504"/>
      <c r="H98" s="813"/>
      <c r="I98" s="164">
        <v>83</v>
      </c>
      <c r="J98" s="808"/>
    </row>
    <row r="99" spans="1:10" ht="31.5" x14ac:dyDescent="0.25">
      <c r="A99" s="734" t="s">
        <v>249</v>
      </c>
      <c r="B99" s="482" t="s">
        <v>1661</v>
      </c>
      <c r="C99" s="675"/>
      <c r="D99" s="508"/>
      <c r="E99" s="814"/>
      <c r="F99" s="815"/>
      <c r="G99" s="504"/>
      <c r="H99" s="813"/>
      <c r="I99" s="164">
        <v>84</v>
      </c>
      <c r="J99" s="808"/>
    </row>
    <row r="100" spans="1:10" ht="21" x14ac:dyDescent="0.25">
      <c r="A100" s="712" t="s">
        <v>250</v>
      </c>
      <c r="B100" s="860" t="s">
        <v>89</v>
      </c>
      <c r="C100" s="233" t="s">
        <v>125</v>
      </c>
      <c r="D100" s="508"/>
      <c r="E100" s="814"/>
      <c r="F100" s="815"/>
      <c r="G100" s="504"/>
      <c r="H100" s="813"/>
      <c r="I100" s="164">
        <v>85</v>
      </c>
      <c r="J100" s="808"/>
    </row>
    <row r="101" spans="1:10" ht="21" x14ac:dyDescent="0.25">
      <c r="A101" s="712" t="s">
        <v>1533</v>
      </c>
      <c r="B101" s="860" t="s">
        <v>163</v>
      </c>
      <c r="C101" s="233" t="s">
        <v>125</v>
      </c>
      <c r="D101" s="508"/>
      <c r="E101" s="814"/>
      <c r="F101" s="815"/>
      <c r="G101" s="504"/>
      <c r="H101" s="813"/>
      <c r="I101" s="164">
        <v>86</v>
      </c>
      <c r="J101" s="808"/>
    </row>
    <row r="102" spans="1:10" ht="52.5" x14ac:dyDescent="0.25">
      <c r="A102" s="734" t="s">
        <v>1534</v>
      </c>
      <c r="B102" s="862" t="s">
        <v>192</v>
      </c>
      <c r="C102" s="696"/>
      <c r="D102" s="508"/>
      <c r="E102" s="814"/>
      <c r="F102" s="815"/>
      <c r="G102" s="504"/>
      <c r="H102" s="813"/>
      <c r="I102" s="164">
        <v>87</v>
      </c>
      <c r="J102" s="808"/>
    </row>
    <row r="103" spans="1:10" ht="31.5" x14ac:dyDescent="0.25">
      <c r="A103" s="666">
        <v>5.1210000000000004</v>
      </c>
      <c r="B103" s="318" t="s">
        <v>1663</v>
      </c>
      <c r="C103" s="675"/>
      <c r="D103" s="508"/>
      <c r="E103" s="814"/>
      <c r="F103" s="815"/>
      <c r="G103" s="504"/>
      <c r="H103" s="813"/>
      <c r="I103" s="164">
        <v>88</v>
      </c>
      <c r="J103" s="808"/>
    </row>
    <row r="104" spans="1:10" ht="21" x14ac:dyDescent="0.25">
      <c r="A104" s="666">
        <v>5.1219999999999999</v>
      </c>
      <c r="B104" s="860" t="s">
        <v>90</v>
      </c>
      <c r="C104" s="233" t="s">
        <v>125</v>
      </c>
      <c r="D104" s="508"/>
      <c r="E104" s="814"/>
      <c r="F104" s="815"/>
      <c r="G104" s="504"/>
      <c r="H104" s="813"/>
      <c r="I104" s="164">
        <v>89</v>
      </c>
      <c r="J104" s="808"/>
    </row>
    <row r="105" spans="1:10" ht="21" x14ac:dyDescent="0.25">
      <c r="A105" s="666">
        <v>5.1230000000000002</v>
      </c>
      <c r="B105" s="860" t="s">
        <v>135</v>
      </c>
      <c r="C105" s="233" t="s">
        <v>125</v>
      </c>
      <c r="D105" s="508"/>
      <c r="E105" s="814"/>
      <c r="F105" s="815"/>
      <c r="G105" s="504"/>
      <c r="H105" s="813"/>
      <c r="I105" s="164">
        <v>90</v>
      </c>
      <c r="J105" s="808"/>
    </row>
    <row r="106" spans="1:10" ht="31.5" x14ac:dyDescent="0.25">
      <c r="A106" s="666">
        <v>5.1239999999999997</v>
      </c>
      <c r="B106" s="318" t="s">
        <v>1483</v>
      </c>
      <c r="C106" s="675"/>
      <c r="D106" s="508"/>
      <c r="E106" s="814"/>
      <c r="F106" s="815"/>
      <c r="G106" s="504"/>
      <c r="H106" s="813"/>
      <c r="I106" s="164">
        <v>91</v>
      </c>
      <c r="J106" s="808"/>
    </row>
    <row r="107" spans="1:10" ht="42" x14ac:dyDescent="0.25">
      <c r="A107" s="666">
        <v>5.125</v>
      </c>
      <c r="B107" s="318" t="s">
        <v>164</v>
      </c>
      <c r="C107" s="675"/>
      <c r="D107" s="508"/>
      <c r="E107" s="814"/>
      <c r="F107" s="815"/>
      <c r="G107" s="504"/>
      <c r="H107" s="813"/>
      <c r="I107" s="164">
        <v>92</v>
      </c>
      <c r="J107" s="808"/>
    </row>
    <row r="108" spans="1:10" ht="21" x14ac:dyDescent="0.25">
      <c r="A108" s="506">
        <v>5.1260000000000003</v>
      </c>
      <c r="B108" s="305" t="s">
        <v>1484</v>
      </c>
      <c r="C108" s="233"/>
      <c r="D108" s="508"/>
      <c r="E108" s="814"/>
      <c r="F108" s="815"/>
      <c r="G108" s="504"/>
      <c r="H108" s="813"/>
      <c r="I108" s="164">
        <v>93</v>
      </c>
      <c r="J108" s="808"/>
    </row>
    <row r="109" spans="1:10" ht="31.5" x14ac:dyDescent="0.25">
      <c r="A109" s="666">
        <v>5.1269999999999998</v>
      </c>
      <c r="B109" s="305" t="s">
        <v>136</v>
      </c>
      <c r="C109" s="233"/>
      <c r="D109" s="508"/>
      <c r="E109" s="814"/>
      <c r="F109" s="815"/>
      <c r="G109" s="504"/>
      <c r="H109" s="813"/>
      <c r="I109" s="164">
        <v>94</v>
      </c>
      <c r="J109" s="808"/>
    </row>
    <row r="110" spans="1:10" ht="31.5" x14ac:dyDescent="0.25">
      <c r="A110" s="666">
        <v>5.1280000000000001</v>
      </c>
      <c r="B110" s="305" t="s">
        <v>165</v>
      </c>
      <c r="C110" s="233"/>
      <c r="D110" s="508"/>
      <c r="E110" s="814"/>
      <c r="F110" s="815"/>
      <c r="G110" s="504"/>
      <c r="H110" s="813"/>
      <c r="I110" s="164">
        <v>95</v>
      </c>
      <c r="J110" s="808"/>
    </row>
    <row r="111" spans="1:10" ht="21" x14ac:dyDescent="0.25">
      <c r="A111" s="666">
        <v>5.1289999999999996</v>
      </c>
      <c r="B111" s="471" t="s">
        <v>112</v>
      </c>
      <c r="C111" s="675"/>
      <c r="D111" s="508"/>
      <c r="E111" s="814"/>
      <c r="F111" s="815"/>
      <c r="G111" s="504"/>
      <c r="H111" s="813"/>
      <c r="I111" s="164">
        <v>96</v>
      </c>
      <c r="J111" s="808"/>
    </row>
    <row r="112" spans="1:10" ht="31.5" x14ac:dyDescent="0.25">
      <c r="A112" s="712" t="s">
        <v>1535</v>
      </c>
      <c r="B112" s="482" t="s">
        <v>68</v>
      </c>
      <c r="C112" s="675"/>
      <c r="D112" s="508"/>
      <c r="E112" s="814"/>
      <c r="F112" s="815"/>
      <c r="G112" s="504"/>
      <c r="H112" s="813"/>
      <c r="I112" s="164"/>
      <c r="J112" s="808"/>
    </row>
    <row r="113" spans="1:11" ht="42" x14ac:dyDescent="0.25">
      <c r="A113" s="712" t="s">
        <v>1536</v>
      </c>
      <c r="B113" s="317" t="s">
        <v>166</v>
      </c>
      <c r="C113" s="233"/>
      <c r="D113" s="508"/>
      <c r="E113" s="814"/>
      <c r="F113" s="815"/>
      <c r="G113" s="504"/>
      <c r="H113" s="813"/>
      <c r="I113" s="164"/>
      <c r="J113" s="808"/>
    </row>
    <row r="114" spans="1:11" ht="21" x14ac:dyDescent="0.25">
      <c r="A114" s="712" t="s">
        <v>1537</v>
      </c>
      <c r="B114" s="317" t="s">
        <v>1485</v>
      </c>
      <c r="C114" s="233"/>
      <c r="D114" s="508"/>
      <c r="E114" s="814"/>
      <c r="F114" s="817"/>
      <c r="G114" s="504"/>
      <c r="H114" s="813"/>
      <c r="I114" s="164">
        <v>97</v>
      </c>
      <c r="J114" s="808"/>
    </row>
    <row r="115" spans="1:11" ht="31.5" x14ac:dyDescent="0.25">
      <c r="A115" s="666">
        <v>5.133</v>
      </c>
      <c r="B115" s="315" t="s">
        <v>1538</v>
      </c>
      <c r="C115" s="233"/>
      <c r="D115" s="508"/>
      <c r="E115" s="814"/>
      <c r="F115" s="817"/>
      <c r="G115" s="504"/>
      <c r="H115" s="813"/>
      <c r="I115" s="164"/>
      <c r="J115" s="808"/>
    </row>
    <row r="116" spans="1:11" ht="31.5" x14ac:dyDescent="0.25">
      <c r="A116" s="734" t="s">
        <v>1539</v>
      </c>
      <c r="B116" s="320" t="s">
        <v>12</v>
      </c>
      <c r="C116" s="233"/>
      <c r="D116" s="508"/>
      <c r="E116" s="814"/>
      <c r="F116" s="817"/>
      <c r="G116" s="504"/>
      <c r="H116" s="813"/>
      <c r="I116" s="164"/>
      <c r="J116" s="808"/>
    </row>
    <row r="117" spans="1:11" ht="32" thickBot="1" x14ac:dyDescent="0.3">
      <c r="A117" s="716" t="s">
        <v>1540</v>
      </c>
      <c r="B117" s="863" t="s">
        <v>1486</v>
      </c>
      <c r="C117" s="697"/>
      <c r="D117" s="653"/>
      <c r="E117" s="820"/>
      <c r="F117" s="849"/>
      <c r="G117" s="504"/>
      <c r="H117" s="813"/>
      <c r="I117" s="165">
        <v>97</v>
      </c>
      <c r="J117" s="864"/>
      <c r="K117" s="818"/>
    </row>
    <row r="118" spans="1:11" x14ac:dyDescent="0.25">
      <c r="A118" s="142"/>
      <c r="B118" s="419" t="s">
        <v>60</v>
      </c>
      <c r="C118" s="280"/>
      <c r="D118" s="98"/>
      <c r="E118" s="854"/>
      <c r="F118" s="855"/>
      <c r="G118" s="171"/>
      <c r="H118" s="843"/>
      <c r="I118" s="94">
        <v>98</v>
      </c>
      <c r="J118" s="808"/>
    </row>
    <row r="119" spans="1:11" ht="21.5" thickBot="1" x14ac:dyDescent="0.3">
      <c r="A119" s="143">
        <v>6</v>
      </c>
      <c r="B119" s="858" t="s">
        <v>155</v>
      </c>
      <c r="C119" s="698"/>
      <c r="D119" s="865"/>
      <c r="E119" s="865"/>
      <c r="F119" s="858"/>
      <c r="G119" s="171"/>
      <c r="H119" s="843"/>
      <c r="I119" s="95">
        <v>99</v>
      </c>
      <c r="J119" s="808"/>
    </row>
    <row r="120" spans="1:11" ht="31.5" x14ac:dyDescent="0.25">
      <c r="A120" s="650">
        <v>6.101</v>
      </c>
      <c r="B120" s="866" t="s">
        <v>137</v>
      </c>
      <c r="C120" s="699"/>
      <c r="D120" s="505"/>
      <c r="E120" s="811"/>
      <c r="F120" s="835"/>
      <c r="G120" s="504"/>
      <c r="H120" s="813"/>
      <c r="I120" s="163">
        <v>100</v>
      </c>
      <c r="J120" s="808"/>
    </row>
    <row r="121" spans="1:11" ht="21" x14ac:dyDescent="0.25">
      <c r="A121" s="712" t="s">
        <v>251</v>
      </c>
      <c r="B121" s="867" t="s">
        <v>138</v>
      </c>
      <c r="C121" s="681"/>
      <c r="D121" s="508"/>
      <c r="E121" s="814"/>
      <c r="F121" s="817"/>
      <c r="G121" s="504"/>
      <c r="H121" s="813"/>
      <c r="I121" s="164">
        <v>101</v>
      </c>
      <c r="J121" s="808"/>
    </row>
    <row r="122" spans="1:11" ht="32" thickBot="1" x14ac:dyDescent="0.3">
      <c r="A122" s="664">
        <v>6.1029999999999998</v>
      </c>
      <c r="B122" s="473" t="s">
        <v>139</v>
      </c>
      <c r="C122" s="74"/>
      <c r="D122" s="653"/>
      <c r="E122" s="820"/>
      <c r="F122" s="829"/>
      <c r="G122" s="504"/>
      <c r="H122" s="813"/>
      <c r="I122" s="164">
        <v>102</v>
      </c>
      <c r="J122" s="808"/>
    </row>
    <row r="123" spans="1:11" x14ac:dyDescent="0.25">
      <c r="A123" s="142"/>
      <c r="B123" s="419" t="s">
        <v>48</v>
      </c>
      <c r="C123" s="280"/>
      <c r="D123" s="98"/>
      <c r="E123" s="854"/>
      <c r="F123" s="855"/>
      <c r="G123" s="171"/>
      <c r="H123" s="843"/>
      <c r="I123" s="94">
        <v>104</v>
      </c>
      <c r="J123" s="808"/>
    </row>
    <row r="124" spans="1:11" ht="13.5" thickBot="1" x14ac:dyDescent="0.3">
      <c r="A124" s="143">
        <v>7</v>
      </c>
      <c r="B124" s="346" t="s">
        <v>61</v>
      </c>
      <c r="C124" s="695"/>
      <c r="D124" s="857"/>
      <c r="E124" s="857"/>
      <c r="F124" s="857"/>
      <c r="G124" s="868"/>
      <c r="H124" s="798"/>
      <c r="I124" s="95">
        <v>105</v>
      </c>
      <c r="J124" s="808"/>
    </row>
    <row r="125" spans="1:11" ht="21" x14ac:dyDescent="0.25">
      <c r="A125" s="650">
        <v>7.101</v>
      </c>
      <c r="B125" s="869" t="s">
        <v>82</v>
      </c>
      <c r="C125" s="700"/>
      <c r="D125" s="505"/>
      <c r="E125" s="811"/>
      <c r="F125" s="812"/>
      <c r="G125" s="504"/>
      <c r="H125" s="813"/>
      <c r="I125" s="163">
        <v>106</v>
      </c>
      <c r="J125" s="808"/>
    </row>
    <row r="126" spans="1:11" ht="42" x14ac:dyDescent="0.25">
      <c r="A126" s="712" t="s">
        <v>252</v>
      </c>
      <c r="B126" s="482" t="s">
        <v>140</v>
      </c>
      <c r="C126" s="675"/>
      <c r="D126" s="508"/>
      <c r="E126" s="814"/>
      <c r="F126" s="815"/>
      <c r="G126" s="504"/>
      <c r="H126" s="813"/>
      <c r="I126" s="164">
        <v>107</v>
      </c>
      <c r="J126" s="808"/>
    </row>
    <row r="127" spans="1:11" x14ac:dyDescent="0.25">
      <c r="A127" s="713" t="s">
        <v>253</v>
      </c>
      <c r="B127" s="482" t="s">
        <v>170</v>
      </c>
      <c r="C127" s="675"/>
      <c r="D127" s="508"/>
      <c r="E127" s="814"/>
      <c r="F127" s="815"/>
      <c r="G127" s="504"/>
      <c r="H127" s="813"/>
      <c r="I127" s="164"/>
      <c r="J127" s="808"/>
    </row>
    <row r="128" spans="1:11" ht="31.5" x14ac:dyDescent="0.25">
      <c r="A128" s="712" t="s">
        <v>254</v>
      </c>
      <c r="B128" s="317" t="s">
        <v>63</v>
      </c>
      <c r="C128" s="233"/>
      <c r="D128" s="508"/>
      <c r="E128" s="814"/>
      <c r="F128" s="815"/>
      <c r="G128" s="504"/>
      <c r="H128" s="843"/>
      <c r="I128" s="164">
        <v>108</v>
      </c>
      <c r="J128" s="808"/>
    </row>
    <row r="129" spans="1:10" ht="52.5" x14ac:dyDescent="0.25">
      <c r="A129" s="712" t="s">
        <v>255</v>
      </c>
      <c r="B129" s="482" t="s">
        <v>124</v>
      </c>
      <c r="C129" s="675"/>
      <c r="D129" s="508"/>
      <c r="E129" s="814"/>
      <c r="F129" s="815"/>
      <c r="G129" s="504"/>
      <c r="H129" s="843"/>
      <c r="I129" s="164">
        <v>109</v>
      </c>
      <c r="J129" s="808"/>
    </row>
    <row r="130" spans="1:10" ht="31.5" x14ac:dyDescent="0.25">
      <c r="A130" s="712" t="s">
        <v>1174</v>
      </c>
      <c r="B130" s="317" t="s">
        <v>1487</v>
      </c>
      <c r="C130" s="233"/>
      <c r="D130" s="508"/>
      <c r="E130" s="814"/>
      <c r="F130" s="815"/>
      <c r="G130" s="504"/>
      <c r="H130" s="813"/>
      <c r="I130" s="164">
        <v>110</v>
      </c>
      <c r="J130" s="808"/>
    </row>
    <row r="131" spans="1:10" ht="31.5" x14ac:dyDescent="0.25">
      <c r="A131" s="509">
        <v>7.1070000000000002</v>
      </c>
      <c r="B131" s="870" t="s">
        <v>1488</v>
      </c>
      <c r="C131" s="675"/>
      <c r="D131" s="508"/>
      <c r="E131" s="814"/>
      <c r="F131" s="817"/>
      <c r="G131" s="504"/>
      <c r="H131" s="813"/>
      <c r="I131" s="164">
        <v>111</v>
      </c>
      <c r="J131" s="808"/>
    </row>
    <row r="132" spans="1:10" ht="31.5" x14ac:dyDescent="0.25">
      <c r="A132" s="713" t="s">
        <v>1176</v>
      </c>
      <c r="B132" s="482" t="s">
        <v>1489</v>
      </c>
      <c r="C132" s="675"/>
      <c r="D132" s="508"/>
      <c r="E132" s="814"/>
      <c r="F132" s="817"/>
      <c r="G132" s="504"/>
      <c r="H132" s="813"/>
      <c r="I132" s="164">
        <v>112</v>
      </c>
      <c r="J132" s="808"/>
    </row>
    <row r="133" spans="1:10" ht="31.5" x14ac:dyDescent="0.25">
      <c r="A133" s="509">
        <v>7.109</v>
      </c>
      <c r="B133" s="870" t="s">
        <v>1672</v>
      </c>
      <c r="C133" s="675"/>
      <c r="D133" s="508"/>
      <c r="E133" s="814"/>
      <c r="F133" s="817"/>
      <c r="G133" s="504"/>
      <c r="H133" s="813"/>
      <c r="I133" s="164">
        <v>113</v>
      </c>
      <c r="J133" s="808"/>
    </row>
    <row r="134" spans="1:10" ht="31.5" x14ac:dyDescent="0.25">
      <c r="A134" s="660">
        <v>7.11</v>
      </c>
      <c r="B134" s="471" t="s">
        <v>78</v>
      </c>
      <c r="C134" s="675"/>
      <c r="D134" s="508"/>
      <c r="E134" s="814"/>
      <c r="F134" s="817"/>
      <c r="G134" s="504"/>
      <c r="H134" s="813"/>
      <c r="I134" s="164">
        <v>114</v>
      </c>
      <c r="J134" s="808"/>
    </row>
    <row r="135" spans="1:10" ht="21" x14ac:dyDescent="0.25">
      <c r="A135" s="717" t="s">
        <v>1177</v>
      </c>
      <c r="B135" s="482" t="s">
        <v>1490</v>
      </c>
      <c r="C135" s="675"/>
      <c r="D135" s="508"/>
      <c r="E135" s="814"/>
      <c r="F135" s="817"/>
      <c r="G135" s="504"/>
      <c r="H135" s="813"/>
      <c r="I135" s="168"/>
      <c r="J135" s="808"/>
    </row>
    <row r="136" spans="1:10" ht="21.5" thickBot="1" x14ac:dyDescent="0.3">
      <c r="A136" s="656">
        <v>7.1120000000000001</v>
      </c>
      <c r="B136" s="836" t="s">
        <v>141</v>
      </c>
      <c r="C136" s="680"/>
      <c r="D136" s="508"/>
      <c r="E136" s="814"/>
      <c r="F136" s="817"/>
      <c r="G136" s="504"/>
      <c r="H136" s="813"/>
      <c r="I136" s="168"/>
      <c r="J136" s="808"/>
    </row>
    <row r="137" spans="1:10" x14ac:dyDescent="0.25">
      <c r="A137" s="661"/>
      <c r="B137" s="871" t="s">
        <v>167</v>
      </c>
      <c r="C137" s="385"/>
      <c r="D137" s="662"/>
      <c r="E137" s="872"/>
      <c r="F137" s="873"/>
      <c r="G137" s="172"/>
      <c r="H137" s="843"/>
      <c r="I137" s="94">
        <v>129</v>
      </c>
      <c r="J137" s="808"/>
    </row>
    <row r="138" spans="1:10" ht="13.5" thickBot="1" x14ac:dyDescent="0.3">
      <c r="A138" s="663">
        <v>8</v>
      </c>
      <c r="B138" s="874" t="s">
        <v>154</v>
      </c>
      <c r="C138" s="701"/>
      <c r="D138" s="662"/>
      <c r="E138" s="872"/>
      <c r="F138" s="873"/>
      <c r="G138" s="172"/>
      <c r="H138" s="843"/>
      <c r="I138" s="95">
        <v>130</v>
      </c>
      <c r="J138" s="808"/>
    </row>
    <row r="139" spans="1:10" ht="31.5" x14ac:dyDescent="0.25">
      <c r="A139" s="712" t="s">
        <v>256</v>
      </c>
      <c r="B139" s="317" t="s">
        <v>1491</v>
      </c>
      <c r="C139" s="233"/>
      <c r="D139" s="508"/>
      <c r="E139" s="814"/>
      <c r="F139" s="815"/>
      <c r="G139" s="504"/>
      <c r="H139" s="813"/>
      <c r="I139" s="163">
        <v>131</v>
      </c>
      <c r="J139" s="808"/>
    </row>
    <row r="140" spans="1:10" ht="21" x14ac:dyDescent="0.25">
      <c r="A140" s="506">
        <v>8.1020000000000003</v>
      </c>
      <c r="B140" s="318" t="s">
        <v>83</v>
      </c>
      <c r="C140" s="675"/>
      <c r="D140" s="508"/>
      <c r="E140" s="814"/>
      <c r="F140" s="815"/>
      <c r="G140" s="504"/>
      <c r="H140" s="813"/>
      <c r="I140" s="164">
        <v>132</v>
      </c>
      <c r="J140" s="808"/>
    </row>
    <row r="141" spans="1:10" s="818" customFormat="1" ht="31.5" x14ac:dyDescent="0.25">
      <c r="A141" s="712" t="s">
        <v>257</v>
      </c>
      <c r="B141" s="317" t="s">
        <v>855</v>
      </c>
      <c r="C141" s="233"/>
      <c r="D141" s="508"/>
      <c r="E141" s="814"/>
      <c r="F141" s="815"/>
      <c r="G141" s="504"/>
      <c r="H141" s="813"/>
      <c r="I141" s="165">
        <v>133</v>
      </c>
      <c r="J141" s="808"/>
    </row>
    <row r="142" spans="1:10" s="818" customFormat="1" ht="52.5" x14ac:dyDescent="0.25">
      <c r="A142" s="712" t="s">
        <v>258</v>
      </c>
      <c r="B142" s="320" t="s">
        <v>857</v>
      </c>
      <c r="C142" s="233"/>
      <c r="D142" s="508"/>
      <c r="E142" s="814"/>
      <c r="F142" s="815"/>
      <c r="G142" s="504"/>
      <c r="H142" s="813"/>
      <c r="I142" s="165">
        <v>134</v>
      </c>
      <c r="J142" s="808"/>
    </row>
    <row r="143" spans="1:10" ht="31.5" x14ac:dyDescent="0.25">
      <c r="A143" s="712" t="s">
        <v>259</v>
      </c>
      <c r="B143" s="317" t="s">
        <v>1492</v>
      </c>
      <c r="C143" s="233"/>
      <c r="D143" s="508"/>
      <c r="E143" s="814"/>
      <c r="F143" s="815"/>
      <c r="G143" s="504"/>
      <c r="H143" s="813"/>
      <c r="I143" s="164">
        <v>135</v>
      </c>
      <c r="J143" s="808"/>
    </row>
    <row r="144" spans="1:10" ht="21" x14ac:dyDescent="0.25">
      <c r="A144" s="509">
        <v>8.1059999999999999</v>
      </c>
      <c r="B144" s="828" t="s">
        <v>4</v>
      </c>
      <c r="C144" s="233"/>
      <c r="D144" s="508"/>
      <c r="E144" s="814"/>
      <c r="F144" s="817"/>
      <c r="G144" s="504"/>
      <c r="H144" s="813"/>
      <c r="I144" s="164">
        <v>136</v>
      </c>
      <c r="J144" s="808"/>
    </row>
    <row r="145" spans="1:10" ht="21.5" thickBot="1" x14ac:dyDescent="0.3">
      <c r="A145" s="718" t="s">
        <v>1178</v>
      </c>
      <c r="B145" s="863" t="s">
        <v>84</v>
      </c>
      <c r="C145" s="652"/>
      <c r="D145" s="653"/>
      <c r="E145" s="820"/>
      <c r="F145" s="829"/>
      <c r="G145" s="504"/>
      <c r="H145" s="813"/>
      <c r="I145" s="164"/>
      <c r="J145" s="808"/>
    </row>
    <row r="146" spans="1:10" ht="13.5" thickBot="1" x14ac:dyDescent="0.3">
      <c r="A146" s="149"/>
      <c r="B146" s="281" t="s">
        <v>47</v>
      </c>
      <c r="C146" s="280"/>
      <c r="D146" s="831"/>
      <c r="E146" s="854"/>
      <c r="F146" s="832"/>
      <c r="G146" s="174"/>
      <c r="H146" s="813"/>
      <c r="I146" s="72">
        <v>138</v>
      </c>
      <c r="J146" s="808"/>
    </row>
    <row r="147" spans="1:10" ht="13.5" thickBot="1" x14ac:dyDescent="0.3">
      <c r="A147" s="150">
        <v>9</v>
      </c>
      <c r="B147" s="387" t="s">
        <v>153</v>
      </c>
      <c r="C147" s="678"/>
      <c r="D147" s="110"/>
      <c r="E147" s="833"/>
      <c r="F147" s="875"/>
      <c r="G147" s="174"/>
      <c r="H147" s="813"/>
      <c r="I147" s="109"/>
      <c r="J147" s="808"/>
    </row>
    <row r="148" spans="1:10" ht="31.5" x14ac:dyDescent="0.25">
      <c r="A148" s="650">
        <v>9.1010000000000009</v>
      </c>
      <c r="B148" s="876" t="s">
        <v>85</v>
      </c>
      <c r="C148" s="674"/>
      <c r="D148" s="505"/>
      <c r="E148" s="811"/>
      <c r="F148" s="835"/>
      <c r="G148" s="504"/>
      <c r="H148" s="813"/>
      <c r="I148" s="164">
        <v>139</v>
      </c>
      <c r="J148" s="808"/>
    </row>
    <row r="149" spans="1:10" ht="31.5" x14ac:dyDescent="0.25">
      <c r="A149" s="712" t="s">
        <v>260</v>
      </c>
      <c r="B149" s="471" t="s">
        <v>1493</v>
      </c>
      <c r="C149" s="675"/>
      <c r="D149" s="508"/>
      <c r="E149" s="814"/>
      <c r="F149" s="817"/>
      <c r="G149" s="504"/>
      <c r="H149" s="813"/>
      <c r="I149" s="164">
        <v>140</v>
      </c>
      <c r="J149" s="808"/>
    </row>
    <row r="150" spans="1:10" ht="21" x14ac:dyDescent="0.25">
      <c r="A150" s="666">
        <v>9.1029999999999998</v>
      </c>
      <c r="B150" s="318" t="s">
        <v>1542</v>
      </c>
      <c r="C150" s="675"/>
      <c r="D150" s="508"/>
      <c r="E150" s="814"/>
      <c r="F150" s="817"/>
      <c r="G150" s="504"/>
      <c r="H150" s="813"/>
      <c r="I150" s="164"/>
      <c r="J150" s="808"/>
    </row>
    <row r="151" spans="1:10" ht="31.5" x14ac:dyDescent="0.25">
      <c r="A151" s="712" t="s">
        <v>1541</v>
      </c>
      <c r="B151" s="482" t="s">
        <v>50</v>
      </c>
      <c r="C151" s="675"/>
      <c r="D151" s="508"/>
      <c r="E151" s="814"/>
      <c r="F151" s="817"/>
      <c r="G151" s="504"/>
      <c r="H151" s="813"/>
      <c r="I151" s="164">
        <v>141</v>
      </c>
      <c r="J151" s="808"/>
    </row>
    <row r="152" spans="1:10" ht="42" x14ac:dyDescent="0.25">
      <c r="A152" s="713">
        <v>9.1050000000000004</v>
      </c>
      <c r="B152" s="317" t="s">
        <v>1677</v>
      </c>
      <c r="C152" s="233"/>
      <c r="D152" s="508"/>
      <c r="E152" s="814"/>
      <c r="F152" s="817"/>
      <c r="G152" s="504"/>
      <c r="H152" s="813"/>
      <c r="I152" s="164">
        <v>142</v>
      </c>
      <c r="J152" s="808"/>
    </row>
    <row r="153" spans="1:10" ht="21.5" thickBot="1" x14ac:dyDescent="0.3">
      <c r="A153" s="664">
        <v>9.1059999999999999</v>
      </c>
      <c r="B153" s="473" t="s">
        <v>1494</v>
      </c>
      <c r="C153" s="652" t="str">
        <f>IF(Profile!$E$14="X", "X","")</f>
        <v/>
      </c>
      <c r="D153" s="653"/>
      <c r="E153" s="820" t="str">
        <f>IF(Profile!$E$14="X","N/A"," ")</f>
        <v xml:space="preserve"> </v>
      </c>
      <c r="F153" s="821" t="str">
        <f>IF(Profile!$E$14="X","N/A"," ")</f>
        <v xml:space="preserve"> </v>
      </c>
      <c r="G153" s="504"/>
      <c r="H153" s="813"/>
      <c r="I153" s="164">
        <v>143</v>
      </c>
      <c r="J153" s="808"/>
    </row>
    <row r="154" spans="1:10" x14ac:dyDescent="0.25">
      <c r="A154" s="142"/>
      <c r="B154" s="877" t="s">
        <v>59</v>
      </c>
      <c r="C154" s="702"/>
      <c r="D154" s="831"/>
      <c r="E154" s="854"/>
      <c r="F154" s="855"/>
      <c r="G154" s="171"/>
      <c r="H154" s="843"/>
      <c r="I154" s="94">
        <v>116</v>
      </c>
      <c r="J154" s="808"/>
    </row>
    <row r="155" spans="1:10" ht="13.5" thickBot="1" x14ac:dyDescent="0.3">
      <c r="A155" s="152">
        <v>10</v>
      </c>
      <c r="B155" s="429" t="s">
        <v>152</v>
      </c>
      <c r="C155" s="703"/>
      <c r="D155" s="104"/>
      <c r="E155" s="833"/>
      <c r="F155" s="878"/>
      <c r="G155" s="171"/>
      <c r="H155" s="843"/>
      <c r="I155" s="95">
        <v>117</v>
      </c>
      <c r="J155" s="808"/>
    </row>
    <row r="156" spans="1:10" ht="42" x14ac:dyDescent="0.25">
      <c r="A156" s="655">
        <v>10.101000000000001</v>
      </c>
      <c r="B156" s="866" t="s">
        <v>1495</v>
      </c>
      <c r="C156" s="704"/>
      <c r="D156" s="505"/>
      <c r="E156" s="879"/>
      <c r="F156" s="812"/>
      <c r="G156" s="504"/>
      <c r="H156" s="813"/>
      <c r="I156" s="163">
        <v>118</v>
      </c>
      <c r="J156" s="808"/>
    </row>
    <row r="157" spans="1:10" ht="31.5" x14ac:dyDescent="0.25">
      <c r="A157" s="657">
        <v>10.102</v>
      </c>
      <c r="B157" s="836" t="s">
        <v>1496</v>
      </c>
      <c r="C157" s="680"/>
      <c r="D157" s="508"/>
      <c r="E157" s="814"/>
      <c r="F157" s="815"/>
      <c r="G157" s="504"/>
      <c r="H157" s="813"/>
      <c r="I157" s="164">
        <v>119</v>
      </c>
      <c r="J157" s="808"/>
    </row>
    <row r="158" spans="1:10" ht="31.5" x14ac:dyDescent="0.25">
      <c r="A158" s="719" t="s">
        <v>261</v>
      </c>
      <c r="B158" s="838" t="s">
        <v>114</v>
      </c>
      <c r="C158" s="680"/>
      <c r="D158" s="508"/>
      <c r="E158" s="814"/>
      <c r="F158" s="815"/>
      <c r="G158" s="504"/>
      <c r="H158" s="813"/>
      <c r="I158" s="164">
        <v>120</v>
      </c>
      <c r="J158" s="808"/>
    </row>
    <row r="159" spans="1:10" ht="21" x14ac:dyDescent="0.25">
      <c r="A159" s="657">
        <v>10.103999999999999</v>
      </c>
      <c r="B159" s="836" t="s">
        <v>1497</v>
      </c>
      <c r="C159" s="680"/>
      <c r="D159" s="508"/>
      <c r="E159" s="814"/>
      <c r="F159" s="815"/>
      <c r="G159" s="504"/>
      <c r="H159" s="813"/>
      <c r="I159" s="164">
        <v>121</v>
      </c>
      <c r="J159" s="808"/>
    </row>
    <row r="160" spans="1:10" ht="31.5" x14ac:dyDescent="0.25">
      <c r="A160" s="657">
        <v>10.105</v>
      </c>
      <c r="B160" s="836" t="s">
        <v>1498</v>
      </c>
      <c r="C160" s="680"/>
      <c r="D160" s="508"/>
      <c r="E160" s="814"/>
      <c r="F160" s="815"/>
      <c r="G160" s="504"/>
      <c r="H160" s="813"/>
      <c r="I160" s="164">
        <v>122</v>
      </c>
      <c r="J160" s="808"/>
    </row>
    <row r="161" spans="1:10" ht="31.5" x14ac:dyDescent="0.25">
      <c r="A161" s="656">
        <v>10.106</v>
      </c>
      <c r="B161" s="836" t="s">
        <v>1499</v>
      </c>
      <c r="C161" s="680"/>
      <c r="D161" s="508"/>
      <c r="E161" s="814"/>
      <c r="F161" s="815"/>
      <c r="G161" s="504"/>
      <c r="H161" s="813"/>
      <c r="I161" s="164">
        <v>123</v>
      </c>
      <c r="J161" s="808"/>
    </row>
    <row r="162" spans="1:10" ht="21" x14ac:dyDescent="0.25">
      <c r="A162" s="657">
        <v>10.106999999999999</v>
      </c>
      <c r="B162" s="839" t="s">
        <v>1500</v>
      </c>
      <c r="C162" s="681"/>
      <c r="D162" s="508"/>
      <c r="E162" s="814"/>
      <c r="F162" s="815"/>
      <c r="G162" s="504"/>
      <c r="H162" s="813"/>
      <c r="I162" s="164">
        <v>124</v>
      </c>
      <c r="J162" s="808"/>
    </row>
    <row r="163" spans="1:10" ht="21" x14ac:dyDescent="0.25">
      <c r="A163" s="514">
        <v>10.108000000000001</v>
      </c>
      <c r="B163" s="926" t="s">
        <v>1543</v>
      </c>
      <c r="C163" s="681"/>
      <c r="D163" s="508"/>
      <c r="E163" s="814"/>
      <c r="F163" s="815"/>
      <c r="G163" s="504"/>
      <c r="H163" s="813"/>
      <c r="I163" s="164"/>
      <c r="J163" s="808"/>
    </row>
    <row r="164" spans="1:10" ht="42" x14ac:dyDescent="0.25">
      <c r="A164" s="713" t="s">
        <v>262</v>
      </c>
      <c r="B164" s="867" t="s">
        <v>142</v>
      </c>
      <c r="C164" s="681"/>
      <c r="D164" s="508"/>
      <c r="E164" s="814"/>
      <c r="F164" s="815"/>
      <c r="G164" s="504"/>
      <c r="H164" s="813"/>
      <c r="I164" s="164">
        <v>125</v>
      </c>
      <c r="J164" s="808"/>
    </row>
    <row r="165" spans="1:10" ht="31.5" x14ac:dyDescent="0.25">
      <c r="A165" s="713" t="s">
        <v>1238</v>
      </c>
      <c r="B165" s="867" t="s">
        <v>1501</v>
      </c>
      <c r="C165" s="681"/>
      <c r="D165" s="508"/>
      <c r="E165" s="814"/>
      <c r="F165" s="815"/>
      <c r="G165" s="504"/>
      <c r="H165" s="813"/>
      <c r="I165" s="164">
        <v>126</v>
      </c>
      <c r="J165" s="808"/>
    </row>
    <row r="166" spans="1:10" ht="42" x14ac:dyDescent="0.25">
      <c r="A166" s="713" t="s">
        <v>1544</v>
      </c>
      <c r="B166" s="838" t="s">
        <v>1502</v>
      </c>
      <c r="C166" s="680"/>
      <c r="D166" s="508"/>
      <c r="E166" s="814"/>
      <c r="F166" s="815"/>
      <c r="G166" s="504"/>
      <c r="H166" s="813"/>
      <c r="I166" s="164">
        <v>127</v>
      </c>
      <c r="J166" s="808"/>
    </row>
    <row r="167" spans="1:10" ht="31.5" x14ac:dyDescent="0.25">
      <c r="A167" s="656">
        <v>10.112</v>
      </c>
      <c r="B167" s="837" t="s">
        <v>1685</v>
      </c>
      <c r="C167" s="680"/>
      <c r="D167" s="508"/>
      <c r="E167" s="814"/>
      <c r="F167" s="815"/>
      <c r="G167" s="504"/>
      <c r="H167" s="813"/>
      <c r="I167" s="166"/>
      <c r="J167" s="808"/>
    </row>
    <row r="168" spans="1:10" ht="52.5" x14ac:dyDescent="0.25">
      <c r="A168" s="719" t="s">
        <v>1545</v>
      </c>
      <c r="B168" s="838" t="s">
        <v>1503</v>
      </c>
      <c r="C168" s="680"/>
      <c r="D168" s="508"/>
      <c r="E168" s="814"/>
      <c r="F168" s="815"/>
      <c r="G168" s="504"/>
      <c r="H168" s="813"/>
      <c r="I168" s="166"/>
      <c r="J168" s="808"/>
    </row>
    <row r="169" spans="1:10" ht="32" thickBot="1" x14ac:dyDescent="0.3">
      <c r="A169" s="716" t="s">
        <v>1546</v>
      </c>
      <c r="B169" s="880" t="s">
        <v>1504</v>
      </c>
      <c r="C169" s="682"/>
      <c r="D169" s="653"/>
      <c r="E169" s="820"/>
      <c r="F169" s="849"/>
      <c r="G169" s="504"/>
      <c r="H169" s="813"/>
      <c r="I169" s="166">
        <v>128</v>
      </c>
      <c r="J169" s="808"/>
    </row>
    <row r="170" spans="1:10" s="284" customFormat="1" ht="13.5" thickBot="1" x14ac:dyDescent="0.3">
      <c r="A170" s="130">
        <v>11</v>
      </c>
      <c r="B170" s="363" t="s">
        <v>143</v>
      </c>
      <c r="C170" s="71"/>
      <c r="D170" s="105"/>
      <c r="E170" s="822"/>
      <c r="F170" s="823"/>
      <c r="G170" s="174"/>
      <c r="H170" s="813"/>
      <c r="I170" s="72">
        <v>145</v>
      </c>
      <c r="J170" s="808"/>
    </row>
    <row r="171" spans="1:10" s="284" customFormat="1" ht="31.5" x14ac:dyDescent="0.25">
      <c r="A171" s="650">
        <v>11.101000000000001</v>
      </c>
      <c r="B171" s="834" t="s">
        <v>144</v>
      </c>
      <c r="C171" s="686"/>
      <c r="D171" s="505"/>
      <c r="E171" s="811"/>
      <c r="F171" s="812"/>
      <c r="G171" s="504"/>
      <c r="H171" s="813"/>
      <c r="I171" s="164">
        <v>146</v>
      </c>
      <c r="J171" s="808"/>
    </row>
    <row r="172" spans="1:10" ht="31.5" x14ac:dyDescent="0.25">
      <c r="A172" s="509">
        <v>11.102</v>
      </c>
      <c r="B172" s="836" t="s">
        <v>1397</v>
      </c>
      <c r="C172" s="705"/>
      <c r="D172" s="508"/>
      <c r="E172" s="814"/>
      <c r="F172" s="817"/>
      <c r="G172" s="504"/>
      <c r="H172" s="813"/>
      <c r="I172" s="164">
        <v>147</v>
      </c>
      <c r="J172" s="808"/>
    </row>
    <row r="173" spans="1:10" ht="21" x14ac:dyDescent="0.25">
      <c r="A173" s="659">
        <v>11.103</v>
      </c>
      <c r="B173" s="836" t="s">
        <v>145</v>
      </c>
      <c r="C173" s="705"/>
      <c r="D173" s="508"/>
      <c r="E173" s="814"/>
      <c r="F173" s="817"/>
      <c r="G173" s="504"/>
      <c r="H173" s="813"/>
      <c r="I173" s="164">
        <v>148</v>
      </c>
      <c r="J173" s="808"/>
    </row>
    <row r="174" spans="1:10" ht="52.5" x14ac:dyDescent="0.25">
      <c r="A174" s="509">
        <v>11.103999999999999</v>
      </c>
      <c r="B174" s="836" t="s">
        <v>1400</v>
      </c>
      <c r="C174" s="705"/>
      <c r="D174" s="508"/>
      <c r="E174" s="814"/>
      <c r="F174" s="817"/>
      <c r="G174" s="504"/>
      <c r="H174" s="813"/>
      <c r="I174" s="164">
        <v>149</v>
      </c>
      <c r="J174" s="808"/>
    </row>
    <row r="175" spans="1:10" ht="31.5" x14ac:dyDescent="0.25">
      <c r="A175" s="659">
        <v>11.105</v>
      </c>
      <c r="B175" s="836" t="s">
        <v>146</v>
      </c>
      <c r="C175" s="705"/>
      <c r="D175" s="508"/>
      <c r="E175" s="814"/>
      <c r="F175" s="817"/>
      <c r="G175" s="504"/>
      <c r="H175" s="813"/>
      <c r="I175" s="164">
        <v>150</v>
      </c>
      <c r="J175" s="808"/>
    </row>
    <row r="176" spans="1:10" ht="21" x14ac:dyDescent="0.25">
      <c r="A176" s="506">
        <v>11.106</v>
      </c>
      <c r="B176" s="836" t="s">
        <v>147</v>
      </c>
      <c r="C176" s="705"/>
      <c r="D176" s="508"/>
      <c r="E176" s="814"/>
      <c r="F176" s="815"/>
      <c r="G176" s="504"/>
      <c r="H176" s="813"/>
      <c r="I176" s="164">
        <v>151</v>
      </c>
      <c r="J176" s="808"/>
    </row>
    <row r="177" spans="1:10" ht="32" thickBot="1" x14ac:dyDescent="0.3">
      <c r="A177" s="664">
        <v>11.106999999999999</v>
      </c>
      <c r="B177" s="841" t="s">
        <v>1402</v>
      </c>
      <c r="C177" s="689"/>
      <c r="D177" s="653"/>
      <c r="E177" s="820"/>
      <c r="F177" s="849"/>
      <c r="G177" s="504"/>
      <c r="H177" s="813"/>
      <c r="I177" s="164">
        <v>152</v>
      </c>
      <c r="J177" s="808"/>
    </row>
    <row r="178" spans="1:10" x14ac:dyDescent="0.25">
      <c r="A178" s="142"/>
      <c r="B178" s="419" t="s">
        <v>2</v>
      </c>
      <c r="C178" s="280"/>
      <c r="D178" s="98"/>
      <c r="E178" s="854"/>
      <c r="F178" s="855"/>
      <c r="G178" s="171"/>
      <c r="H178" s="843"/>
      <c r="I178" s="94">
        <v>154</v>
      </c>
      <c r="J178" s="808"/>
    </row>
    <row r="179" spans="1:10" ht="21.5" thickBot="1" x14ac:dyDescent="0.3">
      <c r="A179" s="143">
        <v>12</v>
      </c>
      <c r="B179" s="858" t="s">
        <v>23</v>
      </c>
      <c r="C179" s="698"/>
      <c r="D179" s="865"/>
      <c r="E179" s="865"/>
      <c r="F179" s="858"/>
      <c r="G179" s="171"/>
      <c r="H179" s="843"/>
      <c r="I179" s="95">
        <v>155</v>
      </c>
      <c r="J179" s="808"/>
    </row>
    <row r="180" spans="1:10" x14ac:dyDescent="0.25">
      <c r="A180" s="650">
        <v>12.101000000000001</v>
      </c>
      <c r="B180" s="826" t="s">
        <v>3</v>
      </c>
      <c r="C180" s="674"/>
      <c r="D180" s="505"/>
      <c r="E180" s="811"/>
      <c r="F180" s="812"/>
      <c r="G180" s="504"/>
      <c r="H180" s="813"/>
      <c r="I180" s="164">
        <v>156</v>
      </c>
      <c r="J180" s="808"/>
    </row>
    <row r="181" spans="1:10" ht="21" x14ac:dyDescent="0.25">
      <c r="A181" s="506">
        <v>12.102</v>
      </c>
      <c r="B181" s="315" t="s">
        <v>96</v>
      </c>
      <c r="C181" s="233"/>
      <c r="D181" s="508"/>
      <c r="E181" s="814"/>
      <c r="F181" s="815"/>
      <c r="G181" s="504"/>
      <c r="H181" s="813"/>
      <c r="I181" s="164">
        <v>157</v>
      </c>
      <c r="J181" s="808"/>
    </row>
    <row r="182" spans="1:10" ht="31.5" x14ac:dyDescent="0.25">
      <c r="A182" s="712" t="s">
        <v>263</v>
      </c>
      <c r="B182" s="482" t="s">
        <v>86</v>
      </c>
      <c r="C182" s="675"/>
      <c r="D182" s="508"/>
      <c r="E182" s="814"/>
      <c r="F182" s="815"/>
      <c r="G182" s="504"/>
      <c r="H182" s="813"/>
      <c r="I182" s="164">
        <v>158</v>
      </c>
      <c r="J182" s="808"/>
    </row>
    <row r="183" spans="1:10" ht="21" x14ac:dyDescent="0.25">
      <c r="A183" s="506">
        <v>12.103999999999999</v>
      </c>
      <c r="B183" s="305" t="s">
        <v>1505</v>
      </c>
      <c r="C183" s="233"/>
      <c r="D183" s="508"/>
      <c r="E183" s="814"/>
      <c r="F183" s="815"/>
      <c r="G183" s="504"/>
      <c r="H183" s="813"/>
      <c r="I183" s="164">
        <v>159</v>
      </c>
      <c r="J183" s="808"/>
    </row>
    <row r="184" spans="1:10" ht="21" x14ac:dyDescent="0.25">
      <c r="A184" s="509">
        <v>12.105</v>
      </c>
      <c r="B184" s="315" t="s">
        <v>1506</v>
      </c>
      <c r="C184" s="233"/>
      <c r="D184" s="508"/>
      <c r="E184" s="814"/>
      <c r="F184" s="815"/>
      <c r="G184" s="504"/>
      <c r="H184" s="813"/>
      <c r="I184" s="164">
        <v>160</v>
      </c>
      <c r="J184" s="808"/>
    </row>
    <row r="185" spans="1:10" x14ac:dyDescent="0.25">
      <c r="A185" s="509">
        <v>12.106</v>
      </c>
      <c r="B185" s="315" t="s">
        <v>6</v>
      </c>
      <c r="C185" s="233"/>
      <c r="D185" s="508"/>
      <c r="E185" s="814"/>
      <c r="F185" s="815"/>
      <c r="G185" s="504"/>
      <c r="H185" s="813"/>
      <c r="I185" s="165">
        <v>161</v>
      </c>
      <c r="J185" s="808"/>
    </row>
    <row r="186" spans="1:10" ht="21" x14ac:dyDescent="0.25">
      <c r="A186" s="509">
        <v>12.106999999999999</v>
      </c>
      <c r="B186" s="315" t="s">
        <v>7</v>
      </c>
      <c r="C186" s="233"/>
      <c r="D186" s="508"/>
      <c r="E186" s="814"/>
      <c r="F186" s="815"/>
      <c r="G186" s="504"/>
      <c r="H186" s="813"/>
      <c r="I186" s="165">
        <v>162</v>
      </c>
      <c r="J186" s="808"/>
    </row>
    <row r="187" spans="1:10" s="818" customFormat="1" x14ac:dyDescent="0.25">
      <c r="A187" s="509">
        <v>12.108000000000001</v>
      </c>
      <c r="B187" s="315" t="s">
        <v>66</v>
      </c>
      <c r="C187" s="233"/>
      <c r="D187" s="508"/>
      <c r="E187" s="814"/>
      <c r="F187" s="815"/>
      <c r="G187" s="504"/>
      <c r="H187" s="813"/>
      <c r="I187" s="164">
        <v>163</v>
      </c>
      <c r="J187" s="808"/>
    </row>
    <row r="188" spans="1:10" s="818" customFormat="1" ht="42" x14ac:dyDescent="0.25">
      <c r="A188" s="509">
        <v>12.109</v>
      </c>
      <c r="B188" s="315" t="s">
        <v>1414</v>
      </c>
      <c r="C188" s="233"/>
      <c r="D188" s="508"/>
      <c r="E188" s="814"/>
      <c r="F188" s="815"/>
      <c r="G188" s="504"/>
      <c r="H188" s="813"/>
      <c r="I188" s="164">
        <v>164</v>
      </c>
      <c r="J188" s="808"/>
    </row>
    <row r="189" spans="1:10" ht="31.5" x14ac:dyDescent="0.25">
      <c r="A189" s="509">
        <v>12.11</v>
      </c>
      <c r="B189" s="318" t="s">
        <v>1507</v>
      </c>
      <c r="C189" s="675"/>
      <c r="D189" s="508"/>
      <c r="E189" s="814"/>
      <c r="F189" s="815"/>
      <c r="G189" s="504"/>
      <c r="H189" s="813"/>
      <c r="I189" s="164">
        <v>165</v>
      </c>
      <c r="J189" s="808"/>
    </row>
    <row r="190" spans="1:10" ht="52.5" x14ac:dyDescent="0.25">
      <c r="A190" s="712" t="s">
        <v>264</v>
      </c>
      <c r="B190" s="495" t="s">
        <v>1508</v>
      </c>
      <c r="C190" s="706"/>
      <c r="D190" s="508"/>
      <c r="E190" s="814"/>
      <c r="F190" s="815"/>
      <c r="G190" s="504"/>
      <c r="H190" s="813"/>
      <c r="I190" s="164">
        <v>166</v>
      </c>
      <c r="J190" s="808"/>
    </row>
    <row r="191" spans="1:10" ht="21" x14ac:dyDescent="0.25">
      <c r="A191" s="509">
        <v>12.112</v>
      </c>
      <c r="B191" s="305" t="s">
        <v>0</v>
      </c>
      <c r="C191" s="233"/>
      <c r="D191" s="508"/>
      <c r="E191" s="814"/>
      <c r="F191" s="817"/>
      <c r="G191" s="504"/>
      <c r="H191" s="813"/>
      <c r="I191" s="164">
        <v>167</v>
      </c>
      <c r="J191" s="808"/>
    </row>
    <row r="192" spans="1:10" ht="21" x14ac:dyDescent="0.25">
      <c r="A192" s="509">
        <v>12.113</v>
      </c>
      <c r="B192" s="305" t="s">
        <v>1509</v>
      </c>
      <c r="C192" s="233"/>
      <c r="D192" s="508"/>
      <c r="E192" s="814"/>
      <c r="F192" s="817"/>
      <c r="G192" s="504"/>
      <c r="H192" s="813"/>
      <c r="I192" s="164">
        <v>168</v>
      </c>
      <c r="J192" s="808"/>
    </row>
    <row r="193" spans="1:10" ht="21" x14ac:dyDescent="0.25">
      <c r="A193" s="509">
        <v>12.114000000000001</v>
      </c>
      <c r="B193" s="471" t="s">
        <v>1510</v>
      </c>
      <c r="C193" s="675"/>
      <c r="D193" s="508"/>
      <c r="E193" s="814"/>
      <c r="F193" s="817"/>
      <c r="G193" s="504"/>
      <c r="H193" s="813"/>
      <c r="I193" s="164">
        <v>169</v>
      </c>
      <c r="J193" s="808"/>
    </row>
    <row r="194" spans="1:10" ht="21" x14ac:dyDescent="0.25">
      <c r="A194" s="509">
        <v>12.115</v>
      </c>
      <c r="B194" s="305" t="s">
        <v>148</v>
      </c>
      <c r="C194" s="233"/>
      <c r="D194" s="508"/>
      <c r="E194" s="814"/>
      <c r="F194" s="817"/>
      <c r="G194" s="504"/>
      <c r="H194" s="813"/>
      <c r="I194" s="164">
        <v>170</v>
      </c>
      <c r="J194" s="808"/>
    </row>
    <row r="195" spans="1:10" ht="21" x14ac:dyDescent="0.25">
      <c r="A195" s="509">
        <v>12.116</v>
      </c>
      <c r="B195" s="305" t="s">
        <v>67</v>
      </c>
      <c r="C195" s="233"/>
      <c r="D195" s="508"/>
      <c r="E195" s="814"/>
      <c r="F195" s="817"/>
      <c r="G195" s="504"/>
      <c r="H195" s="813"/>
      <c r="I195" s="164">
        <v>171</v>
      </c>
      <c r="J195" s="808"/>
    </row>
    <row r="196" spans="1:10" ht="63" x14ac:dyDescent="0.25">
      <c r="A196" s="509">
        <v>12.117000000000001</v>
      </c>
      <c r="B196" s="305" t="s">
        <v>1511</v>
      </c>
      <c r="C196" s="233"/>
      <c r="D196" s="508"/>
      <c r="E196" s="814"/>
      <c r="F196" s="817"/>
      <c r="G196" s="504"/>
      <c r="H196" s="813"/>
      <c r="I196" s="164">
        <v>172</v>
      </c>
      <c r="J196" s="808"/>
    </row>
    <row r="197" spans="1:10" ht="31.5" x14ac:dyDescent="0.25">
      <c r="A197" s="509">
        <v>12.118</v>
      </c>
      <c r="B197" s="471" t="s">
        <v>1689</v>
      </c>
      <c r="C197" s="675"/>
      <c r="D197" s="508"/>
      <c r="E197" s="814"/>
      <c r="F197" s="881"/>
      <c r="G197" s="504"/>
      <c r="H197" s="813"/>
      <c r="I197" s="164">
        <v>173</v>
      </c>
      <c r="J197" s="808"/>
    </row>
    <row r="198" spans="1:10" ht="21" x14ac:dyDescent="0.25">
      <c r="A198" s="509">
        <v>12.119</v>
      </c>
      <c r="B198" s="305" t="s">
        <v>1512</v>
      </c>
      <c r="C198" s="233"/>
      <c r="D198" s="508"/>
      <c r="E198" s="814"/>
      <c r="F198" s="817"/>
      <c r="G198" s="504"/>
      <c r="H198" s="813"/>
      <c r="I198" s="164">
        <v>174</v>
      </c>
      <c r="J198" s="808"/>
    </row>
    <row r="199" spans="1:10" ht="21" x14ac:dyDescent="0.25">
      <c r="A199" s="509">
        <v>12.12</v>
      </c>
      <c r="B199" s="305" t="s">
        <v>1690</v>
      </c>
      <c r="C199" s="233"/>
      <c r="D199" s="508"/>
      <c r="E199" s="814"/>
      <c r="F199" s="817"/>
      <c r="G199" s="504"/>
      <c r="H199" s="813"/>
      <c r="I199" s="164">
        <v>175</v>
      </c>
      <c r="J199" s="808"/>
    </row>
    <row r="200" spans="1:10" ht="21" x14ac:dyDescent="0.25">
      <c r="A200" s="506">
        <v>12.121</v>
      </c>
      <c r="B200" s="305" t="s">
        <v>1513</v>
      </c>
      <c r="C200" s="233"/>
      <c r="D200" s="508"/>
      <c r="E200" s="814"/>
      <c r="F200" s="817"/>
      <c r="G200" s="504"/>
      <c r="H200" s="813"/>
      <c r="I200" s="164">
        <v>176</v>
      </c>
      <c r="J200" s="808"/>
    </row>
    <row r="201" spans="1:10" ht="21" x14ac:dyDescent="0.25">
      <c r="A201" s="509">
        <v>12.122</v>
      </c>
      <c r="B201" s="305" t="s">
        <v>8</v>
      </c>
      <c r="C201" s="233"/>
      <c r="D201" s="508"/>
      <c r="E201" s="814"/>
      <c r="F201" s="817"/>
      <c r="G201" s="504"/>
      <c r="H201" s="813"/>
      <c r="I201" s="164">
        <v>177</v>
      </c>
      <c r="J201" s="808"/>
    </row>
    <row r="202" spans="1:10" ht="21" x14ac:dyDescent="0.25">
      <c r="A202" s="509">
        <v>12.122999999999999</v>
      </c>
      <c r="B202" s="305" t="s">
        <v>1</v>
      </c>
      <c r="C202" s="233"/>
      <c r="D202" s="508"/>
      <c r="E202" s="814"/>
      <c r="F202" s="817"/>
      <c r="G202" s="504"/>
      <c r="H202" s="813"/>
      <c r="I202" s="164">
        <v>178</v>
      </c>
      <c r="J202" s="808"/>
    </row>
    <row r="203" spans="1:10" ht="42" x14ac:dyDescent="0.25">
      <c r="A203" s="506">
        <v>12.124000000000001</v>
      </c>
      <c r="B203" s="305" t="s">
        <v>1514</v>
      </c>
      <c r="C203" s="233"/>
      <c r="D203" s="508"/>
      <c r="E203" s="814"/>
      <c r="F203" s="817"/>
      <c r="G203" s="504"/>
      <c r="H203" s="813"/>
      <c r="I203" s="164">
        <v>179</v>
      </c>
      <c r="J203" s="808"/>
    </row>
    <row r="204" spans="1:10" ht="21" x14ac:dyDescent="0.25">
      <c r="A204" s="509">
        <v>12.125</v>
      </c>
      <c r="B204" s="305" t="s">
        <v>1515</v>
      </c>
      <c r="C204" s="233"/>
      <c r="D204" s="508"/>
      <c r="E204" s="814"/>
      <c r="F204" s="815"/>
      <c r="G204" s="504"/>
      <c r="H204" s="813"/>
      <c r="I204" s="166"/>
      <c r="J204" s="808"/>
    </row>
    <row r="205" spans="1:10" ht="42" x14ac:dyDescent="0.25">
      <c r="A205" s="506">
        <v>12.125999999999999</v>
      </c>
      <c r="B205" s="882" t="s">
        <v>1691</v>
      </c>
      <c r="C205" s="706"/>
      <c r="D205" s="508"/>
      <c r="E205" s="814"/>
      <c r="F205" s="815"/>
      <c r="G205" s="504"/>
      <c r="H205" s="813"/>
      <c r="I205" s="166"/>
      <c r="J205" s="808"/>
    </row>
    <row r="206" spans="1:10" ht="32" thickBot="1" x14ac:dyDescent="0.3">
      <c r="A206" s="720" t="s">
        <v>1179</v>
      </c>
      <c r="B206" s="883" t="s">
        <v>1516</v>
      </c>
      <c r="C206" s="707"/>
      <c r="D206" s="653"/>
      <c r="E206" s="820"/>
      <c r="F206" s="849"/>
      <c r="G206" s="504"/>
      <c r="H206" s="813"/>
      <c r="I206" s="166"/>
      <c r="J206" s="808"/>
    </row>
    <row r="207" spans="1:10" ht="13.5" thickBot="1" x14ac:dyDescent="0.3">
      <c r="A207" s="130">
        <v>13</v>
      </c>
      <c r="B207" s="363" t="s">
        <v>24</v>
      </c>
      <c r="C207" s="708"/>
      <c r="D207" s="103"/>
      <c r="E207" s="884"/>
      <c r="F207" s="847"/>
      <c r="G207" s="171"/>
      <c r="H207" s="843"/>
      <c r="I207" s="72">
        <v>182</v>
      </c>
      <c r="J207" s="808"/>
    </row>
    <row r="208" spans="1:10" s="818" customFormat="1" ht="42" x14ac:dyDescent="0.25">
      <c r="A208" s="715" t="s">
        <v>265</v>
      </c>
      <c r="B208" s="885" t="s">
        <v>1517</v>
      </c>
      <c r="C208" s="700"/>
      <c r="D208" s="505"/>
      <c r="E208" s="811"/>
      <c r="F208" s="812"/>
      <c r="G208" s="504"/>
      <c r="H208" s="843"/>
      <c r="I208" s="167">
        <v>183</v>
      </c>
      <c r="J208" s="808"/>
    </row>
    <row r="209" spans="1:10" ht="42" x14ac:dyDescent="0.25">
      <c r="A209" s="506">
        <v>13.102</v>
      </c>
      <c r="B209" s="471" t="s">
        <v>87</v>
      </c>
      <c r="C209" s="675"/>
      <c r="D209" s="508"/>
      <c r="E209" s="814"/>
      <c r="F209" s="817"/>
      <c r="G209" s="504"/>
      <c r="H209" s="813"/>
      <c r="I209" s="164">
        <v>184</v>
      </c>
      <c r="J209" s="808"/>
    </row>
    <row r="210" spans="1:10" ht="31.5" x14ac:dyDescent="0.25">
      <c r="A210" s="509">
        <v>13.103</v>
      </c>
      <c r="B210" s="471" t="s">
        <v>1070</v>
      </c>
      <c r="C210" s="675"/>
      <c r="D210" s="508"/>
      <c r="E210" s="814"/>
      <c r="F210" s="817"/>
      <c r="G210" s="504"/>
      <c r="H210" s="813"/>
      <c r="I210" s="164">
        <v>185</v>
      </c>
      <c r="J210" s="808"/>
    </row>
    <row r="211" spans="1:10" ht="21" x14ac:dyDescent="0.25">
      <c r="A211" s="509">
        <v>13.103999999999999</v>
      </c>
      <c r="B211" s="305" t="s">
        <v>32</v>
      </c>
      <c r="C211" s="233"/>
      <c r="D211" s="508"/>
      <c r="E211" s="814"/>
      <c r="F211" s="817"/>
      <c r="G211" s="504"/>
      <c r="H211" s="813"/>
      <c r="I211" s="164">
        <v>186</v>
      </c>
      <c r="J211" s="808"/>
    </row>
    <row r="212" spans="1:10" ht="42" x14ac:dyDescent="0.25">
      <c r="A212" s="713" t="s">
        <v>266</v>
      </c>
      <c r="B212" s="482" t="s">
        <v>1692</v>
      </c>
      <c r="C212" s="675"/>
      <c r="D212" s="508"/>
      <c r="E212" s="814"/>
      <c r="F212" s="817"/>
      <c r="G212" s="504"/>
      <c r="H212" s="813"/>
      <c r="I212" s="168"/>
      <c r="J212" s="808"/>
    </row>
    <row r="213" spans="1:10" ht="31.5" x14ac:dyDescent="0.25">
      <c r="A213" s="712" t="s">
        <v>267</v>
      </c>
      <c r="B213" s="317" t="s">
        <v>1518</v>
      </c>
      <c r="C213" s="233"/>
      <c r="D213" s="508"/>
      <c r="E213" s="814"/>
      <c r="F213" s="817"/>
      <c r="G213" s="504"/>
      <c r="H213" s="813"/>
      <c r="I213" s="168"/>
      <c r="J213" s="808"/>
    </row>
    <row r="214" spans="1:10" ht="21" x14ac:dyDescent="0.25">
      <c r="A214" s="512">
        <v>13.106999999999999</v>
      </c>
      <c r="B214" s="828" t="s">
        <v>1519</v>
      </c>
      <c r="C214" s="233"/>
      <c r="D214" s="508"/>
      <c r="E214" s="814"/>
      <c r="F214" s="886"/>
      <c r="G214" s="504"/>
      <c r="H214" s="813"/>
      <c r="I214" s="168">
        <v>187</v>
      </c>
      <c r="J214" s="808"/>
    </row>
    <row r="215" spans="1:10" ht="31.5" x14ac:dyDescent="0.25">
      <c r="A215" s="514">
        <v>13.108000000000001</v>
      </c>
      <c r="B215" s="315" t="s">
        <v>1520</v>
      </c>
      <c r="C215" s="233"/>
      <c r="D215" s="515"/>
      <c r="E215" s="887"/>
      <c r="F215" s="888"/>
      <c r="G215" s="504"/>
      <c r="H215" s="813"/>
      <c r="I215" s="168"/>
      <c r="J215" s="808"/>
    </row>
    <row r="216" spans="1:10" ht="42.5" thickBot="1" x14ac:dyDescent="0.3">
      <c r="A216" s="516">
        <v>13.109</v>
      </c>
      <c r="B216" s="479" t="s">
        <v>1173</v>
      </c>
      <c r="C216" s="652"/>
      <c r="D216" s="517"/>
      <c r="E216" s="889"/>
      <c r="F216" s="890"/>
      <c r="G216" s="504"/>
      <c r="H216" s="813"/>
      <c r="I216" s="168"/>
      <c r="J216" s="808"/>
    </row>
    <row r="217" spans="1:10" x14ac:dyDescent="0.25">
      <c r="A217" s="142"/>
      <c r="B217" s="419" t="s">
        <v>33</v>
      </c>
      <c r="C217" s="280"/>
      <c r="D217" s="98"/>
      <c r="E217" s="854"/>
      <c r="F217" s="855"/>
      <c r="G217" s="171"/>
      <c r="H217" s="843"/>
      <c r="I217" s="94">
        <v>188</v>
      </c>
      <c r="J217" s="808"/>
    </row>
    <row r="218" spans="1:10" ht="13.5" thickBot="1" x14ac:dyDescent="0.3">
      <c r="A218" s="143">
        <v>14</v>
      </c>
      <c r="B218" s="387" t="s">
        <v>25</v>
      </c>
      <c r="C218" s="678"/>
      <c r="D218" s="99"/>
      <c r="E218" s="833"/>
      <c r="F218" s="858"/>
      <c r="G218" s="171"/>
      <c r="H218" s="843"/>
      <c r="I218" s="95">
        <v>189</v>
      </c>
      <c r="J218" s="808"/>
    </row>
    <row r="219" spans="1:10" ht="42" x14ac:dyDescent="0.25">
      <c r="A219" s="715" t="s">
        <v>268</v>
      </c>
      <c r="B219" s="859" t="s">
        <v>1521</v>
      </c>
      <c r="C219" s="674"/>
      <c r="D219" s="668"/>
      <c r="E219" s="811"/>
      <c r="F219" s="812"/>
      <c r="G219" s="504"/>
      <c r="H219" s="813"/>
      <c r="I219" s="163">
        <v>190</v>
      </c>
      <c r="J219" s="808"/>
    </row>
    <row r="220" spans="1:10" ht="42" x14ac:dyDescent="0.25">
      <c r="A220" s="712" t="s">
        <v>269</v>
      </c>
      <c r="B220" s="482" t="s">
        <v>168</v>
      </c>
      <c r="C220" s="675"/>
      <c r="D220" s="515"/>
      <c r="E220" s="814"/>
      <c r="F220" s="815"/>
      <c r="G220" s="504"/>
      <c r="H220" s="813"/>
      <c r="I220" s="164">
        <v>191</v>
      </c>
      <c r="J220" s="808"/>
    </row>
    <row r="221" spans="1:10" ht="31.5" x14ac:dyDescent="0.25">
      <c r="A221" s="659">
        <v>14.103</v>
      </c>
      <c r="B221" s="305" t="s">
        <v>34</v>
      </c>
      <c r="C221" s="233"/>
      <c r="D221" s="515"/>
      <c r="E221" s="814"/>
      <c r="F221" s="817"/>
      <c r="G221" s="504"/>
      <c r="H221" s="813"/>
      <c r="I221" s="164">
        <v>192</v>
      </c>
      <c r="J221" s="808"/>
    </row>
    <row r="222" spans="1:10" ht="21" x14ac:dyDescent="0.25">
      <c r="A222" s="506">
        <v>14.103999999999999</v>
      </c>
      <c r="B222" s="305" t="s">
        <v>1693</v>
      </c>
      <c r="C222" s="233"/>
      <c r="D222" s="515"/>
      <c r="E222" s="814"/>
      <c r="F222" s="817"/>
      <c r="G222" s="504"/>
      <c r="H222" s="813"/>
      <c r="I222" s="164">
        <v>193</v>
      </c>
      <c r="J222" s="808"/>
    </row>
    <row r="223" spans="1:10" ht="21.5" thickBot="1" x14ac:dyDescent="0.3">
      <c r="A223" s="664">
        <v>14.105</v>
      </c>
      <c r="B223" s="891" t="s">
        <v>1522</v>
      </c>
      <c r="C223" s="697"/>
      <c r="D223" s="517"/>
      <c r="E223" s="820"/>
      <c r="F223" s="829"/>
      <c r="G223" s="504"/>
      <c r="H223" s="813"/>
      <c r="I223" s="166">
        <v>194</v>
      </c>
      <c r="J223" s="808"/>
    </row>
    <row r="224" spans="1:10" x14ac:dyDescent="0.25">
      <c r="A224" s="142"/>
      <c r="B224" s="419" t="s">
        <v>35</v>
      </c>
      <c r="C224" s="280"/>
      <c r="D224" s="98"/>
      <c r="E224" s="854"/>
      <c r="F224" s="855"/>
      <c r="G224" s="171"/>
      <c r="H224" s="843"/>
      <c r="I224" s="94">
        <v>195</v>
      </c>
      <c r="J224" s="808"/>
    </row>
    <row r="225" spans="1:10" ht="13.5" thickBot="1" x14ac:dyDescent="0.3">
      <c r="A225" s="143">
        <v>15</v>
      </c>
      <c r="B225" s="856" t="s">
        <v>26</v>
      </c>
      <c r="C225" s="695"/>
      <c r="D225" s="857"/>
      <c r="E225" s="857"/>
      <c r="F225" s="858"/>
      <c r="G225" s="171"/>
      <c r="H225" s="843"/>
      <c r="I225" s="95">
        <v>196</v>
      </c>
      <c r="J225" s="808"/>
    </row>
    <row r="226" spans="1:10" ht="42" x14ac:dyDescent="0.25">
      <c r="A226" s="715" t="s">
        <v>270</v>
      </c>
      <c r="B226" s="859" t="s">
        <v>13</v>
      </c>
      <c r="C226" s="674"/>
      <c r="D226" s="505"/>
      <c r="E226" s="811"/>
      <c r="F226" s="812"/>
      <c r="G226" s="504"/>
      <c r="H226" s="813"/>
      <c r="I226" s="163">
        <v>197</v>
      </c>
      <c r="J226" s="808"/>
    </row>
    <row r="227" spans="1:10" ht="31.5" x14ac:dyDescent="0.25">
      <c r="A227" s="506">
        <v>15.102</v>
      </c>
      <c r="B227" s="305" t="s">
        <v>9</v>
      </c>
      <c r="C227" s="233"/>
      <c r="D227" s="508"/>
      <c r="E227" s="814"/>
      <c r="F227" s="817"/>
      <c r="G227" s="504"/>
      <c r="H227" s="813"/>
      <c r="I227" s="164">
        <v>198</v>
      </c>
      <c r="J227" s="808"/>
    </row>
    <row r="228" spans="1:10" ht="32" thickBot="1" x14ac:dyDescent="0.3">
      <c r="A228" s="651">
        <v>15.103</v>
      </c>
      <c r="B228" s="891" t="s">
        <v>1523</v>
      </c>
      <c r="C228" s="697"/>
      <c r="D228" s="653"/>
      <c r="E228" s="820"/>
      <c r="F228" s="829"/>
      <c r="G228" s="504"/>
      <c r="H228" s="813"/>
      <c r="I228" s="166">
        <v>199</v>
      </c>
      <c r="J228" s="808"/>
    </row>
    <row r="229" spans="1:10" ht="13.5" thickBot="1" x14ac:dyDescent="0.3">
      <c r="A229" s="130">
        <v>16</v>
      </c>
      <c r="B229" s="892" t="s">
        <v>27</v>
      </c>
      <c r="C229" s="708"/>
      <c r="D229" s="893"/>
      <c r="E229" s="893"/>
      <c r="F229" s="847"/>
      <c r="G229" s="171"/>
      <c r="H229" s="843"/>
      <c r="I229" s="97">
        <v>200</v>
      </c>
      <c r="J229" s="808"/>
    </row>
    <row r="230" spans="1:10" ht="42" x14ac:dyDescent="0.25">
      <c r="A230" s="650">
        <v>16.100999999999999</v>
      </c>
      <c r="B230" s="826" t="s">
        <v>149</v>
      </c>
      <c r="C230" s="674"/>
      <c r="D230" s="505"/>
      <c r="E230" s="811"/>
      <c r="F230" s="812"/>
      <c r="G230" s="504"/>
      <c r="H230" s="813"/>
      <c r="I230" s="163">
        <v>201</v>
      </c>
      <c r="J230" s="808"/>
    </row>
    <row r="231" spans="1:10" ht="42" x14ac:dyDescent="0.25">
      <c r="A231" s="506">
        <v>16.102</v>
      </c>
      <c r="B231" s="318" t="s">
        <v>57</v>
      </c>
      <c r="C231" s="675"/>
      <c r="D231" s="508"/>
      <c r="E231" s="814"/>
      <c r="F231" s="815"/>
      <c r="G231" s="504"/>
      <c r="H231" s="813"/>
      <c r="I231" s="163">
        <v>202</v>
      </c>
      <c r="J231" s="808"/>
    </row>
    <row r="232" spans="1:10" ht="31.5" x14ac:dyDescent="0.25">
      <c r="A232" s="659">
        <v>16.103000000000002</v>
      </c>
      <c r="B232" s="471" t="s">
        <v>88</v>
      </c>
      <c r="C232" s="688"/>
      <c r="D232" s="508"/>
      <c r="E232" s="814"/>
      <c r="F232" s="817"/>
      <c r="G232" s="504"/>
      <c r="H232" s="813"/>
      <c r="I232" s="164">
        <v>203</v>
      </c>
      <c r="J232" s="808"/>
    </row>
    <row r="233" spans="1:10" s="895" customFormat="1" ht="32" thickBot="1" x14ac:dyDescent="0.3">
      <c r="A233" s="664">
        <v>16.103999999999999</v>
      </c>
      <c r="B233" s="891" t="s">
        <v>58</v>
      </c>
      <c r="C233" s="709"/>
      <c r="D233" s="653"/>
      <c r="E233" s="820"/>
      <c r="F233" s="829"/>
      <c r="G233" s="504"/>
      <c r="H233" s="894"/>
      <c r="I233" s="169">
        <v>204</v>
      </c>
      <c r="J233" s="808"/>
    </row>
    <row r="234" spans="1:10" x14ac:dyDescent="0.25">
      <c r="A234" s="142"/>
      <c r="B234" s="419" t="s">
        <v>29</v>
      </c>
      <c r="C234" s="280"/>
      <c r="D234" s="98"/>
      <c r="E234" s="854"/>
      <c r="F234" s="855"/>
      <c r="G234" s="171"/>
      <c r="H234" s="843"/>
      <c r="I234" s="94">
        <v>205</v>
      </c>
      <c r="J234" s="808"/>
    </row>
    <row r="235" spans="1:10" ht="13.5" thickBot="1" x14ac:dyDescent="0.3">
      <c r="A235" s="143">
        <v>17</v>
      </c>
      <c r="B235" s="387" t="s">
        <v>28</v>
      </c>
      <c r="C235" s="673"/>
      <c r="D235" s="99"/>
      <c r="E235" s="833"/>
      <c r="F235" s="858"/>
      <c r="G235" s="171"/>
      <c r="H235" s="843"/>
      <c r="I235" s="95">
        <v>206</v>
      </c>
      <c r="J235" s="808"/>
    </row>
    <row r="236" spans="1:10" ht="21" x14ac:dyDescent="0.25">
      <c r="A236" s="665">
        <v>17.100999999999999</v>
      </c>
      <c r="B236" s="810" t="s">
        <v>150</v>
      </c>
      <c r="C236" s="710"/>
      <c r="D236" s="505"/>
      <c r="E236" s="811"/>
      <c r="F236" s="812"/>
      <c r="G236" s="504"/>
      <c r="H236" s="813"/>
      <c r="I236" s="164">
        <v>207</v>
      </c>
      <c r="J236" s="808"/>
    </row>
    <row r="237" spans="1:10" ht="31.5" x14ac:dyDescent="0.25">
      <c r="A237" s="506">
        <v>17.102</v>
      </c>
      <c r="B237" s="305" t="s">
        <v>171</v>
      </c>
      <c r="C237" s="60"/>
      <c r="D237" s="508"/>
      <c r="E237" s="814"/>
      <c r="F237" s="815"/>
      <c r="G237" s="504"/>
      <c r="H237" s="813"/>
      <c r="I237" s="164">
        <v>208</v>
      </c>
      <c r="J237" s="808"/>
    </row>
    <row r="238" spans="1:10" ht="21" x14ac:dyDescent="0.25">
      <c r="A238" s="506">
        <v>17.103000000000002</v>
      </c>
      <c r="B238" s="305" t="s">
        <v>31</v>
      </c>
      <c r="C238" s="60"/>
      <c r="D238" s="508"/>
      <c r="E238" s="814"/>
      <c r="F238" s="815"/>
      <c r="G238" s="504"/>
      <c r="H238" s="813"/>
      <c r="I238" s="164">
        <v>209</v>
      </c>
      <c r="J238" s="808"/>
    </row>
    <row r="239" spans="1:10" x14ac:dyDescent="0.25">
      <c r="A239" s="506">
        <v>17.103999999999999</v>
      </c>
      <c r="B239" s="305" t="s">
        <v>94</v>
      </c>
      <c r="C239" s="60"/>
      <c r="D239" s="508"/>
      <c r="E239" s="814"/>
      <c r="F239" s="815"/>
      <c r="G239" s="504"/>
      <c r="H239" s="813"/>
      <c r="I239" s="164">
        <v>210</v>
      </c>
      <c r="J239" s="808"/>
    </row>
    <row r="240" spans="1:10" ht="52.5" x14ac:dyDescent="0.25">
      <c r="A240" s="506">
        <v>17.105</v>
      </c>
      <c r="B240" s="305" t="s">
        <v>95</v>
      </c>
      <c r="C240" s="60"/>
      <c r="D240" s="508"/>
      <c r="E240" s="814"/>
      <c r="F240" s="815"/>
      <c r="G240" s="504"/>
      <c r="H240" s="813"/>
      <c r="I240" s="164">
        <v>211</v>
      </c>
      <c r="J240" s="808"/>
    </row>
    <row r="241" spans="1:10" ht="42" x14ac:dyDescent="0.25">
      <c r="A241" s="509">
        <v>17.106000000000002</v>
      </c>
      <c r="B241" s="305" t="s">
        <v>1524</v>
      </c>
      <c r="C241" s="60"/>
      <c r="D241" s="508"/>
      <c r="E241" s="814"/>
      <c r="F241" s="815"/>
      <c r="G241" s="504"/>
      <c r="H241" s="813"/>
      <c r="I241" s="164">
        <v>212</v>
      </c>
      <c r="J241" s="808"/>
    </row>
    <row r="242" spans="1:10" ht="31.5" x14ac:dyDescent="0.25">
      <c r="A242" s="666">
        <v>17.106999999999999</v>
      </c>
      <c r="B242" s="315" t="s">
        <v>30</v>
      </c>
      <c r="C242" s="233"/>
      <c r="D242" s="515"/>
      <c r="E242" s="887"/>
      <c r="F242" s="815"/>
      <c r="G242" s="504"/>
      <c r="H242" s="813"/>
      <c r="I242" s="164"/>
      <c r="J242" s="808"/>
    </row>
    <row r="243" spans="1:10" ht="21" x14ac:dyDescent="0.25">
      <c r="A243" s="509">
        <v>17.108000000000001</v>
      </c>
      <c r="B243" s="305" t="s">
        <v>1154</v>
      </c>
      <c r="C243" s="233" t="str">
        <f>IF(Profile!$E$14="X", "X","")</f>
        <v/>
      </c>
      <c r="D243" s="508"/>
      <c r="E243" s="814" t="str">
        <f>IF(Profile!$E$14="X","N/A"," ")</f>
        <v xml:space="preserve"> </v>
      </c>
      <c r="F243" s="819" t="str">
        <f>IF(Profile!$E$14="X","N/A"," ")</f>
        <v xml:space="preserve"> </v>
      </c>
      <c r="G243" s="504"/>
      <c r="H243" s="813"/>
      <c r="I243" s="164"/>
      <c r="J243" s="808"/>
    </row>
    <row r="244" spans="1:10" ht="21" x14ac:dyDescent="0.25">
      <c r="A244" s="509">
        <v>17.109000000000002</v>
      </c>
      <c r="B244" s="305" t="s">
        <v>415</v>
      </c>
      <c r="C244" s="233" t="str">
        <f>IF(Profile!$E$14="X", "X","")</f>
        <v/>
      </c>
      <c r="D244" s="508"/>
      <c r="E244" s="814" t="str">
        <f>IF(Profile!$E$14="X","N/A"," ")</f>
        <v xml:space="preserve"> </v>
      </c>
      <c r="F244" s="819" t="str">
        <f>IF(Profile!$E$14="X","N/A"," ")</f>
        <v xml:space="preserve"> </v>
      </c>
      <c r="G244" s="504"/>
      <c r="H244" s="813"/>
      <c r="I244" s="164"/>
      <c r="J244" s="808"/>
    </row>
    <row r="245" spans="1:10" ht="21" x14ac:dyDescent="0.25">
      <c r="A245" s="509">
        <v>17.11</v>
      </c>
      <c r="B245" s="305" t="s">
        <v>1160</v>
      </c>
      <c r="C245" s="233" t="str">
        <f>IF(Profile!$E$14="X", "X","")</f>
        <v/>
      </c>
      <c r="D245" s="508"/>
      <c r="E245" s="814" t="str">
        <f>IF(Profile!$E$14="X","N/A"," ")</f>
        <v xml:space="preserve"> </v>
      </c>
      <c r="F245" s="819" t="str">
        <f>IF(Profile!$E$14="X","N/A"," ")</f>
        <v xml:space="preserve"> </v>
      </c>
      <c r="G245" s="504"/>
      <c r="H245" s="813"/>
      <c r="I245" s="164"/>
      <c r="J245" s="808"/>
    </row>
    <row r="246" spans="1:10" ht="31.5" x14ac:dyDescent="0.25">
      <c r="A246" s="509">
        <v>17.111000000000001</v>
      </c>
      <c r="B246" s="305" t="s">
        <v>195</v>
      </c>
      <c r="C246" s="233" t="str">
        <f>IF(Profile!$E$14="X", "X","")</f>
        <v/>
      </c>
      <c r="D246" s="508"/>
      <c r="E246" s="814" t="str">
        <f>IF(Profile!$E$14="X","N/A"," ")</f>
        <v xml:space="preserve"> </v>
      </c>
      <c r="F246" s="819" t="str">
        <f>IF(Profile!$E$14="X","N/A"," ")</f>
        <v xml:space="preserve"> </v>
      </c>
      <c r="G246" s="504"/>
      <c r="H246" s="813"/>
      <c r="I246" s="164"/>
      <c r="J246" s="808"/>
    </row>
    <row r="247" spans="1:10" ht="21" x14ac:dyDescent="0.25">
      <c r="A247" s="659">
        <v>17.111999999999998</v>
      </c>
      <c r="B247" s="305" t="s">
        <v>1449</v>
      </c>
      <c r="C247" s="233" t="str">
        <f>IF(Profile!$E$14="X", "X","")</f>
        <v/>
      </c>
      <c r="D247" s="508"/>
      <c r="E247" s="814" t="str">
        <f>IF(Profile!$E$14="X","N/A"," ")</f>
        <v xml:space="preserve"> </v>
      </c>
      <c r="F247" s="819" t="str">
        <f>IF(Profile!$E$14="X","N/A"," ")</f>
        <v xml:space="preserve"> </v>
      </c>
      <c r="G247" s="504"/>
      <c r="H247" s="813"/>
      <c r="I247" s="164"/>
      <c r="J247" s="808"/>
    </row>
    <row r="248" spans="1:10" ht="21" x14ac:dyDescent="0.25">
      <c r="A248" s="659">
        <v>17.113</v>
      </c>
      <c r="B248" s="305" t="s">
        <v>196</v>
      </c>
      <c r="C248" s="233" t="str">
        <f>IF(Profile!$E$14="X", "X","")</f>
        <v/>
      </c>
      <c r="D248" s="508"/>
      <c r="E248" s="814" t="str">
        <f>IF(Profile!$E$14="X","N/A"," ")</f>
        <v xml:space="preserve"> </v>
      </c>
      <c r="F248" s="819" t="str">
        <f>IF(Profile!$E$14="X","N/A"," ")</f>
        <v xml:space="preserve"> </v>
      </c>
      <c r="G248" s="504"/>
      <c r="H248" s="813"/>
      <c r="I248" s="164"/>
      <c r="J248" s="808"/>
    </row>
    <row r="249" spans="1:10" ht="32" thickBot="1" x14ac:dyDescent="0.3">
      <c r="A249" s="667">
        <v>17.114000000000001</v>
      </c>
      <c r="B249" s="473" t="s">
        <v>1170</v>
      </c>
      <c r="C249" s="652" t="str">
        <f>IF(Profile!$E$14="X", "X","")</f>
        <v/>
      </c>
      <c r="D249" s="653"/>
      <c r="E249" s="820" t="str">
        <f>IF(Profile!$E$14="X","N/A"," ")</f>
        <v xml:space="preserve"> </v>
      </c>
      <c r="F249" s="821" t="str">
        <f>IF(Profile!$E$14="X","N/A"," ")</f>
        <v xml:space="preserve"> </v>
      </c>
      <c r="G249" s="504"/>
      <c r="H249" s="813"/>
      <c r="I249" s="164">
        <v>213</v>
      </c>
      <c r="J249" s="808"/>
    </row>
    <row r="250" spans="1:10" ht="13.5" thickBot="1" x14ac:dyDescent="0.3">
      <c r="F250" s="896"/>
      <c r="G250" s="173"/>
    </row>
    <row r="251" spans="1:10" ht="14" thickTop="1" thickBot="1" x14ac:dyDescent="0.3">
      <c r="B251" s="897" t="s">
        <v>438</v>
      </c>
      <c r="C251" s="711"/>
      <c r="D251" s="234">
        <f>(COUNTIF(D10:D249, 0)+(COUNTIF(D10:D249, 1)+(COUNTIF(D10:D249, 2)+(COUNTIF(D10:D249, 3)))))</f>
        <v>0</v>
      </c>
      <c r="F251" s="896"/>
      <c r="G251" s="173"/>
    </row>
    <row r="252" spans="1:10" ht="13.5" thickTop="1" x14ac:dyDescent="0.25">
      <c r="F252" s="896"/>
      <c r="G252" s="173"/>
    </row>
  </sheetData>
  <sheetProtection selectLockedCells="1"/>
  <mergeCells count="5">
    <mergeCell ref="A1:F1"/>
    <mergeCell ref="A2:F2"/>
    <mergeCell ref="A3:F3"/>
    <mergeCell ref="E8:F8"/>
    <mergeCell ref="A4:E4"/>
  </mergeCells>
  <conditionalFormatting sqref="D234:D235 D147 D155 D81 D118 D123 D137:D138 D217:D218 D45 D31 D224 D178 D170 D56">
    <cfRule type="containsText" dxfId="323" priority="71" stopIfTrue="1" operator="containsText" text="2">
      <formula>NOT(ISERROR(SEARCH("2",D31)))</formula>
    </cfRule>
    <cfRule type="containsText" dxfId="322" priority="72" stopIfTrue="1" operator="containsText" text="1">
      <formula>NOT(ISERROR(SEARCH("1",D31)))</formula>
    </cfRule>
    <cfRule type="containsText" dxfId="321" priority="73" stopIfTrue="1" operator="containsText" text="0">
      <formula>NOT(ISERROR(SEARCH("0",D31)))</formula>
    </cfRule>
  </conditionalFormatting>
  <conditionalFormatting sqref="G1:G7 G125:G249 G9:G123">
    <cfRule type="notContainsBlanks" dxfId="320" priority="69" stopIfTrue="1">
      <formula>LEN(TRIM(G1))&gt;0</formula>
    </cfRule>
  </conditionalFormatting>
  <conditionalFormatting sqref="E29">
    <cfRule type="cellIs" dxfId="319" priority="40" operator="equal">
      <formula>"N/A"</formula>
    </cfRule>
  </conditionalFormatting>
  <conditionalFormatting sqref="B37 B29:C29 B30 B243:B249">
    <cfRule type="containsText" dxfId="318" priority="36" stopIfTrue="1" operator="containsText" text="N/A Not Governed By 49 CFR Part 659">
      <formula>NOT(ISERROR(SEARCH("N/A Not Governed By 49 CFR Part 659",B29)))</formula>
    </cfRule>
  </conditionalFormatting>
  <conditionalFormatting sqref="B13:C13">
    <cfRule type="cellIs" dxfId="317" priority="35" operator="equal">
      <formula>$D$11=T</formula>
    </cfRule>
  </conditionalFormatting>
  <conditionalFormatting sqref="B153">
    <cfRule type="containsText" dxfId="316" priority="33" operator="containsText" text="N/A">
      <formula>NOT(ISERROR(SEARCH("N/A",B153)))</formula>
    </cfRule>
  </conditionalFormatting>
  <conditionalFormatting sqref="F29:F30">
    <cfRule type="cellIs" dxfId="315" priority="4" operator="equal">
      <formula>"N/A"</formula>
    </cfRule>
  </conditionalFormatting>
  <conditionalFormatting sqref="E30">
    <cfRule type="cellIs" dxfId="314" priority="29" operator="equal">
      <formula>"N/A"</formula>
    </cfRule>
  </conditionalFormatting>
  <conditionalFormatting sqref="C30">
    <cfRule type="containsText" dxfId="313" priority="28" stopIfTrue="1" operator="containsText" text="N/A Not Governed By 49 CFR Part 659">
      <formula>NOT(ISERROR(SEARCH("N/A Not Governed By 49 CFR Part 659",C30)))</formula>
    </cfRule>
  </conditionalFormatting>
  <conditionalFormatting sqref="E37">
    <cfRule type="cellIs" dxfId="312" priority="24" operator="equal">
      <formula>"N/A"</formula>
    </cfRule>
  </conditionalFormatting>
  <conditionalFormatting sqref="E153">
    <cfRule type="cellIs" dxfId="311" priority="19" operator="equal">
      <formula>"N/A"</formula>
    </cfRule>
  </conditionalFormatting>
  <conditionalFormatting sqref="C153">
    <cfRule type="containsText" dxfId="310" priority="18" stopIfTrue="1" operator="containsText" text="N/A Not Governed By 49 CFR Part 659">
      <formula>NOT(ISERROR(SEARCH("N/A Not Governed By 49 CFR Part 659",C153)))</formula>
    </cfRule>
  </conditionalFormatting>
  <conditionalFormatting sqref="E248:E249">
    <cfRule type="cellIs" dxfId="309" priority="14" operator="equal">
      <formula>"N/A"</formula>
    </cfRule>
  </conditionalFormatting>
  <conditionalFormatting sqref="C248:C249">
    <cfRule type="containsText" dxfId="308" priority="13" stopIfTrue="1" operator="containsText" text="N/A Not Governed By 49 CFR Part 659">
      <formula>NOT(ISERROR(SEARCH("N/A Not Governed By 49 CFR Part 659",C248)))</formula>
    </cfRule>
  </conditionalFormatting>
  <conditionalFormatting sqref="E243:E247">
    <cfRule type="cellIs" dxfId="307" priority="9" operator="equal">
      <formula>"N/A"</formula>
    </cfRule>
  </conditionalFormatting>
  <conditionalFormatting sqref="C243:C247">
    <cfRule type="containsText" dxfId="306" priority="8" stopIfTrue="1" operator="containsText" text="N/A Not Governed By 49 CFR Part 659">
      <formula>NOT(ISERROR(SEARCH("N/A Not Governed By 49 CFR Part 659",C243)))</formula>
    </cfRule>
  </conditionalFormatting>
  <conditionalFormatting sqref="F243:F249">
    <cfRule type="cellIs" dxfId="305" priority="7" operator="equal">
      <formula>"N/A"</formula>
    </cfRule>
  </conditionalFormatting>
  <conditionalFormatting sqref="F153">
    <cfRule type="cellIs" dxfId="304" priority="6" operator="equal">
      <formula>"N/A"</formula>
    </cfRule>
  </conditionalFormatting>
  <conditionalFormatting sqref="F37">
    <cfRule type="cellIs" dxfId="303" priority="5" operator="equal">
      <formula>"N/A"</formula>
    </cfRule>
  </conditionalFormatting>
  <conditionalFormatting sqref="D13:D30 D32:D43 D46:D55 D57:D63 D65:D68 D70:D80 D83:D117 D120:D122 D125:D136 D139:D145 D148:D153 D156:D169 D171:D177 D219:D223 D226:D228 D230:D233 D236:D249 D180:D206 D208:D216">
    <cfRule type="cellIs" dxfId="302" priority="2" operator="equal">
      <formula>""</formula>
    </cfRule>
    <cfRule type="cellIs" dxfId="301" priority="3" operator="between">
      <formula>0</formula>
      <formula>3</formula>
    </cfRule>
  </conditionalFormatting>
  <conditionalFormatting sqref="C37">
    <cfRule type="containsText" dxfId="300" priority="1" stopIfTrue="1" operator="containsText" text="N/A Not Governed By 49 CFR Part 659">
      <formula>NOT(ISERROR(SEARCH("N/A Not Governed By 49 CFR Part 659",C37)))</formula>
    </cfRule>
  </conditionalFormatting>
  <pageMargins left="0.7" right="0.7" top="0.75" bottom="0.75" header="0.3" footer="0.3"/>
  <pageSetup scale="72" fitToHeight="0" orientation="portrait" horizontalDpi="4294967295" verticalDpi="4294967295" r:id="rId1"/>
  <headerFooter>
    <oddHeader>&amp;C&amp;"Arial,Bold"&amp;20&amp;KFF0000SENSITIVE SECURITY INFORMATION</oddHeader>
    <oddFooter>&amp;C&amp;G</oddFooter>
  </headerFooter>
  <rowBreaks count="8" manualBreakCount="8">
    <brk id="30" max="5" man="1"/>
    <brk id="55" max="5" man="1"/>
    <brk id="80" max="5" man="1"/>
    <brk id="111" max="5" man="1"/>
    <brk id="136" max="5" man="1"/>
    <brk id="153" max="5" man="1"/>
    <brk id="177" max="5" man="1"/>
    <brk id="223" max="5" man="1"/>
  </rowBreaks>
  <legacyDrawing r:id="rId2"/>
  <legacyDrawingHF r:id="rId3"/>
  <extLst>
    <ext xmlns:x14="http://schemas.microsoft.com/office/spreadsheetml/2009/9/main" uri="{CCE6A557-97BC-4b89-ADB6-D9C93CAAB3DF}">
      <x14:dataValidations xmlns:xm="http://schemas.microsoft.com/office/excel/2006/main" xWindow="602" yWindow="741" count="2">
        <x14:dataValidation type="list" allowBlank="1" showInputMessage="1" showErrorMessage="1">
          <x14:formula1>
            <xm:f>'Dropdown Menus'!$B$2:$B$3</xm:f>
          </x14:formula1>
          <xm:sqref>C148:C153 C13:C30 C46:C55 C57:C63 C65:C68 C70:C80 C83:C117 C120:C122 C236:C249 C139:C145 C125:C136 C156:C169 C171:C177 C180:C206 C208:C216 C219:C223 C226:C228 C230:C233 C32:C43</xm:sqref>
        </x14:dataValidation>
        <x14:dataValidation type="list" allowBlank="1" showInputMessage="1" showErrorMessage="1" prompt="Must enter 0, 1, 2, 3, or 4.  If not applicable, enter &quot;X&quot; in the &quot;N/A&quot; column to the left and leave the score blank.">
          <x14:formula1>
            <xm:f>'Dropdown Menus'!$E$2:$E$7</xm:f>
          </x14:formula1>
          <xm:sqref>D148:D153 D13:D30 D46:D55 D57:D63 D65:D68 D70:D80 D83:D117 D120:D122 D125:D136 D139:D145 D32:D43 D156:D169 D171:D177 D180:D206 D208:D216 D219:D223 D226:D228 D230:D233 D236:D249</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000"/>
    <pageSetUpPr fitToPage="1"/>
  </sheetPr>
  <dimension ref="A1:G45"/>
  <sheetViews>
    <sheetView zoomScaleNormal="100" workbookViewId="0">
      <selection activeCell="A9" sqref="A9:G13"/>
    </sheetView>
  </sheetViews>
  <sheetFormatPr defaultRowHeight="12.5" x14ac:dyDescent="0.25"/>
  <cols>
    <col min="1" max="7" width="16.453125" customWidth="1"/>
  </cols>
  <sheetData>
    <row r="1" spans="1:7" ht="15" x14ac:dyDescent="0.3">
      <c r="A1" s="1673" t="s">
        <v>203</v>
      </c>
      <c r="B1" s="1674"/>
      <c r="C1" s="1674" t="s">
        <v>204</v>
      </c>
      <c r="D1" s="1674"/>
      <c r="E1" s="1674" t="s">
        <v>1232</v>
      </c>
      <c r="F1" s="1674"/>
      <c r="G1" s="1675"/>
    </row>
    <row r="2" spans="1:7" ht="15" x14ac:dyDescent="0.3">
      <c r="A2" s="1676">
        <f>Profile!G5</f>
        <v>44200</v>
      </c>
      <c r="B2" s="1677"/>
      <c r="C2" s="1678">
        <f>Profile!J5</f>
        <v>0</v>
      </c>
      <c r="D2" s="1678"/>
      <c r="E2" s="1679">
        <f>Profile!A38</f>
        <v>0</v>
      </c>
      <c r="F2" s="1679"/>
      <c r="G2" s="1680"/>
    </row>
    <row r="3" spans="1:7" ht="15" x14ac:dyDescent="0.3">
      <c r="A3" s="1690" t="s">
        <v>1225</v>
      </c>
      <c r="B3" s="1691"/>
      <c r="C3" s="1691"/>
      <c r="D3" s="1691"/>
      <c r="E3" s="1691"/>
      <c r="F3" s="1691"/>
      <c r="G3" s="1692"/>
    </row>
    <row r="4" spans="1:7" ht="22.5" x14ac:dyDescent="0.45">
      <c r="A4" s="1693">
        <f>Profile!G11</f>
        <v>0</v>
      </c>
      <c r="B4" s="1694"/>
      <c r="C4" s="1694"/>
      <c r="D4" s="1694"/>
      <c r="E4" s="1694"/>
      <c r="F4" s="1694"/>
      <c r="G4" s="1695"/>
    </row>
    <row r="5" spans="1:7" ht="15.5" x14ac:dyDescent="0.35">
      <c r="A5" s="1696"/>
      <c r="B5" s="1697"/>
      <c r="C5" s="1697"/>
      <c r="D5" s="1697"/>
      <c r="E5" s="1697"/>
      <c r="F5" s="1697"/>
      <c r="G5" s="1698"/>
    </row>
    <row r="6" spans="1:7" ht="15" x14ac:dyDescent="0.3">
      <c r="A6" s="1690" t="s">
        <v>1215</v>
      </c>
      <c r="B6" s="1691"/>
      <c r="C6" s="1691"/>
      <c r="D6" s="1691"/>
      <c r="E6" s="1691"/>
      <c r="F6" s="1691"/>
      <c r="G6" s="1692"/>
    </row>
    <row r="7" spans="1:7" ht="15.5" x14ac:dyDescent="0.35">
      <c r="A7" s="1699" t="s">
        <v>1239</v>
      </c>
      <c r="B7" s="1700"/>
      <c r="C7" s="1700"/>
      <c r="D7" s="1700"/>
      <c r="E7" s="1700"/>
      <c r="F7" s="1700"/>
      <c r="G7" s="1701"/>
    </row>
    <row r="8" spans="1:7" ht="15.5" x14ac:dyDescent="0.35">
      <c r="A8" s="1702" t="s">
        <v>1216</v>
      </c>
      <c r="B8" s="1703"/>
      <c r="C8" s="1703"/>
      <c r="D8" s="1703"/>
      <c r="E8" s="1703"/>
      <c r="F8" s="1703"/>
      <c r="G8" s="1704"/>
    </row>
    <row r="9" spans="1:7" x14ac:dyDescent="0.25">
      <c r="A9" s="1705"/>
      <c r="B9" s="1706"/>
      <c r="C9" s="1706"/>
      <c r="D9" s="1706"/>
      <c r="E9" s="1706"/>
      <c r="F9" s="1706"/>
      <c r="G9" s="1707"/>
    </row>
    <row r="10" spans="1:7" x14ac:dyDescent="0.25">
      <c r="A10" s="1708"/>
      <c r="B10" s="1709"/>
      <c r="C10" s="1709"/>
      <c r="D10" s="1709"/>
      <c r="E10" s="1709"/>
      <c r="F10" s="1709"/>
      <c r="G10" s="1710"/>
    </row>
    <row r="11" spans="1:7" x14ac:dyDescent="0.25">
      <c r="A11" s="1708"/>
      <c r="B11" s="1709"/>
      <c r="C11" s="1709"/>
      <c r="D11" s="1709"/>
      <c r="E11" s="1709"/>
      <c r="F11" s="1709"/>
      <c r="G11" s="1710"/>
    </row>
    <row r="12" spans="1:7" x14ac:dyDescent="0.25">
      <c r="A12" s="1708"/>
      <c r="B12" s="1709"/>
      <c r="C12" s="1709"/>
      <c r="D12" s="1709"/>
      <c r="E12" s="1709"/>
      <c r="F12" s="1709"/>
      <c r="G12" s="1710"/>
    </row>
    <row r="13" spans="1:7" x14ac:dyDescent="0.25">
      <c r="A13" s="1711"/>
      <c r="B13" s="1712"/>
      <c r="C13" s="1712"/>
      <c r="D13" s="1712"/>
      <c r="E13" s="1712"/>
      <c r="F13" s="1712"/>
      <c r="G13" s="1713"/>
    </row>
    <row r="14" spans="1:7" ht="15.5" x14ac:dyDescent="0.35">
      <c r="A14" s="1714" t="s">
        <v>1217</v>
      </c>
      <c r="B14" s="1715"/>
      <c r="C14" s="1715"/>
      <c r="D14" s="1715"/>
      <c r="E14" s="1715"/>
      <c r="F14" s="1715"/>
      <c r="G14" s="1716"/>
    </row>
    <row r="15" spans="1:7" x14ac:dyDescent="0.25">
      <c r="A15" s="1681"/>
      <c r="B15" s="1682"/>
      <c r="C15" s="1682"/>
      <c r="D15" s="1682"/>
      <c r="E15" s="1682"/>
      <c r="F15" s="1682"/>
      <c r="G15" s="1683"/>
    </row>
    <row r="16" spans="1:7" x14ac:dyDescent="0.25">
      <c r="A16" s="1684"/>
      <c r="B16" s="1685"/>
      <c r="C16" s="1685"/>
      <c r="D16" s="1685"/>
      <c r="E16" s="1685"/>
      <c r="F16" s="1685"/>
      <c r="G16" s="1686"/>
    </row>
    <row r="17" spans="1:7" x14ac:dyDescent="0.25">
      <c r="A17" s="1684"/>
      <c r="B17" s="1685"/>
      <c r="C17" s="1685"/>
      <c r="D17" s="1685"/>
      <c r="E17" s="1685"/>
      <c r="F17" s="1685"/>
      <c r="G17" s="1686"/>
    </row>
    <row r="18" spans="1:7" x14ac:dyDescent="0.25">
      <c r="A18" s="1684"/>
      <c r="B18" s="1685"/>
      <c r="C18" s="1685"/>
      <c r="D18" s="1685"/>
      <c r="E18" s="1685"/>
      <c r="F18" s="1685"/>
      <c r="G18" s="1686"/>
    </row>
    <row r="19" spans="1:7" x14ac:dyDescent="0.25">
      <c r="A19" s="1687"/>
      <c r="B19" s="1688"/>
      <c r="C19" s="1688"/>
      <c r="D19" s="1688"/>
      <c r="E19" s="1688"/>
      <c r="F19" s="1688"/>
      <c r="G19" s="1689"/>
    </row>
    <row r="20" spans="1:7" ht="15.5" x14ac:dyDescent="0.35">
      <c r="A20" s="1717" t="s">
        <v>1218</v>
      </c>
      <c r="B20" s="1718"/>
      <c r="C20" s="1718"/>
      <c r="D20" s="1718"/>
      <c r="E20" s="1718"/>
      <c r="F20" s="1718"/>
      <c r="G20" s="1719"/>
    </row>
    <row r="21" spans="1:7" ht="15.5" x14ac:dyDescent="0.35">
      <c r="A21" s="1720" t="s">
        <v>1219</v>
      </c>
      <c r="B21" s="1721"/>
      <c r="C21" s="1721"/>
      <c r="D21" s="1721"/>
      <c r="E21" s="1721"/>
      <c r="F21" s="1721"/>
      <c r="G21" s="1722"/>
    </row>
    <row r="22" spans="1:7" x14ac:dyDescent="0.25">
      <c r="A22" s="1681"/>
      <c r="B22" s="1682"/>
      <c r="C22" s="1682"/>
      <c r="D22" s="1682"/>
      <c r="E22" s="1682"/>
      <c r="F22" s="1682"/>
      <c r="G22" s="1683"/>
    </row>
    <row r="23" spans="1:7" x14ac:dyDescent="0.25">
      <c r="A23" s="1684"/>
      <c r="B23" s="1685"/>
      <c r="C23" s="1685"/>
      <c r="D23" s="1685"/>
      <c r="E23" s="1685"/>
      <c r="F23" s="1685"/>
      <c r="G23" s="1686"/>
    </row>
    <row r="24" spans="1:7" x14ac:dyDescent="0.25">
      <c r="A24" s="1684"/>
      <c r="B24" s="1685"/>
      <c r="C24" s="1685"/>
      <c r="D24" s="1685"/>
      <c r="E24" s="1685"/>
      <c r="F24" s="1685"/>
      <c r="G24" s="1686"/>
    </row>
    <row r="25" spans="1:7" x14ac:dyDescent="0.25">
      <c r="A25" s="1687"/>
      <c r="B25" s="1688"/>
      <c r="C25" s="1688"/>
      <c r="D25" s="1688"/>
      <c r="E25" s="1688"/>
      <c r="F25" s="1688"/>
      <c r="G25" s="1689"/>
    </row>
    <row r="26" spans="1:7" ht="15.75" customHeight="1" x14ac:dyDescent="0.35">
      <c r="A26" s="1714" t="s">
        <v>1231</v>
      </c>
      <c r="B26" s="1715"/>
      <c r="C26" s="1715"/>
      <c r="D26" s="1715"/>
      <c r="E26" s="1715"/>
      <c r="F26" s="1715"/>
      <c r="G26" s="1716"/>
    </row>
    <row r="27" spans="1:7" ht="15.5" x14ac:dyDescent="0.35">
      <c r="A27" s="1723" t="s">
        <v>1220</v>
      </c>
      <c r="B27" s="1724"/>
      <c r="C27" s="1724"/>
      <c r="D27" s="1724"/>
      <c r="E27" s="1724"/>
      <c r="F27" s="1724"/>
      <c r="G27" s="1725"/>
    </row>
    <row r="28" spans="1:7" ht="15.5" x14ac:dyDescent="0.35">
      <c r="A28" s="1726" t="s">
        <v>1221</v>
      </c>
      <c r="B28" s="1727"/>
      <c r="C28" s="1727"/>
      <c r="D28" s="1727"/>
      <c r="E28" s="1727"/>
      <c r="F28" s="1727"/>
      <c r="G28" s="1728"/>
    </row>
    <row r="29" spans="1:7" ht="15.5" x14ac:dyDescent="0.35">
      <c r="A29" s="1729" t="s">
        <v>1222</v>
      </c>
      <c r="B29" s="1730"/>
      <c r="C29" s="1730"/>
      <c r="D29" s="1730"/>
      <c r="E29" s="1730"/>
      <c r="F29" s="1730"/>
      <c r="G29" s="1731"/>
    </row>
    <row r="30" spans="1:7" ht="15.5" x14ac:dyDescent="0.35">
      <c r="A30" s="1729" t="s">
        <v>1223</v>
      </c>
      <c r="B30" s="1730"/>
      <c r="C30" s="1730"/>
      <c r="D30" s="1730"/>
      <c r="E30" s="1730"/>
      <c r="F30" s="1730"/>
      <c r="G30" s="1731"/>
    </row>
    <row r="31" spans="1:7" ht="15.5" x14ac:dyDescent="0.35">
      <c r="A31" s="1729" t="s">
        <v>1224</v>
      </c>
      <c r="B31" s="1730"/>
      <c r="C31" s="1730"/>
      <c r="D31" s="1730"/>
      <c r="E31" s="1730"/>
      <c r="F31" s="1730"/>
      <c r="G31" s="1731"/>
    </row>
    <row r="32" spans="1:7" ht="15.5" x14ac:dyDescent="0.35">
      <c r="A32" s="1729" t="s">
        <v>1226</v>
      </c>
      <c r="B32" s="1730"/>
      <c r="C32" s="1730"/>
      <c r="D32" s="1730"/>
      <c r="E32" s="1730"/>
      <c r="F32" s="1730"/>
      <c r="G32" s="1731"/>
    </row>
    <row r="33" spans="1:7" ht="15.5" x14ac:dyDescent="0.35">
      <c r="A33" s="1729" t="s">
        <v>1227</v>
      </c>
      <c r="B33" s="1730"/>
      <c r="C33" s="1730"/>
      <c r="D33" s="1730"/>
      <c r="E33" s="1730"/>
      <c r="F33" s="1730"/>
      <c r="G33" s="1731"/>
    </row>
    <row r="34" spans="1:7" ht="15.5" x14ac:dyDescent="0.35">
      <c r="A34" s="1714" t="s">
        <v>1228</v>
      </c>
      <c r="B34" s="1715"/>
      <c r="C34" s="1715"/>
      <c r="D34" s="1715"/>
      <c r="E34" s="1715"/>
      <c r="F34" s="1715"/>
      <c r="G34" s="1716"/>
    </row>
    <row r="35" spans="1:7" ht="15.5" x14ac:dyDescent="0.35">
      <c r="A35" s="1729" t="s">
        <v>1220</v>
      </c>
      <c r="B35" s="1730"/>
      <c r="C35" s="1730"/>
      <c r="D35" s="1730"/>
      <c r="E35" s="1730"/>
      <c r="F35" s="1730"/>
      <c r="G35" s="1731"/>
    </row>
    <row r="36" spans="1:7" ht="15.5" x14ac:dyDescent="0.35">
      <c r="A36" s="1729" t="s">
        <v>1221</v>
      </c>
      <c r="B36" s="1730"/>
      <c r="C36" s="1730"/>
      <c r="D36" s="1730"/>
      <c r="E36" s="1730"/>
      <c r="F36" s="1730"/>
      <c r="G36" s="1731"/>
    </row>
    <row r="37" spans="1:7" ht="15.5" x14ac:dyDescent="0.35">
      <c r="A37" s="1714" t="s">
        <v>1229</v>
      </c>
      <c r="B37" s="1715"/>
      <c r="C37" s="1715"/>
      <c r="D37" s="1715"/>
      <c r="E37" s="1715"/>
      <c r="F37" s="1715"/>
      <c r="G37" s="1716"/>
    </row>
    <row r="38" spans="1:7" ht="15.5" x14ac:dyDescent="0.35">
      <c r="A38" s="1729" t="s">
        <v>1220</v>
      </c>
      <c r="B38" s="1730"/>
      <c r="C38" s="1730"/>
      <c r="D38" s="1730"/>
      <c r="E38" s="1730"/>
      <c r="F38" s="1730"/>
      <c r="G38" s="1731"/>
    </row>
    <row r="39" spans="1:7" ht="15.5" x14ac:dyDescent="0.35">
      <c r="A39" s="1729" t="s">
        <v>1221</v>
      </c>
      <c r="B39" s="1730"/>
      <c r="C39" s="1730"/>
      <c r="D39" s="1730"/>
      <c r="E39" s="1730"/>
      <c r="F39" s="1730"/>
      <c r="G39" s="1731"/>
    </row>
    <row r="40" spans="1:7" ht="15.5" x14ac:dyDescent="0.35">
      <c r="A40" s="1729"/>
      <c r="B40" s="1730"/>
      <c r="C40" s="1730"/>
      <c r="D40" s="1730"/>
      <c r="E40" s="1730"/>
      <c r="F40" s="1730"/>
      <c r="G40" s="1731"/>
    </row>
    <row r="41" spans="1:7" ht="15.5" x14ac:dyDescent="0.35">
      <c r="A41" s="1714" t="s">
        <v>1230</v>
      </c>
      <c r="B41" s="1715"/>
      <c r="C41" s="1715"/>
      <c r="D41" s="1715"/>
      <c r="E41" s="1715"/>
      <c r="F41" s="1715"/>
      <c r="G41" s="1716"/>
    </row>
    <row r="42" spans="1:7" ht="15.5" x14ac:dyDescent="0.35">
      <c r="A42" s="1729" t="s">
        <v>1220</v>
      </c>
      <c r="B42" s="1730"/>
      <c r="C42" s="1730"/>
      <c r="D42" s="1730"/>
      <c r="E42" s="1730"/>
      <c r="F42" s="1730"/>
      <c r="G42" s="1731"/>
    </row>
    <row r="43" spans="1:7" ht="15.5" x14ac:dyDescent="0.35">
      <c r="A43" s="1729" t="s">
        <v>1221</v>
      </c>
      <c r="B43" s="1730"/>
      <c r="C43" s="1730"/>
      <c r="D43" s="1730"/>
      <c r="E43" s="1730"/>
      <c r="F43" s="1730"/>
      <c r="G43" s="1731"/>
    </row>
    <row r="44" spans="1:7" ht="16" thickBot="1" x14ac:dyDescent="0.4">
      <c r="A44" s="1732" t="s">
        <v>1222</v>
      </c>
      <c r="B44" s="1733"/>
      <c r="C44" s="1733"/>
      <c r="D44" s="1733"/>
      <c r="E44" s="1733"/>
      <c r="F44" s="1733"/>
      <c r="G44" s="1734"/>
    </row>
    <row r="45" spans="1:7" ht="13" thickTop="1" x14ac:dyDescent="0.25"/>
  </sheetData>
  <mergeCells count="37">
    <mergeCell ref="A44:G44"/>
    <mergeCell ref="A38:G38"/>
    <mergeCell ref="A39:G39"/>
    <mergeCell ref="A40:G40"/>
    <mergeCell ref="A41:G41"/>
    <mergeCell ref="A42:G42"/>
    <mergeCell ref="A43:G43"/>
    <mergeCell ref="A37:G37"/>
    <mergeCell ref="A26:G26"/>
    <mergeCell ref="A27:G27"/>
    <mergeCell ref="A28:G28"/>
    <mergeCell ref="A29:G29"/>
    <mergeCell ref="A30:G30"/>
    <mergeCell ref="A31:G31"/>
    <mergeCell ref="A32:G32"/>
    <mergeCell ref="A33:G33"/>
    <mergeCell ref="A34:G34"/>
    <mergeCell ref="A35:G35"/>
    <mergeCell ref="A36:G36"/>
    <mergeCell ref="A22:G25"/>
    <mergeCell ref="A3:G3"/>
    <mergeCell ref="A4:G4"/>
    <mergeCell ref="A5:G5"/>
    <mergeCell ref="A6:G6"/>
    <mergeCell ref="A7:G7"/>
    <mergeCell ref="A8:G8"/>
    <mergeCell ref="A9:G13"/>
    <mergeCell ref="A14:G14"/>
    <mergeCell ref="A15:G19"/>
    <mergeCell ref="A20:G20"/>
    <mergeCell ref="A21:G21"/>
    <mergeCell ref="A1:B1"/>
    <mergeCell ref="C1:D1"/>
    <mergeCell ref="E1:G1"/>
    <mergeCell ref="A2:B2"/>
    <mergeCell ref="C2:D2"/>
    <mergeCell ref="E2:G2"/>
  </mergeCells>
  <pageMargins left="0.7" right="0.7" top="0.75" bottom="0.75" header="0.3" footer="0.3"/>
  <pageSetup scale="78" fitToHeight="0" orientation="portrait" horizontalDpi="4294967295" verticalDpi="4294967295" r:id="rId1"/>
  <headerFooter>
    <oddHeader>&amp;C&amp;"Arial,Bold"&amp;20&amp;KFF0000SENSITIVE SECURITY INFORMATION</oddHeader>
    <oddFooter>&amp;C&amp;G</oddFooter>
  </headerFooter>
  <legacyDrawing r:id="rId2"/>
  <legacyDrawingHF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S25"/>
  <sheetViews>
    <sheetView zoomScale="92" zoomScaleNormal="92" workbookViewId="0">
      <selection activeCell="B2" sqref="B2"/>
    </sheetView>
  </sheetViews>
  <sheetFormatPr defaultColWidth="9.1796875" defaultRowHeight="12.5" x14ac:dyDescent="0.25"/>
  <cols>
    <col min="1" max="1" width="39.54296875" style="202" bestFit="1" customWidth="1"/>
    <col min="2" max="5" width="10.7265625" style="202" bestFit="1" customWidth="1"/>
    <col min="6" max="6" width="12.26953125" style="202" bestFit="1" customWidth="1"/>
    <col min="7" max="10" width="10.7265625" style="202" bestFit="1" customWidth="1"/>
    <col min="11" max="11" width="12.26953125" style="202" bestFit="1" customWidth="1"/>
    <col min="12" max="15" width="10.7265625" style="202" bestFit="1" customWidth="1"/>
    <col min="16" max="17" width="12.26953125" style="202" bestFit="1" customWidth="1"/>
    <col min="18" max="18" width="10.7265625" style="202" bestFit="1" customWidth="1"/>
    <col min="19" max="19" width="12.26953125" style="202" bestFit="1" customWidth="1"/>
    <col min="20" max="16384" width="9.1796875" style="202"/>
  </cols>
  <sheetData>
    <row r="1" spans="1:19" ht="16.5" thickTop="1" thickBot="1" x14ac:dyDescent="0.3">
      <c r="B1" s="921" t="s">
        <v>445</v>
      </c>
      <c r="C1" s="922" t="s">
        <v>446</v>
      </c>
      <c r="D1" s="922" t="s">
        <v>447</v>
      </c>
      <c r="E1" s="922" t="s">
        <v>448</v>
      </c>
      <c r="F1" s="922" t="s">
        <v>449</v>
      </c>
      <c r="G1" s="922" t="s">
        <v>450</v>
      </c>
      <c r="H1" s="922" t="s">
        <v>451</v>
      </c>
      <c r="I1" s="922" t="s">
        <v>452</v>
      </c>
      <c r="J1" s="922" t="s">
        <v>453</v>
      </c>
      <c r="K1" s="922" t="s">
        <v>454</v>
      </c>
      <c r="L1" s="922" t="s">
        <v>455</v>
      </c>
      <c r="M1" s="922" t="s">
        <v>456</v>
      </c>
      <c r="N1" s="922" t="s">
        <v>457</v>
      </c>
      <c r="O1" s="922" t="s">
        <v>458</v>
      </c>
      <c r="P1" s="922" t="s">
        <v>459</v>
      </c>
      <c r="Q1" s="922" t="s">
        <v>460</v>
      </c>
      <c r="R1" s="922" t="s">
        <v>461</v>
      </c>
      <c r="S1" s="923" t="s">
        <v>439</v>
      </c>
    </row>
    <row r="2" spans="1:19" ht="18" thickTop="1" x14ac:dyDescent="0.25">
      <c r="A2" s="924" t="s">
        <v>1456</v>
      </c>
      <c r="B2" s="915"/>
      <c r="C2" s="916"/>
      <c r="D2" s="916"/>
      <c r="E2" s="916"/>
      <c r="F2" s="916"/>
      <c r="G2" s="916"/>
      <c r="H2" s="916"/>
      <c r="I2" s="916"/>
      <c r="J2" s="916"/>
      <c r="K2" s="916"/>
      <c r="L2" s="916"/>
      <c r="M2" s="916"/>
      <c r="N2" s="916"/>
      <c r="O2" s="916"/>
      <c r="P2" s="916"/>
      <c r="Q2" s="916"/>
      <c r="R2" s="916"/>
      <c r="S2" s="917"/>
    </row>
    <row r="3" spans="1:19" ht="18.5" thickBot="1" x14ac:dyDescent="0.3">
      <c r="A3" s="925" t="s">
        <v>1461</v>
      </c>
      <c r="B3" s="918"/>
      <c r="C3" s="919"/>
      <c r="D3" s="919"/>
      <c r="E3" s="919"/>
      <c r="F3" s="919"/>
      <c r="G3" s="919"/>
      <c r="H3" s="919"/>
      <c r="I3" s="919"/>
      <c r="J3" s="919"/>
      <c r="K3" s="919"/>
      <c r="L3" s="919"/>
      <c r="M3" s="919"/>
      <c r="N3" s="919"/>
      <c r="O3" s="919"/>
      <c r="P3" s="919"/>
      <c r="Q3" s="919"/>
      <c r="R3" s="919"/>
      <c r="S3" s="920"/>
    </row>
    <row r="4" spans="1:19" ht="13" thickTop="1" x14ac:dyDescent="0.25"/>
    <row r="5" spans="1:19" ht="13" thickBot="1" x14ac:dyDescent="0.3"/>
    <row r="6" spans="1:19" ht="13" thickTop="1" x14ac:dyDescent="0.25">
      <c r="B6" s="1735" t="s">
        <v>1607</v>
      </c>
      <c r="C6" s="1736"/>
      <c r="D6" s="1736"/>
      <c r="E6" s="1736"/>
      <c r="F6" s="1736"/>
      <c r="G6" s="1736"/>
      <c r="H6" s="1736"/>
      <c r="I6" s="1737"/>
      <c r="L6" s="1744" t="s">
        <v>1525</v>
      </c>
      <c r="M6" s="1745"/>
      <c r="N6" s="1745"/>
      <c r="O6" s="1746"/>
    </row>
    <row r="7" spans="1:19" x14ac:dyDescent="0.25">
      <c r="B7" s="1738"/>
      <c r="C7" s="1739"/>
      <c r="D7" s="1739"/>
      <c r="E7" s="1739"/>
      <c r="F7" s="1739"/>
      <c r="G7" s="1739"/>
      <c r="H7" s="1739"/>
      <c r="I7" s="1740"/>
      <c r="L7" s="1747"/>
      <c r="M7" s="1748"/>
      <c r="N7" s="1748"/>
      <c r="O7" s="1749"/>
    </row>
    <row r="8" spans="1:19" ht="13" thickBot="1" x14ac:dyDescent="0.3">
      <c r="B8" s="1738"/>
      <c r="C8" s="1739"/>
      <c r="D8" s="1739"/>
      <c r="E8" s="1739"/>
      <c r="F8" s="1739"/>
      <c r="G8" s="1739"/>
      <c r="H8" s="1739"/>
      <c r="I8" s="1740"/>
      <c r="L8" s="1750"/>
      <c r="M8" s="1751"/>
      <c r="N8" s="1751"/>
      <c r="O8" s="1752"/>
    </row>
    <row r="9" spans="1:19" ht="13.5" thickTop="1" thickBot="1" x14ac:dyDescent="0.3">
      <c r="B9" s="1738"/>
      <c r="C9" s="1739"/>
      <c r="D9" s="1739"/>
      <c r="E9" s="1739"/>
      <c r="F9" s="1739"/>
      <c r="G9" s="1739"/>
      <c r="H9" s="1739"/>
      <c r="I9" s="1740"/>
    </row>
    <row r="10" spans="1:19" ht="13" thickTop="1" x14ac:dyDescent="0.25">
      <c r="B10" s="1738"/>
      <c r="C10" s="1739"/>
      <c r="D10" s="1739"/>
      <c r="E10" s="1739"/>
      <c r="F10" s="1739"/>
      <c r="G10" s="1739"/>
      <c r="H10" s="1739"/>
      <c r="I10" s="1740"/>
      <c r="M10" s="1753">
        <v>1</v>
      </c>
      <c r="N10" s="1754"/>
    </row>
    <row r="11" spans="1:19" x14ac:dyDescent="0.25">
      <c r="B11" s="1738"/>
      <c r="C11" s="1739"/>
      <c r="D11" s="1739"/>
      <c r="E11" s="1739"/>
      <c r="F11" s="1739"/>
      <c r="G11" s="1739"/>
      <c r="H11" s="1739"/>
      <c r="I11" s="1740"/>
      <c r="M11" s="1755"/>
      <c r="N11" s="1756"/>
    </row>
    <row r="12" spans="1:19" x14ac:dyDescent="0.25">
      <c r="B12" s="1738"/>
      <c r="C12" s="1739"/>
      <c r="D12" s="1739"/>
      <c r="E12" s="1739"/>
      <c r="F12" s="1739"/>
      <c r="G12" s="1739"/>
      <c r="H12" s="1739"/>
      <c r="I12" s="1740"/>
      <c r="M12" s="1755"/>
      <c r="N12" s="1756"/>
    </row>
    <row r="13" spans="1:19" x14ac:dyDescent="0.25">
      <c r="B13" s="1738"/>
      <c r="C13" s="1739"/>
      <c r="D13" s="1739"/>
      <c r="E13" s="1739"/>
      <c r="F13" s="1739"/>
      <c r="G13" s="1739"/>
      <c r="H13" s="1739"/>
      <c r="I13" s="1740"/>
      <c r="M13" s="1755"/>
      <c r="N13" s="1756"/>
    </row>
    <row r="14" spans="1:19" ht="13" thickBot="1" x14ac:dyDescent="0.3">
      <c r="B14" s="1741"/>
      <c r="C14" s="1742"/>
      <c r="D14" s="1742"/>
      <c r="E14" s="1742"/>
      <c r="F14" s="1742"/>
      <c r="G14" s="1742"/>
      <c r="H14" s="1742"/>
      <c r="I14" s="1743"/>
      <c r="M14" s="1755"/>
      <c r="N14" s="1756"/>
    </row>
    <row r="15" spans="1:19" ht="13" thickTop="1" x14ac:dyDescent="0.25">
      <c r="M15" s="1755"/>
      <c r="N15" s="1756"/>
    </row>
    <row r="16" spans="1:19" ht="13" thickBot="1" x14ac:dyDescent="0.3">
      <c r="M16" s="1757"/>
      <c r="N16" s="1758"/>
    </row>
    <row r="17" spans="2:9" ht="13.5" customHeight="1" thickTop="1" x14ac:dyDescent="0.25">
      <c r="B17" s="1735" t="s">
        <v>1606</v>
      </c>
      <c r="C17" s="1736"/>
      <c r="D17" s="1736"/>
      <c r="E17" s="1736"/>
      <c r="F17" s="1736"/>
      <c r="G17" s="1736"/>
      <c r="H17" s="1736"/>
      <c r="I17" s="1737"/>
    </row>
    <row r="18" spans="2:9" ht="12.75" customHeight="1" x14ac:dyDescent="0.25">
      <c r="B18" s="1738"/>
      <c r="C18" s="1739"/>
      <c r="D18" s="1739"/>
      <c r="E18" s="1739"/>
      <c r="F18" s="1739"/>
      <c r="G18" s="1739"/>
      <c r="H18" s="1739"/>
      <c r="I18" s="1740"/>
    </row>
    <row r="19" spans="2:9" ht="12.75" customHeight="1" x14ac:dyDescent="0.25">
      <c r="B19" s="1738"/>
      <c r="C19" s="1739"/>
      <c r="D19" s="1739"/>
      <c r="E19" s="1739"/>
      <c r="F19" s="1739"/>
      <c r="G19" s="1739"/>
      <c r="H19" s="1739"/>
      <c r="I19" s="1740"/>
    </row>
    <row r="20" spans="2:9" ht="12.75" customHeight="1" x14ac:dyDescent="0.25">
      <c r="B20" s="1738"/>
      <c r="C20" s="1739"/>
      <c r="D20" s="1739"/>
      <c r="E20" s="1739"/>
      <c r="F20" s="1739"/>
      <c r="G20" s="1739"/>
      <c r="H20" s="1739"/>
      <c r="I20" s="1740"/>
    </row>
    <row r="21" spans="2:9" ht="12.75" customHeight="1" thickBot="1" x14ac:dyDescent="0.3">
      <c r="B21" s="1741"/>
      <c r="C21" s="1742"/>
      <c r="D21" s="1742"/>
      <c r="E21" s="1742"/>
      <c r="F21" s="1742"/>
      <c r="G21" s="1742"/>
      <c r="H21" s="1742"/>
      <c r="I21" s="1743"/>
    </row>
    <row r="22" spans="2:9" ht="12.75" customHeight="1" thickTop="1" x14ac:dyDescent="0.25">
      <c r="B22" s="914"/>
      <c r="C22" s="914"/>
      <c r="D22" s="914"/>
      <c r="E22" s="914"/>
      <c r="F22" s="914"/>
      <c r="G22" s="914"/>
      <c r="H22" s="914"/>
      <c r="I22" s="914"/>
    </row>
    <row r="23" spans="2:9" ht="12.75" customHeight="1" x14ac:dyDescent="0.25">
      <c r="B23" s="914"/>
      <c r="C23" s="914"/>
      <c r="D23" s="914"/>
      <c r="E23" s="914"/>
      <c r="F23" s="914"/>
      <c r="G23" s="914"/>
      <c r="H23" s="914"/>
      <c r="I23" s="914"/>
    </row>
    <row r="24" spans="2:9" ht="12.75" customHeight="1" x14ac:dyDescent="0.25">
      <c r="B24" s="914"/>
      <c r="C24" s="914"/>
      <c r="D24" s="914"/>
      <c r="E24" s="914"/>
      <c r="F24" s="914"/>
      <c r="G24" s="914"/>
      <c r="H24" s="914"/>
      <c r="I24" s="914"/>
    </row>
    <row r="25" spans="2:9" ht="13.5" customHeight="1" x14ac:dyDescent="0.25">
      <c r="B25" s="914"/>
      <c r="C25" s="914"/>
      <c r="D25" s="914"/>
      <c r="E25" s="914"/>
      <c r="F25" s="914"/>
      <c r="G25" s="914"/>
      <c r="H25" s="914"/>
      <c r="I25" s="914"/>
    </row>
  </sheetData>
  <mergeCells count="4">
    <mergeCell ref="B6:I14"/>
    <mergeCell ref="L6:O8"/>
    <mergeCell ref="M10:N16"/>
    <mergeCell ref="B17:I21"/>
  </mergeCells>
  <conditionalFormatting sqref="B3:R3">
    <cfRule type="cellIs" dxfId="299" priority="1" operator="greaterThan">
      <formula>0</formula>
    </cfRule>
  </conditionalFormatting>
  <pageMargins left="0.7" right="0.7" top="0.75" bottom="0.75" header="0.3" footer="0.3"/>
  <pageSetup orientation="portrait" horizontalDpi="4294967295" verticalDpi="4294967295" r:id="rId1"/>
  <extLst>
    <ext xmlns:x14="http://schemas.microsoft.com/office/spreadsheetml/2009/9/main" uri="{CCE6A557-97BC-4b89-ADB6-D9C93CAAB3DF}">
      <x14:dataValidations xmlns:xm="http://schemas.microsoft.com/office/excel/2006/main" count="2">
        <x14:dataValidation type="list" allowBlank="1" showInputMessage="1" showErrorMessage="1">
          <x14:formula1>
            <xm:f>'Dropdown Menus'!$C$2:$C$7</xm:f>
          </x14:formula1>
          <xm:sqref>B3:R3</xm:sqref>
        </x14:dataValidation>
        <x14:dataValidation type="list" allowBlank="1" showInputMessage="1" showErrorMessage="1">
          <x14:formula1>
            <xm:f>'Dropdown Menus'!$C$3:$C$7</xm:f>
          </x14:formula1>
          <xm:sqref>M10:N16</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AA45"/>
  <sheetViews>
    <sheetView zoomScaleNormal="100" workbookViewId="0">
      <selection activeCell="C33" sqref="C33"/>
    </sheetView>
  </sheetViews>
  <sheetFormatPr defaultColWidth="9.1796875" defaultRowHeight="12.5" x14ac:dyDescent="0.25"/>
  <cols>
    <col min="1" max="1" width="6.7265625" style="931" bestFit="1" customWidth="1"/>
    <col min="2" max="2" width="73.26953125" style="931" bestFit="1" customWidth="1"/>
    <col min="3" max="3" width="17.1796875" style="931" customWidth="1"/>
    <col min="4" max="6" width="9.1796875" style="931"/>
    <col min="7" max="7" width="4" style="931" customWidth="1"/>
    <col min="8" max="8" width="56.81640625" style="931" customWidth="1"/>
    <col min="9" max="16384" width="9.1796875" style="931"/>
  </cols>
  <sheetData>
    <row r="1" spans="1:27" ht="15.5" thickBot="1" x14ac:dyDescent="0.3">
      <c r="A1" s="1762" t="s">
        <v>117</v>
      </c>
      <c r="B1" s="1762"/>
      <c r="C1" s="1762"/>
      <c r="D1" s="1762"/>
      <c r="E1" s="1762"/>
      <c r="F1" s="1762"/>
    </row>
    <row r="2" spans="1:27" ht="18.5" thickTop="1" x14ac:dyDescent="0.25">
      <c r="A2" s="1769" t="s">
        <v>201</v>
      </c>
      <c r="B2" s="1770"/>
      <c r="C2" s="1770"/>
      <c r="D2" s="1770"/>
      <c r="E2" s="1770"/>
      <c r="F2" s="1771"/>
    </row>
    <row r="3" spans="1:27" ht="18.5" thickBot="1" x14ac:dyDescent="0.3">
      <c r="A3" s="1772" t="s">
        <v>202</v>
      </c>
      <c r="B3" s="1773"/>
      <c r="C3" s="1773"/>
      <c r="D3" s="1773"/>
      <c r="E3" s="1773"/>
      <c r="F3" s="1774"/>
    </row>
    <row r="4" spans="1:27" ht="32.25" customHeight="1" thickTop="1" thickBot="1" x14ac:dyDescent="0.3">
      <c r="A4" s="1776" t="s">
        <v>224</v>
      </c>
      <c r="B4" s="1776"/>
      <c r="C4" s="1776"/>
      <c r="D4" s="1776"/>
      <c r="E4" s="1777" t="str">
        <f>Profile!L3</f>
        <v>MTPR FY2021 V.2  (January 2021)</v>
      </c>
      <c r="F4" s="1777"/>
    </row>
    <row r="5" spans="1:27" ht="16" thickTop="1" x14ac:dyDescent="0.25">
      <c r="A5" s="1765" t="s">
        <v>435</v>
      </c>
      <c r="B5" s="1766"/>
      <c r="C5" s="1763" t="s">
        <v>235</v>
      </c>
      <c r="D5" s="1763"/>
      <c r="E5" s="1766">
        <f>Profile!A38</f>
        <v>0</v>
      </c>
      <c r="F5" s="1775"/>
    </row>
    <row r="6" spans="1:27" ht="20.5" thickBot="1" x14ac:dyDescent="0.3">
      <c r="A6" s="1767">
        <f>Profile!G11</f>
        <v>0</v>
      </c>
      <c r="B6" s="1768"/>
      <c r="C6" s="1764" t="s">
        <v>236</v>
      </c>
      <c r="D6" s="1764"/>
      <c r="E6" s="1760">
        <f>Profile!G5</f>
        <v>44200</v>
      </c>
      <c r="F6" s="1761"/>
    </row>
    <row r="7" spans="1:27" ht="15.5" thickTop="1" thickBot="1" x14ac:dyDescent="0.3">
      <c r="A7" s="932"/>
      <c r="B7" s="1131"/>
      <c r="C7" s="1131"/>
      <c r="D7" s="1132"/>
      <c r="E7" s="1132"/>
      <c r="F7" s="1133"/>
    </row>
    <row r="8" spans="1:27" ht="16" thickTop="1" thickBot="1" x14ac:dyDescent="0.3">
      <c r="A8" s="1192" t="s">
        <v>1781</v>
      </c>
      <c r="B8" s="1193" t="s">
        <v>1789</v>
      </c>
      <c r="C8" s="1189" t="s">
        <v>1454</v>
      </c>
    </row>
    <row r="9" spans="1:27" ht="47.5" thickTop="1" thickBot="1" x14ac:dyDescent="0.3">
      <c r="A9" s="933">
        <v>1</v>
      </c>
      <c r="B9" s="1242" t="s">
        <v>1782</v>
      </c>
      <c r="C9" s="205">
        <f>Technical!$J$150</f>
        <v>0</v>
      </c>
      <c r="D9" s="1237"/>
      <c r="H9" s="929" t="str">
        <f>IF(Profile!$A$13='Dropdown Menus'!$A$8, "WARNING!!!", "This page is used for a")</f>
        <v>This page is used for a</v>
      </c>
    </row>
    <row r="10" spans="1:27" ht="47.5" thickTop="1" thickBot="1" x14ac:dyDescent="0.3">
      <c r="A10" s="934">
        <v>2</v>
      </c>
      <c r="B10" s="1243" t="s">
        <v>1784</v>
      </c>
      <c r="C10" s="206">
        <f>Technical!$J$77</f>
        <v>0</v>
      </c>
      <c r="D10" s="1237"/>
      <c r="H10" s="930" t="str">
        <f>IF(Profile!$A$13='Dropdown Menus'!$A$8, "This has been identified as a Targeted BASE Assessment!!!  Use the Targeted SAI Summary tab!!!  (Black tab)", "Normal BASE Assessment")</f>
        <v>Normal BASE Assessment</v>
      </c>
    </row>
    <row r="11" spans="1:27" ht="47.5" thickTop="1" thickBot="1" x14ac:dyDescent="0.3">
      <c r="A11" s="935">
        <v>3</v>
      </c>
      <c r="B11" s="1244" t="s">
        <v>1783</v>
      </c>
      <c r="C11" s="207">
        <f>Technical!$J$230</f>
        <v>0</v>
      </c>
      <c r="D11" s="1237"/>
    </row>
    <row r="12" spans="1:27" ht="16" thickTop="1" x14ac:dyDescent="0.25">
      <c r="A12" s="936"/>
      <c r="B12" s="1241"/>
      <c r="C12" s="231"/>
      <c r="D12" s="1237"/>
    </row>
    <row r="13" spans="1:27" ht="16" thickBot="1" x14ac:dyDescent="0.3">
      <c r="A13" s="936"/>
      <c r="B13" s="937"/>
      <c r="C13" s="231"/>
    </row>
    <row r="14" spans="1:27" ht="16" thickTop="1" thickBot="1" x14ac:dyDescent="0.3">
      <c r="A14" s="1192" t="s">
        <v>421</v>
      </c>
      <c r="B14" s="1193" t="s">
        <v>434</v>
      </c>
      <c r="C14" s="1190" t="s">
        <v>1454</v>
      </c>
      <c r="D14" s="938"/>
      <c r="E14" s="1240" t="s">
        <v>1609</v>
      </c>
      <c r="F14" s="939"/>
    </row>
    <row r="15" spans="1:27" ht="16" thickTop="1" x14ac:dyDescent="0.25">
      <c r="A15" s="940">
        <v>1</v>
      </c>
      <c r="B15" s="941" t="s">
        <v>422</v>
      </c>
      <c r="C15" s="205">
        <f>Technical!$J$6</f>
        <v>0</v>
      </c>
      <c r="E15" s="225">
        <f>Technical!$P$6</f>
        <v>0</v>
      </c>
      <c r="I15" s="942"/>
      <c r="J15" s="942"/>
      <c r="K15" s="942"/>
      <c r="L15" s="942"/>
      <c r="M15" s="942"/>
      <c r="N15" s="942"/>
      <c r="O15" s="942"/>
      <c r="P15" s="942"/>
      <c r="Q15" s="942"/>
      <c r="R15" s="942"/>
      <c r="S15" s="942"/>
      <c r="T15" s="942"/>
      <c r="U15" s="942"/>
      <c r="V15" s="942"/>
      <c r="W15" s="942"/>
      <c r="X15" s="942"/>
      <c r="Y15" s="942"/>
      <c r="Z15" s="942"/>
      <c r="AA15" s="942"/>
    </row>
    <row r="16" spans="1:27" ht="15.5" x14ac:dyDescent="0.25">
      <c r="A16" s="943">
        <v>2</v>
      </c>
      <c r="B16" s="944" t="s">
        <v>423</v>
      </c>
      <c r="C16" s="206">
        <f>Technical!$J$39</f>
        <v>0</v>
      </c>
      <c r="E16" s="206">
        <f>Technical!$P$39</f>
        <v>0</v>
      </c>
    </row>
    <row r="17" spans="1:10" ht="31" x14ac:dyDescent="0.25">
      <c r="A17" s="943">
        <v>3</v>
      </c>
      <c r="B17" s="945" t="s">
        <v>424</v>
      </c>
      <c r="C17" s="206">
        <f>Technical!$J$59</f>
        <v>0</v>
      </c>
      <c r="E17" s="206">
        <f>Technical!$P$59</f>
        <v>0</v>
      </c>
    </row>
    <row r="18" spans="1:10" ht="31" x14ac:dyDescent="0.25">
      <c r="A18" s="943">
        <v>4</v>
      </c>
      <c r="B18" s="945" t="s">
        <v>18</v>
      </c>
      <c r="C18" s="206">
        <f>Technical!$J$64</f>
        <v>0</v>
      </c>
      <c r="E18" s="206">
        <f>Technical!$P$64</f>
        <v>0</v>
      </c>
      <c r="G18" s="946"/>
      <c r="H18" s="947"/>
      <c r="I18" s="947"/>
      <c r="J18" s="947"/>
    </row>
    <row r="19" spans="1:10" ht="15.5" x14ac:dyDescent="0.25">
      <c r="A19" s="943">
        <v>5</v>
      </c>
      <c r="B19" s="948" t="s">
        <v>425</v>
      </c>
      <c r="C19" s="206">
        <f>Technical!$J$77</f>
        <v>0</v>
      </c>
      <c r="E19" s="206">
        <f>Technical!$P$77</f>
        <v>0</v>
      </c>
      <c r="G19" s="949"/>
      <c r="H19" s="949"/>
      <c r="I19" s="949"/>
      <c r="J19" s="949"/>
    </row>
    <row r="20" spans="1:10" ht="31" x14ac:dyDescent="0.25">
      <c r="A20" s="943">
        <v>6</v>
      </c>
      <c r="B20" s="948" t="s">
        <v>155</v>
      </c>
      <c r="C20" s="206">
        <f>Technical!$J$114</f>
        <v>0</v>
      </c>
      <c r="E20" s="206">
        <f>Technical!$P$114</f>
        <v>0</v>
      </c>
      <c r="G20" s="949"/>
      <c r="H20" s="949"/>
      <c r="I20" s="949"/>
      <c r="J20" s="949"/>
    </row>
    <row r="21" spans="1:10" ht="15.5" x14ac:dyDescent="0.25">
      <c r="A21" s="943">
        <v>7</v>
      </c>
      <c r="B21" s="948" t="s">
        <v>426</v>
      </c>
      <c r="C21" s="206">
        <f>Technical!$J$119</f>
        <v>0</v>
      </c>
      <c r="E21" s="206">
        <f>Technical!$P$119</f>
        <v>0</v>
      </c>
      <c r="G21" s="949"/>
      <c r="H21" s="949"/>
      <c r="I21" s="949"/>
      <c r="J21" s="949"/>
    </row>
    <row r="22" spans="1:10" ht="15.5" x14ac:dyDescent="0.25">
      <c r="A22" s="943">
        <v>8</v>
      </c>
      <c r="B22" s="948" t="s">
        <v>427</v>
      </c>
      <c r="C22" s="206">
        <f>Technical!$J$133</f>
        <v>0</v>
      </c>
      <c r="E22" s="206">
        <f>Technical!$P$133</f>
        <v>0</v>
      </c>
      <c r="G22" s="949"/>
      <c r="H22" s="949"/>
      <c r="I22" s="949"/>
      <c r="J22" s="949"/>
    </row>
    <row r="23" spans="1:10" ht="31" x14ac:dyDescent="0.25">
      <c r="A23" s="943">
        <v>9</v>
      </c>
      <c r="B23" s="948" t="s">
        <v>22</v>
      </c>
      <c r="C23" s="206">
        <f>Technical!$J$142</f>
        <v>0</v>
      </c>
      <c r="E23" s="206">
        <f>Technical!$P$142</f>
        <v>0</v>
      </c>
      <c r="G23" s="949"/>
      <c r="H23" s="949"/>
      <c r="I23" s="949"/>
      <c r="J23" s="949"/>
    </row>
    <row r="24" spans="1:10" ht="15.5" x14ac:dyDescent="0.25">
      <c r="A24" s="943">
        <v>10</v>
      </c>
      <c r="B24" s="948" t="s">
        <v>152</v>
      </c>
      <c r="C24" s="206">
        <f>Technical!$J$150</f>
        <v>0</v>
      </c>
      <c r="E24" s="206">
        <f>Technical!$P$150</f>
        <v>0</v>
      </c>
      <c r="G24" s="949"/>
      <c r="H24" s="949"/>
      <c r="I24" s="949"/>
      <c r="J24" s="949"/>
    </row>
    <row r="25" spans="1:10" ht="15.5" x14ac:dyDescent="0.25">
      <c r="A25" s="943">
        <v>11</v>
      </c>
      <c r="B25" s="950" t="s">
        <v>143</v>
      </c>
      <c r="C25" s="206">
        <f>Technical!$J$165</f>
        <v>0</v>
      </c>
      <c r="E25" s="206">
        <f>Technical!$P$165</f>
        <v>0</v>
      </c>
    </row>
    <row r="26" spans="1:10" ht="31" x14ac:dyDescent="0.25">
      <c r="A26" s="943">
        <v>12</v>
      </c>
      <c r="B26" s="950" t="s">
        <v>428</v>
      </c>
      <c r="C26" s="206">
        <f>Technical!$J174</f>
        <v>0</v>
      </c>
      <c r="E26" s="206">
        <f>Technical!$P$174</f>
        <v>0</v>
      </c>
    </row>
    <row r="27" spans="1:10" ht="15.5" x14ac:dyDescent="0.25">
      <c r="A27" s="943">
        <v>13</v>
      </c>
      <c r="B27" s="950" t="s">
        <v>429</v>
      </c>
      <c r="C27" s="206">
        <f>Technical!$J$202</f>
        <v>0</v>
      </c>
      <c r="E27" s="206">
        <f>Technical!$P$202</f>
        <v>0</v>
      </c>
    </row>
    <row r="28" spans="1:10" ht="15.5" x14ac:dyDescent="0.25">
      <c r="A28" s="943">
        <v>14</v>
      </c>
      <c r="B28" s="951" t="s">
        <v>430</v>
      </c>
      <c r="C28" s="206">
        <f>Technical!$J$213</f>
        <v>0</v>
      </c>
      <c r="E28" s="206">
        <f>Technical!$P$213</f>
        <v>0</v>
      </c>
    </row>
    <row r="29" spans="1:10" ht="15.5" x14ac:dyDescent="0.25">
      <c r="A29" s="943">
        <v>15</v>
      </c>
      <c r="B29" s="951" t="s">
        <v>431</v>
      </c>
      <c r="C29" s="206">
        <f>Technical!$J$220</f>
        <v>0</v>
      </c>
      <c r="E29" s="206">
        <f>Technical!$P$220</f>
        <v>0</v>
      </c>
    </row>
    <row r="30" spans="1:10" ht="31" x14ac:dyDescent="0.25">
      <c r="A30" s="943">
        <v>16</v>
      </c>
      <c r="B30" s="951" t="s">
        <v>432</v>
      </c>
      <c r="C30" s="206">
        <f>Technical!$J$224</f>
        <v>0</v>
      </c>
      <c r="E30" s="206">
        <f>Technical!$P$224</f>
        <v>0</v>
      </c>
    </row>
    <row r="31" spans="1:10" ht="16" thickBot="1" x14ac:dyDescent="0.3">
      <c r="A31" s="952">
        <v>17</v>
      </c>
      <c r="B31" s="953" t="s">
        <v>433</v>
      </c>
      <c r="C31" s="207">
        <f>Technical!$J$230</f>
        <v>0</v>
      </c>
      <c r="E31" s="207">
        <f>Technical!$P$230</f>
        <v>0</v>
      </c>
    </row>
    <row r="32" spans="1:10" ht="16.5" thickTop="1" thickBot="1" x14ac:dyDescent="0.3">
      <c r="A32" s="954"/>
      <c r="B32" s="955"/>
      <c r="C32" s="219"/>
      <c r="E32" s="219"/>
    </row>
    <row r="33" spans="1:5" ht="16.5" thickTop="1" thickBot="1" x14ac:dyDescent="0.3">
      <c r="A33" s="954"/>
      <c r="B33" s="1191" t="s">
        <v>1455</v>
      </c>
      <c r="C33" s="1239">
        <f>Technical!$J$2</f>
        <v>0</v>
      </c>
      <c r="E33" s="1239">
        <f>Technical!$P$2</f>
        <v>0</v>
      </c>
    </row>
    <row r="34" spans="1:5" ht="16" thickTop="1" x14ac:dyDescent="0.25">
      <c r="A34" s="954"/>
      <c r="B34" s="956"/>
      <c r="C34" s="219"/>
    </row>
    <row r="36" spans="1:5" ht="15" x14ac:dyDescent="0.25">
      <c r="A36" s="946" t="s">
        <v>16</v>
      </c>
      <c r="B36" s="947"/>
    </row>
    <row r="37" spans="1:5" ht="13" x14ac:dyDescent="0.25">
      <c r="A37" s="1134"/>
      <c r="B37" s="1134"/>
    </row>
    <row r="38" spans="1:5" ht="13" x14ac:dyDescent="0.25">
      <c r="A38" s="957"/>
      <c r="B38" s="958" t="s">
        <v>46</v>
      </c>
    </row>
    <row r="39" spans="1:5" ht="13" x14ac:dyDescent="0.25">
      <c r="A39" s="957"/>
      <c r="B39" s="958" t="s">
        <v>45</v>
      </c>
    </row>
    <row r="40" spans="1:5" ht="13" x14ac:dyDescent="0.25">
      <c r="A40" s="957"/>
      <c r="B40" s="958" t="s">
        <v>44</v>
      </c>
    </row>
    <row r="41" spans="1:5" ht="13" x14ac:dyDescent="0.25">
      <c r="A41" s="1134"/>
      <c r="B41" s="1134"/>
    </row>
    <row r="43" spans="1:5" ht="13" x14ac:dyDescent="0.25">
      <c r="A43" s="959"/>
      <c r="B43" s="960"/>
    </row>
    <row r="45" spans="1:5" ht="18" x14ac:dyDescent="0.25">
      <c r="A45" s="1759" t="str">
        <f>'Gold Standard Award'!A1</f>
        <v>This Agency Did Not Meet the Requirements of the Gold Standard Award.</v>
      </c>
      <c r="B45" s="1759"/>
      <c r="C45" s="1759"/>
      <c r="D45" s="1759"/>
      <c r="E45" s="1759"/>
    </row>
  </sheetData>
  <sheetProtection formatColumns="0" formatRows="0"/>
  <mergeCells count="12">
    <mergeCell ref="A45:E45"/>
    <mergeCell ref="E6:F6"/>
    <mergeCell ref="A1:F1"/>
    <mergeCell ref="C5:D5"/>
    <mergeCell ref="C6:D6"/>
    <mergeCell ref="A5:B5"/>
    <mergeCell ref="A6:B6"/>
    <mergeCell ref="A2:F2"/>
    <mergeCell ref="A3:F3"/>
    <mergeCell ref="E5:F5"/>
    <mergeCell ref="A4:D4"/>
    <mergeCell ref="E4:F4"/>
  </mergeCells>
  <conditionalFormatting sqref="C33 C15:C31 C9:C11">
    <cfRule type="cellIs" dxfId="298" priority="20" operator="greaterThanOrEqual">
      <formula>0.9</formula>
    </cfRule>
    <cfRule type="cellIs" dxfId="297" priority="21" operator="between">
      <formula>0.7</formula>
      <formula>0.9</formula>
    </cfRule>
    <cfRule type="cellIs" dxfId="296" priority="22" operator="lessThan">
      <formula>0.7</formula>
    </cfRule>
  </conditionalFormatting>
  <conditionalFormatting sqref="C15:C31 C9:C11">
    <cfRule type="containsText" dxfId="295" priority="19" stopIfTrue="1" operator="containsText" text="N/A">
      <formula>NOT(ISERROR(SEARCH("N/A",C9)))</formula>
    </cfRule>
  </conditionalFormatting>
  <conditionalFormatting sqref="E15:E31">
    <cfRule type="cellIs" dxfId="294" priority="9" operator="greaterThanOrEqual">
      <formula>0.9</formula>
    </cfRule>
    <cfRule type="cellIs" dxfId="293" priority="10" operator="between">
      <formula>0.7</formula>
      <formula>0.9</formula>
    </cfRule>
    <cfRule type="cellIs" dxfId="292" priority="11" operator="lessThan">
      <formula>0.7</formula>
    </cfRule>
  </conditionalFormatting>
  <conditionalFormatting sqref="E15:E31">
    <cfRule type="containsText" dxfId="291" priority="8" stopIfTrue="1" operator="containsText" text="N/A">
      <formula>NOT(ISERROR(SEARCH("N/A",E15)))</formula>
    </cfRule>
  </conditionalFormatting>
  <conditionalFormatting sqref="E33">
    <cfRule type="cellIs" dxfId="290" priority="5" operator="greaterThanOrEqual">
      <formula>0.9</formula>
    </cfRule>
    <cfRule type="cellIs" dxfId="289" priority="6" operator="between">
      <formula>0.7</formula>
      <formula>0.9</formula>
    </cfRule>
    <cfRule type="cellIs" dxfId="288" priority="7" operator="lessThan">
      <formula>0.7</formula>
    </cfRule>
  </conditionalFormatting>
  <conditionalFormatting sqref="A45">
    <cfRule type="beginsWith" dxfId="287" priority="3" operator="beginsWith" text="This Agency Received Scores">
      <formula>LEFT(A45,LEN("This Agency Received Scores"))="This Agency Received Scores"</formula>
    </cfRule>
    <cfRule type="beginsWith" dxfId="286" priority="4" operator="beginsWith" text="This Agency Did Not Meet">
      <formula>LEFT(A45,LEN("This Agency Did Not Meet"))="This Agency Did Not Meet"</formula>
    </cfRule>
  </conditionalFormatting>
  <conditionalFormatting sqref="H9">
    <cfRule type="containsText" dxfId="285" priority="1" operator="containsText" text="This page is used for a">
      <formula>NOT(ISERROR(SEARCH("This page is used for a",H9)))</formula>
    </cfRule>
    <cfRule type="containsText" dxfId="284" priority="2" operator="containsText" text="WARNING!!!">
      <formula>NOT(ISERROR(SEARCH("WARNING!!!",H9)))</formula>
    </cfRule>
  </conditionalFormatting>
  <pageMargins left="0.7" right="0.7" top="0.75" bottom="0.75" header="0.3" footer="0.3"/>
  <pageSetup scale="74" fitToHeight="0" orientation="portrait" horizontalDpi="4294967292" verticalDpi="4294967292" r:id="rId1"/>
  <headerFooter>
    <oddHeader>&amp;C&amp;"Arial,Bold"&amp;20&amp;KFF0000SENSITIVE SECURITY INFORMATION</oddHeader>
    <oddFooter>&amp;C&amp;G</oddFooter>
  </headerFooter>
  <drawing r:id="rId2"/>
  <legacyDrawingHF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V56"/>
  <sheetViews>
    <sheetView zoomScaleNormal="100" workbookViewId="0">
      <selection activeCell="U14" sqref="U14"/>
    </sheetView>
  </sheetViews>
  <sheetFormatPr defaultColWidth="9.1796875" defaultRowHeight="12.5" x14ac:dyDescent="0.25"/>
  <cols>
    <col min="1" max="1" width="40.453125" style="961" bestFit="1" customWidth="1"/>
    <col min="2" max="19" width="9.1796875" style="961"/>
    <col min="20" max="20" width="3" style="961" customWidth="1"/>
    <col min="21" max="21" width="45.7265625" style="961" customWidth="1"/>
    <col min="22" max="22" width="10.453125" style="962" customWidth="1"/>
    <col min="23" max="16384" width="9.1796875" style="962"/>
  </cols>
  <sheetData>
    <row r="1" spans="1:21" ht="25.5" thickTop="1" x14ac:dyDescent="0.5">
      <c r="A1" s="1778" t="s">
        <v>1599</v>
      </c>
      <c r="B1" s="1779"/>
      <c r="C1" s="1779"/>
      <c r="D1" s="1779"/>
      <c r="E1" s="1779"/>
      <c r="F1" s="1779"/>
      <c r="G1" s="1779"/>
      <c r="H1" s="1779"/>
      <c r="I1" s="1779"/>
      <c r="J1" s="1779"/>
      <c r="K1" s="1779"/>
      <c r="L1" s="1779"/>
      <c r="M1" s="1779"/>
      <c r="N1" s="1779"/>
      <c r="O1" s="1779"/>
      <c r="P1" s="1779"/>
      <c r="Q1" s="1779"/>
      <c r="R1" s="1779"/>
      <c r="S1" s="1780"/>
    </row>
    <row r="2" spans="1:21" ht="13" x14ac:dyDescent="0.3">
      <c r="A2" s="963"/>
      <c r="B2" s="964" t="s">
        <v>445</v>
      </c>
      <c r="C2" s="964" t="s">
        <v>446</v>
      </c>
      <c r="D2" s="964" t="s">
        <v>447</v>
      </c>
      <c r="E2" s="964" t="s">
        <v>448</v>
      </c>
      <c r="F2" s="964" t="s">
        <v>449</v>
      </c>
      <c r="G2" s="964" t="s">
        <v>450</v>
      </c>
      <c r="H2" s="964" t="s">
        <v>451</v>
      </c>
      <c r="I2" s="964" t="s">
        <v>452</v>
      </c>
      <c r="J2" s="964" t="s">
        <v>453</v>
      </c>
      <c r="K2" s="964" t="s">
        <v>454</v>
      </c>
      <c r="L2" s="964" t="s">
        <v>455</v>
      </c>
      <c r="M2" s="964" t="s">
        <v>456</v>
      </c>
      <c r="N2" s="964" t="s">
        <v>457</v>
      </c>
      <c r="O2" s="964" t="s">
        <v>458</v>
      </c>
      <c r="P2" s="964" t="s">
        <v>459</v>
      </c>
      <c r="Q2" s="964" t="s">
        <v>460</v>
      </c>
      <c r="R2" s="964" t="s">
        <v>461</v>
      </c>
      <c r="S2" s="965" t="s">
        <v>462</v>
      </c>
    </row>
    <row r="3" spans="1:21" ht="13" x14ac:dyDescent="0.3">
      <c r="A3" s="966" t="s">
        <v>1460</v>
      </c>
      <c r="B3" s="967">
        <f>'Comprehensive Summary'!$C$15</f>
        <v>0</v>
      </c>
      <c r="C3" s="967">
        <f>'Comprehensive Summary'!$C$16</f>
        <v>0</v>
      </c>
      <c r="D3" s="967">
        <f>'Comprehensive Summary'!$C$17</f>
        <v>0</v>
      </c>
      <c r="E3" s="967">
        <f>'Comprehensive Summary'!$C$18</f>
        <v>0</v>
      </c>
      <c r="F3" s="967">
        <f>'Comprehensive Summary'!$C$19</f>
        <v>0</v>
      </c>
      <c r="G3" s="967">
        <f>'Comprehensive Summary'!$C$20</f>
        <v>0</v>
      </c>
      <c r="H3" s="967">
        <f>'Comprehensive Summary'!$C$21</f>
        <v>0</v>
      </c>
      <c r="I3" s="967">
        <f>'Comprehensive Summary'!$C$22</f>
        <v>0</v>
      </c>
      <c r="J3" s="967">
        <f>'Comprehensive Summary'!$C$23</f>
        <v>0</v>
      </c>
      <c r="K3" s="967">
        <f>'Comprehensive Summary'!$C$24</f>
        <v>0</v>
      </c>
      <c r="L3" s="967">
        <f>'Comprehensive Summary'!$C$25</f>
        <v>0</v>
      </c>
      <c r="M3" s="967">
        <f>'Comprehensive Summary'!$C$26</f>
        <v>0</v>
      </c>
      <c r="N3" s="967">
        <f>'Comprehensive Summary'!$C$27</f>
        <v>0</v>
      </c>
      <c r="O3" s="967">
        <f>'Comprehensive Summary'!$C$28</f>
        <v>0</v>
      </c>
      <c r="P3" s="967">
        <f>'Comprehensive Summary'!$C$29</f>
        <v>0</v>
      </c>
      <c r="Q3" s="967">
        <f>'Comprehensive Summary'!$C$30</f>
        <v>0</v>
      </c>
      <c r="R3" s="967">
        <f>'Comprehensive Summary'!$C$31</f>
        <v>0</v>
      </c>
      <c r="S3" s="968">
        <f>'Comprehensive Summary'!$C$33</f>
        <v>0</v>
      </c>
      <c r="U3" s="969"/>
    </row>
    <row r="4" spans="1:21" ht="13.5" thickBot="1" x14ac:dyDescent="0.35">
      <c r="A4" s="970" t="s">
        <v>1458</v>
      </c>
      <c r="B4" s="971">
        <f>IF(Profile!$D$15="Over 60K Daily Ridership",'Dropdown Menus'!R2,IF(Profile!$D$15="15K to 60K Daily Ridership",'Dropdown Menus'!R3,IF(Profile!$D$15="Under 15K Daily Ridership",'Dropdown Menus'!R4,0)))</f>
        <v>0</v>
      </c>
      <c r="C4" s="971">
        <f>IF(Profile!$D$15="Over 60K Daily Ridership",'Dropdown Menus'!S2,IF(Profile!$D$15="15K to 60K Daily Ridership",'Dropdown Menus'!S3,IF(Profile!$D$15="Under 15K Daily Ridership",'Dropdown Menus'!S4,0)))</f>
        <v>0</v>
      </c>
      <c r="D4" s="971">
        <f>IF(Profile!$D$15="Over 60K Daily Ridership",'Dropdown Menus'!T2,IF(Profile!$D$15="15K to 60K Daily Ridership",'Dropdown Menus'!T3,IF(Profile!$D$15="Under 15K Daily Ridership",'Dropdown Menus'!T4,0)))</f>
        <v>0</v>
      </c>
      <c r="E4" s="971">
        <f>IF(Profile!$D$15="Over 60K Daily Ridership",'Dropdown Menus'!U2,IF(Profile!$D$15="15K to 60K Daily Ridership",'Dropdown Menus'!U3,IF(Profile!$D$15="Under 15K Daily Ridership",'Dropdown Menus'!U4,0)))</f>
        <v>0</v>
      </c>
      <c r="F4" s="971">
        <f>IF(Profile!$D$15="Over 60K Daily Ridership",'Dropdown Menus'!V2,IF(Profile!$D$15="15K to 60K Daily Ridership",'Dropdown Menus'!V3,IF(Profile!$D$15="Under 15K Daily Ridership",'Dropdown Menus'!V4,0)))</f>
        <v>0</v>
      </c>
      <c r="G4" s="971">
        <f>IF(Profile!$D$15="Over 60K Daily Ridership",'Dropdown Menus'!W2,IF(Profile!$D$15="15K to 60K Daily Ridership",'Dropdown Menus'!W3,IF(Profile!$D$15="Under 15K Daily Ridership",'Dropdown Menus'!W4,0)))</f>
        <v>0</v>
      </c>
      <c r="H4" s="971">
        <f>IF(Profile!$D$15="Over 60K Daily Ridership",'Dropdown Menus'!X2,IF(Profile!$D$15="15K to 60K Daily Ridership",'Dropdown Menus'!X3,IF(Profile!$D$15="Under 15K Daily Ridership",'Dropdown Menus'!X4,0)))</f>
        <v>0</v>
      </c>
      <c r="I4" s="971">
        <f>IF(Profile!$D$15="Over 60K Daily Ridership",'Dropdown Menus'!Y2,IF(Profile!$D$15="15K to 60K Daily Ridership",'Dropdown Menus'!Y3,IF(Profile!$D$15="Under 15K Daily Ridership",'Dropdown Menus'!Y4,0)))</f>
        <v>0</v>
      </c>
      <c r="J4" s="971">
        <f>IF(Profile!$D$15="Over 60K Daily Ridership",'Dropdown Menus'!Z2,IF(Profile!$D$15="15K to 60K Daily Ridership",'Dropdown Menus'!Z3,IF(Profile!$D$15="Under 15K Daily Ridership",'Dropdown Menus'!Z4,0)))</f>
        <v>0</v>
      </c>
      <c r="K4" s="971">
        <f>IF(Profile!$D$15="Over 60K Daily Ridership",'Dropdown Menus'!AA2,IF(Profile!$D$15="15K to 60K Daily Ridership",'Dropdown Menus'!AA3,IF(Profile!$D$15="Under 15K Daily Ridership",'Dropdown Menus'!AA4,0)))</f>
        <v>0</v>
      </c>
      <c r="L4" s="971">
        <f>IF(Profile!$D$15="Over 60K Daily Ridership",'Dropdown Menus'!AB2,IF(Profile!$D$15="15K to 60K Daily Ridership",'Dropdown Menus'!AB3,IF(Profile!$D$15="Under 15K Daily Ridership",'Dropdown Menus'!AB4,0)))</f>
        <v>0</v>
      </c>
      <c r="M4" s="971">
        <f>IF(Profile!$D$15="Over 60K Daily Ridership",'Dropdown Menus'!AC2,IF(Profile!$D$15="15K to 60K Daily Ridership",'Dropdown Menus'!AC3,IF(Profile!$D$15="Under 15K Daily Ridership",'Dropdown Menus'!AC4,0)))</f>
        <v>0</v>
      </c>
      <c r="N4" s="971">
        <f>IF(Profile!$D$15="Over 60K Daily Ridership",'Dropdown Menus'!AD2,IF(Profile!$D$15="15K to 60K Daily Ridership",'Dropdown Menus'!AD3,IF(Profile!$D$15="Under 15K Daily Ridership",'Dropdown Menus'!AD4,0)))</f>
        <v>0</v>
      </c>
      <c r="O4" s="971">
        <f>IF(Profile!$D$15="Over 60K Daily Ridership",'Dropdown Menus'!AE2,IF(Profile!$D$15="15K to 60K Daily Ridership",'Dropdown Menus'!AE3,IF(Profile!$D$15="Under 15K Daily Ridership",'Dropdown Menus'!AE4,0)))</f>
        <v>0</v>
      </c>
      <c r="P4" s="971">
        <f>IF(Profile!$D$15="Over 60K Daily Ridership",'Dropdown Menus'!AF2,IF(Profile!$D$15="15K to 60K Daily Ridership",'Dropdown Menus'!AF3,IF(Profile!$D$15="Under 15K Daily Ridership",'Dropdown Menus'!AF4,0)))</f>
        <v>0</v>
      </c>
      <c r="Q4" s="971">
        <f>IF(Profile!$D$15="Over 60K Daily Ridership",'Dropdown Menus'!AG2,IF(Profile!$D$15="15K to 60K Daily Ridership",'Dropdown Menus'!AG3,IF(Profile!$D$15="Under 15K Daily Ridership",'Dropdown Menus'!AG4,0)))</f>
        <v>0</v>
      </c>
      <c r="R4" s="971">
        <f>IF(Profile!$D$15="Over 60K Daily Ridership",'Dropdown Menus'!AH2,IF(Profile!$D$15="15K to 60K Daily Ridership",'Dropdown Menus'!AH3,IF(Profile!$D$15="Under 15K Daily Ridership",'Dropdown Menus'!AH4,0)))</f>
        <v>0</v>
      </c>
      <c r="S4" s="972">
        <f>IF(Profile!$D$15="Over 60K Daily Ridership",'Dropdown Menus'!AI2,IF(Profile!$D$15="15K to 60K Daily Ridership",'Dropdown Menus'!AI3,IF(Profile!$D$15="Under 15K Daily Ridership",'Dropdown Menus'!AI4,0)))</f>
        <v>0</v>
      </c>
    </row>
    <row r="5" spans="1:21" ht="13.5" thickTop="1" thickBot="1" x14ac:dyDescent="0.3"/>
    <row r="6" spans="1:21" ht="14" thickTop="1" thickBot="1" x14ac:dyDescent="0.35">
      <c r="A6" s="973" t="s">
        <v>463</v>
      </c>
      <c r="B6" s="974">
        <f>B3-B4</f>
        <v>0</v>
      </c>
      <c r="C6" s="974">
        <f t="shared" ref="C6:S6" si="0">C3-C4</f>
        <v>0</v>
      </c>
      <c r="D6" s="974">
        <f t="shared" si="0"/>
        <v>0</v>
      </c>
      <c r="E6" s="974">
        <f t="shared" si="0"/>
        <v>0</v>
      </c>
      <c r="F6" s="974">
        <f t="shared" si="0"/>
        <v>0</v>
      </c>
      <c r="G6" s="974">
        <f t="shared" si="0"/>
        <v>0</v>
      </c>
      <c r="H6" s="974">
        <f t="shared" si="0"/>
        <v>0</v>
      </c>
      <c r="I6" s="974">
        <f t="shared" si="0"/>
        <v>0</v>
      </c>
      <c r="J6" s="974">
        <f t="shared" si="0"/>
        <v>0</v>
      </c>
      <c r="K6" s="974">
        <f t="shared" si="0"/>
        <v>0</v>
      </c>
      <c r="L6" s="974">
        <f t="shared" si="0"/>
        <v>0</v>
      </c>
      <c r="M6" s="974">
        <f t="shared" si="0"/>
        <v>0</v>
      </c>
      <c r="N6" s="974">
        <f t="shared" si="0"/>
        <v>0</v>
      </c>
      <c r="O6" s="974">
        <f t="shared" si="0"/>
        <v>0</v>
      </c>
      <c r="P6" s="974">
        <f t="shared" si="0"/>
        <v>0</v>
      </c>
      <c r="Q6" s="974">
        <f t="shared" si="0"/>
        <v>0</v>
      </c>
      <c r="R6" s="974">
        <f t="shared" si="0"/>
        <v>0</v>
      </c>
      <c r="S6" s="975">
        <f t="shared" si="0"/>
        <v>0</v>
      </c>
    </row>
    <row r="7" spans="1:21" ht="13" thickTop="1" x14ac:dyDescent="0.25"/>
    <row r="9" spans="1:21" ht="13" thickBot="1" x14ac:dyDescent="0.3"/>
    <row r="10" spans="1:21" ht="19" thickTop="1" thickBot="1" x14ac:dyDescent="0.3">
      <c r="B10" s="976"/>
      <c r="C10" s="976"/>
      <c r="D10" s="976"/>
      <c r="U10" s="929" t="str">
        <f>IF(Profile!$A$13='Dropdown Menus'!$A$8, "WARNING!!!", "This page is used for a")</f>
        <v>This page is used for a</v>
      </c>
    </row>
    <row r="11" spans="1:21" ht="14" thickTop="1" thickBot="1" x14ac:dyDescent="0.3">
      <c r="B11" s="977"/>
      <c r="C11" s="976"/>
      <c r="D11" s="976"/>
      <c r="U11" s="930" t="str">
        <f>IF(Profile!$A$13='Dropdown Menus'!$A$8, "This has been identified as a Targeted BASE Assessment!!!  Use the Targeted SAI Charting tab!!!  (Black tab)", "Normal BASE Assessment")</f>
        <v>Normal BASE Assessment</v>
      </c>
    </row>
    <row r="12" spans="1:21" ht="13" thickTop="1" x14ac:dyDescent="0.25">
      <c r="B12" s="977"/>
      <c r="C12" s="976"/>
      <c r="D12" s="976"/>
    </row>
    <row r="13" spans="1:21" x14ac:dyDescent="0.25">
      <c r="B13" s="976"/>
      <c r="C13" s="976"/>
      <c r="D13" s="976"/>
    </row>
    <row r="14" spans="1:21" x14ac:dyDescent="0.25">
      <c r="B14" s="976"/>
      <c r="C14" s="976"/>
      <c r="D14" s="976"/>
    </row>
    <row r="42" spans="1:22" ht="13" thickBot="1" x14ac:dyDescent="0.3"/>
    <row r="43" spans="1:22" ht="25.5" thickTop="1" x14ac:dyDescent="0.5">
      <c r="A43" s="1778" t="s">
        <v>1600</v>
      </c>
      <c r="B43" s="1779"/>
      <c r="C43" s="1779"/>
      <c r="D43" s="1779"/>
      <c r="E43" s="1779"/>
      <c r="F43" s="1779"/>
      <c r="G43" s="1779"/>
      <c r="H43" s="1779"/>
      <c r="I43" s="1779"/>
      <c r="J43" s="1779"/>
      <c r="K43" s="1779"/>
      <c r="L43" s="1779"/>
      <c r="M43" s="1779"/>
      <c r="N43" s="1779"/>
      <c r="O43" s="1779"/>
      <c r="P43" s="1779"/>
      <c r="Q43" s="1779"/>
      <c r="R43" s="1779"/>
      <c r="S43" s="1780"/>
    </row>
    <row r="44" spans="1:22" ht="13" x14ac:dyDescent="0.3">
      <c r="A44" s="963"/>
      <c r="B44" s="964" t="s">
        <v>445</v>
      </c>
      <c r="C44" s="964" t="s">
        <v>446</v>
      </c>
      <c r="D44" s="964" t="s">
        <v>447</v>
      </c>
      <c r="E44" s="964" t="s">
        <v>448</v>
      </c>
      <c r="F44" s="964" t="s">
        <v>449</v>
      </c>
      <c r="G44" s="964" t="s">
        <v>450</v>
      </c>
      <c r="H44" s="964" t="s">
        <v>451</v>
      </c>
      <c r="I44" s="964" t="s">
        <v>452</v>
      </c>
      <c r="J44" s="964" t="s">
        <v>453</v>
      </c>
      <c r="K44" s="964" t="s">
        <v>454</v>
      </c>
      <c r="L44" s="964" t="s">
        <v>455</v>
      </c>
      <c r="M44" s="964" t="s">
        <v>456</v>
      </c>
      <c r="N44" s="964" t="s">
        <v>457</v>
      </c>
      <c r="O44" s="964" t="s">
        <v>458</v>
      </c>
      <c r="P44" s="964" t="s">
        <v>459</v>
      </c>
      <c r="Q44" s="964" t="s">
        <v>460</v>
      </c>
      <c r="R44" s="964" t="s">
        <v>461</v>
      </c>
      <c r="S44" s="965" t="s">
        <v>462</v>
      </c>
    </row>
    <row r="45" spans="1:22" ht="13" x14ac:dyDescent="0.3">
      <c r="A45" s="966" t="s">
        <v>1460</v>
      </c>
      <c r="B45" s="967">
        <f>'Comprehensive Summary'!$C$15</f>
        <v>0</v>
      </c>
      <c r="C45" s="967">
        <f>'Comprehensive Summary'!$C$16</f>
        <v>0</v>
      </c>
      <c r="D45" s="967">
        <f>'Comprehensive Summary'!$C$17</f>
        <v>0</v>
      </c>
      <c r="E45" s="967">
        <f>'Comprehensive Summary'!$C$18</f>
        <v>0</v>
      </c>
      <c r="F45" s="967">
        <f>'Comprehensive Summary'!$C$19</f>
        <v>0</v>
      </c>
      <c r="G45" s="967">
        <f>'Comprehensive Summary'!$C$20</f>
        <v>0</v>
      </c>
      <c r="H45" s="967">
        <f>'Comprehensive Summary'!$C$21</f>
        <v>0</v>
      </c>
      <c r="I45" s="967">
        <f>'Comprehensive Summary'!$C$22</f>
        <v>0</v>
      </c>
      <c r="J45" s="967">
        <f>'Comprehensive Summary'!$C$23</f>
        <v>0</v>
      </c>
      <c r="K45" s="967">
        <f>'Comprehensive Summary'!$C$24</f>
        <v>0</v>
      </c>
      <c r="L45" s="967">
        <f>'Comprehensive Summary'!$C$25</f>
        <v>0</v>
      </c>
      <c r="M45" s="967">
        <f>'Comprehensive Summary'!$C$26</f>
        <v>0</v>
      </c>
      <c r="N45" s="967">
        <f>'Comprehensive Summary'!$C$27</f>
        <v>0</v>
      </c>
      <c r="O45" s="967">
        <f>'Comprehensive Summary'!$C$28</f>
        <v>0</v>
      </c>
      <c r="P45" s="967">
        <f>'Comprehensive Summary'!$C$29</f>
        <v>0</v>
      </c>
      <c r="Q45" s="967">
        <f>'Comprehensive Summary'!$C$30</f>
        <v>0</v>
      </c>
      <c r="R45" s="967">
        <f>'Comprehensive Summary'!$C$31</f>
        <v>0</v>
      </c>
      <c r="S45" s="968">
        <f>'Comprehensive Summary'!$C$33</f>
        <v>0</v>
      </c>
    </row>
    <row r="46" spans="1:22" ht="13.5" thickBot="1" x14ac:dyDescent="0.35">
      <c r="A46" s="970" t="s">
        <v>1459</v>
      </c>
      <c r="B46" s="971">
        <f>'Previous BASE Implementation'!B2</f>
        <v>0</v>
      </c>
      <c r="C46" s="971">
        <f>'Previous BASE Implementation'!C2</f>
        <v>0</v>
      </c>
      <c r="D46" s="971">
        <f>'Previous BASE Implementation'!D2</f>
        <v>0</v>
      </c>
      <c r="E46" s="971">
        <f>'Previous BASE Implementation'!E2</f>
        <v>0</v>
      </c>
      <c r="F46" s="971">
        <f>'Previous BASE Implementation'!F2</f>
        <v>0</v>
      </c>
      <c r="G46" s="971">
        <f>'Previous BASE Implementation'!G2</f>
        <v>0</v>
      </c>
      <c r="H46" s="971">
        <f>'Previous BASE Implementation'!H2</f>
        <v>0</v>
      </c>
      <c r="I46" s="971">
        <f>'Previous BASE Implementation'!I2</f>
        <v>0</v>
      </c>
      <c r="J46" s="971">
        <f>'Previous BASE Implementation'!J2</f>
        <v>0</v>
      </c>
      <c r="K46" s="971">
        <f>'Previous BASE Implementation'!K2</f>
        <v>0</v>
      </c>
      <c r="L46" s="971">
        <f>'Previous BASE Implementation'!L2</f>
        <v>0</v>
      </c>
      <c r="M46" s="971">
        <f>'Previous BASE Implementation'!M2</f>
        <v>0</v>
      </c>
      <c r="N46" s="971">
        <f>'Previous BASE Implementation'!N2</f>
        <v>0</v>
      </c>
      <c r="O46" s="971">
        <f>'Previous BASE Implementation'!O2</f>
        <v>0</v>
      </c>
      <c r="P46" s="971">
        <f>'Previous BASE Implementation'!P2</f>
        <v>0</v>
      </c>
      <c r="Q46" s="971">
        <f>'Previous BASE Implementation'!Q2</f>
        <v>0</v>
      </c>
      <c r="R46" s="971">
        <f>'Previous BASE Implementation'!R2</f>
        <v>0</v>
      </c>
      <c r="S46" s="972">
        <f>'Previous BASE Implementation'!S2</f>
        <v>0</v>
      </c>
      <c r="U46" s="978"/>
      <c r="V46" s="979"/>
    </row>
    <row r="47" spans="1:22" ht="13.5" thickTop="1" thickBot="1" x14ac:dyDescent="0.3"/>
    <row r="48" spans="1:22" ht="14" thickTop="1" thickBot="1" x14ac:dyDescent="0.35">
      <c r="A48" s="973" t="s">
        <v>463</v>
      </c>
      <c r="B48" s="974">
        <f>B45-B46</f>
        <v>0</v>
      </c>
      <c r="C48" s="974">
        <f t="shared" ref="C48:S48" si="1">C45-C46</f>
        <v>0</v>
      </c>
      <c r="D48" s="974">
        <f t="shared" si="1"/>
        <v>0</v>
      </c>
      <c r="E48" s="974">
        <f t="shared" si="1"/>
        <v>0</v>
      </c>
      <c r="F48" s="974">
        <f t="shared" si="1"/>
        <v>0</v>
      </c>
      <c r="G48" s="974">
        <f t="shared" si="1"/>
        <v>0</v>
      </c>
      <c r="H48" s="974">
        <f t="shared" si="1"/>
        <v>0</v>
      </c>
      <c r="I48" s="974">
        <f t="shared" si="1"/>
        <v>0</v>
      </c>
      <c r="J48" s="974">
        <f t="shared" si="1"/>
        <v>0</v>
      </c>
      <c r="K48" s="974">
        <f t="shared" si="1"/>
        <v>0</v>
      </c>
      <c r="L48" s="974">
        <f t="shared" si="1"/>
        <v>0</v>
      </c>
      <c r="M48" s="974">
        <f t="shared" si="1"/>
        <v>0</v>
      </c>
      <c r="N48" s="974">
        <f t="shared" si="1"/>
        <v>0</v>
      </c>
      <c r="O48" s="974">
        <f t="shared" si="1"/>
        <v>0</v>
      </c>
      <c r="P48" s="974">
        <f t="shared" si="1"/>
        <v>0</v>
      </c>
      <c r="Q48" s="974">
        <f t="shared" si="1"/>
        <v>0</v>
      </c>
      <c r="R48" s="974">
        <f t="shared" si="1"/>
        <v>0</v>
      </c>
      <c r="S48" s="975">
        <f t="shared" si="1"/>
        <v>0</v>
      </c>
    </row>
    <row r="49" spans="1:21" ht="13" thickTop="1" x14ac:dyDescent="0.25">
      <c r="A49" s="962"/>
      <c r="E49" s="962"/>
      <c r="F49" s="962"/>
      <c r="G49" s="962"/>
      <c r="H49" s="962"/>
      <c r="I49" s="962"/>
      <c r="J49" s="962"/>
      <c r="K49" s="962"/>
      <c r="L49" s="962"/>
      <c r="M49" s="962"/>
      <c r="N49" s="962"/>
      <c r="O49" s="962"/>
      <c r="P49" s="962"/>
      <c r="Q49" s="962"/>
      <c r="R49" s="962"/>
      <c r="S49" s="962"/>
      <c r="T49" s="962"/>
      <c r="U49" s="962"/>
    </row>
    <row r="52" spans="1:21" x14ac:dyDescent="0.25">
      <c r="A52" s="962"/>
      <c r="B52" s="976"/>
      <c r="C52" s="976"/>
      <c r="D52" s="976"/>
      <c r="E52" s="962"/>
      <c r="F52" s="962"/>
      <c r="G52" s="962"/>
      <c r="H52" s="962"/>
      <c r="I52" s="962"/>
      <c r="J52" s="962"/>
      <c r="K52" s="962"/>
      <c r="L52" s="962"/>
      <c r="M52" s="962"/>
      <c r="N52" s="962"/>
      <c r="O52" s="962"/>
      <c r="P52" s="962"/>
      <c r="Q52" s="962"/>
      <c r="R52" s="962"/>
      <c r="S52" s="962"/>
      <c r="T52" s="962"/>
      <c r="U52" s="962"/>
    </row>
    <row r="53" spans="1:21" x14ac:dyDescent="0.25">
      <c r="A53" s="962"/>
      <c r="B53" s="977"/>
      <c r="C53" s="976"/>
      <c r="D53" s="976"/>
      <c r="E53" s="962"/>
      <c r="F53" s="962"/>
      <c r="G53" s="962"/>
      <c r="H53" s="962"/>
      <c r="I53" s="962"/>
      <c r="J53" s="962"/>
      <c r="K53" s="962"/>
      <c r="L53" s="962"/>
      <c r="M53" s="962"/>
      <c r="N53" s="962"/>
      <c r="O53" s="962"/>
      <c r="P53" s="962"/>
      <c r="Q53" s="962"/>
      <c r="R53" s="962"/>
      <c r="S53" s="962"/>
      <c r="T53" s="962"/>
      <c r="U53" s="962"/>
    </row>
    <row r="54" spans="1:21" x14ac:dyDescent="0.25">
      <c r="A54" s="962"/>
      <c r="B54" s="977"/>
      <c r="C54" s="976"/>
      <c r="D54" s="976"/>
      <c r="E54" s="962"/>
      <c r="F54" s="962"/>
      <c r="G54" s="962"/>
      <c r="H54" s="962"/>
      <c r="I54" s="962"/>
      <c r="J54" s="962"/>
      <c r="K54" s="962"/>
      <c r="L54" s="962"/>
      <c r="M54" s="962"/>
      <c r="N54" s="962"/>
      <c r="O54" s="962"/>
      <c r="P54" s="962"/>
      <c r="Q54" s="962"/>
      <c r="R54" s="962"/>
      <c r="S54" s="962"/>
      <c r="T54" s="962"/>
      <c r="U54" s="962"/>
    </row>
    <row r="55" spans="1:21" x14ac:dyDescent="0.25">
      <c r="A55" s="962"/>
      <c r="B55" s="976"/>
      <c r="C55" s="976"/>
      <c r="D55" s="976"/>
      <c r="E55" s="962"/>
      <c r="F55" s="962"/>
      <c r="G55" s="962"/>
      <c r="H55" s="962"/>
      <c r="I55" s="962"/>
      <c r="J55" s="962"/>
      <c r="K55" s="962"/>
      <c r="L55" s="962"/>
      <c r="M55" s="962"/>
      <c r="N55" s="962"/>
      <c r="O55" s="962"/>
      <c r="P55" s="962"/>
      <c r="Q55" s="962"/>
      <c r="R55" s="962"/>
      <c r="S55" s="962"/>
      <c r="T55" s="962"/>
      <c r="U55" s="962"/>
    </row>
    <row r="56" spans="1:21" x14ac:dyDescent="0.25">
      <c r="A56" s="962"/>
      <c r="B56" s="976"/>
      <c r="C56" s="976"/>
      <c r="D56" s="976"/>
      <c r="E56" s="962"/>
      <c r="F56" s="962"/>
      <c r="G56" s="962"/>
      <c r="H56" s="962"/>
      <c r="I56" s="962"/>
      <c r="J56" s="962"/>
      <c r="K56" s="962"/>
      <c r="L56" s="962"/>
      <c r="M56" s="962"/>
      <c r="N56" s="962"/>
      <c r="O56" s="962"/>
      <c r="P56" s="962"/>
      <c r="Q56" s="962"/>
      <c r="R56" s="962"/>
      <c r="S56" s="962"/>
      <c r="T56" s="962"/>
      <c r="U56" s="962"/>
    </row>
  </sheetData>
  <sheetProtection formatColumns="0" formatRows="0"/>
  <mergeCells count="2">
    <mergeCell ref="A1:S1"/>
    <mergeCell ref="A43:S43"/>
  </mergeCells>
  <conditionalFormatting sqref="B3:S4">
    <cfRule type="cellIs" dxfId="283" priority="18" operator="between">
      <formula>0.7</formula>
      <formula>0.899999</formula>
    </cfRule>
    <cfRule type="cellIs" dxfId="282" priority="19" operator="greaterThanOrEqual">
      <formula>0.9</formula>
    </cfRule>
    <cfRule type="cellIs" dxfId="281" priority="20" operator="lessThan">
      <formula>0.7</formula>
    </cfRule>
  </conditionalFormatting>
  <conditionalFormatting sqref="B6:S6">
    <cfRule type="cellIs" dxfId="280" priority="15" operator="equal">
      <formula>0</formula>
    </cfRule>
    <cfRule type="cellIs" dxfId="279" priority="16" operator="greaterThan">
      <formula>0</formula>
    </cfRule>
    <cfRule type="cellIs" dxfId="278" priority="17" operator="lessThan">
      <formula>0</formula>
    </cfRule>
  </conditionalFormatting>
  <conditionalFormatting sqref="B45:S46">
    <cfRule type="cellIs" dxfId="277" priority="12" operator="between">
      <formula>0.7</formula>
      <formula>0.899999</formula>
    </cfRule>
    <cfRule type="cellIs" dxfId="276" priority="13" operator="greaterThanOrEqual">
      <formula>0.9</formula>
    </cfRule>
    <cfRule type="cellIs" dxfId="275" priority="14" operator="lessThan">
      <formula>0.7</formula>
    </cfRule>
  </conditionalFormatting>
  <conditionalFormatting sqref="B48:R48">
    <cfRule type="cellIs" dxfId="274" priority="9" operator="equal">
      <formula>0</formula>
    </cfRule>
    <cfRule type="cellIs" dxfId="273" priority="10" operator="greaterThan">
      <formula>0</formula>
    </cfRule>
    <cfRule type="cellIs" dxfId="272" priority="11" operator="lessThan">
      <formula>0</formula>
    </cfRule>
  </conditionalFormatting>
  <conditionalFormatting sqref="S48">
    <cfRule type="cellIs" dxfId="271" priority="3" operator="equal">
      <formula>0</formula>
    </cfRule>
    <cfRule type="cellIs" dxfId="270" priority="4" operator="greaterThan">
      <formula>0</formula>
    </cfRule>
    <cfRule type="cellIs" dxfId="269" priority="5" operator="lessThan">
      <formula>0</formula>
    </cfRule>
  </conditionalFormatting>
  <conditionalFormatting sqref="U10">
    <cfRule type="containsText" dxfId="268" priority="1" operator="containsText" text="This page is used for a">
      <formula>NOT(ISERROR(SEARCH("This page is used for a",U10)))</formula>
    </cfRule>
    <cfRule type="containsText" dxfId="267" priority="2" operator="containsText" text="WARNING!!!">
      <formula>NOT(ISERROR(SEARCH("WARNING!!!",U10)))</formula>
    </cfRule>
  </conditionalFormatting>
  <pageMargins left="0.7" right="0.7" top="0.75" bottom="0.75" header="0.3" footer="0.3"/>
  <pageSetup scale="43" fitToHeight="0" orientation="portrait" horizontalDpi="4294967293" verticalDpi="1200" r:id="rId1"/>
  <headerFooter>
    <oddHeader>&amp;C&amp;"Arial,Bold"&amp;20&amp;KFF0000SENSITIVE SECURITY INFORMATION</oddHeader>
    <oddFooter>&amp;C&amp;G</oddFooter>
  </headerFooter>
  <drawing r:id="rId2"/>
  <legacyDrawingHF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L44"/>
  <sheetViews>
    <sheetView workbookViewId="0">
      <selection activeCell="A4" sqref="A4"/>
    </sheetView>
  </sheetViews>
  <sheetFormatPr defaultRowHeight="12.5" x14ac:dyDescent="0.25"/>
  <cols>
    <col min="2" max="2" width="11" customWidth="1"/>
    <col min="3" max="3" width="13.26953125" bestFit="1" customWidth="1"/>
    <col min="4" max="4" width="8" customWidth="1"/>
  </cols>
  <sheetData>
    <row r="1" spans="1:12" ht="20" x14ac:dyDescent="0.4">
      <c r="A1" s="1781" t="str">
        <f>IF(B41=116, "This Agency Received Levels of Implementation Worthy of the Gold Standard Award!", "This Agency Did Not Meet the Requirements of the Gold Standard Award.")</f>
        <v>This Agency Did Not Meet the Requirements of the Gold Standard Award.</v>
      </c>
      <c r="B1" s="1781"/>
      <c r="C1" s="1781"/>
      <c r="D1" s="1781"/>
      <c r="E1" s="1781"/>
      <c r="F1" s="1781"/>
      <c r="G1" s="1781"/>
      <c r="H1" s="1781"/>
      <c r="I1" s="1781"/>
      <c r="J1" s="1781"/>
      <c r="K1" s="1781"/>
      <c r="L1" s="1781"/>
    </row>
    <row r="17" spans="1:2" ht="13" thickBot="1" x14ac:dyDescent="0.3"/>
    <row r="18" spans="1:2" ht="13" thickTop="1" x14ac:dyDescent="0.25">
      <c r="A18" s="238" t="s">
        <v>441</v>
      </c>
      <c r="B18" s="239" t="s">
        <v>442</v>
      </c>
    </row>
    <row r="19" spans="1:2" x14ac:dyDescent="0.25">
      <c r="A19" s="240">
        <v>1</v>
      </c>
      <c r="B19" s="241">
        <f>IF('Comprehensive Summary'!C15&gt;=0.7, 1, 0)</f>
        <v>0</v>
      </c>
    </row>
    <row r="20" spans="1:2" x14ac:dyDescent="0.25">
      <c r="A20" s="240">
        <v>2</v>
      </c>
      <c r="B20" s="241">
        <f>IF('Comprehensive Summary'!C16&gt;=0.7, 1, 0)</f>
        <v>0</v>
      </c>
    </row>
    <row r="21" spans="1:2" x14ac:dyDescent="0.25">
      <c r="A21" s="240">
        <v>3</v>
      </c>
      <c r="B21" s="241">
        <f>IF('Comprehensive Summary'!C17&gt;=0.7, 1, 0)</f>
        <v>0</v>
      </c>
    </row>
    <row r="22" spans="1:2" x14ac:dyDescent="0.25">
      <c r="A22" s="240">
        <v>4</v>
      </c>
      <c r="B22" s="241">
        <f>IF('Comprehensive Summary'!C18&gt;=0.7, 1, 0)</f>
        <v>0</v>
      </c>
    </row>
    <row r="23" spans="1:2" x14ac:dyDescent="0.25">
      <c r="A23" s="240">
        <v>5</v>
      </c>
      <c r="B23" s="241">
        <f>IF('Comprehensive Summary'!C19&gt;=0.7, 1, 0)</f>
        <v>0</v>
      </c>
    </row>
    <row r="24" spans="1:2" x14ac:dyDescent="0.25">
      <c r="A24" s="240">
        <v>6</v>
      </c>
      <c r="B24" s="241">
        <f>IF('Comprehensive Summary'!C20&gt;=0.7, 1, 0)</f>
        <v>0</v>
      </c>
    </row>
    <row r="25" spans="1:2" x14ac:dyDescent="0.25">
      <c r="A25" s="240">
        <v>7</v>
      </c>
      <c r="B25" s="241">
        <f>IF('Comprehensive Summary'!C21&gt;=0.7, 1, 0)</f>
        <v>0</v>
      </c>
    </row>
    <row r="26" spans="1:2" x14ac:dyDescent="0.25">
      <c r="A26" s="240">
        <v>8</v>
      </c>
      <c r="B26" s="241">
        <f>IF('Comprehensive Summary'!C22&gt;=0.7, 1, 0)</f>
        <v>0</v>
      </c>
    </row>
    <row r="27" spans="1:2" x14ac:dyDescent="0.25">
      <c r="A27" s="240">
        <v>9</v>
      </c>
      <c r="B27" s="241">
        <f>IF('Comprehensive Summary'!C23&gt;=0.7, 1, 0)</f>
        <v>0</v>
      </c>
    </row>
    <row r="28" spans="1:2" x14ac:dyDescent="0.25">
      <c r="A28" s="240">
        <v>10</v>
      </c>
      <c r="B28" s="241">
        <f>IF('Comprehensive Summary'!C24&gt;=0.7, 1, 0)</f>
        <v>0</v>
      </c>
    </row>
    <row r="29" spans="1:2" x14ac:dyDescent="0.25">
      <c r="A29" s="242">
        <v>11</v>
      </c>
      <c r="B29" s="243"/>
    </row>
    <row r="30" spans="1:2" x14ac:dyDescent="0.25">
      <c r="A30" s="240">
        <v>12</v>
      </c>
      <c r="B30" s="241">
        <f>IF('Comprehensive Summary'!C26&gt;=0.7, 1, 0)</f>
        <v>0</v>
      </c>
    </row>
    <row r="31" spans="1:2" x14ac:dyDescent="0.25">
      <c r="A31" s="240">
        <v>13</v>
      </c>
      <c r="B31" s="241">
        <f>IF('Comprehensive Summary'!C27&gt;=0.7, 1, 0)</f>
        <v>0</v>
      </c>
    </row>
    <row r="32" spans="1:2" x14ac:dyDescent="0.25">
      <c r="A32" s="240">
        <v>14</v>
      </c>
      <c r="B32" s="241">
        <f>IF('Comprehensive Summary'!C28&gt;=0.7, 1, 0)</f>
        <v>0</v>
      </c>
    </row>
    <row r="33" spans="1:2" x14ac:dyDescent="0.25">
      <c r="A33" s="240">
        <v>15</v>
      </c>
      <c r="B33" s="241">
        <f>IF('Comprehensive Summary'!C29&gt;=0.7, 1, 0)</f>
        <v>0</v>
      </c>
    </row>
    <row r="34" spans="1:2" x14ac:dyDescent="0.25">
      <c r="A34" s="240">
        <v>16</v>
      </c>
      <c r="B34" s="241">
        <f>IF('Comprehensive Summary'!C30&gt;=0.7, 1, 0)</f>
        <v>0</v>
      </c>
    </row>
    <row r="35" spans="1:2" x14ac:dyDescent="0.25">
      <c r="A35" s="240">
        <v>17</v>
      </c>
      <c r="B35" s="241">
        <f>IF('Comprehensive Summary'!C31&gt;=0.7, 1, 0)</f>
        <v>0</v>
      </c>
    </row>
    <row r="36" spans="1:2" x14ac:dyDescent="0.25">
      <c r="A36" s="116"/>
      <c r="B36" s="241"/>
    </row>
    <row r="37" spans="1:2" x14ac:dyDescent="0.25">
      <c r="A37" s="117" t="s">
        <v>439</v>
      </c>
      <c r="B37" s="241">
        <f>IF('Comprehensive Summary'!C33&gt;=0.9, 100, 0)</f>
        <v>0</v>
      </c>
    </row>
    <row r="38" spans="1:2" x14ac:dyDescent="0.25">
      <c r="A38" s="117"/>
      <c r="B38" s="241"/>
    </row>
    <row r="39" spans="1:2" x14ac:dyDescent="0.25">
      <c r="A39" s="117" t="s">
        <v>1453</v>
      </c>
      <c r="B39" s="241">
        <f>COUNTIF('Previous BASE Implementation'!B3:R3, "&gt;0")*1000</f>
        <v>0</v>
      </c>
    </row>
    <row r="40" spans="1:2" x14ac:dyDescent="0.25">
      <c r="A40" s="116"/>
      <c r="B40" s="241"/>
    </row>
    <row r="41" spans="1:2" ht="13" thickBot="1" x14ac:dyDescent="0.3">
      <c r="A41" s="244" t="s">
        <v>440</v>
      </c>
      <c r="B41" s="245">
        <f>SUM(B19:B40)</f>
        <v>0</v>
      </c>
    </row>
    <row r="42" spans="1:2" ht="13" thickTop="1" x14ac:dyDescent="0.25">
      <c r="B42" s="237"/>
    </row>
    <row r="43" spans="1:2" x14ac:dyDescent="0.25">
      <c r="B43" s="237"/>
    </row>
    <row r="44" spans="1:2" x14ac:dyDescent="0.25">
      <c r="B44" s="237"/>
    </row>
  </sheetData>
  <sheetProtection algorithmName="SHA-512" hashValue="q4ipLUixbzL8UskbIV+Y5E+PkLLUDZzTD+1AxvOoiGPjFjr01ZmHKjoW1ulxSIQNR/dlOcP2edVQCScg/jgUig==" saltValue="LFtSoV2+47b4S5C5ZkZtjQ==" spinCount="100000" sheet="1" objects="1" scenarios="1" selectLockedCells="1" selectUnlockedCells="1"/>
  <mergeCells count="1">
    <mergeCell ref="A1:L1"/>
  </mergeCells>
  <conditionalFormatting sqref="A1:L1">
    <cfRule type="beginsWith" dxfId="266" priority="1" operator="beginsWith" text="This Agency Received Levels of Implementation">
      <formula>LEFT(A1,LEN("This Agency Received Levels of Implementation"))="This Agency Received Levels of Implementation"</formula>
    </cfRule>
    <cfRule type="beginsWith" dxfId="265" priority="2" operator="beginsWith" text="This Agency Did Not Meet">
      <formula>LEFT(A1,LEN("This Agency Did Not Meet"))="This Agency Did Not Meet"</formula>
    </cfRule>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documentManagement>
    <Col_x002e__x0020_Yr_x002e_ xmlns="351d9c43-df41-4f76-8579-34e6da0a12cb">FY21</Col_x002e__x0020_Yr_x002e_>
    <Doc_x002e__x0020_Type xmlns="351d9c43-df41-4f76-8579-34e6da0a12cb">Instrument</Doc_x002e__x0020_Type>
    <Reviewer_x0020_Cmt_x0028_s_x0029_ xmlns="351d9c43-df41-4f76-8579-34e6da0a12cb">Current BASE</Reviewer_x0020_Cmt_x0028_s_x0029_>
    <Prog_x002e__x0020_Office xmlns="351d9c43-df41-4f76-8579-34e6da0a12cb">SEC. OPs.</Prog_x002e__x0020_Office>
    <Other_x0020_Actions xmlns="351d9c43-df41-4f76-8579-34e6da0a12cb">ROCIS</Other_x0020_Actions>
    <Request_x0020_Type xmlns="351d9c43-df41-4f76-8579-34e6da0a12cb">REV</Request_x0020_Type>
    <_dlc_DocId xmlns="dcc26ded-df53-40e4-b0ec-50f0378640d6">2MNXFYDWMX7Y-1832746947-829</_dlc_DocId>
    <_dlc_DocIdUrl xmlns="dcc26ded-df53-40e4-b0ec-50f0378640d6">
      <Url>https://office.ishare.tsa.dhs.gov/sites/oit/bmo/pra/_layouts/15/DocIdRedir.aspx?ID=2MNXFYDWMX7Y-1832746947-829</Url>
      <Description>2MNXFYDWMX7Y-1832746947-829</Description>
    </_dlc_DocIdUrl>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mso-contentType ?>
<spe:Receivers xmlns:spe="http://schemas.microsoft.com/sharepoint/events">
  <Receiver>
    <Name>Document ID Generator</Name>
    <Synchronization>Synchronous</Synchronization>
    <Type>10001</Type>
    <SequenceNumber>1000</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10002</Type>
    <SequenceNumber>1001</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10004</Type>
    <SequenceNumber>1002</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10006</Type>
    <SequenceNumber>1003</SequenceNumber>
    <Assembly>Microsoft.Office.DocumentManagement, Version=14.0.0.0, Culture=neutral, PublicKeyToken=71e9bce111e9429c</Assembly>
    <Class>Microsoft.Office.DocumentManagement.Internal.DocIdHandler</Class>
    <Data/>
    <Filter/>
  </Receiver>
</spe:Receivers>
</file>

<file path=customXml/item4.xml><?xml version="1.0" encoding="utf-8"?>
<ct:contentTypeSchema xmlns:ct="http://schemas.microsoft.com/office/2006/metadata/contentType" xmlns:ma="http://schemas.microsoft.com/office/2006/metadata/properties/metaAttributes" ct:_="" ma:_="" ma:contentTypeName="Document" ma:contentTypeID="0x01010014FAE3E703E4794793878A49BBFE0A14" ma:contentTypeVersion="6" ma:contentTypeDescription="Create a new document." ma:contentTypeScope="" ma:versionID="e3364a3656b296633d4492654086aacc">
  <xsd:schema xmlns:xsd="http://www.w3.org/2001/XMLSchema" xmlns:xs="http://www.w3.org/2001/XMLSchema" xmlns:p="http://schemas.microsoft.com/office/2006/metadata/properties" xmlns:ns2="dcc26ded-df53-40e4-b0ec-50f0378640d6" xmlns:ns3="351d9c43-df41-4f76-8579-34e6da0a12cb" targetNamespace="http://schemas.microsoft.com/office/2006/metadata/properties" ma:root="true" ma:fieldsID="49d6e3401e85328744c1d576e6799357" ns2:_="" ns3:_="">
    <xsd:import namespace="dcc26ded-df53-40e4-b0ec-50f0378640d6"/>
    <xsd:import namespace="351d9c43-df41-4f76-8579-34e6da0a12cb"/>
    <xsd:element name="properties">
      <xsd:complexType>
        <xsd:sequence>
          <xsd:element name="documentManagement">
            <xsd:complexType>
              <xsd:all>
                <xsd:element ref="ns2:_dlc_DocId" minOccurs="0"/>
                <xsd:element ref="ns2:_dlc_DocIdUrl" minOccurs="0"/>
                <xsd:element ref="ns2:_dlc_DocIdPersistId" minOccurs="0"/>
                <xsd:element ref="ns3:Col_x002e__x0020_Yr_x002e_" minOccurs="0"/>
                <xsd:element ref="ns3:Request_x0020_Type" minOccurs="0"/>
                <xsd:element ref="ns3:Doc_x002e__x0020_Type" minOccurs="0"/>
                <xsd:element ref="ns3:Reviewer_x0020_Cmt_x0028_s_x0029_" minOccurs="0"/>
                <xsd:element ref="ns3:Prog_x002e__x0020_Office" minOccurs="0"/>
                <xsd:element ref="ns3:Other_x0020_Act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cc26ded-df53-40e4-b0ec-50f0378640d6"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351d9c43-df41-4f76-8579-34e6da0a12cb" elementFormDefault="qualified">
    <xsd:import namespace="http://schemas.microsoft.com/office/2006/documentManagement/types"/>
    <xsd:import namespace="http://schemas.microsoft.com/office/infopath/2007/PartnerControls"/>
    <xsd:element name="Col_x002e__x0020_Yr_x002e_" ma:index="11" nillable="true" ma:displayName="Col. Yr." ma:default="FY21" ma:format="Dropdown" ma:internalName="Col_x002e__x0020_Yr_x002e_">
      <xsd:simpleType>
        <xsd:restriction base="dms:Choice">
          <xsd:enumeration value="FY20"/>
          <xsd:enumeration value="FY21"/>
          <xsd:enumeration value="FY22"/>
        </xsd:restriction>
      </xsd:simpleType>
    </xsd:element>
    <xsd:element name="Request_x0020_Type" ma:index="12" nillable="true" ma:displayName="Request Type" ma:default="EXT" ma:format="Dropdown" ma:internalName="Request_x0020_Type">
      <xsd:simpleType>
        <xsd:union memberTypes="dms:Text">
          <xsd:simpleType>
            <xsd:restriction base="dms:Choice">
              <xsd:enumeration value="EXT"/>
              <xsd:enumeration value="REV"/>
              <xsd:enumeration value="Gen. IC"/>
              <xsd:enumeration value="83C"/>
              <xsd:enumeration value="NEW"/>
              <xsd:enumeration value="IFR"/>
              <xsd:enumeration value="NPRM"/>
              <xsd:enumeration value="Other"/>
            </xsd:restriction>
          </xsd:simpleType>
        </xsd:union>
      </xsd:simpleType>
    </xsd:element>
    <xsd:element name="Doc_x002e__x0020_Type" ma:index="13" nillable="true" ma:displayName="Doc. Type" ma:default="N/A" ma:format="Dropdown" ma:internalName="Doc_x002e__x0020_Type">
      <xsd:simpleType>
        <xsd:union memberTypes="dms:Text">
          <xsd:simpleType>
            <xsd:restriction base="dms:Choice">
              <xsd:enumeration value="60DN"/>
              <xsd:enumeration value="30DN"/>
              <xsd:enumeration value="SS Pt. A"/>
              <xsd:enumeration value="SS Pt. B"/>
              <xsd:enumeration value="FR Pub."/>
              <xsd:enumeration value="N/A"/>
              <xsd:enumeration value="Instrument"/>
              <xsd:enumeration value="Screenshot(s)"/>
              <xsd:enumeration value="Instruction"/>
              <xsd:enumeration value="Gen. Appl."/>
              <xsd:enumeration value="PTA"/>
              <xsd:enumeration value="OMB NOA"/>
              <xsd:enumeration value="Auth."/>
              <xsd:enumeration value="SORN"/>
              <xsd:enumeration value="PIA"/>
              <xsd:enumeration value="Source"/>
            </xsd:restriction>
          </xsd:simpleType>
        </xsd:union>
      </xsd:simpleType>
    </xsd:element>
    <xsd:element name="Reviewer_x0020_Cmt_x0028_s_x0029_" ma:index="14" nillable="true" ma:displayName="Reviewer Cmt(s)" ma:internalName="Reviewer_x0020_Cmt_x0028_s_x0029_">
      <xsd:simpleType>
        <xsd:restriction base="dms:Text">
          <xsd:maxLength value="255"/>
        </xsd:restriction>
      </xsd:simpleType>
    </xsd:element>
    <xsd:element name="Prog_x002e__x0020_Office" ma:index="15" nillable="true" ma:displayName="Prog. Office" ma:default="N/A" ma:format="Dropdown" ma:internalName="Prog_x002e__x0020_Office">
      <xsd:simpleType>
        <xsd:union memberTypes="dms:Text">
          <xsd:simpleType>
            <xsd:restriction base="dms:Choice">
              <xsd:enumeration value="PPE"/>
              <xsd:enumeration value="LE/FAMS"/>
              <xsd:enumeration value="I&amp;A"/>
              <xsd:enumeration value="T&amp;D"/>
              <xsd:enumeration value="CFO"/>
              <xsd:enumeration value="HC"/>
              <xsd:enumeration value="IT"/>
              <xsd:enumeration value="CRL/OTE"/>
              <xsd:enumeration value="RCA"/>
              <xsd:enumeration value="SEC. OPs."/>
              <xsd:enumeration value="SCPA"/>
              <xsd:enumeration value="N/A"/>
            </xsd:restriction>
          </xsd:simpleType>
        </xsd:union>
      </xsd:simpleType>
    </xsd:element>
    <xsd:element name="Other_x0020_Actions" ma:index="16" nillable="true" ma:displayName="Other Actions" ma:default="Legacy" ma:format="Dropdown" ma:internalName="Other_x0020_Actions">
      <xsd:simpleType>
        <xsd:union memberTypes="dms:Text">
          <xsd:simpleType>
            <xsd:restriction base="dms:Choice">
              <xsd:enumeration value="PO Review"/>
              <xsd:enumeration value="EAB Review"/>
              <xsd:enumeration value="CC Review"/>
              <xsd:enumeration value="DocTracker"/>
              <xsd:enumeration value="CC Admin"/>
              <xsd:enumeration value="Legacy"/>
              <xsd:enumeration value="ROCIS"/>
              <xsd:enumeration value="DHS Privacy"/>
              <xsd:enumeration value="TSA Privacy"/>
              <xsd:enumeration value="Fed. Reg."/>
              <xsd:enumeration value="PO/EAB Review"/>
              <xsd:enumeration value="FORMS"/>
              <xsd:enumeration value="SSI"/>
            </xsd:restriction>
          </xsd:simpleType>
        </xsd:un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Project"/>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07535EB-F942-419F-B30C-495D76F6A261}">
  <ds:schemaRefs>
    <ds:schemaRef ds:uri="http://schemas.microsoft.com/office/2006/metadata/propertie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www.w3.org/XML/1998/namespace"/>
    <ds:schemaRef ds:uri="http://purl.org/dc/dcmitype/"/>
    <ds:schemaRef ds:uri="351d9c43-df41-4f76-8579-34e6da0a12cb"/>
    <ds:schemaRef ds:uri="dcc26ded-df53-40e4-b0ec-50f0378640d6"/>
  </ds:schemaRefs>
</ds:datastoreItem>
</file>

<file path=customXml/itemProps2.xml><?xml version="1.0" encoding="utf-8"?>
<ds:datastoreItem xmlns:ds="http://schemas.openxmlformats.org/officeDocument/2006/customXml" ds:itemID="{E20C750F-A602-45B4-9E81-D3827EDB7DD5}">
  <ds:schemaRefs>
    <ds:schemaRef ds:uri="http://schemas.microsoft.com/sharepoint/v3/contenttype/forms"/>
  </ds:schemaRefs>
</ds:datastoreItem>
</file>

<file path=customXml/itemProps3.xml><?xml version="1.0" encoding="utf-8"?>
<ds:datastoreItem xmlns:ds="http://schemas.openxmlformats.org/officeDocument/2006/customXml" ds:itemID="{82022D2A-A1CF-464A-949B-6B5FF5B9AF25}">
  <ds:schemaRefs>
    <ds:schemaRef ds:uri="http://schemas.microsoft.com/sharepoint/events"/>
  </ds:schemaRefs>
</ds:datastoreItem>
</file>

<file path=customXml/itemProps4.xml><?xml version="1.0" encoding="utf-8"?>
<ds:datastoreItem xmlns:ds="http://schemas.openxmlformats.org/officeDocument/2006/customXml" ds:itemID="{4D9C765D-296D-411A-9CAA-2D531CF63E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cc26ded-df53-40e4-b0ec-50f0378640d6"/>
    <ds:schemaRef ds:uri="351d9c43-df41-4f76-8579-34e6da0a12c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23</vt:i4>
      </vt:variant>
      <vt:variant>
        <vt:lpstr>Named Ranges</vt:lpstr>
      </vt:variant>
      <vt:variant>
        <vt:i4>10</vt:i4>
      </vt:variant>
    </vt:vector>
  </HeadingPairs>
  <TitlesOfParts>
    <vt:vector size="33" baseType="lpstr">
      <vt:lpstr>SSI Cover Sheet</vt:lpstr>
      <vt:lpstr>Scoring Guidance</vt:lpstr>
      <vt:lpstr>Profile</vt:lpstr>
      <vt:lpstr>Checklist</vt:lpstr>
      <vt:lpstr>Additional Information</vt:lpstr>
      <vt:lpstr>Previous BASE Implementation</vt:lpstr>
      <vt:lpstr>Comprehensive Summary</vt:lpstr>
      <vt:lpstr>Comprehensive Charting</vt:lpstr>
      <vt:lpstr>Gold Standard Award</vt:lpstr>
      <vt:lpstr>Baseline Security Measures</vt:lpstr>
      <vt:lpstr>SSO</vt:lpstr>
      <vt:lpstr>Technical</vt:lpstr>
      <vt:lpstr>Weights</vt:lpstr>
      <vt:lpstr>Data String</vt:lpstr>
      <vt:lpstr>Dropdown Menus</vt:lpstr>
      <vt:lpstr>Comprehensive SAI Comparison</vt:lpstr>
      <vt:lpstr>SSO for Steel-Wheel Operations</vt:lpstr>
      <vt:lpstr>PRA Burden Statement</vt:lpstr>
      <vt:lpstr>Targeted SAI Summary</vt:lpstr>
      <vt:lpstr>Targeted SAI Charting</vt:lpstr>
      <vt:lpstr>Targeted SAI Comparison</vt:lpstr>
      <vt:lpstr>SAI Mitigation Priorities</vt:lpstr>
      <vt:lpstr>SAI Mitigation Worksheet</vt:lpstr>
      <vt:lpstr>Checklist!Print_Area</vt:lpstr>
      <vt:lpstr>'Comprehensive Charting'!Print_Area</vt:lpstr>
      <vt:lpstr>'Comprehensive Summary'!Print_Area</vt:lpstr>
      <vt:lpstr>Profile!Print_Area</vt:lpstr>
      <vt:lpstr>'SSI Cover Sheet'!Print_Area</vt:lpstr>
      <vt:lpstr>'Targeted SAI Charting'!Print_Area</vt:lpstr>
      <vt:lpstr>'Targeted SAI Comparison'!Print_Area</vt:lpstr>
      <vt:lpstr>'Targeted SAI Summary'!Print_Area</vt:lpstr>
      <vt:lpstr>Technical!Print_Area</vt:lpstr>
      <vt:lpstr>Technical!Print_Titles</vt:lpstr>
    </vt:vector>
  </TitlesOfParts>
  <Company>DHS/TSA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FY2013 BASE MT Template</dc:title>
  <dc:subject>BASE MT</dc:subject>
  <dc:creator>Keith DeYoung</dc:creator>
  <cp:keywords>BASE</cp:keywords>
  <dc:description>FY2013 BASE Template</dc:description>
  <cp:lastModifiedBy>Walsh, Christina</cp:lastModifiedBy>
  <cp:lastPrinted>2016-09-29T18:22:24Z</cp:lastPrinted>
  <dcterms:created xsi:type="dcterms:W3CDTF">2006-07-16T17:45:38Z</dcterms:created>
  <dcterms:modified xsi:type="dcterms:W3CDTF">2021-08-25T20:38:00Z</dcterms:modified>
  <cp:category>BASE Template</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ContentTypeId">
    <vt:lpwstr>0x01010014FAE3E703E4794793878A49BBFE0A14</vt:lpwstr>
  </property>
  <property fmtid="{D5CDD505-2E9C-101B-9397-08002B2CF9AE}" pid="4" name="Checked by">
    <vt:lpwstr>Keith DeYoung</vt:lpwstr>
  </property>
  <property fmtid="{D5CDD505-2E9C-101B-9397-08002B2CF9AE}" pid="5" name="_dlc_DocIdItemGuid">
    <vt:lpwstr>5112f568-fffe-41f8-8710-7a6b2441bf86</vt:lpwstr>
  </property>
</Properties>
</file>