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D82042B3-C93F-4F1C-A3AC-C32270E5CFB3}" xr6:coauthVersionLast="45" xr6:coauthVersionMax="45" xr10:uidLastSave="{00000000-0000-0000-0000-000000000000}"/>
  <bookViews>
    <workbookView xWindow="-110" yWindow="-110" windowWidth="19420" windowHeight="10420" xr2:uid="{00000000-000D-0000-FFFF-FFFF00000000}"/>
  </bookViews>
  <sheets>
    <sheet name="Industry" sheetId="1" r:id="rId1"/>
    <sheet name="Agency" sheetId="2" r:id="rId2"/>
  </sheets>
  <definedNames>
    <definedName name="_xlnm.Print_Area" localSheetId="1">Agency!$A$1:$I$15</definedName>
    <definedName name="_xlnm.Print_Area" localSheetId="0">Industry!$A$1:$I$45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F10" i="2"/>
  <c r="I5" i="2"/>
  <c r="I35" i="1"/>
  <c r="F35" i="1"/>
  <c r="I34" i="1"/>
  <c r="F34" i="1"/>
  <c r="F18" i="1"/>
  <c r="I18" i="1"/>
  <c r="I7" i="1"/>
  <c r="F7" i="1"/>
  <c r="S12" i="1"/>
  <c r="S13" i="1"/>
  <c r="S14" i="1"/>
  <c r="S15" i="1"/>
  <c r="S16" i="1"/>
  <c r="S17" i="1"/>
  <c r="F5" i="2"/>
  <c r="S18" i="1" l="1"/>
  <c r="D31" i="1"/>
  <c r="F31" i="1" s="1"/>
  <c r="G31" i="1" s="1"/>
  <c r="D30" i="1"/>
  <c r="D29" i="1"/>
  <c r="D28" i="1"/>
  <c r="F28" i="1" s="1"/>
  <c r="D27" i="1"/>
  <c r="D26" i="1"/>
  <c r="D24" i="1"/>
  <c r="D21" i="1"/>
  <c r="D17" i="1"/>
  <c r="F17" i="1" s="1"/>
  <c r="D16" i="1"/>
  <c r="D15" i="1"/>
  <c r="D14" i="1"/>
  <c r="D13" i="1"/>
  <c r="D12" i="1"/>
  <c r="D10" i="1"/>
  <c r="D7" i="1"/>
  <c r="S19" i="1" l="1"/>
  <c r="D6" i="2"/>
  <c r="F6" i="2" s="1"/>
  <c r="G6" i="2" s="1"/>
  <c r="D7" i="2"/>
  <c r="F7" i="2" s="1"/>
  <c r="D8" i="2"/>
  <c r="F8" i="2" s="1"/>
  <c r="D9" i="2"/>
  <c r="F9" i="2" s="1"/>
  <c r="D5" i="2"/>
  <c r="F30" i="1"/>
  <c r="H30" i="1" s="1"/>
  <c r="F29" i="1"/>
  <c r="H29" i="1" s="1"/>
  <c r="F27" i="1"/>
  <c r="H27" i="1" s="1"/>
  <c r="F26" i="1"/>
  <c r="H26" i="1" s="1"/>
  <c r="F24" i="1"/>
  <c r="H24" i="1" s="1"/>
  <c r="F21" i="1"/>
  <c r="G17" i="1"/>
  <c r="H28" i="1" l="1"/>
  <c r="H5" i="2"/>
  <c r="G5" i="2"/>
  <c r="H9" i="2"/>
  <c r="G9" i="2"/>
  <c r="H8" i="2"/>
  <c r="I8" i="2" s="1"/>
  <c r="G8" i="2"/>
  <c r="G7" i="2"/>
  <c r="I7" i="2" s="1"/>
  <c r="H7" i="2"/>
  <c r="H6" i="2"/>
  <c r="I6" i="2" s="1"/>
  <c r="H17" i="1"/>
  <c r="I17" i="1" s="1"/>
  <c r="G21" i="1"/>
  <c r="H21" i="1"/>
  <c r="I26" i="1"/>
  <c r="H31" i="1"/>
  <c r="I31" i="1" s="1"/>
  <c r="G30" i="1"/>
  <c r="I30" i="1" s="1"/>
  <c r="G29" i="1"/>
  <c r="I29" i="1" s="1"/>
  <c r="G28" i="1"/>
  <c r="G27" i="1"/>
  <c r="I27" i="1" s="1"/>
  <c r="G26" i="1"/>
  <c r="G24" i="1"/>
  <c r="I24" i="1" s="1"/>
  <c r="I9" i="2" l="1"/>
  <c r="I28" i="1"/>
  <c r="I21" i="1"/>
  <c r="F16" i="1" l="1"/>
  <c r="G16" i="1" s="1"/>
  <c r="F15" i="1"/>
  <c r="F14" i="1"/>
  <c r="F13" i="1"/>
  <c r="F12" i="1"/>
  <c r="G12" i="1" s="1"/>
  <c r="F10" i="1"/>
  <c r="H7" i="1" l="1"/>
  <c r="G13" i="1"/>
  <c r="G14" i="1"/>
  <c r="H16" i="1"/>
  <c r="I16" i="1"/>
  <c r="H15" i="1"/>
  <c r="I15" i="1"/>
  <c r="G7" i="1"/>
  <c r="H10" i="1"/>
  <c r="G15" i="1"/>
  <c r="H14" i="1"/>
  <c r="H13" i="1"/>
  <c r="I13" i="1" s="1"/>
  <c r="H12" i="1"/>
  <c r="G10" i="1"/>
  <c r="I14" i="1" l="1"/>
  <c r="I10" i="1"/>
  <c r="I12" i="1"/>
  <c r="I37" i="1" l="1"/>
</calcChain>
</file>

<file path=xl/sharedStrings.xml><?xml version="1.0" encoding="utf-8"?>
<sst xmlns="http://schemas.openxmlformats.org/spreadsheetml/2006/main" count="84" uniqueCount="78">
  <si>
    <t>Burden item</t>
  </si>
  <si>
    <t>1.  Applications</t>
  </si>
  <si>
    <t>N/A</t>
  </si>
  <si>
    <t>2.  Survey and Studies</t>
  </si>
  <si>
    <t>3.  Reporting requirements</t>
  </si>
  <si>
    <t xml:space="preserve">     B.  Required activities</t>
  </si>
  <si>
    <t>N/A </t>
  </si>
  <si>
    <t xml:space="preserve">     C.  Create information</t>
  </si>
  <si>
    <t>N/A  </t>
  </si>
  <si>
    <t xml:space="preserve">     D.  Gather existing information</t>
  </si>
  <si>
    <t xml:space="preserve">     E.  Write Report</t>
  </si>
  <si>
    <t>vi. Semiannual Periodic Report</t>
  </si>
  <si>
    <t>Subtotal for Reporting Requirements</t>
  </si>
  <si>
    <t>4.  Recordkeeping requirements</t>
  </si>
  <si>
    <t>See 3A</t>
  </si>
  <si>
    <t xml:space="preserve">     C.  Implement activities</t>
  </si>
  <si>
    <t xml:space="preserve">     D.  Develop record system</t>
  </si>
  <si>
    <t xml:space="preserve">     E.  Time to enter information</t>
  </si>
  <si>
    <t>iii. Control equipment inspection</t>
  </si>
  <si>
    <t>iv. Control equipment monitoring</t>
  </si>
  <si>
    <t>v. Control device CMS</t>
  </si>
  <si>
    <t xml:space="preserve">     F.  Time to train personnel</t>
  </si>
  <si>
    <t>Subtotal for Recordkeeping Requirements</t>
  </si>
  <si>
    <t>Assumptions:</t>
  </si>
  <si>
    <t>(A)
Person hours per occurrence</t>
  </si>
  <si>
    <t>Table 2: Average Annual EPA Burden and Cost – NESHAP for Natural Gas Transmission and Storage (40 CFR Part 63, Subpart HHH) (Renewal)</t>
  </si>
  <si>
    <t>Activity</t>
  </si>
  <si>
    <t xml:space="preserve">Review reports </t>
  </si>
  <si>
    <t>a. Initial notification</t>
  </si>
  <si>
    <t>b. Preconstruction review application</t>
  </si>
  <si>
    <t>c. Performance test notification</t>
  </si>
  <si>
    <t>d. Compliance status notification</t>
  </si>
  <si>
    <t>e. Semiannual periodic reports</t>
  </si>
  <si>
    <t>(B)
No. of occurrences per respondent per year</t>
  </si>
  <si>
    <r>
      <t xml:space="preserve">(D)
Respondents per year  </t>
    </r>
    <r>
      <rPr>
        <b/>
        <vertAlign val="superscript"/>
        <sz val="12"/>
        <color theme="1"/>
        <rFont val="Times New Roman"/>
        <family val="1"/>
      </rPr>
      <t>a</t>
    </r>
  </si>
  <si>
    <t>(C)
Person hours per respondent per year (C=AxB)</t>
  </si>
  <si>
    <t>(E)
Technical person- hours per year (E=CxD)</t>
  </si>
  <si>
    <t>(F)
Management person hours per year (Ex0.05)</t>
  </si>
  <si>
    <t>(G)
Clerical person hours per year (Ex0.1)</t>
  </si>
  <si>
    <r>
      <t xml:space="preserve">(H)
Total Cost
per year </t>
    </r>
    <r>
      <rPr>
        <b/>
        <vertAlign val="superscript"/>
        <sz val="10"/>
        <color theme="1"/>
        <rFont val="Times New Roman"/>
        <family val="1"/>
      </rPr>
      <t>b</t>
    </r>
  </si>
  <si>
    <t xml:space="preserve">     G.  Perform Audits</t>
  </si>
  <si>
    <t>(A)
EPA person- hours per occurrence</t>
  </si>
  <si>
    <t>(B)
No. of occurrences per plant per year</t>
  </si>
  <si>
    <r>
      <t xml:space="preserve">(D)
Plants per year  </t>
    </r>
    <r>
      <rPr>
        <b/>
        <vertAlign val="superscript"/>
        <sz val="12"/>
        <color theme="1"/>
        <rFont val="Times New Roman"/>
        <family val="1"/>
      </rPr>
      <t>a</t>
    </r>
  </si>
  <si>
    <r>
      <t xml:space="preserve">(H)
Cost, $ </t>
    </r>
    <r>
      <rPr>
        <b/>
        <vertAlign val="superscript"/>
        <sz val="12"/>
        <color theme="1"/>
        <rFont val="Times New Roman"/>
        <family val="1"/>
      </rPr>
      <t>b</t>
    </r>
  </si>
  <si>
    <t>(C)
EPA person- hours per plant per year
(C=AxB)</t>
  </si>
  <si>
    <t>(E)
Technical person- hours per year
(E=CxD)</t>
  </si>
  <si>
    <t>(F)
Management person-hours per year
(Ex0.05)</t>
  </si>
  <si>
    <t>(G)
Clerical person-hours per year
(Ex0.1)</t>
  </si>
  <si>
    <r>
      <t>TOTAL ANNUAL BURDEN AND COST</t>
    </r>
    <r>
      <rPr>
        <vertAlign val="superscript"/>
        <sz val="10"/>
        <color theme="1"/>
        <rFont val="Times New Roman"/>
        <family val="1"/>
      </rPr>
      <t>c</t>
    </r>
  </si>
  <si>
    <r>
      <t xml:space="preserve">c </t>
    </r>
    <r>
      <rPr>
        <sz val="10"/>
        <color rgb="FF000000"/>
        <rFont val="Times New Roman"/>
        <family val="1"/>
      </rPr>
      <t xml:space="preserve">Totals have been rounded to 3 significant figures. Figures may not add exactly due to rounding. </t>
    </r>
  </si>
  <si>
    <t>Table 1: Annual Respondent Burden and Cost – NESHAP for Natural Gas Transmission and Storage (40 CFR Part 63, Subpart HHH) (Renewal)</t>
  </si>
  <si>
    <t xml:space="preserve">     A.  Familiarize with regulatory requirements</t>
  </si>
  <si>
    <r>
      <t xml:space="preserve">        H.  Retain records of actual throughput (facilities exempt under 63.1270(f)</t>
    </r>
    <r>
      <rPr>
        <vertAlign val="superscript"/>
        <sz val="10"/>
        <color theme="1"/>
        <rFont val="Times New Roman"/>
        <family val="1"/>
      </rPr>
      <t>e</t>
    </r>
  </si>
  <si>
    <r>
      <t>TOTAL LABOR BURDEN AND COST (rounded)</t>
    </r>
    <r>
      <rPr>
        <b/>
        <vertAlign val="superscript"/>
        <sz val="10"/>
        <color theme="1"/>
        <rFont val="Times New Roman"/>
        <family val="1"/>
      </rPr>
      <t>f</t>
    </r>
  </si>
  <si>
    <r>
      <t>TOTAL CAPITAL AND O&amp;M COST (rounded)</t>
    </r>
    <r>
      <rPr>
        <b/>
        <vertAlign val="superscript"/>
        <sz val="10"/>
        <color rgb="FF000000"/>
        <rFont val="Times New Roman"/>
        <family val="1"/>
      </rPr>
      <t>f</t>
    </r>
  </si>
  <si>
    <r>
      <t>GRAND TOTAL (rounded)</t>
    </r>
    <r>
      <rPr>
        <b/>
        <vertAlign val="superscript"/>
        <sz val="10"/>
        <color rgb="FF000000"/>
        <rFont val="Times New Roman"/>
        <family val="1"/>
      </rPr>
      <t>f</t>
    </r>
  </si>
  <si>
    <r>
      <t>e</t>
    </r>
    <r>
      <rPr>
        <sz val="10"/>
        <color rgb="FF000000"/>
        <rFont val="Times New Roman"/>
        <family val="1"/>
      </rPr>
      <t xml:space="preserve">  Respondents are expected to maintain records of actual annual throughput as a standard business practice; therefore, there is no additional burden associated with these records under this rule.</t>
    </r>
  </si>
  <si>
    <r>
      <t xml:space="preserve">f   </t>
    </r>
    <r>
      <rPr>
        <sz val="10"/>
        <color theme="1"/>
        <rFont val="Times New Roman"/>
        <family val="1"/>
      </rPr>
      <t xml:space="preserve">Totals have been rounded to 3 significant figures. Figures may not add exactly due to rounding. </t>
    </r>
  </si>
  <si>
    <t># of responses</t>
  </si>
  <si>
    <t>Total Response</t>
  </si>
  <si>
    <t>Hours/response</t>
  </si>
  <si>
    <r>
      <t>b</t>
    </r>
    <r>
      <rPr>
        <sz val="10"/>
        <color rgb="FF000000"/>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</si>
  <si>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t>A.  Familiarize with regulatory requirements</t>
    </r>
    <r>
      <rPr>
        <vertAlign val="superscript"/>
        <sz val="10"/>
        <rFont val="Times New Roman"/>
        <family val="1"/>
      </rPr>
      <t>c</t>
    </r>
  </si>
  <si>
    <r>
      <t>i. Notification of construction/ reconstruction</t>
    </r>
    <r>
      <rPr>
        <vertAlign val="superscript"/>
        <sz val="10"/>
        <rFont val="Times New Roman"/>
        <family val="1"/>
      </rPr>
      <t>d</t>
    </r>
  </si>
  <si>
    <r>
      <t>ii. Notification of actual startup</t>
    </r>
    <r>
      <rPr>
        <vertAlign val="superscript"/>
        <sz val="10"/>
        <rFont val="Times New Roman"/>
        <family val="1"/>
      </rPr>
      <t>d</t>
    </r>
  </si>
  <si>
    <r>
      <t>iii. Notification of date of CMS performance evaluation</t>
    </r>
    <r>
      <rPr>
        <vertAlign val="superscript"/>
        <sz val="10"/>
        <rFont val="Times New Roman"/>
        <family val="1"/>
      </rPr>
      <t>d</t>
    </r>
  </si>
  <si>
    <r>
      <t>iv. Notification of planned date of performance test</t>
    </r>
    <r>
      <rPr>
        <vertAlign val="superscript"/>
        <sz val="10"/>
        <rFont val="Times New Roman"/>
        <family val="1"/>
      </rPr>
      <t>d</t>
    </r>
  </si>
  <si>
    <r>
      <t>v. Notification of compliance status report</t>
    </r>
    <r>
      <rPr>
        <vertAlign val="superscript"/>
        <sz val="10"/>
        <rFont val="Times New Roman"/>
        <family val="1"/>
      </rPr>
      <t>d</t>
    </r>
  </si>
  <si>
    <r>
      <t xml:space="preserve">     B.  Plan activities</t>
    </r>
    <r>
      <rPr>
        <vertAlign val="superscript"/>
        <sz val="10"/>
        <rFont val="Times New Roman"/>
        <family val="1"/>
      </rPr>
      <t>d</t>
    </r>
  </si>
  <si>
    <r>
      <t>i. Control equipment</t>
    </r>
    <r>
      <rPr>
        <vertAlign val="superscript"/>
        <sz val="10"/>
        <rFont val="Times New Roman"/>
        <family val="1"/>
      </rPr>
      <t>d</t>
    </r>
  </si>
  <si>
    <r>
      <t>i. Control device design</t>
    </r>
    <r>
      <rPr>
        <vertAlign val="superscript"/>
        <sz val="10"/>
        <rFont val="Times New Roman"/>
        <family val="1"/>
      </rPr>
      <t>d</t>
    </r>
  </si>
  <si>
    <r>
      <t>ii. Control equipment testing</t>
    </r>
    <r>
      <rPr>
        <vertAlign val="superscript"/>
        <sz val="10"/>
        <rFont val="Times New Roman"/>
        <family val="1"/>
      </rPr>
      <t>d</t>
    </r>
  </si>
  <si>
    <r>
      <t>b</t>
    </r>
    <r>
      <rPr>
        <sz val="10"/>
        <color rgb="FF000000"/>
        <rFont val="Times New Roman"/>
        <family val="1"/>
      </rPr>
      <t xml:space="preserve">  This cost is based on the following hourly labor rates times a 1.6 benefits multiplication factor to account for government overhead expenses: $69.04 for Managerial, $51.23 for Technical, and $27.73 for Clerical.  These rates are from the Office of Personnel Management (OPM) “2021 General Schedule” which excludes locality rates of pay.</t>
    </r>
  </si>
  <si>
    <t>&lt;--Note to EPA: the existing ICR does not include burden for the one-time notification of a change in major source status. The MM2A rule says "This action does not impose any new information-collection burden under the PRA. Specifically, this rule requires the electronic reporting of the one-time notification already required in 40 CFR 63.9(j) in the case where the facility is notifying of a change in major source status."
Most ICRs do not include burden for these infrequent submittals, but advise if a line should be added to account for this notification.</t>
  </si>
  <si>
    <r>
      <t xml:space="preserve">c </t>
    </r>
    <r>
      <rPr>
        <sz val="10"/>
        <color rgb="FF000000"/>
        <rFont val="Times New Roman"/>
        <family val="1"/>
      </rPr>
      <t xml:space="preserve">It is estimated that each source will familiarize themselves with the rule requirements each year. </t>
    </r>
  </si>
  <si>
    <r>
      <t>a</t>
    </r>
    <r>
      <rPr>
        <sz val="10"/>
        <rFont val="Times New Roman"/>
        <family val="1"/>
      </rPr>
      <t xml:space="preserve">  We have assumed that there are approximately 67 respondents subject to the rule, on average over the three year period. It is estimated that 6 additional new or reconstructed sources becoming subject to the rule annually over the next three years, for a total of 73 respondents.  </t>
    </r>
  </si>
  <si>
    <r>
      <t xml:space="preserve">d </t>
    </r>
    <r>
      <rPr>
        <sz val="10"/>
        <color rgb="FF000000"/>
        <rFont val="Times New Roman"/>
        <family val="1"/>
      </rPr>
      <t>One-time requirement for the 6 new or reconstructed sources. Performance test reports are submitted with the Notification of Compliance Status and must be developed using EPA’s Electronic Reporting Tool (ERT) and submitted through the EPA’s Compliance and Emissions Data Reporting Interface (CEDRI).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</si>
</sst>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rgb="FF000000"/>
      <name val="Times New Roman"/>
      <family val="1"/>
    </font>
    <font>
      <b/>
      <i/>
      <sz val="10"/>
      <color theme="1"/>
      <name val="Times New Roman"/>
      <family val="1"/>
    </font>
    <font>
      <b/>
      <i/>
      <sz val="10"/>
      <color rgb="FF000000"/>
      <name val="Times New Roman"/>
      <family val="1"/>
    </font>
    <font>
      <vertAlign val="superscript"/>
      <sz val="10"/>
      <color theme="1"/>
      <name val="Times New Roman"/>
      <family val="1"/>
    </font>
    <font>
      <b/>
      <sz val="10"/>
      <color rgb="FF000000"/>
      <name val="Times New Roman"/>
      <family val="1"/>
    </font>
    <font>
      <b/>
      <vertAlign val="superscript"/>
      <sz val="10"/>
      <color rgb="FF000000"/>
      <name val="Times New Roman"/>
      <family val="1"/>
    </font>
    <font>
      <vertAlign val="superscript"/>
      <sz val="12"/>
      <color rgb="FF000000"/>
      <name val="Times New Roman"/>
      <family val="1"/>
    </font>
    <font>
      <vertAlign val="superscript"/>
      <sz val="10"/>
      <color rgb="FF000000"/>
      <name val="Times New Roman"/>
      <family val="1"/>
    </font>
    <font>
      <sz val="12"/>
      <color theme="1"/>
      <name val="Times New Roman"/>
      <family val="1"/>
    </font>
    <font>
      <vertAlign val="superscript"/>
      <sz val="10"/>
      <name val="Times New Roman"/>
      <family val="1"/>
    </font>
    <font>
      <sz val="10"/>
      <name val="Times New Roman"/>
      <family val="1"/>
    </font>
    <font>
      <vertAlign val="superscript"/>
      <sz val="12"/>
      <name val="Times New Roman"/>
      <family val="1"/>
    </font>
    <font>
      <b/>
      <i/>
      <sz val="10"/>
      <name val="Times New Roman"/>
      <family val="1"/>
    </font>
    <font>
      <sz val="11"/>
      <color rgb="FFFF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0">
    <xf numFmtId="0" fontId="0" fillId="0" borderId="0" xfId="0"/>
    <xf numFmtId="0" fontId="1" fillId="0" borderId="0" xfId="0" applyFont="1"/>
    <xf numFmtId="0" fontId="3" fillId="0" borderId="0" xfId="0" applyFont="1" applyAlignment="1">
      <alignment vertical="center"/>
    </xf>
    <xf numFmtId="0" fontId="4" fillId="0" borderId="0" xfId="0" applyFont="1" applyAlignment="1">
      <alignment vertical="center"/>
    </xf>
    <xf numFmtId="0" fontId="15" fillId="0" borderId="0" xfId="0" applyFont="1" applyAlignment="1">
      <alignment vertical="center"/>
    </xf>
    <xf numFmtId="0" fontId="3" fillId="0" borderId="0" xfId="0" applyFont="1" applyAlignment="1">
      <alignment horizontal="lef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indent="1"/>
    </xf>
    <xf numFmtId="8" fontId="7" fillId="0" borderId="1" xfId="0" applyNumberFormat="1" applyFont="1" applyBorder="1" applyAlignment="1">
      <alignment horizontal="right" vertical="center" wrapText="1" indent="1"/>
    </xf>
    <xf numFmtId="0" fontId="7" fillId="0" borderId="1" xfId="0" applyFont="1" applyBorder="1" applyAlignment="1">
      <alignment horizontal="left" vertical="center" wrapText="1" indent="1"/>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8" fontId="9" fillId="0" borderId="1" xfId="0" applyNumberFormat="1" applyFont="1" applyBorder="1" applyAlignment="1">
      <alignment horizontal="right" vertical="center" wrapText="1" indent="1"/>
    </xf>
    <xf numFmtId="0" fontId="2" fillId="0" borderId="1" xfId="0" applyFont="1" applyBorder="1" applyAlignment="1">
      <alignment horizontal="right" vertical="center" wrapText="1" indent="1"/>
    </xf>
    <xf numFmtId="0" fontId="7" fillId="0" borderId="1" xfId="0" applyFont="1" applyBorder="1" applyAlignment="1">
      <alignment horizontal="center" vertical="center" wrapText="1"/>
    </xf>
    <xf numFmtId="0" fontId="0" fillId="2" borderId="0" xfId="0" applyFill="1"/>
    <xf numFmtId="6" fontId="9" fillId="0" borderId="1" xfId="0" applyNumberFormat="1" applyFont="1" applyBorder="1" applyAlignment="1">
      <alignment horizontal="right" vertical="center" wrapText="1" indent="1"/>
    </xf>
    <xf numFmtId="1" fontId="1" fillId="0" borderId="0" xfId="0" applyNumberFormat="1" applyFont="1"/>
    <xf numFmtId="0" fontId="10" fillId="0" borderId="0" xfId="0" applyFont="1" applyAlignment="1">
      <alignment vertical="center"/>
    </xf>
    <xf numFmtId="0" fontId="7" fillId="0" borderId="1" xfId="0" applyFont="1" applyBorder="1" applyAlignment="1">
      <alignment horizontal="left" vertical="center" wrapText="1"/>
    </xf>
    <xf numFmtId="0" fontId="0" fillId="0" borderId="0" xfId="0" applyFont="1"/>
    <xf numFmtId="1" fontId="0" fillId="0" borderId="0" xfId="0" applyNumberFormat="1" applyFont="1"/>
    <xf numFmtId="8" fontId="7" fillId="0" borderId="1" xfId="0" applyNumberFormat="1" applyFont="1" applyFill="1" applyBorder="1" applyAlignment="1">
      <alignment horizontal="right" vertical="center" wrapText="1" indent="1"/>
    </xf>
    <xf numFmtId="0" fontId="17" fillId="0" borderId="1" xfId="0" applyFont="1" applyBorder="1" applyAlignment="1">
      <alignment horizontal="left" vertical="center" wrapText="1" inden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indent="3"/>
    </xf>
    <xf numFmtId="0" fontId="17" fillId="0" borderId="1" xfId="0" applyFont="1" applyBorder="1" applyAlignment="1">
      <alignment horizontal="left" vertical="center" wrapText="1" indent="4"/>
    </xf>
    <xf numFmtId="0" fontId="17" fillId="0" borderId="1" xfId="0" applyFont="1" applyBorder="1" applyAlignment="1">
      <alignment horizontal="center" vertical="center" wrapText="1"/>
    </xf>
    <xf numFmtId="0" fontId="20" fillId="3" borderId="5" xfId="0" applyFont="1" applyFill="1" applyBorder="1" applyAlignment="1">
      <alignment horizontal="left" vertical="top" wrapText="1"/>
    </xf>
    <xf numFmtId="0" fontId="20" fillId="3" borderId="0" xfId="0" applyFont="1" applyFill="1" applyAlignment="1">
      <alignment horizontal="left" vertical="top"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3" fontId="8" fillId="0" borderId="2" xfId="0" applyNumberFormat="1" applyFont="1" applyBorder="1" applyAlignment="1">
      <alignment horizontal="center" vertical="center" wrapText="1"/>
    </xf>
    <xf numFmtId="3" fontId="8" fillId="0" borderId="3" xfId="0" applyNumberFormat="1" applyFont="1" applyBorder="1" applyAlignment="1">
      <alignment horizontal="center" vertical="center" wrapText="1"/>
    </xf>
    <xf numFmtId="3" fontId="8" fillId="0" borderId="4" xfId="0" applyNumberFormat="1" applyFont="1" applyBorder="1" applyAlignment="1">
      <alignment horizontal="center" vertical="center" wrapText="1"/>
    </xf>
    <xf numFmtId="0" fontId="11" fillId="0" borderId="1" xfId="0" applyFont="1" applyBorder="1" applyAlignment="1">
      <alignment horizontal="left" vertical="center" wrapText="1" indent="1"/>
    </xf>
    <xf numFmtId="0" fontId="19" fillId="0" borderId="1" xfId="0" applyFont="1" applyBorder="1" applyAlignment="1">
      <alignment horizontal="left" vertical="center" wrapText="1" indent="1"/>
    </xf>
    <xf numFmtId="0" fontId="1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4" fillId="0" borderId="1" xfId="0" applyFont="1" applyBorder="1" applyAlignment="1">
      <alignment horizontal="left" vertical="center" wrapText="1" indent="1"/>
    </xf>
    <xf numFmtId="0" fontId="14" fillId="0" borderId="0" xfId="0" applyFont="1" applyFill="1" applyAlignment="1">
      <alignment horizontal="left" vertical="center" wrapText="1"/>
    </xf>
    <xf numFmtId="0" fontId="16"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14" fillId="0" borderId="0" xfId="0" applyFont="1" applyAlignment="1">
      <alignment horizontal="left" vertical="center" wrapText="1"/>
    </xf>
    <xf numFmtId="1" fontId="8"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5"/>
  <sheetViews>
    <sheetView tabSelected="1" workbookViewId="0">
      <selection activeCell="A2" sqref="A2"/>
    </sheetView>
  </sheetViews>
  <sheetFormatPr defaultColWidth="9.1796875" defaultRowHeight="14.5" x14ac:dyDescent="0.35"/>
  <cols>
    <col min="1" max="1" width="33.54296875" style="1" customWidth="1"/>
    <col min="2" max="2" width="16.7265625" style="1" customWidth="1"/>
    <col min="3" max="3" width="16.453125" style="1" customWidth="1"/>
    <col min="4" max="4" width="15.1796875" style="1" customWidth="1"/>
    <col min="5" max="5" width="12.1796875" style="1" customWidth="1"/>
    <col min="6" max="6" width="14.81640625" style="1" customWidth="1"/>
    <col min="7" max="8" width="12.453125" style="1" customWidth="1"/>
    <col min="9" max="9" width="12.81640625" style="1" customWidth="1"/>
    <col min="10" max="18" width="10.7265625" style="1" customWidth="1"/>
    <col min="19" max="16384" width="9.1796875" style="1"/>
  </cols>
  <sheetData>
    <row r="1" spans="1:19" ht="15" x14ac:dyDescent="0.35">
      <c r="A1" s="5" t="s">
        <v>51</v>
      </c>
    </row>
    <row r="2" spans="1:19" x14ac:dyDescent="0.35">
      <c r="F2" s="18">
        <v>122.66</v>
      </c>
      <c r="G2" s="18">
        <v>149.84</v>
      </c>
      <c r="H2" s="18">
        <v>60.88</v>
      </c>
    </row>
    <row r="3" spans="1:19" ht="65" x14ac:dyDescent="0.35">
      <c r="A3" s="7" t="s">
        <v>0</v>
      </c>
      <c r="B3" s="7" t="s">
        <v>24</v>
      </c>
      <c r="C3" s="7" t="s">
        <v>33</v>
      </c>
      <c r="D3" s="7" t="s">
        <v>35</v>
      </c>
      <c r="E3" s="7" t="s">
        <v>34</v>
      </c>
      <c r="F3" s="7" t="s">
        <v>36</v>
      </c>
      <c r="G3" s="7" t="s">
        <v>37</v>
      </c>
      <c r="H3" s="7" t="s">
        <v>38</v>
      </c>
      <c r="I3" s="7" t="s">
        <v>39</v>
      </c>
    </row>
    <row r="4" spans="1:19" x14ac:dyDescent="0.35">
      <c r="A4" s="26" t="s">
        <v>1</v>
      </c>
      <c r="B4" s="27" t="s">
        <v>2</v>
      </c>
      <c r="C4" s="27"/>
      <c r="D4" s="27"/>
      <c r="E4" s="27"/>
      <c r="F4" s="9"/>
      <c r="G4" s="9"/>
      <c r="H4" s="9"/>
      <c r="I4" s="10"/>
    </row>
    <row r="5" spans="1:19" x14ac:dyDescent="0.35">
      <c r="A5" s="26" t="s">
        <v>3</v>
      </c>
      <c r="B5" s="27" t="s">
        <v>2</v>
      </c>
      <c r="C5" s="27"/>
      <c r="D5" s="27"/>
      <c r="E5" s="27"/>
      <c r="F5" s="9"/>
      <c r="G5" s="9"/>
      <c r="H5" s="9"/>
      <c r="I5" s="10"/>
    </row>
    <row r="6" spans="1:19" x14ac:dyDescent="0.35">
      <c r="A6" s="26" t="s">
        <v>4</v>
      </c>
      <c r="B6" s="27"/>
      <c r="C6" s="27"/>
      <c r="D6" s="27"/>
      <c r="E6" s="27"/>
      <c r="F6" s="9"/>
      <c r="G6" s="9"/>
      <c r="H6" s="9"/>
      <c r="I6" s="10"/>
    </row>
    <row r="7" spans="1:19" ht="28.5" x14ac:dyDescent="0.35">
      <c r="A7" s="28" t="s">
        <v>63</v>
      </c>
      <c r="B7" s="27">
        <v>2</v>
      </c>
      <c r="C7" s="27">
        <v>1</v>
      </c>
      <c r="D7" s="27">
        <f>+B7*C7</f>
        <v>2</v>
      </c>
      <c r="E7" s="27">
        <v>73</v>
      </c>
      <c r="F7" s="9">
        <f>+D7*E7</f>
        <v>146</v>
      </c>
      <c r="G7" s="9">
        <f>+F7*0.05</f>
        <v>7.3000000000000007</v>
      </c>
      <c r="H7" s="9">
        <f>+F7*0.1</f>
        <v>14.600000000000001</v>
      </c>
      <c r="I7" s="11">
        <f>+F7*$F$2+G7*$G$2+H7*$H$2</f>
        <v>19891.04</v>
      </c>
    </row>
    <row r="8" spans="1:19" x14ac:dyDescent="0.35">
      <c r="A8" s="26" t="s">
        <v>5</v>
      </c>
      <c r="B8" s="27" t="s">
        <v>6</v>
      </c>
      <c r="C8" s="27"/>
      <c r="D8" s="27"/>
      <c r="E8" s="27"/>
      <c r="F8" s="9"/>
      <c r="G8" s="9"/>
      <c r="H8" s="9"/>
      <c r="I8" s="12"/>
    </row>
    <row r="9" spans="1:19" x14ac:dyDescent="0.35">
      <c r="A9" s="26" t="s">
        <v>7</v>
      </c>
      <c r="B9" s="27" t="s">
        <v>8</v>
      </c>
      <c r="C9" s="27"/>
      <c r="D9" s="27"/>
      <c r="E9" s="27"/>
      <c r="F9" s="9"/>
      <c r="G9" s="9"/>
      <c r="H9" s="9"/>
      <c r="I9" s="12"/>
    </row>
    <row r="10" spans="1:19" x14ac:dyDescent="0.35">
      <c r="A10" s="26" t="s">
        <v>9</v>
      </c>
      <c r="B10" s="27">
        <v>4</v>
      </c>
      <c r="C10" s="27">
        <v>1</v>
      </c>
      <c r="D10" s="27">
        <f>+B10*C10</f>
        <v>4</v>
      </c>
      <c r="E10" s="27">
        <v>73</v>
      </c>
      <c r="F10" s="17">
        <f>+D10*E10</f>
        <v>292</v>
      </c>
      <c r="G10" s="17">
        <f>+F10*0.05</f>
        <v>14.600000000000001</v>
      </c>
      <c r="H10" s="17">
        <f>+F10*0.1</f>
        <v>29.200000000000003</v>
      </c>
      <c r="I10" s="11">
        <f>+F10*$F$2+G10*$G$2+H10*$H$2</f>
        <v>39782.080000000002</v>
      </c>
    </row>
    <row r="11" spans="1:19" x14ac:dyDescent="0.35">
      <c r="A11" s="26" t="s">
        <v>10</v>
      </c>
      <c r="B11" s="27"/>
      <c r="C11" s="27"/>
      <c r="D11" s="27"/>
      <c r="E11" s="27"/>
      <c r="F11" s="9"/>
      <c r="G11" s="9"/>
      <c r="H11" s="9"/>
      <c r="I11" s="12"/>
      <c r="S11" s="23" t="s">
        <v>59</v>
      </c>
    </row>
    <row r="12" spans="1:19" ht="28.5" customHeight="1" x14ac:dyDescent="0.35">
      <c r="A12" s="29" t="s">
        <v>64</v>
      </c>
      <c r="B12" s="27">
        <v>2</v>
      </c>
      <c r="C12" s="27">
        <v>1</v>
      </c>
      <c r="D12" s="27">
        <f t="shared" ref="D12:D17" si="0">+B12*C12</f>
        <v>2</v>
      </c>
      <c r="E12" s="27">
        <v>6</v>
      </c>
      <c r="F12" s="17">
        <f t="shared" ref="F12:F16" si="1">+D12*E12</f>
        <v>12</v>
      </c>
      <c r="G12" s="17">
        <f>+F12*0.05</f>
        <v>0.60000000000000009</v>
      </c>
      <c r="H12" s="17">
        <f t="shared" ref="H12:H17" si="2">+F12*0.1</f>
        <v>1.2000000000000002</v>
      </c>
      <c r="I12" s="11">
        <f t="shared" ref="I12:I17" si="3">+F12*$F$2+G12*$G$2+H12*$H$2</f>
        <v>1634.88</v>
      </c>
      <c r="J12" s="31" t="s">
        <v>74</v>
      </c>
      <c r="K12" s="32"/>
      <c r="L12" s="32"/>
      <c r="M12" s="32"/>
      <c r="N12" s="32"/>
      <c r="O12" s="32"/>
      <c r="P12" s="32"/>
      <c r="Q12" s="32"/>
      <c r="R12" s="32"/>
      <c r="S12" s="1">
        <f>E12*C12</f>
        <v>6</v>
      </c>
    </row>
    <row r="13" spans="1:19" ht="15.5" x14ac:dyDescent="0.35">
      <c r="A13" s="29" t="s">
        <v>65</v>
      </c>
      <c r="B13" s="27">
        <v>2</v>
      </c>
      <c r="C13" s="27">
        <v>1</v>
      </c>
      <c r="D13" s="27">
        <f t="shared" si="0"/>
        <v>2</v>
      </c>
      <c r="E13" s="27">
        <v>6</v>
      </c>
      <c r="F13" s="17">
        <f t="shared" si="1"/>
        <v>12</v>
      </c>
      <c r="G13" s="17">
        <f t="shared" ref="G13:G17" si="4">+F13*0.05</f>
        <v>0.60000000000000009</v>
      </c>
      <c r="H13" s="17">
        <f t="shared" si="2"/>
        <v>1.2000000000000002</v>
      </c>
      <c r="I13" s="11">
        <f t="shared" si="3"/>
        <v>1634.88</v>
      </c>
      <c r="J13" s="31"/>
      <c r="K13" s="32"/>
      <c r="L13" s="32"/>
      <c r="M13" s="32"/>
      <c r="N13" s="32"/>
      <c r="O13" s="32"/>
      <c r="P13" s="32"/>
      <c r="Q13" s="32"/>
      <c r="R13" s="32"/>
      <c r="S13" s="1">
        <f t="shared" ref="S13:S16" si="5">E13*C13</f>
        <v>6</v>
      </c>
    </row>
    <row r="14" spans="1:19" ht="28.5" x14ac:dyDescent="0.35">
      <c r="A14" s="29" t="s">
        <v>66</v>
      </c>
      <c r="B14" s="27">
        <v>2</v>
      </c>
      <c r="C14" s="27">
        <v>1</v>
      </c>
      <c r="D14" s="27">
        <f t="shared" si="0"/>
        <v>2</v>
      </c>
      <c r="E14" s="27">
        <v>6</v>
      </c>
      <c r="F14" s="17">
        <f t="shared" si="1"/>
        <v>12</v>
      </c>
      <c r="G14" s="17">
        <f t="shared" si="4"/>
        <v>0.60000000000000009</v>
      </c>
      <c r="H14" s="17">
        <f t="shared" si="2"/>
        <v>1.2000000000000002</v>
      </c>
      <c r="I14" s="11">
        <f t="shared" si="3"/>
        <v>1634.88</v>
      </c>
      <c r="J14" s="31"/>
      <c r="K14" s="32"/>
      <c r="L14" s="32"/>
      <c r="M14" s="32"/>
      <c r="N14" s="32"/>
      <c r="O14" s="32"/>
      <c r="P14" s="32"/>
      <c r="Q14" s="32"/>
      <c r="R14" s="32"/>
      <c r="S14" s="1">
        <f>E14*C14</f>
        <v>6</v>
      </c>
    </row>
    <row r="15" spans="1:19" ht="28.5" x14ac:dyDescent="0.35">
      <c r="A15" s="29" t="s">
        <v>67</v>
      </c>
      <c r="B15" s="27">
        <v>2</v>
      </c>
      <c r="C15" s="27">
        <v>1</v>
      </c>
      <c r="D15" s="27">
        <f t="shared" si="0"/>
        <v>2</v>
      </c>
      <c r="E15" s="27">
        <v>6</v>
      </c>
      <c r="F15" s="17">
        <f t="shared" si="1"/>
        <v>12</v>
      </c>
      <c r="G15" s="17">
        <f t="shared" si="4"/>
        <v>0.60000000000000009</v>
      </c>
      <c r="H15" s="17">
        <f t="shared" si="2"/>
        <v>1.2000000000000002</v>
      </c>
      <c r="I15" s="11">
        <f t="shared" si="3"/>
        <v>1634.88</v>
      </c>
      <c r="J15" s="31"/>
      <c r="K15" s="32"/>
      <c r="L15" s="32"/>
      <c r="M15" s="32"/>
      <c r="N15" s="32"/>
      <c r="O15" s="32"/>
      <c r="P15" s="32"/>
      <c r="Q15" s="32"/>
      <c r="R15" s="32"/>
      <c r="S15" s="1">
        <f t="shared" si="5"/>
        <v>6</v>
      </c>
    </row>
    <row r="16" spans="1:19" ht="28.5" x14ac:dyDescent="0.35">
      <c r="A16" s="29" t="s">
        <v>68</v>
      </c>
      <c r="B16" s="27">
        <v>4</v>
      </c>
      <c r="C16" s="27">
        <v>1</v>
      </c>
      <c r="D16" s="27">
        <f t="shared" si="0"/>
        <v>4</v>
      </c>
      <c r="E16" s="27">
        <v>6</v>
      </c>
      <c r="F16" s="17">
        <f t="shared" si="1"/>
        <v>24</v>
      </c>
      <c r="G16" s="17">
        <f t="shared" si="4"/>
        <v>1.2000000000000002</v>
      </c>
      <c r="H16" s="17">
        <f t="shared" si="2"/>
        <v>2.4000000000000004</v>
      </c>
      <c r="I16" s="11">
        <f t="shared" si="3"/>
        <v>3269.76</v>
      </c>
      <c r="J16" s="31"/>
      <c r="K16" s="32"/>
      <c r="L16" s="32"/>
      <c r="M16" s="32"/>
      <c r="N16" s="32"/>
      <c r="O16" s="32"/>
      <c r="P16" s="32"/>
      <c r="Q16" s="32"/>
      <c r="R16" s="32"/>
      <c r="S16" s="1">
        <f t="shared" si="5"/>
        <v>6</v>
      </c>
    </row>
    <row r="17" spans="1:20" x14ac:dyDescent="0.35">
      <c r="A17" s="29" t="s">
        <v>11</v>
      </c>
      <c r="B17" s="27">
        <v>4</v>
      </c>
      <c r="C17" s="27">
        <v>2</v>
      </c>
      <c r="D17" s="27">
        <f t="shared" si="0"/>
        <v>8</v>
      </c>
      <c r="E17" s="27">
        <v>73</v>
      </c>
      <c r="F17" s="17">
        <f>+D17*E17</f>
        <v>584</v>
      </c>
      <c r="G17" s="17">
        <f t="shared" si="4"/>
        <v>29.200000000000003</v>
      </c>
      <c r="H17" s="17">
        <f t="shared" si="2"/>
        <v>58.400000000000006</v>
      </c>
      <c r="I17" s="11">
        <f t="shared" si="3"/>
        <v>79564.160000000003</v>
      </c>
      <c r="J17" s="31"/>
      <c r="K17" s="32"/>
      <c r="L17" s="32"/>
      <c r="M17" s="32"/>
      <c r="N17" s="32"/>
      <c r="O17" s="32"/>
      <c r="P17" s="32"/>
      <c r="Q17" s="32"/>
      <c r="R17" s="32"/>
      <c r="S17" s="1">
        <f>E17*C17</f>
        <v>146</v>
      </c>
    </row>
    <row r="18" spans="1:20" x14ac:dyDescent="0.35">
      <c r="A18" s="40" t="s">
        <v>12</v>
      </c>
      <c r="B18" s="40"/>
      <c r="C18" s="40"/>
      <c r="D18" s="40"/>
      <c r="E18" s="40"/>
      <c r="F18" s="33">
        <f>SUM(F7:H17)</f>
        <v>1258.1000000000006</v>
      </c>
      <c r="G18" s="34"/>
      <c r="H18" s="35"/>
      <c r="I18" s="15">
        <f>SUM(I7:I17)</f>
        <v>149046.56</v>
      </c>
      <c r="S18" s="23">
        <f>SUM(S12:S17)</f>
        <v>176</v>
      </c>
      <c r="T18" s="23" t="s">
        <v>60</v>
      </c>
    </row>
    <row r="19" spans="1:20" x14ac:dyDescent="0.35">
      <c r="A19" s="26" t="s">
        <v>13</v>
      </c>
      <c r="B19" s="27"/>
      <c r="C19" s="27"/>
      <c r="D19" s="27"/>
      <c r="E19" s="27"/>
      <c r="F19" s="13"/>
      <c r="G19" s="13"/>
      <c r="H19" s="13"/>
      <c r="I19" s="16"/>
      <c r="S19" s="24">
        <f>F35/S18</f>
        <v>21.477272727272727</v>
      </c>
      <c r="T19" s="23" t="s">
        <v>61</v>
      </c>
    </row>
    <row r="20" spans="1:20" ht="26" x14ac:dyDescent="0.35">
      <c r="A20" s="26" t="s">
        <v>52</v>
      </c>
      <c r="B20" s="41" t="s">
        <v>14</v>
      </c>
      <c r="C20" s="41"/>
      <c r="D20" s="27"/>
      <c r="E20" s="27"/>
      <c r="F20" s="9"/>
      <c r="G20" s="9"/>
      <c r="H20" s="9"/>
      <c r="I20" s="9"/>
    </row>
    <row r="21" spans="1:20" ht="15.5" x14ac:dyDescent="0.35">
      <c r="A21" s="26" t="s">
        <v>69</v>
      </c>
      <c r="B21" s="27">
        <v>16</v>
      </c>
      <c r="C21" s="27">
        <v>1</v>
      </c>
      <c r="D21" s="27">
        <f>+B21*C21</f>
        <v>16</v>
      </c>
      <c r="E21" s="27">
        <v>6</v>
      </c>
      <c r="F21" s="17">
        <f>+D21*E21</f>
        <v>96</v>
      </c>
      <c r="G21" s="17">
        <f>+F21*0.05</f>
        <v>4.8000000000000007</v>
      </c>
      <c r="H21" s="17">
        <f>+F21*0.1</f>
        <v>9.6000000000000014</v>
      </c>
      <c r="I21" s="11">
        <f>+F21*$F$2+G21*$G$2+H21*$H$2</f>
        <v>13079.04</v>
      </c>
    </row>
    <row r="22" spans="1:20" x14ac:dyDescent="0.35">
      <c r="A22" s="26" t="s">
        <v>15</v>
      </c>
      <c r="B22" s="27" t="s">
        <v>2</v>
      </c>
      <c r="C22" s="27"/>
      <c r="D22" s="27"/>
      <c r="E22" s="27"/>
      <c r="F22" s="9"/>
      <c r="G22" s="9"/>
      <c r="H22" s="9"/>
      <c r="I22" s="12"/>
    </row>
    <row r="23" spans="1:20" x14ac:dyDescent="0.35">
      <c r="A23" s="26" t="s">
        <v>16</v>
      </c>
      <c r="B23" s="27"/>
      <c r="C23" s="27"/>
      <c r="D23" s="27"/>
      <c r="E23" s="27"/>
      <c r="F23" s="12"/>
      <c r="G23" s="12"/>
      <c r="H23" s="12"/>
      <c r="I23" s="12"/>
    </row>
    <row r="24" spans="1:20" ht="15.5" x14ac:dyDescent="0.35">
      <c r="A24" s="29" t="s">
        <v>70</v>
      </c>
      <c r="B24" s="27">
        <v>4</v>
      </c>
      <c r="C24" s="27">
        <v>1</v>
      </c>
      <c r="D24" s="27">
        <f>+B24*C24</f>
        <v>4</v>
      </c>
      <c r="E24" s="27">
        <v>6</v>
      </c>
      <c r="F24" s="17">
        <f>+D24*E24</f>
        <v>24</v>
      </c>
      <c r="G24" s="17">
        <f>+F24*0.05</f>
        <v>1.2000000000000002</v>
      </c>
      <c r="H24" s="17">
        <f>+F24*0.1</f>
        <v>2.4000000000000004</v>
      </c>
      <c r="I24" s="11">
        <f>+F24*$F$2+G24*$G$2+H24*$H$2</f>
        <v>3269.76</v>
      </c>
    </row>
    <row r="25" spans="1:20" x14ac:dyDescent="0.35">
      <c r="A25" s="26" t="s">
        <v>17</v>
      </c>
      <c r="B25" s="27"/>
      <c r="C25" s="27"/>
      <c r="D25" s="27"/>
      <c r="E25" s="27"/>
      <c r="F25" s="9"/>
      <c r="G25" s="9"/>
      <c r="H25" s="9"/>
      <c r="I25" s="12"/>
    </row>
    <row r="26" spans="1:20" ht="15.5" x14ac:dyDescent="0.35">
      <c r="A26" s="29" t="s">
        <v>71</v>
      </c>
      <c r="B26" s="27">
        <v>4</v>
      </c>
      <c r="C26" s="27">
        <v>1</v>
      </c>
      <c r="D26" s="27">
        <f t="shared" ref="D26:D31" si="6">+B26*C26</f>
        <v>4</v>
      </c>
      <c r="E26" s="27">
        <v>6</v>
      </c>
      <c r="F26" s="17">
        <f t="shared" ref="F26:F30" si="7">+D26*E26</f>
        <v>24</v>
      </c>
      <c r="G26" s="17">
        <f t="shared" ref="G26:G30" si="8">+F26*0.05</f>
        <v>1.2000000000000002</v>
      </c>
      <c r="H26" s="17">
        <f t="shared" ref="H26:H31" si="9">+F26*0.1</f>
        <v>2.4000000000000004</v>
      </c>
      <c r="I26" s="11">
        <f t="shared" ref="I26:I31" si="10">+F26*$F$2+G26*$G$2+H26*$H$2</f>
        <v>3269.76</v>
      </c>
    </row>
    <row r="27" spans="1:20" ht="15.5" x14ac:dyDescent="0.35">
      <c r="A27" s="29" t="s">
        <v>72</v>
      </c>
      <c r="B27" s="27">
        <v>1</v>
      </c>
      <c r="C27" s="27">
        <v>1</v>
      </c>
      <c r="D27" s="27">
        <f t="shared" si="6"/>
        <v>1</v>
      </c>
      <c r="E27" s="27">
        <v>6</v>
      </c>
      <c r="F27" s="17">
        <f t="shared" si="7"/>
        <v>6</v>
      </c>
      <c r="G27" s="17">
        <f t="shared" si="8"/>
        <v>0.30000000000000004</v>
      </c>
      <c r="H27" s="17">
        <f t="shared" si="9"/>
        <v>0.60000000000000009</v>
      </c>
      <c r="I27" s="11">
        <f t="shared" si="10"/>
        <v>817.44</v>
      </c>
    </row>
    <row r="28" spans="1:20" x14ac:dyDescent="0.35">
      <c r="A28" s="29" t="s">
        <v>18</v>
      </c>
      <c r="B28" s="27">
        <v>8</v>
      </c>
      <c r="C28" s="27">
        <v>2</v>
      </c>
      <c r="D28" s="27">
        <f t="shared" si="6"/>
        <v>16</v>
      </c>
      <c r="E28" s="27">
        <v>73</v>
      </c>
      <c r="F28" s="17">
        <f>+D28*E28</f>
        <v>1168</v>
      </c>
      <c r="G28" s="17">
        <f t="shared" si="8"/>
        <v>58.400000000000006</v>
      </c>
      <c r="H28" s="17">
        <f t="shared" si="9"/>
        <v>116.80000000000001</v>
      </c>
      <c r="I28" s="11">
        <f t="shared" si="10"/>
        <v>159128.32000000001</v>
      </c>
    </row>
    <row r="29" spans="1:20" x14ac:dyDescent="0.35">
      <c r="A29" s="29" t="s">
        <v>19</v>
      </c>
      <c r="B29" s="27">
        <v>1</v>
      </c>
      <c r="C29" s="27">
        <v>2</v>
      </c>
      <c r="D29" s="27">
        <f t="shared" si="6"/>
        <v>2</v>
      </c>
      <c r="E29" s="27">
        <v>73</v>
      </c>
      <c r="F29" s="17">
        <f t="shared" si="7"/>
        <v>146</v>
      </c>
      <c r="G29" s="17">
        <f t="shared" si="8"/>
        <v>7.3000000000000007</v>
      </c>
      <c r="H29" s="17">
        <f t="shared" si="9"/>
        <v>14.600000000000001</v>
      </c>
      <c r="I29" s="11">
        <f t="shared" si="10"/>
        <v>19891.04</v>
      </c>
    </row>
    <row r="30" spans="1:20" x14ac:dyDescent="0.35">
      <c r="A30" s="29" t="s">
        <v>20</v>
      </c>
      <c r="B30" s="27">
        <v>1</v>
      </c>
      <c r="C30" s="27">
        <v>6</v>
      </c>
      <c r="D30" s="27">
        <f t="shared" si="6"/>
        <v>6</v>
      </c>
      <c r="E30" s="27">
        <v>73</v>
      </c>
      <c r="F30" s="17">
        <f t="shared" si="7"/>
        <v>438</v>
      </c>
      <c r="G30" s="17">
        <f t="shared" si="8"/>
        <v>21.900000000000002</v>
      </c>
      <c r="H30" s="17">
        <f t="shared" si="9"/>
        <v>43.800000000000004</v>
      </c>
      <c r="I30" s="11">
        <f t="shared" si="10"/>
        <v>59673.120000000003</v>
      </c>
    </row>
    <row r="31" spans="1:20" x14ac:dyDescent="0.35">
      <c r="A31" s="26" t="s">
        <v>21</v>
      </c>
      <c r="B31" s="27">
        <v>4</v>
      </c>
      <c r="C31" s="27">
        <v>1</v>
      </c>
      <c r="D31" s="27">
        <f t="shared" si="6"/>
        <v>4</v>
      </c>
      <c r="E31" s="27">
        <v>73</v>
      </c>
      <c r="F31" s="17">
        <f>+D31*E31</f>
        <v>292</v>
      </c>
      <c r="G31" s="17">
        <f>+F31*0.05</f>
        <v>14.600000000000001</v>
      </c>
      <c r="H31" s="17">
        <f t="shared" si="9"/>
        <v>29.200000000000003</v>
      </c>
      <c r="I31" s="25">
        <f t="shared" si="10"/>
        <v>39782.080000000002</v>
      </c>
    </row>
    <row r="32" spans="1:20" x14ac:dyDescent="0.35">
      <c r="A32" s="26" t="s">
        <v>40</v>
      </c>
      <c r="B32" s="27" t="s">
        <v>2</v>
      </c>
      <c r="C32" s="27"/>
      <c r="D32" s="27"/>
      <c r="E32" s="27"/>
      <c r="F32" s="9"/>
      <c r="G32" s="9"/>
      <c r="H32" s="9"/>
      <c r="I32" s="9"/>
    </row>
    <row r="33" spans="1:18" ht="28.5" x14ac:dyDescent="0.35">
      <c r="A33" s="22" t="s">
        <v>53</v>
      </c>
      <c r="B33" s="17" t="s">
        <v>2</v>
      </c>
      <c r="C33" s="17"/>
      <c r="D33" s="17"/>
      <c r="E33" s="17"/>
      <c r="F33" s="17"/>
      <c r="G33" s="17"/>
      <c r="H33" s="17"/>
      <c r="I33" s="10"/>
    </row>
    <row r="34" spans="1:18" x14ac:dyDescent="0.35">
      <c r="A34" s="42" t="s">
        <v>22</v>
      </c>
      <c r="B34" s="42"/>
      <c r="C34" s="42"/>
      <c r="D34" s="42"/>
      <c r="E34" s="42"/>
      <c r="F34" s="36">
        <f>SUM(F21:H31)</f>
        <v>2523.1</v>
      </c>
      <c r="G34" s="37"/>
      <c r="H34" s="38"/>
      <c r="I34" s="15">
        <f>SUM(I21:I31)</f>
        <v>298910.56</v>
      </c>
    </row>
    <row r="35" spans="1:18" x14ac:dyDescent="0.35">
      <c r="A35" s="43" t="s">
        <v>54</v>
      </c>
      <c r="B35" s="43"/>
      <c r="C35" s="43"/>
      <c r="D35" s="43"/>
      <c r="E35" s="43"/>
      <c r="F35" s="36">
        <f>ROUND((F18+F34),-1)</f>
        <v>3780</v>
      </c>
      <c r="G35" s="37"/>
      <c r="H35" s="38"/>
      <c r="I35" s="19">
        <f>ROUND(SUM(I18,I34),-3)</f>
        <v>448000</v>
      </c>
      <c r="J35" s="20"/>
      <c r="K35" s="20"/>
      <c r="L35" s="20"/>
      <c r="M35" s="20"/>
      <c r="N35" s="20"/>
      <c r="O35" s="20"/>
      <c r="P35" s="20"/>
      <c r="Q35" s="20"/>
      <c r="R35" s="20"/>
    </row>
    <row r="36" spans="1:18" x14ac:dyDescent="0.35">
      <c r="A36" s="39" t="s">
        <v>55</v>
      </c>
      <c r="B36" s="39"/>
      <c r="C36" s="39"/>
      <c r="D36" s="39"/>
      <c r="E36" s="39"/>
      <c r="F36" s="13"/>
      <c r="G36" s="14"/>
      <c r="H36" s="13"/>
      <c r="I36" s="19">
        <v>0</v>
      </c>
    </row>
    <row r="37" spans="1:18" ht="15.75" customHeight="1" x14ac:dyDescent="0.35">
      <c r="A37" s="39" t="s">
        <v>56</v>
      </c>
      <c r="B37" s="39"/>
      <c r="C37" s="39"/>
      <c r="D37" s="39"/>
      <c r="E37" s="39"/>
      <c r="F37" s="13"/>
      <c r="G37" s="14"/>
      <c r="H37" s="13"/>
      <c r="I37" s="19">
        <f>ROUND(SUM(I35:I36),-3)</f>
        <v>448000</v>
      </c>
    </row>
    <row r="38" spans="1:18" ht="15" x14ac:dyDescent="0.35">
      <c r="A38" s="2"/>
      <c r="B38"/>
      <c r="C38"/>
      <c r="D38"/>
      <c r="E38"/>
      <c r="F38"/>
      <c r="G38"/>
      <c r="H38"/>
      <c r="I38"/>
    </row>
    <row r="39" spans="1:18" x14ac:dyDescent="0.35">
      <c r="A39" s="3" t="s">
        <v>23</v>
      </c>
      <c r="B39"/>
      <c r="C39"/>
      <c r="D39"/>
      <c r="E39"/>
      <c r="F39"/>
      <c r="G39"/>
      <c r="H39"/>
      <c r="I39"/>
    </row>
    <row r="40" spans="1:18" ht="28.5" customHeight="1" x14ac:dyDescent="0.35">
      <c r="A40" s="45" t="s">
        <v>76</v>
      </c>
      <c r="B40" s="46"/>
      <c r="C40" s="46"/>
      <c r="D40" s="46"/>
      <c r="E40" s="46"/>
      <c r="F40" s="46"/>
      <c r="G40" s="46"/>
      <c r="H40" s="46"/>
      <c r="I40" s="46"/>
    </row>
    <row r="41" spans="1:18" ht="48.75" customHeight="1" x14ac:dyDescent="0.35">
      <c r="A41" s="44" t="s">
        <v>62</v>
      </c>
      <c r="B41" s="47"/>
      <c r="C41" s="47"/>
      <c r="D41" s="47"/>
      <c r="E41" s="47"/>
      <c r="F41" s="47"/>
      <c r="G41" s="47"/>
      <c r="H41" s="47"/>
      <c r="I41" s="47"/>
    </row>
    <row r="42" spans="1:18" ht="16.5" customHeight="1" x14ac:dyDescent="0.35">
      <c r="A42" s="44" t="s">
        <v>75</v>
      </c>
      <c r="B42" s="44"/>
      <c r="C42" s="44"/>
      <c r="D42" s="44"/>
      <c r="E42" s="44"/>
      <c r="F42" s="44"/>
      <c r="G42" s="44"/>
      <c r="H42" s="44"/>
      <c r="I42" s="44"/>
    </row>
    <row r="43" spans="1:18" ht="30.75" customHeight="1" x14ac:dyDescent="0.35">
      <c r="A43" s="44" t="s">
        <v>77</v>
      </c>
      <c r="B43" s="44"/>
      <c r="C43" s="44"/>
      <c r="D43" s="44"/>
      <c r="E43" s="44"/>
      <c r="F43" s="44"/>
      <c r="G43" s="44"/>
      <c r="H43" s="44"/>
      <c r="I43" s="44"/>
    </row>
    <row r="44" spans="1:18" ht="27" customHeight="1" x14ac:dyDescent="0.35">
      <c r="A44" s="44" t="s">
        <v>57</v>
      </c>
      <c r="B44" s="44"/>
      <c r="C44" s="44"/>
      <c r="D44" s="44"/>
      <c r="E44" s="44"/>
      <c r="F44" s="44"/>
      <c r="G44" s="44"/>
      <c r="H44" s="44"/>
      <c r="I44" s="44"/>
    </row>
    <row r="45" spans="1:18" ht="15.5" x14ac:dyDescent="0.35">
      <c r="A45" s="21" t="s">
        <v>58</v>
      </c>
      <c r="B45"/>
      <c r="C45"/>
      <c r="D45"/>
      <c r="E45"/>
      <c r="F45"/>
      <c r="G45"/>
      <c r="H45"/>
      <c r="I45"/>
    </row>
  </sheetData>
  <mergeCells count="15">
    <mergeCell ref="A42:I42"/>
    <mergeCell ref="A44:I44"/>
    <mergeCell ref="A43:I43"/>
    <mergeCell ref="A40:I40"/>
    <mergeCell ref="A41:I41"/>
    <mergeCell ref="J12:R17"/>
    <mergeCell ref="F18:H18"/>
    <mergeCell ref="F34:H34"/>
    <mergeCell ref="F35:H35"/>
    <mergeCell ref="A37:E37"/>
    <mergeCell ref="A18:E18"/>
    <mergeCell ref="B20:C20"/>
    <mergeCell ref="A34:E34"/>
    <mergeCell ref="A35:E35"/>
    <mergeCell ref="A36:E36"/>
  </mergeCells>
  <pageMargins left="0.7" right="0.7" top="0.75" bottom="0.75" header="0.3" footer="0.3"/>
  <pageSetup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5"/>
  <sheetViews>
    <sheetView workbookViewId="0">
      <selection activeCell="C21" sqref="C21"/>
    </sheetView>
  </sheetViews>
  <sheetFormatPr defaultRowHeight="14.5" x14ac:dyDescent="0.35"/>
  <cols>
    <col min="1" max="1" width="18.81640625" customWidth="1"/>
    <col min="2" max="2" width="13.1796875" customWidth="1"/>
    <col min="3" max="3" width="14.453125" customWidth="1"/>
    <col min="4" max="4" width="14.81640625" customWidth="1"/>
    <col min="5" max="5" width="13.7265625" customWidth="1"/>
    <col min="6" max="6" width="15.1796875" customWidth="1"/>
    <col min="7" max="7" width="12.7265625" customWidth="1"/>
    <col min="8" max="8" width="13.54296875" customWidth="1"/>
    <col min="9" max="9" width="13.453125" customWidth="1"/>
  </cols>
  <sheetData>
    <row r="1" spans="1:9" ht="15" x14ac:dyDescent="0.35">
      <c r="A1" s="5" t="s">
        <v>25</v>
      </c>
    </row>
    <row r="2" spans="1:9" ht="15" x14ac:dyDescent="0.35">
      <c r="A2" s="2"/>
      <c r="F2" s="18">
        <v>51.23</v>
      </c>
      <c r="G2" s="18">
        <v>69.040000000000006</v>
      </c>
      <c r="H2" s="18">
        <v>27.73</v>
      </c>
    </row>
    <row r="3" spans="1:9" ht="65" x14ac:dyDescent="0.35">
      <c r="A3" s="6" t="s">
        <v>26</v>
      </c>
      <c r="B3" s="7" t="s">
        <v>41</v>
      </c>
      <c r="C3" s="7" t="s">
        <v>42</v>
      </c>
      <c r="D3" s="7" t="s">
        <v>45</v>
      </c>
      <c r="E3" s="7" t="s">
        <v>43</v>
      </c>
      <c r="F3" s="7" t="s">
        <v>46</v>
      </c>
      <c r="G3" s="7" t="s">
        <v>47</v>
      </c>
      <c r="H3" s="7" t="s">
        <v>48</v>
      </c>
      <c r="I3" s="7" t="s">
        <v>44</v>
      </c>
    </row>
    <row r="4" spans="1:9" x14ac:dyDescent="0.35">
      <c r="A4" s="8" t="s">
        <v>27</v>
      </c>
      <c r="B4" s="17"/>
      <c r="C4" s="17"/>
      <c r="D4" s="17"/>
      <c r="E4" s="17"/>
      <c r="F4" s="17"/>
      <c r="G4" s="17"/>
      <c r="H4" s="17"/>
      <c r="I4" s="10"/>
    </row>
    <row r="5" spans="1:9" x14ac:dyDescent="0.35">
      <c r="A5" s="12" t="s">
        <v>28</v>
      </c>
      <c r="B5" s="17">
        <v>2</v>
      </c>
      <c r="C5" s="17">
        <v>1</v>
      </c>
      <c r="D5" s="17">
        <f>+B5*C5</f>
        <v>2</v>
      </c>
      <c r="E5" s="17">
        <v>6</v>
      </c>
      <c r="F5" s="17">
        <f>+D5*E5</f>
        <v>12</v>
      </c>
      <c r="G5" s="17">
        <f>+F5*0.05</f>
        <v>0.60000000000000009</v>
      </c>
      <c r="H5" s="17">
        <f>+F5*0.1</f>
        <v>1.2000000000000002</v>
      </c>
      <c r="I5" s="11">
        <f>+F5*$F$2+G5*$G$2+H5*$H$2</f>
        <v>689.45999999999992</v>
      </c>
    </row>
    <row r="6" spans="1:9" ht="26" x14ac:dyDescent="0.35">
      <c r="A6" s="12" t="s">
        <v>29</v>
      </c>
      <c r="B6" s="17">
        <v>4</v>
      </c>
      <c r="C6" s="17">
        <v>1</v>
      </c>
      <c r="D6" s="17">
        <f t="shared" ref="D6:D9" si="0">+B6*C6</f>
        <v>4</v>
      </c>
      <c r="E6" s="17">
        <v>6</v>
      </c>
      <c r="F6" s="17">
        <f t="shared" ref="F6:F9" si="1">+D6*E6</f>
        <v>24</v>
      </c>
      <c r="G6" s="17">
        <f t="shared" ref="G6:G9" si="2">+F6*0.05</f>
        <v>1.2000000000000002</v>
      </c>
      <c r="H6" s="17">
        <f t="shared" ref="H6:H9" si="3">+F6*0.1</f>
        <v>2.4000000000000004</v>
      </c>
      <c r="I6" s="11">
        <f t="shared" ref="I6:I8" si="4">+F6*$F$2+G6*$G$2+H6*$H$2</f>
        <v>1378.9199999999998</v>
      </c>
    </row>
    <row r="7" spans="1:9" ht="26" x14ac:dyDescent="0.35">
      <c r="A7" s="12" t="s">
        <v>30</v>
      </c>
      <c r="B7" s="17">
        <v>2</v>
      </c>
      <c r="C7" s="17">
        <v>1</v>
      </c>
      <c r="D7" s="17">
        <f t="shared" si="0"/>
        <v>2</v>
      </c>
      <c r="E7" s="17">
        <v>6</v>
      </c>
      <c r="F7" s="17">
        <f t="shared" si="1"/>
        <v>12</v>
      </c>
      <c r="G7" s="17">
        <f t="shared" si="2"/>
        <v>0.60000000000000009</v>
      </c>
      <c r="H7" s="17">
        <f t="shared" si="3"/>
        <v>1.2000000000000002</v>
      </c>
      <c r="I7" s="11">
        <f t="shared" si="4"/>
        <v>689.45999999999992</v>
      </c>
    </row>
    <row r="8" spans="1:9" ht="26" x14ac:dyDescent="0.35">
      <c r="A8" s="12" t="s">
        <v>31</v>
      </c>
      <c r="B8" s="17">
        <v>4</v>
      </c>
      <c r="C8" s="17">
        <v>1</v>
      </c>
      <c r="D8" s="17">
        <f t="shared" si="0"/>
        <v>4</v>
      </c>
      <c r="E8" s="17">
        <v>6</v>
      </c>
      <c r="F8" s="17">
        <f t="shared" si="1"/>
        <v>24</v>
      </c>
      <c r="G8" s="17">
        <f t="shared" si="2"/>
        <v>1.2000000000000002</v>
      </c>
      <c r="H8" s="17">
        <f t="shared" si="3"/>
        <v>2.4000000000000004</v>
      </c>
      <c r="I8" s="11">
        <f t="shared" si="4"/>
        <v>1378.9199999999998</v>
      </c>
    </row>
    <row r="9" spans="1:9" ht="26" x14ac:dyDescent="0.35">
      <c r="A9" s="12" t="s">
        <v>32</v>
      </c>
      <c r="B9" s="17">
        <v>2</v>
      </c>
      <c r="C9" s="17">
        <v>2</v>
      </c>
      <c r="D9" s="17">
        <f t="shared" si="0"/>
        <v>4</v>
      </c>
      <c r="E9" s="30">
        <v>73</v>
      </c>
      <c r="F9" s="17">
        <f t="shared" si="1"/>
        <v>292</v>
      </c>
      <c r="G9" s="17">
        <f t="shared" si="2"/>
        <v>14.600000000000001</v>
      </c>
      <c r="H9" s="17">
        <f t="shared" si="3"/>
        <v>29.200000000000003</v>
      </c>
      <c r="I9" s="11">
        <f>+F9*$F$2+G9*$G$2+H9*$H$2</f>
        <v>16776.86</v>
      </c>
    </row>
    <row r="10" spans="1:9" ht="15.75" customHeight="1" x14ac:dyDescent="0.35">
      <c r="A10" s="43" t="s">
        <v>49</v>
      </c>
      <c r="B10" s="43"/>
      <c r="C10" s="43"/>
      <c r="D10" s="43"/>
      <c r="E10" s="43"/>
      <c r="F10" s="49">
        <f>SUM(F5:H9)</f>
        <v>418.6</v>
      </c>
      <c r="G10" s="49"/>
      <c r="H10" s="49"/>
      <c r="I10" s="19">
        <f>ROUND(SUM(I5:I9),-2)</f>
        <v>20900</v>
      </c>
    </row>
    <row r="11" spans="1:9" ht="15.5" x14ac:dyDescent="0.35">
      <c r="A11" s="4"/>
    </row>
    <row r="12" spans="1:9" x14ac:dyDescent="0.35">
      <c r="A12" s="3" t="s">
        <v>23</v>
      </c>
    </row>
    <row r="13" spans="1:9" ht="35.25" customHeight="1" x14ac:dyDescent="0.35">
      <c r="A13" s="45" t="s">
        <v>76</v>
      </c>
      <c r="B13" s="46"/>
      <c r="C13" s="46"/>
      <c r="D13" s="46"/>
      <c r="E13" s="46"/>
      <c r="F13" s="46"/>
      <c r="G13" s="46"/>
      <c r="H13" s="46"/>
      <c r="I13" s="46"/>
    </row>
    <row r="14" spans="1:9" ht="39" customHeight="1" x14ac:dyDescent="0.35">
      <c r="A14" s="48" t="s">
        <v>73</v>
      </c>
      <c r="B14" s="48"/>
      <c r="C14" s="48"/>
      <c r="D14" s="48"/>
      <c r="E14" s="48"/>
      <c r="F14" s="48"/>
      <c r="G14" s="48"/>
      <c r="H14" s="48"/>
      <c r="I14" s="48"/>
    </row>
    <row r="15" spans="1:9" ht="18.75" customHeight="1" x14ac:dyDescent="0.35">
      <c r="A15" s="48" t="s">
        <v>50</v>
      </c>
      <c r="B15" s="48"/>
      <c r="C15" s="48"/>
      <c r="D15" s="48"/>
      <c r="E15" s="48"/>
      <c r="F15" s="48"/>
      <c r="G15" s="48"/>
      <c r="H15" s="48"/>
      <c r="I15" s="48"/>
    </row>
  </sheetData>
  <mergeCells count="5">
    <mergeCell ref="A15:I15"/>
    <mergeCell ref="A10:E10"/>
    <mergeCell ref="F10:H10"/>
    <mergeCell ref="A13:I13"/>
    <mergeCell ref="A14:I14"/>
  </mergeCells>
  <pageMargins left="0.7" right="0.7" top="0.75" bottom="0.75" header="0.3" footer="0.3"/>
  <pageSetup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Industry</vt:lpstr>
      <vt:lpstr>Agency</vt:lpstr>
      <vt:lpstr>Agency!Print_Area</vt:lpstr>
      <vt:lpstr>Industry!Print_Area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ONeil</dc:creator>
  <cp:lastModifiedBy>Wrigley, William</cp:lastModifiedBy>
  <cp:lastPrinted>2021-02-16T23:10:59Z</cp:lastPrinted>
  <dcterms:created xsi:type="dcterms:W3CDTF">2017-09-07T16:35:28Z</dcterms:created>
  <dcterms:modified xsi:type="dcterms:W3CDTF">2021-05-27T18:40:45Z</dcterms:modified>
</cp:coreProperties>
</file>