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filterPrivacy="1" updateLinks="always" codeName="ThisWorkbook"/>
  <xr:revisionPtr revIDLastSave="0" documentId="11_B857E41BB7E361A4D01B749FE44EB8FEC9422C08" xr6:coauthVersionLast="36" xr6:coauthVersionMax="36" xr10:uidLastSave="{00000000-0000-0000-0000-000000000000}"/>
  <workbookProtection lockStructure="1"/>
  <bookViews>
    <workbookView xWindow="0" yWindow="0" windowWidth="23940" windowHeight="10560" tabRatio="601" xr2:uid="{00000000-000D-0000-FFFF-FFFF00000000}"/>
  </bookViews>
  <sheets>
    <sheet name="Sockets" sheetId="1" r:id="rId1"/>
    <sheet name="Dropdowns" sheetId="4" state="hidden" r:id="rId2"/>
    <sheet name="Lender Notes" sheetId="2" r:id="rId3"/>
  </sheets>
  <definedNames>
    <definedName name="_3_Bed_Ward">Dropdowns!$C$28:$C$34</definedName>
    <definedName name="_4_Bed_Ward">Dropdowns!$C$37:$C$43</definedName>
    <definedName name="_xlnm._FilterDatabase" localSheetId="0" hidden="1">Sockets!$AJ$3:$AQ$36</definedName>
    <definedName name="ActDays1">Sockets!$BH$30</definedName>
    <definedName name="ActDays2">Sockets!$BJ$30</definedName>
    <definedName name="ActDays3">Sockets!$BL$30</definedName>
    <definedName name="ActDays4">Sockets!$BN$30</definedName>
    <definedName name="ActDays5">Sockets!$BT$30</definedName>
    <definedName name="ActDays6">Sockets!$BV$30</definedName>
    <definedName name="ActDays7">Sockets!$BX$30</definedName>
    <definedName name="ActDays8">Sockets!$BP$30</definedName>
    <definedName name="ActDays9">Sockets!$BR$30</definedName>
    <definedName name="AdultDayCare">Sockets!$H$11</definedName>
    <definedName name="ALF">Dropdowns!$E$3:$E$9</definedName>
    <definedName name="ALFRevMAid1">Sockets!$BG$12</definedName>
    <definedName name="ALFRevMAid2">Sockets!$BI$12</definedName>
    <definedName name="ALFRevMAid3">Sockets!$BK$12</definedName>
    <definedName name="ALFRevMAid4">Sockets!$BM$12</definedName>
    <definedName name="ALFRevMAid5">Sockets!$BS$12</definedName>
    <definedName name="ALFRevMAid6">Sockets!$BU$12</definedName>
    <definedName name="ALFRevMAid7">Sockets!$BW$12</definedName>
    <definedName name="ALFRevMAid8">Sockets!$BO$12</definedName>
    <definedName name="ALFRevMAid9">Sockets!$BQ$12</definedName>
    <definedName name="ALFRevMAidDys1">Sockets!$BH$12</definedName>
    <definedName name="ALFRevMAidDys2">Sockets!$BJ$12</definedName>
    <definedName name="ALFRevMAidDys3">Sockets!$BL$12</definedName>
    <definedName name="ALFRevMAidDys4">Sockets!$BN$12</definedName>
    <definedName name="ALFRevMAidDys5">Sockets!$BT$12</definedName>
    <definedName name="ALFRevMAidDys6">Sockets!$BV$12</definedName>
    <definedName name="ALFRevMAidDys7">Sockets!$BX$12</definedName>
    <definedName name="ALFRevMAidDys8">Sockets!$BP$12</definedName>
    <definedName name="ALFRevMAidDys9">Sockets!$BR$12</definedName>
    <definedName name="ALFRevOTH1">Sockets!$BG$13</definedName>
    <definedName name="ALFRevOTH2">Sockets!$BI$13</definedName>
    <definedName name="ALFRevOTH3">Sockets!$BK$13</definedName>
    <definedName name="ALFRevOTH4">Sockets!$BM$13</definedName>
    <definedName name="ALFRevOTH5">Sockets!$BS$13</definedName>
    <definedName name="ALFRevOTH6">Sockets!$BU$13</definedName>
    <definedName name="ALFRevOTH7">Sockets!$BW$13</definedName>
    <definedName name="ALFRevOTH8">Sockets!$BO$13</definedName>
    <definedName name="ALFRevOTH9">Sockets!$BQ$13</definedName>
    <definedName name="ALFRevOTHDys1">Sockets!$BH$13</definedName>
    <definedName name="ALFRevOTHDys2">Sockets!$BJ$13</definedName>
    <definedName name="ALFRevOTHDys3">Sockets!$BL$13</definedName>
    <definedName name="ALFRevOTHDys4">Sockets!$BN$13</definedName>
    <definedName name="ALFRevOTHDys5">Sockets!$BT$13</definedName>
    <definedName name="ALFRevOTHDys6">Sockets!$BV$13</definedName>
    <definedName name="ALFRevOTHDys7">Sockets!$BX$13</definedName>
    <definedName name="ALFRevOTHDys8">Sockets!$BP$13</definedName>
    <definedName name="ALFRevOTHDys9">Sockets!$BR$13</definedName>
    <definedName name="ALFREVPRIV1">Sockets!$BG$11</definedName>
    <definedName name="ALFRevPriv2">Sockets!$BI$11</definedName>
    <definedName name="ALFRevPriv3">Sockets!$BK$11</definedName>
    <definedName name="ALFRevPriv4">Sockets!$BM$11</definedName>
    <definedName name="ALFRevPriv5">Sockets!$BS$11</definedName>
    <definedName name="ALFRevPriv6">Sockets!$BU$11</definedName>
    <definedName name="ALFRevPriv7">Sockets!$BW$11</definedName>
    <definedName name="ALFRevPriv8">Sockets!$BO$11</definedName>
    <definedName name="ALFRevPriv9">Sockets!$BQ$11</definedName>
    <definedName name="ALFRevPrivDys1">Sockets!$BH$11</definedName>
    <definedName name="ALFRevPrivDys2">Sockets!$BJ$11</definedName>
    <definedName name="ALFRevPrivDys3">Sockets!$BL$11</definedName>
    <definedName name="ALFRevPrivDys4">Sockets!$BN$11</definedName>
    <definedName name="ALFRevPrivDys5">Sockets!$BT$11</definedName>
    <definedName name="ALFRevPrivDys6">Sockets!$BV$11</definedName>
    <definedName name="ALFRevPrivDys7">Sockets!$BX$11</definedName>
    <definedName name="ALFRevPrivDys8">Sockets!$BP$11</definedName>
    <definedName name="ALFRevPrivDys9">Sockets!$BR$11</definedName>
    <definedName name="ApNOI1">Sockets!$CA$33</definedName>
    <definedName name="ApNOI2">Sockets!$CB$33</definedName>
    <definedName name="ApNoi3">Sockets!$CC$33</definedName>
    <definedName name="ApNoi4">Sockets!$CD$33</definedName>
    <definedName name="ApNOI5">Sockets!$CG$33</definedName>
    <definedName name="ApNOI6">Sockets!$CH$33</definedName>
    <definedName name="ApNOI7">Sockets!$CI$33</definedName>
    <definedName name="AppFirm">Sockets!$F$15</definedName>
    <definedName name="Appraiser">Sockets!$F$16</definedName>
    <definedName name="AppRent1">Sockets!$Z$5</definedName>
    <definedName name="AppRent10">Sockets!$Z$14</definedName>
    <definedName name="AppRent11">Sockets!$Z$15</definedName>
    <definedName name="AppRent12">Sockets!$Z$16</definedName>
    <definedName name="AppRent2">Sockets!$Z$6</definedName>
    <definedName name="AppRent3">Sockets!$Z$7</definedName>
    <definedName name="AppRent4">Sockets!$Z$8</definedName>
    <definedName name="AppRent5">Sockets!$Z$9</definedName>
    <definedName name="AppRent6">Sockets!$Z$10</definedName>
    <definedName name="AppRent7">Sockets!$Z$11</definedName>
    <definedName name="AppRent8">Sockets!$Z$12</definedName>
    <definedName name="AppRent9">Sockets!$Z$13</definedName>
    <definedName name="AppRepAmt">Sockets!$F$27</definedName>
    <definedName name="AppValue">Sockets!$F$18</definedName>
    <definedName name="Baths">Dropdowns!$K$16:$K$23</definedName>
    <definedName name="BedOrUnits">Dropdowns!$K$11:$K$13</definedName>
    <definedName name="BegDate1">Sockets!$K$8</definedName>
    <definedName name="BegDate2">Sockets!$K$9</definedName>
    <definedName name="BegDate3">Sockets!$K$10</definedName>
    <definedName name="BegDate4">Sockets!$K$11</definedName>
    <definedName name="BuildingSqFt">Sockets!$F$29</definedName>
    <definedName name="BulkSale1">Sockets!$DV$5</definedName>
    <definedName name="BulkSale10">Sockets!$DV$14</definedName>
    <definedName name="BulkSale11">Sockets!$DV$15</definedName>
    <definedName name="BulkSale12">Sockets!$DV$16</definedName>
    <definedName name="BulkSale13">Sockets!$DV$17</definedName>
    <definedName name="BulkSale14">Sockets!$DV$18</definedName>
    <definedName name="BulkSale15">Sockets!$DV$19</definedName>
    <definedName name="BulkSale16">Sockets!$DV$20</definedName>
    <definedName name="BulkSale17">Sockets!$DV$21</definedName>
    <definedName name="BulkSale18">Sockets!$DV$22</definedName>
    <definedName name="BulkSale19">Sockets!$DV$23</definedName>
    <definedName name="BulkSale2">Sockets!$DV$6</definedName>
    <definedName name="BulkSale20">Sockets!$DV$24</definedName>
    <definedName name="BulkSale21">Sockets!$DV$25</definedName>
    <definedName name="BulkSale22">Sockets!$DV$26</definedName>
    <definedName name="BulkSale23">Sockets!$DV$27</definedName>
    <definedName name="BulkSale24">Sockets!$DV$28</definedName>
    <definedName name="BulkSale25">Sockets!$DV$29</definedName>
    <definedName name="BulkSale26">Sockets!$DV$30</definedName>
    <definedName name="BulkSale27">Sockets!$DV$31</definedName>
    <definedName name="BulkSale28">Sockets!$DV$32</definedName>
    <definedName name="BulkSale29">Sockets!$DV$33</definedName>
    <definedName name="BulkSale3">Sockets!$DV$7</definedName>
    <definedName name="BulkSale30">Sockets!$DV$34</definedName>
    <definedName name="BulkSale4">Sockets!$DV$8</definedName>
    <definedName name="BulkSale5">Sockets!$DV$9</definedName>
    <definedName name="BulkSale6">Sockets!$DV$10</definedName>
    <definedName name="BulkSale7">Sockets!$DV$11</definedName>
    <definedName name="BulkSale8">Sockets!$DV$12</definedName>
    <definedName name="BulkSale9">Sockets!$DV$13</definedName>
    <definedName name="CapRate">Sockets!$F$22</definedName>
    <definedName name="Care_Type">Dropdowns!$K$3:$K$8</definedName>
    <definedName name="CensusName1">Sockets!$BF$5</definedName>
    <definedName name="CensusName10">Sockets!$BF$14</definedName>
    <definedName name="CensusName11">Sockets!$BF$15</definedName>
    <definedName name="CensusName12">Sockets!$BF$16</definedName>
    <definedName name="CensusName13">Sockets!$BF$17</definedName>
    <definedName name="CensusName14">Sockets!$BF$18</definedName>
    <definedName name="CensusName2">Sockets!$BF$6</definedName>
    <definedName name="CensusName3">Sockets!$BF$7</definedName>
    <definedName name="CensusName4">Sockets!$BF$8</definedName>
    <definedName name="CensusName5">Sockets!$BF$9</definedName>
    <definedName name="CensusName6">Sockets!$BF$10</definedName>
    <definedName name="CensusName7">Sockets!$BF$11</definedName>
    <definedName name="CensusName8">Sockets!$BF$12</definedName>
    <definedName name="CensusName9">Sockets!$BF$13</definedName>
    <definedName name="ComEGIPer">Sockets!$H$8</definedName>
    <definedName name="CommInc">Sockets!$H$7</definedName>
    <definedName name="CompAdjPrice1">Sockets!$EL$5</definedName>
    <definedName name="CompAdjPrice10">Sockets!$EL$14</definedName>
    <definedName name="CompAdjPrice11">Sockets!$EL$15</definedName>
    <definedName name="CompAdjPrice12">Sockets!$EL$16</definedName>
    <definedName name="CompAdjPrice13">Sockets!$EL$17</definedName>
    <definedName name="CompAdjPrice14">Sockets!$EL$18</definedName>
    <definedName name="CompAdjPrice15">Sockets!$EL$19</definedName>
    <definedName name="CompAdjPrice16">Sockets!$EL$20</definedName>
    <definedName name="CompAdjPrice17">Sockets!$EL$21</definedName>
    <definedName name="CompAdjPrice18">Sockets!$EL$22</definedName>
    <definedName name="CompAdjPrice19">Sockets!$EL$23</definedName>
    <definedName name="CompAdjPrice2">Sockets!$EL$6</definedName>
    <definedName name="CompAdjPrice20">Sockets!$EL$24</definedName>
    <definedName name="CompAdjPrice21">Sockets!$EL$25</definedName>
    <definedName name="CompAdjPrice22">Sockets!$EL$26</definedName>
    <definedName name="CompAdjPrice23">Sockets!$EL$27</definedName>
    <definedName name="CompAdjPrice24">Sockets!$EL$28</definedName>
    <definedName name="CompAdjPrice25">Sockets!$EL$29</definedName>
    <definedName name="CompAdjPrice26">Sockets!$EL$30</definedName>
    <definedName name="CompAdjPrice27">Sockets!$EL$31</definedName>
    <definedName name="CompAdjPrice28">Sockets!$EL$32</definedName>
    <definedName name="CompAdjPrice29">Sockets!$EL$33</definedName>
    <definedName name="CompAdjPrice3">Sockets!$EL$7</definedName>
    <definedName name="CompAdjPrice30">Sockets!$EL$34</definedName>
    <definedName name="CompAdjPrice4">Sockets!$EL$8</definedName>
    <definedName name="CompAdjPrice5">Sockets!$EL$9</definedName>
    <definedName name="CompAdjPrice6">Sockets!$EL$10</definedName>
    <definedName name="CompAdjPrice7">Sockets!$EL$11</definedName>
    <definedName name="CompAdjPrice8">Sockets!$EL$12</definedName>
    <definedName name="CompAdjPrice9">Sockets!$EL$13</definedName>
    <definedName name="CompBeds1">Sockets!$DZ$5</definedName>
    <definedName name="CompBeds10">Sockets!$DZ$14</definedName>
    <definedName name="CompBeds11">Sockets!$DZ$15</definedName>
    <definedName name="CompBeds12">Sockets!$DZ$16</definedName>
    <definedName name="CompBeds13">Sockets!$DZ$17</definedName>
    <definedName name="CompBeds14">Sockets!$DZ$18</definedName>
    <definedName name="CompBeds15">Sockets!$DZ$19</definedName>
    <definedName name="CompBeds16">Sockets!$DZ$20</definedName>
    <definedName name="CompBeds17">Sockets!$DZ$21</definedName>
    <definedName name="CompBeds18">Sockets!$DZ$22</definedName>
    <definedName name="CompBeds19">Sockets!$DZ$23</definedName>
    <definedName name="CompBeds2">Sockets!$DZ$6</definedName>
    <definedName name="CompBeds20">Sockets!$DZ$24</definedName>
    <definedName name="CompBeds21">Sockets!$DZ$25</definedName>
    <definedName name="CompBeds22">Sockets!$DZ$26</definedName>
    <definedName name="CompBeds23">Sockets!$DZ$27</definedName>
    <definedName name="CompBeds24">Sockets!$DZ$28</definedName>
    <definedName name="CompBeds25">Sockets!$DZ$29</definedName>
    <definedName name="CompBeds26">Sockets!$DZ$30</definedName>
    <definedName name="CompBeds27">Sockets!$DZ$31</definedName>
    <definedName name="CompBeds28">Sockets!$DZ$32</definedName>
    <definedName name="CompBeds29">Sockets!$DZ$33</definedName>
    <definedName name="CompBeds3">Sockets!$DZ$7</definedName>
    <definedName name="CompBeds30">Sockets!$DZ$34</definedName>
    <definedName name="CompBeds4">Sockets!$DZ$8</definedName>
    <definedName name="CompBeds5">Sockets!$DZ$9</definedName>
    <definedName name="CompBeds6">Sockets!$DZ$10</definedName>
    <definedName name="CompBeds7">Sockets!$DZ$11</definedName>
    <definedName name="CompBeds8">Sockets!$DZ$12</definedName>
    <definedName name="CompBeds9">Sockets!$DZ$13</definedName>
    <definedName name="CompCapRate1">Sockets!$EI$5</definedName>
    <definedName name="CompCapRate10">Sockets!$EI$14</definedName>
    <definedName name="CompCapRate11">Sockets!$EI$15</definedName>
    <definedName name="CompCapRate12">Sockets!$EI$16</definedName>
    <definedName name="CompCapRate13">Sockets!$EI$17</definedName>
    <definedName name="CompCapRate14">Sockets!$EI$18</definedName>
    <definedName name="CompCapRate15">Sockets!$EI$19</definedName>
    <definedName name="CompCapRate16">Sockets!$EI$20</definedName>
    <definedName name="CompCapRate17">Sockets!$EI$21</definedName>
    <definedName name="CompCapRate18">Sockets!$EI$22</definedName>
    <definedName name="CompCapRate19">Sockets!$EI$23</definedName>
    <definedName name="CompCapRate2">Sockets!$EI$6</definedName>
    <definedName name="CompCapRate20">Sockets!$EI$24</definedName>
    <definedName name="CompCapRate21">Sockets!$EI$25</definedName>
    <definedName name="CompCapRate22">Sockets!$EI$26</definedName>
    <definedName name="CompCapRate23">Sockets!$EI$27</definedName>
    <definedName name="CompCapRate24">Sockets!$EI$28</definedName>
    <definedName name="CompCapRate25">Sockets!$EI$29</definedName>
    <definedName name="CompCapRate26">Sockets!$EI$30</definedName>
    <definedName name="CompCapRate27">Sockets!$EI$31</definedName>
    <definedName name="CompCapRate28">Sockets!$EI$32</definedName>
    <definedName name="CompCapRate29">Sockets!$EI$33</definedName>
    <definedName name="CompCapRate3">Sockets!$EI$7</definedName>
    <definedName name="CompCapRate30">Sockets!$EI$34</definedName>
    <definedName name="CompCapRate4">Sockets!$EI$8</definedName>
    <definedName name="CompCapRate5">Sockets!$EI$9</definedName>
    <definedName name="CompCapRate6">Sockets!$EI$10</definedName>
    <definedName name="CompCapRate7">Sockets!$EI$11</definedName>
    <definedName name="CompCapRate8">Sockets!$EI$12</definedName>
    <definedName name="CompCapRate9">Sockets!$EI$13</definedName>
    <definedName name="CompCareType1">Sockets!$DQ$5</definedName>
    <definedName name="CompCareType10">Sockets!$DQ$14</definedName>
    <definedName name="CompCareType11">Sockets!$DQ$15</definedName>
    <definedName name="CompCareType12">Sockets!$DQ$16</definedName>
    <definedName name="CompCareType13">Sockets!$DQ$17</definedName>
    <definedName name="CompCareType14">Sockets!$DQ$18</definedName>
    <definedName name="CompCareType15">Sockets!$DQ$19</definedName>
    <definedName name="CompCareType16">Sockets!$DQ$20</definedName>
    <definedName name="CompCareType17">Sockets!$DQ$21</definedName>
    <definedName name="CompCareType18">Sockets!$DQ$22</definedName>
    <definedName name="CompCareType19">Sockets!$DQ$23</definedName>
    <definedName name="CompCareType2">Sockets!$DQ$6</definedName>
    <definedName name="CompCareType20">Sockets!$DQ$24</definedName>
    <definedName name="CompCareType21">Sockets!$DQ$25</definedName>
    <definedName name="CompCareType22">Sockets!$DQ$26</definedName>
    <definedName name="CompCareType23">Sockets!$DQ$27</definedName>
    <definedName name="CompCareType24">Sockets!$DQ$28</definedName>
    <definedName name="CompCareType25">Sockets!$DQ$29</definedName>
    <definedName name="CompCareType26">Sockets!$DQ$30</definedName>
    <definedName name="CompCareType27">Sockets!$DQ$31</definedName>
    <definedName name="CompCareType28">Sockets!$DQ$32</definedName>
    <definedName name="CompCareType29">Sockets!$DQ$33</definedName>
    <definedName name="CompCareType3">Sockets!$DQ$7</definedName>
    <definedName name="CompCareType30">Sockets!$DQ$34</definedName>
    <definedName name="CompCareType4">Sockets!$DQ$8</definedName>
    <definedName name="CompCareType5">Sockets!$DQ$9</definedName>
    <definedName name="CompCareType6">Sockets!$DQ$10</definedName>
    <definedName name="CompCareType7">Sockets!$DQ$11</definedName>
    <definedName name="CompCareType8">Sockets!$DQ$12</definedName>
    <definedName name="CompCareType9">Sockets!$DQ$13</definedName>
    <definedName name="CompCity1">Sockets!$DS$5</definedName>
    <definedName name="CompCity10">Sockets!$DS$14</definedName>
    <definedName name="CompCity11">Sockets!$DS$15</definedName>
    <definedName name="CompCity12">Sockets!$DS$16</definedName>
    <definedName name="CompCity13">Sockets!$DS$17</definedName>
    <definedName name="CompCity14">Sockets!$DS$18</definedName>
    <definedName name="CompCity15">Sockets!$DS$19</definedName>
    <definedName name="CompCity16">Sockets!$DS$20</definedName>
    <definedName name="CompCity17">Sockets!$DS$21</definedName>
    <definedName name="CompCity18">Sockets!$DS$22</definedName>
    <definedName name="CompCity19">Sockets!$DS$23</definedName>
    <definedName name="CompCity2">Sockets!$DS$6</definedName>
    <definedName name="CompCity20">Sockets!$DS$24</definedName>
    <definedName name="CompCity21">Sockets!$DS$25</definedName>
    <definedName name="CompCity22">Sockets!$DS$26</definedName>
    <definedName name="CompCity23">Sockets!$DS$27</definedName>
    <definedName name="CompCity24">Sockets!$DS$28</definedName>
    <definedName name="CompCity25">Sockets!$DS$29</definedName>
    <definedName name="CompCity26">Sockets!$DS$30</definedName>
    <definedName name="CompCity27">Sockets!$DS$31</definedName>
    <definedName name="CompCity28">Sockets!$DS$32</definedName>
    <definedName name="CompCity29">Sockets!$DS$33</definedName>
    <definedName name="CompCity3">Sockets!$DS$7</definedName>
    <definedName name="CompCity30">Sockets!$DS$34</definedName>
    <definedName name="CompCity4">Sockets!$DS$8</definedName>
    <definedName name="CompCity5">Sockets!$DS$9</definedName>
    <definedName name="CompCity6">Sockets!$DS$10</definedName>
    <definedName name="CompCity7">Sockets!$DS$11</definedName>
    <definedName name="CompCity8">Sockets!$DS$12</definedName>
    <definedName name="CompCity9">Sockets!$DS$13</definedName>
    <definedName name="CompComments1">Sockets!$EP$5</definedName>
    <definedName name="CompComments10">Sockets!$EP$14</definedName>
    <definedName name="CompComments11">Sockets!$EP$15</definedName>
    <definedName name="CompComments12">Sockets!$EP$16</definedName>
    <definedName name="CompComments13">Sockets!$EP$17</definedName>
    <definedName name="CompComments14">Sockets!$EP$18</definedName>
    <definedName name="CompComments15">Sockets!$EP$19</definedName>
    <definedName name="CompComments16">Sockets!$EP$20</definedName>
    <definedName name="CompComments17">Sockets!$EP$21</definedName>
    <definedName name="CompComments18">Sockets!$EP$22</definedName>
    <definedName name="CompComments19">Sockets!$EP$23</definedName>
    <definedName name="CompComments2">Sockets!$EP$6</definedName>
    <definedName name="CompComments20">Sockets!$EP$24</definedName>
    <definedName name="CompComments21">Sockets!$EP$25</definedName>
    <definedName name="CompComments22">Sockets!$EP$26</definedName>
    <definedName name="CompComments23">Sockets!$EP$27</definedName>
    <definedName name="CompComments24">Sockets!$EP$28</definedName>
    <definedName name="CompComments25">Sockets!$EP$29</definedName>
    <definedName name="CompComments26">Sockets!$EP$30</definedName>
    <definedName name="CompComments27">Sockets!$EP$31</definedName>
    <definedName name="CompComments28">Sockets!$EP$32</definedName>
    <definedName name="CompComments29">Sockets!$EP$33</definedName>
    <definedName name="CompComments3">Sockets!$EP$7</definedName>
    <definedName name="CompComments30">Sockets!$EP$34</definedName>
    <definedName name="CompComments4">Sockets!$EP$8</definedName>
    <definedName name="CompComments5">Sockets!$EP$9</definedName>
    <definedName name="CompComments6">Sockets!$EP$10</definedName>
    <definedName name="CompComments7">Sockets!$EP$11</definedName>
    <definedName name="CompComments8">Sockets!$EP$12</definedName>
    <definedName name="CompComments9">Sockets!$EP$13</definedName>
    <definedName name="CompEGIM1">Sockets!$EN$5</definedName>
    <definedName name="CompEGIM10">Sockets!$EN$14</definedName>
    <definedName name="CompEGIM11">Sockets!$EN$15</definedName>
    <definedName name="CompEGIM12">Sockets!$EN$16</definedName>
    <definedName name="CompEGIM13">Sockets!$EN$17</definedName>
    <definedName name="CompEGIM14">Sockets!$EN$18</definedName>
    <definedName name="CompEGIM15">Sockets!$EN$19</definedName>
    <definedName name="CompEGIM16">Sockets!$EN$20</definedName>
    <definedName name="CompEGIM17">Sockets!$EN$21</definedName>
    <definedName name="CompEGIM18">Sockets!$EN$22</definedName>
    <definedName name="CompEGIM19">Sockets!$EN$23</definedName>
    <definedName name="CompEGIM2">Sockets!$EN$6</definedName>
    <definedName name="CompEGIM20">Sockets!$EN$24</definedName>
    <definedName name="CompEGIM21">Sockets!$EN$25</definedName>
    <definedName name="CompEGIM22">Sockets!$EN$26</definedName>
    <definedName name="CompEGIM23">Sockets!$EN$27</definedName>
    <definedName name="CompEGIM24">Sockets!$EN$28</definedName>
    <definedName name="CompEGIM25">Sockets!$EN$29</definedName>
    <definedName name="CompEGIM26">Sockets!$EN$30</definedName>
    <definedName name="CompEGIM27">Sockets!$EN$31</definedName>
    <definedName name="CompEGIM28">Sockets!$EN$32</definedName>
    <definedName name="CompEGIM29">Sockets!$EN$33</definedName>
    <definedName name="CompEGIM3">Sockets!$EN$7</definedName>
    <definedName name="CompEGIM30">Sockets!$EN$34</definedName>
    <definedName name="CompEGIM4">Sockets!$EN$8</definedName>
    <definedName name="CompEGIM5">Sockets!$EN$9</definedName>
    <definedName name="CompEGIM6">Sockets!$EN$10</definedName>
    <definedName name="CompEGIM7">Sockets!$EN$11</definedName>
    <definedName name="CompEGIM8">Sockets!$EN$12</definedName>
    <definedName name="CompEGIM9">Sockets!$EN$13</definedName>
    <definedName name="CompExpA3">Sockets!$CK$24</definedName>
    <definedName name="CompExpB3">Sockets!$CK$25</definedName>
    <definedName name="CompExpC3">Sockets!$CK$26</definedName>
    <definedName name="CompExpD3">Sockets!$CK$27</definedName>
    <definedName name="CompExpE3">Sockets!$CK$28</definedName>
    <definedName name="CompExpF3">Sockets!$CK$29</definedName>
    <definedName name="CompExpG3">Sockets!$CK$30</definedName>
    <definedName name="CompExpH3">Sockets!$CK$31</definedName>
    <definedName name="CompExpI3">Sockets!$CK$32</definedName>
    <definedName name="CompExpJ3">Sockets!$CK$33</definedName>
    <definedName name="CompExpK3">Sockets!$CK$34</definedName>
    <definedName name="CompExpL3">Sockets!$CK$35</definedName>
    <definedName name="CompExpM3">Sockets!$CK$36</definedName>
    <definedName name="CompExpN3">Sockets!$CK$37</definedName>
    <definedName name="CompExpO3">Sockets!$CK$38</definedName>
    <definedName name="CompExpP3">Sockets!$CK$39</definedName>
    <definedName name="CompExpRat1">Sockets!$EO$5</definedName>
    <definedName name="CompExpRat10">Sockets!$EO$14</definedName>
    <definedName name="CompExpRat11">Sockets!$EO$15</definedName>
    <definedName name="CompExpRat12">Sockets!$EO$16</definedName>
    <definedName name="CompExpRat13">Sockets!$EO$17</definedName>
    <definedName name="CompExpRat14">Sockets!$EO$18</definedName>
    <definedName name="CompExpRat15">Sockets!$EO$19</definedName>
    <definedName name="CompExpRat16">Sockets!$EO$20</definedName>
    <definedName name="CompExpRat17">Sockets!$EO$21</definedName>
    <definedName name="CompExpRat18">Sockets!$EO$22</definedName>
    <definedName name="CompExpRat19">Sockets!$EO$23</definedName>
    <definedName name="CompExpRat2">Sockets!$EO$6</definedName>
    <definedName name="CompExpRat20">Sockets!$EO$24</definedName>
    <definedName name="CompExpRat21">Sockets!$EO$25</definedName>
    <definedName name="CompExpRat22">Sockets!$EO$26</definedName>
    <definedName name="CompExpRat23">Sockets!$EO$27</definedName>
    <definedName name="CompExpRat24">Sockets!$EO$28</definedName>
    <definedName name="CompExpRat25">Sockets!$EO$29</definedName>
    <definedName name="CompExpRat26">Sockets!$EO$30</definedName>
    <definedName name="CompExpRat27">Sockets!$EO$31</definedName>
    <definedName name="CompExpRat28">Sockets!$EO$32</definedName>
    <definedName name="CompExpRat29">Sockets!$EO$33</definedName>
    <definedName name="CompExpRat3">Sockets!$EO$7</definedName>
    <definedName name="CompExpRat30">Sockets!$EO$34</definedName>
    <definedName name="CompExpRat4">Sockets!$EO$8</definedName>
    <definedName name="CompExpRat5">Sockets!$EO$9</definedName>
    <definedName name="CompExpRat6">Sockets!$EO$10</definedName>
    <definedName name="CompExpRat7">Sockets!$EO$11</definedName>
    <definedName name="CompExpRat8">Sockets!$EO$12</definedName>
    <definedName name="CompExpRat9">Sockets!$EO$13</definedName>
    <definedName name="CompGrossAdj1">Sockets!$EM$5</definedName>
    <definedName name="CompGrossAdj10">Sockets!$EM$14</definedName>
    <definedName name="CompGrossAdj11">Sockets!$EM$15</definedName>
    <definedName name="CompGrossAdj12">Sockets!$EM$16</definedName>
    <definedName name="CompGrossAdj13">Sockets!$EM$17</definedName>
    <definedName name="CompGrossAdj14">Sockets!$EM$18</definedName>
    <definedName name="CompGrossAdj15">Sockets!$EM$19</definedName>
    <definedName name="CompGrossAdj16">Sockets!$EM$20</definedName>
    <definedName name="CompGrossAdj17">Sockets!$EM$21</definedName>
    <definedName name="CompGrossAdj18">Sockets!$EM$22</definedName>
    <definedName name="CompGrossAdj19">Sockets!$EM$23</definedName>
    <definedName name="CompGrossAdj2">Sockets!$EM$6</definedName>
    <definedName name="CompGrossAdj20">Sockets!$EM$24</definedName>
    <definedName name="CompGrossAdj21">Sockets!$EM$25</definedName>
    <definedName name="CompGrossAdj22">Sockets!$EM$26</definedName>
    <definedName name="CompGrossAdj23">Sockets!$EM$27</definedName>
    <definedName name="CompGrossAdj24">Sockets!$EM$28</definedName>
    <definedName name="CompGrossAdj25">Sockets!$EM$29</definedName>
    <definedName name="CompGrossAdj26">Sockets!$EM$30</definedName>
    <definedName name="CompGrossAdj27">Sockets!$EM$31</definedName>
    <definedName name="CompGrossAdj28">Sockets!$EM$32</definedName>
    <definedName name="CompGrossAdj29">Sockets!$EM$33</definedName>
    <definedName name="CompGrossAdj3">Sockets!$EM$7</definedName>
    <definedName name="CompGrossAdj30">Sockets!$EM$34</definedName>
    <definedName name="CompGrossAdj4">Sockets!$EM$8</definedName>
    <definedName name="CompGrossAdj5">Sockets!$EM$9</definedName>
    <definedName name="CompGrossAdj6">Sockets!$EM$10</definedName>
    <definedName name="CompGrossAdj7">Sockets!$EM$11</definedName>
    <definedName name="CompGrossAdj8">Sockets!$EM$12</definedName>
    <definedName name="CompGrossAdj9">Sockets!$EM$13</definedName>
    <definedName name="CompIncDat1">Sockets!$EF$5</definedName>
    <definedName name="CompIncDat10">Sockets!$EF$14</definedName>
    <definedName name="CompIncDat11">Sockets!$EF$15</definedName>
    <definedName name="CompIncDat12">Sockets!$EF$16</definedName>
    <definedName name="CompIncDat13">Sockets!$EF$17</definedName>
    <definedName name="CompIncDat14">Sockets!$EF$18</definedName>
    <definedName name="CompIncDat15">Sockets!$EF$19</definedName>
    <definedName name="CompIncDat16">Sockets!$EF$20</definedName>
    <definedName name="CompIncDat17">Sockets!$EF$21</definedName>
    <definedName name="CompIncDat18">Sockets!$EF$22</definedName>
    <definedName name="CompIncDat19">Sockets!$EF$23</definedName>
    <definedName name="CompIncDat2">Sockets!$EF$6</definedName>
    <definedName name="CompIncDat20">Sockets!$EF$24</definedName>
    <definedName name="CompIncDat21">Sockets!$EF$25</definedName>
    <definedName name="CompIncDat22">Sockets!$EF$26</definedName>
    <definedName name="CompIncDat23">Sockets!$EF$27</definedName>
    <definedName name="CompIncDat24">Sockets!$EF$28</definedName>
    <definedName name="CompIncDat25">Sockets!$EF$29</definedName>
    <definedName name="CompIncDat26">Sockets!$EF$30</definedName>
    <definedName name="CompIncDat27">Sockets!$EF$31</definedName>
    <definedName name="CompIncDat28">Sockets!$EF$32</definedName>
    <definedName name="CompIncDat29">Sockets!$EF$33</definedName>
    <definedName name="CompIncDat3">Sockets!$EF$7</definedName>
    <definedName name="CompIncDat30">Sockets!$EF$34</definedName>
    <definedName name="CompIncDat4">Sockets!$EF$8</definedName>
    <definedName name="CompIncDat5">Sockets!$EF$9</definedName>
    <definedName name="CompIncDat6">Sockets!$EF$10</definedName>
    <definedName name="CompIncDat7">Sockets!$EF$11</definedName>
    <definedName name="CompIncDat8">Sockets!$EF$12</definedName>
    <definedName name="CompIncDat9">Sockets!$EF$13</definedName>
    <definedName name="CompMAidCen1">Sockets!$EC$5</definedName>
    <definedName name="CompMAidCen10">Sockets!$EC$14</definedName>
    <definedName name="CompMAidCen11">Sockets!$EC$15</definedName>
    <definedName name="CompMAidCen12">Sockets!$EC$16</definedName>
    <definedName name="CompMAidCen13">Sockets!$EC$17</definedName>
    <definedName name="CompMAidCen14">Sockets!$EC$18</definedName>
    <definedName name="CompMAidCen15">Sockets!$EC$19</definedName>
    <definedName name="CompMAidCen16">Sockets!$EC$20</definedName>
    <definedName name="CompMAidCen17">Sockets!$EC$21</definedName>
    <definedName name="CompMAidCen18">Sockets!$EC$22</definedName>
    <definedName name="CompMAidCen19">Sockets!$EC$23</definedName>
    <definedName name="CompMAidCen2">Sockets!$EC$6</definedName>
    <definedName name="CompMAidCen20">Sockets!$EC$24</definedName>
    <definedName name="CompMAidCen21">Sockets!$EC$25</definedName>
    <definedName name="CompMAidCen22">Sockets!$EC$26</definedName>
    <definedName name="CompMAidCen23">Sockets!$EC$27</definedName>
    <definedName name="CompMAidCen24">Sockets!$EC$28</definedName>
    <definedName name="CompMAidCen25">Sockets!$EC$29</definedName>
    <definedName name="CompMAidCen26">Sockets!$EC$30</definedName>
    <definedName name="CompMAidCen27">Sockets!$EC$31</definedName>
    <definedName name="CompMAidCen28">Sockets!$EC$32</definedName>
    <definedName name="CompMAidCen29">Sockets!$EC$33</definedName>
    <definedName name="CompMAidCen3">Sockets!$EC$7</definedName>
    <definedName name="CompMAidCen30">Sockets!$EC$34</definedName>
    <definedName name="CompMAidCen4">Sockets!$EC$8</definedName>
    <definedName name="CompMAidCen5">Sockets!$EC$9</definedName>
    <definedName name="CompMAidCen6">Sockets!$EC$10</definedName>
    <definedName name="CompMAidCen7">Sockets!$EC$11</definedName>
    <definedName name="CompMAidCen8">Sockets!$EC$12</definedName>
    <definedName name="CompMAidCen9">Sockets!$EC$13</definedName>
    <definedName name="CompMCareCen1">Sockets!$EB$5</definedName>
    <definedName name="CompMCareCen10">Sockets!$EB$14</definedName>
    <definedName name="CompMCareCen11">Sockets!$EB$15</definedName>
    <definedName name="CompMCareCen12">Sockets!$EB$16</definedName>
    <definedName name="CompMCareCen13">Sockets!$EB$17</definedName>
    <definedName name="CompMCareCen14">Sockets!$EB$18</definedName>
    <definedName name="CompMCareCen15">Sockets!$EB$19</definedName>
    <definedName name="CompMCareCen16">Sockets!$EB$20</definedName>
    <definedName name="CompMCareCen17">Sockets!$EB$21</definedName>
    <definedName name="CompMCareCen18">Sockets!$EB$22</definedName>
    <definedName name="CompMCareCen19">Sockets!$EB$23</definedName>
    <definedName name="CompMCareCen2">Sockets!$EB$6</definedName>
    <definedName name="CompMCareCen20">Sockets!$EB$24</definedName>
    <definedName name="CompMCareCen21">Sockets!$EB$25</definedName>
    <definedName name="CompMCareCen22">Sockets!$EB$26</definedName>
    <definedName name="CompMCareCen23">Sockets!$EB$27</definedName>
    <definedName name="CompMCareCen24">Sockets!$EB$28</definedName>
    <definedName name="CompMCareCen25">Sockets!$EB$29</definedName>
    <definedName name="CompMCareCen26">Sockets!$EB$30</definedName>
    <definedName name="CompMCareCen27">Sockets!$EB$31</definedName>
    <definedName name="CompMCareCen28">Sockets!$EB$32</definedName>
    <definedName name="CompMCareCen29">Sockets!$EB$33</definedName>
    <definedName name="CompMCareCen3">Sockets!$EB$7</definedName>
    <definedName name="CompMCareCen30">Sockets!$EB$34</definedName>
    <definedName name="CompMCareCen4">Sockets!$EB$8</definedName>
    <definedName name="CompMCareCen5">Sockets!$EB$9</definedName>
    <definedName name="CompMCareCen6">Sockets!$EB$10</definedName>
    <definedName name="CompMCareCen7">Sockets!$EB$11</definedName>
    <definedName name="CompMCareCen8">Sockets!$EB$12</definedName>
    <definedName name="CompMCareCen9">Sockets!$EB$13</definedName>
    <definedName name="CompName1">Sockets!$DR$5</definedName>
    <definedName name="CompName10">Sockets!$DR$14</definedName>
    <definedName name="CompName11">Sockets!$DR$15</definedName>
    <definedName name="CompName12">Sockets!$DR$16</definedName>
    <definedName name="CompName13">Sockets!$DR$17</definedName>
    <definedName name="CompName14">Sockets!$DR$18</definedName>
    <definedName name="CompName15">Sockets!$DR$19</definedName>
    <definedName name="CompName16">Sockets!$DR$20</definedName>
    <definedName name="CompName17">Sockets!$DR$21</definedName>
    <definedName name="CompName18">Sockets!$DR$22</definedName>
    <definedName name="CompName19">Sockets!$DR$23</definedName>
    <definedName name="CompName2">Sockets!$DR$6</definedName>
    <definedName name="CompName20">Sockets!$DR$24</definedName>
    <definedName name="CompName21">Sockets!$DR$25</definedName>
    <definedName name="CompName22">Sockets!$DR$26</definedName>
    <definedName name="CompName23">Sockets!$DR$27</definedName>
    <definedName name="CompName24">Sockets!$DR$28</definedName>
    <definedName name="CompName25">Sockets!$DR$29</definedName>
    <definedName name="CompName26">Sockets!$DR$30</definedName>
    <definedName name="CompName27">Sockets!$DR$31</definedName>
    <definedName name="CompName28">Sockets!$DR$32</definedName>
    <definedName name="CompName29">Sockets!$DR$33</definedName>
    <definedName name="CompName3">Sockets!$DR$7</definedName>
    <definedName name="CompName30">Sockets!$DR$34</definedName>
    <definedName name="CompName4">Sockets!$DR$8</definedName>
    <definedName name="CompName5">Sockets!$DR$9</definedName>
    <definedName name="CompName6">Sockets!$DR$10</definedName>
    <definedName name="CompName7">Sockets!$DR$11</definedName>
    <definedName name="CompName8">Sockets!$DR$12</definedName>
    <definedName name="CompName9">Sockets!$DR$13</definedName>
    <definedName name="CompNOIStab1">Sockets!$EH$5</definedName>
    <definedName name="CompNOIStab10">Sockets!$EH$14</definedName>
    <definedName name="CompNOIStab11">Sockets!$EH$15</definedName>
    <definedName name="CompNOIStab12">Sockets!$EH$16</definedName>
    <definedName name="CompNOIStab13">Sockets!$EH$17</definedName>
    <definedName name="CompNOIStab14">Sockets!$EH$18</definedName>
    <definedName name="CompNOIStab15">Sockets!$EH$19</definedName>
    <definedName name="CompNOIStab16">Sockets!$EH$20</definedName>
    <definedName name="CompNOIStab17">Sockets!$EH$21</definedName>
    <definedName name="CompNOIStab18">Sockets!$EH$22</definedName>
    <definedName name="CompNOIStab19">Sockets!$EH$23</definedName>
    <definedName name="CompNOIStab2">Sockets!$EH$6</definedName>
    <definedName name="CompNOIStab20">Sockets!$EH$24</definedName>
    <definedName name="CompNOIStab21">Sockets!$EH$25</definedName>
    <definedName name="CompNOIStab22">Sockets!$EH$26</definedName>
    <definedName name="CompNOIStab23">Sockets!$EH$27</definedName>
    <definedName name="CompNOIStab24">Sockets!$EH$28</definedName>
    <definedName name="CompNOIStab25">Sockets!$EH$29</definedName>
    <definedName name="CompNOIStab26">Sockets!$EH$30</definedName>
    <definedName name="CompNOIStab27">Sockets!$EH$31</definedName>
    <definedName name="CompNOIStab28">Sockets!$EH$32</definedName>
    <definedName name="CompNOIStab29">Sockets!$EH$33</definedName>
    <definedName name="CompNOIStab3">Sockets!$EH$7</definedName>
    <definedName name="CompNOIStab30">Sockets!$EH$34</definedName>
    <definedName name="CompNOIStab4">Sockets!$EH$8</definedName>
    <definedName name="CompNOIStab5">Sockets!$EH$9</definedName>
    <definedName name="CompNOIStab6">Sockets!$EH$10</definedName>
    <definedName name="CompNOIStab7">Sockets!$EH$11</definedName>
    <definedName name="CompNOIStab8">Sockets!$EH$12</definedName>
    <definedName name="CompNOIStab9">Sockets!$EH$13</definedName>
    <definedName name="CompNOIType1">Sockets!$EG$5</definedName>
    <definedName name="CompNOIType10">Sockets!$EG$14</definedName>
    <definedName name="CompNOIType11">Sockets!$EG$15</definedName>
    <definedName name="CompNOIType12">Sockets!$EG$16</definedName>
    <definedName name="CompNOIType13">Sockets!$EG$17</definedName>
    <definedName name="CompNOIType14">Sockets!$EG$18</definedName>
    <definedName name="CompNOIType15">Sockets!$EG$19</definedName>
    <definedName name="CompNOIType16">Sockets!$EG$20</definedName>
    <definedName name="CompNOIType17">Sockets!$EG$21</definedName>
    <definedName name="CompNOIType18">Sockets!$EG$22</definedName>
    <definedName name="CompNOIType19">Sockets!$EG$23</definedName>
    <definedName name="CompNOIType2">Sockets!$EG$6</definedName>
    <definedName name="CompNOIType20">Sockets!$EG$24</definedName>
    <definedName name="CompNOIType21">Sockets!$EG$25</definedName>
    <definedName name="CompNOIType22">Sockets!$EG$26</definedName>
    <definedName name="CompNOIType23">Sockets!$EG$27</definedName>
    <definedName name="CompNOIType24">Sockets!$EG$28</definedName>
    <definedName name="CompNOIType25">Sockets!$EG$29</definedName>
    <definedName name="CompNOIType26">Sockets!$EG$30</definedName>
    <definedName name="CompNOIType27">Sockets!$EG$31</definedName>
    <definedName name="CompNOIType28">Sockets!$EG$32</definedName>
    <definedName name="CompNOIType29">Sockets!$EG$33</definedName>
    <definedName name="CompNOIType3">Sockets!$EG$7</definedName>
    <definedName name="CompNOIType30">Sockets!$EG$34</definedName>
    <definedName name="CompNOIType4">Sockets!$EG$8</definedName>
    <definedName name="CompNOIType5">Sockets!$EG$9</definedName>
    <definedName name="CompNOIType6">Sockets!$EG$10</definedName>
    <definedName name="CompNOIType7">Sockets!$EG$11</definedName>
    <definedName name="CompNOIType8">Sockets!$EG$12</definedName>
    <definedName name="CompNOIType9">Sockets!$EG$13</definedName>
    <definedName name="CompOccPer1">Sockets!$EE$5</definedName>
    <definedName name="CompOccPer10">Sockets!$EE$14</definedName>
    <definedName name="CompOccPer11">Sockets!$EE$15</definedName>
    <definedName name="CompOccPer12">Sockets!$EE$16</definedName>
    <definedName name="CompOccPer13">Sockets!$EE$17</definedName>
    <definedName name="CompOccPer14">Sockets!$EE$18</definedName>
    <definedName name="CompOccPer15">Sockets!$EE$19</definedName>
    <definedName name="CompOccPer16">Sockets!$EE$20</definedName>
    <definedName name="CompOccPer17">Sockets!$EE$21</definedName>
    <definedName name="CompOccPer18">Sockets!$EE$22</definedName>
    <definedName name="CompOccPer19">Sockets!$EE$23</definedName>
    <definedName name="CompOccPer2">Sockets!$EE$6</definedName>
    <definedName name="CompOccPer20">Sockets!$EE$24</definedName>
    <definedName name="CompOccPer21">Sockets!$EE$25</definedName>
    <definedName name="CompOccPer22">Sockets!$EE$26</definedName>
    <definedName name="CompOccPer23">Sockets!$EE$27</definedName>
    <definedName name="CompOccPer24">Sockets!$EE$28</definedName>
    <definedName name="CompOccPer25">Sockets!$EE$29</definedName>
    <definedName name="CompOccPer26">Sockets!$EE$30</definedName>
    <definedName name="CompOccPer27">Sockets!$EE$31</definedName>
    <definedName name="CompOccPer28">Sockets!$EE$32</definedName>
    <definedName name="CompOccPer29">Sockets!$EE$33</definedName>
    <definedName name="CompOccPer3">Sockets!$EE$7</definedName>
    <definedName name="CompOccPer30">Sockets!$EE$34</definedName>
    <definedName name="CompOccPer4">Sockets!$EE$8</definedName>
    <definedName name="CompOccPer5">Sockets!$EE$9</definedName>
    <definedName name="CompOccPer6">Sockets!$EE$10</definedName>
    <definedName name="CompOccPer7">Sockets!$EE$11</definedName>
    <definedName name="CompOccPer8">Sockets!$EE$12</definedName>
    <definedName name="CompOccPer9">Sockets!$EE$13</definedName>
    <definedName name="CompOthCen1">Sockets!$ED$5</definedName>
    <definedName name="CompOthCen10">Sockets!$ED$14</definedName>
    <definedName name="CompOthCen11">Sockets!$ED$15</definedName>
    <definedName name="CompOthCen12">Sockets!$ED$16</definedName>
    <definedName name="CompOthCen13">Sockets!$ED$17</definedName>
    <definedName name="CompOthCen14">Sockets!$ED$18</definedName>
    <definedName name="CompOthCen15">Sockets!$ED$19</definedName>
    <definedName name="CompOthCen16">Sockets!$ED$20</definedName>
    <definedName name="CompOthCen17">Sockets!$ED$21</definedName>
    <definedName name="CompOthCen18">Sockets!$ED$22</definedName>
    <definedName name="CompOthCen19">Sockets!$ED$23</definedName>
    <definedName name="CompOthCen2">Sockets!$ED$6</definedName>
    <definedName name="CompOthCen20">Sockets!$ED$24</definedName>
    <definedName name="CompOthCen21">Sockets!$ED$25</definedName>
    <definedName name="CompOthCen22">Sockets!$ED$26</definedName>
    <definedName name="CompOthCen23">Sockets!$ED$27</definedName>
    <definedName name="CompOthCen24">Sockets!$ED$28</definedName>
    <definedName name="CompOthCen25">Sockets!$ED$29</definedName>
    <definedName name="CompOthCen26">Sockets!$ED$30</definedName>
    <definedName name="CompOthCen27">Sockets!$ED$31</definedName>
    <definedName name="CompOthCen28">Sockets!$ED$32</definedName>
    <definedName name="CompOthCen29">Sockets!$ED$33</definedName>
    <definedName name="CompOthCen3">Sockets!$ED$7</definedName>
    <definedName name="CompOthCen30">Sockets!$ED$34</definedName>
    <definedName name="CompOthCen4">Sockets!$ED$8</definedName>
    <definedName name="CompOthCen5">Sockets!$ED$9</definedName>
    <definedName name="CompOthCen6">Sockets!$ED$10</definedName>
    <definedName name="CompOthCen7">Sockets!$ED$11</definedName>
    <definedName name="CompOthCen8">Sockets!$ED$12</definedName>
    <definedName name="CompOthCen9">Sockets!$ED$13</definedName>
    <definedName name="CompPrivCen1">Sockets!$EA$5</definedName>
    <definedName name="CompPrivCen10">Sockets!$EA$14</definedName>
    <definedName name="CompPrivCen11">Sockets!$EA$15</definedName>
    <definedName name="CompPrivCen12">Sockets!$EA$16</definedName>
    <definedName name="CompPrivCen13">Sockets!$EA$17</definedName>
    <definedName name="CompPrivCen14">Sockets!$EA$18</definedName>
    <definedName name="CompPrivCen15">Sockets!$EA$19</definedName>
    <definedName name="CompPrivCen16">Sockets!$EA$20</definedName>
    <definedName name="CompPrivCen17">Sockets!$EA$21</definedName>
    <definedName name="CompPrivCen18">Sockets!$EA$22</definedName>
    <definedName name="CompPrivCen19">Sockets!$EA$23</definedName>
    <definedName name="CompPrivCen2">Sockets!$EA$6</definedName>
    <definedName name="CompPrivCen20">Sockets!$EA$24</definedName>
    <definedName name="CompPrivCen21">Sockets!$EA$25</definedName>
    <definedName name="CompPrivCen22">Sockets!$EA$26</definedName>
    <definedName name="CompPrivCen23">Sockets!$EA$27</definedName>
    <definedName name="CompPrivCen24">Sockets!$EA$28</definedName>
    <definedName name="CompPrivCen25">Sockets!$EA$29</definedName>
    <definedName name="CompPrivCen26">Sockets!$EA$30</definedName>
    <definedName name="CompPrivCen27">Sockets!$EA$31</definedName>
    <definedName name="CompPrivCen28">Sockets!$EA$32</definedName>
    <definedName name="CompPrivCen29">Sockets!$EA$33</definedName>
    <definedName name="CompPrivCen3">Sockets!$EA$7</definedName>
    <definedName name="CompPrivCen30">Sockets!$EA$34</definedName>
    <definedName name="CompPrivCen4">Sockets!$EA$8</definedName>
    <definedName name="CompPrivCen5">Sockets!$EA$9</definedName>
    <definedName name="CompPrivCen6">Sockets!$EA$10</definedName>
    <definedName name="CompPrivCen7">Sockets!$EA$11</definedName>
    <definedName name="CompPrivCen8">Sockets!$EA$12</definedName>
    <definedName name="CompPrivCen9">Sockets!$EA$13</definedName>
    <definedName name="CompSaleDate1">Sockets!$DU$5</definedName>
    <definedName name="CompSaleDate10">Sockets!$DU$14</definedName>
    <definedName name="CompSaleDate11">Sockets!$DU$15</definedName>
    <definedName name="CompSaleDate12">Sockets!$DU$16</definedName>
    <definedName name="CompSaleDate13">Sockets!$DU$17</definedName>
    <definedName name="CompSaleDate14">Sockets!$DU$18</definedName>
    <definedName name="CompSaleDate15">Sockets!$DU$19</definedName>
    <definedName name="CompSaleDate16">Sockets!$DU$20</definedName>
    <definedName name="CompSaleDate17">Sockets!$DU$21</definedName>
    <definedName name="CompSaleDate18">Sockets!$DU$22</definedName>
    <definedName name="CompSaleDate19">Sockets!$DU$23</definedName>
    <definedName name="CompSaleDate2">Sockets!$DU$6</definedName>
    <definedName name="CompSaleDate20">Sockets!$DU$24</definedName>
    <definedName name="CompSaleDate21">Sockets!$DU$25</definedName>
    <definedName name="CompSaleDate22">Sockets!$DU$26</definedName>
    <definedName name="CompSaleDate23">Sockets!$DU$27</definedName>
    <definedName name="CompSaleDate24">Sockets!$DU$28</definedName>
    <definedName name="CompSaleDate25">Sockets!$DU$29</definedName>
    <definedName name="CompSaleDate26">Sockets!$DU$30</definedName>
    <definedName name="CompSaleDate27">Sockets!$DU$31</definedName>
    <definedName name="CompSaleDate28">Sockets!$DU$32</definedName>
    <definedName name="CompSaleDate29">Sockets!$DU$33</definedName>
    <definedName name="CompSaleDate3">Sockets!$DU$7</definedName>
    <definedName name="CompSaleDate30">Sockets!$DU$34</definedName>
    <definedName name="CompSaleDate4">Sockets!$DU$8</definedName>
    <definedName name="CompSaleDate5">Sockets!$DU$9</definedName>
    <definedName name="CompSaleDate6">Sockets!$DU$10</definedName>
    <definedName name="CompSaleDate7">Sockets!$DU$11</definedName>
    <definedName name="CompSaleDate8">Sockets!$DU$12</definedName>
    <definedName name="CompSaleDate9">Sockets!$DU$13</definedName>
    <definedName name="CompSalePrice1">Sockets!$DW$5</definedName>
    <definedName name="CompSalePrice10">Sockets!$DW$14</definedName>
    <definedName name="CompSalePrice11">Sockets!$DW$15</definedName>
    <definedName name="CompSalePrice12">Sockets!$DW$16</definedName>
    <definedName name="CompSalePrice13">Sockets!$DW$17</definedName>
    <definedName name="CompSalePrice14">Sockets!$DW$18</definedName>
    <definedName name="CompSalePrice15">Sockets!$DW$19</definedName>
    <definedName name="CompSalePrice16">Sockets!$DW$20</definedName>
    <definedName name="CompSalePrice17">Sockets!$DW$21</definedName>
    <definedName name="CompSalePrice18">Sockets!$DW$22</definedName>
    <definedName name="CompSalePrice19">Sockets!$DW$23</definedName>
    <definedName name="CompSalePrice2">Sockets!$DW$6</definedName>
    <definedName name="CompSalePrice20">Sockets!$DW$24</definedName>
    <definedName name="CompSalePrice21">Sockets!$DW$25</definedName>
    <definedName name="CompSalePrice22">Sockets!$DW$26</definedName>
    <definedName name="CompSalePrice23">Sockets!$DW$27</definedName>
    <definedName name="CompSalePrice24">Sockets!$DW$28</definedName>
    <definedName name="CompSalePrice25">Sockets!$DW$29</definedName>
    <definedName name="CompSalePrice26">Sockets!$DW$30</definedName>
    <definedName name="CompSalePrice27">Sockets!$DW$31</definedName>
    <definedName name="CompSalePrice28">Sockets!$DW$32</definedName>
    <definedName name="CompSalePrice29">Sockets!$DW$33</definedName>
    <definedName name="CompSalePrice3">Sockets!$DW$7</definedName>
    <definedName name="CompSalePrice30">Sockets!$DW$34</definedName>
    <definedName name="CompSalePrice4">Sockets!$DW$8</definedName>
    <definedName name="CompSalePrice5">Sockets!$DW$9</definedName>
    <definedName name="CompSalePrice6">Sockets!$DW$10</definedName>
    <definedName name="CompSalePrice7">Sockets!$DW$11</definedName>
    <definedName name="CompSalePrice8">Sockets!$DW$12</definedName>
    <definedName name="CompSalePrice9">Sockets!$DW$13</definedName>
    <definedName name="CompState1">Sockets!$DT$5</definedName>
    <definedName name="CompState10">Sockets!$DT$14</definedName>
    <definedName name="CompState11">Sockets!$DT$15</definedName>
    <definedName name="CompState12">Sockets!$DT$16</definedName>
    <definedName name="CompState13">Sockets!$DT$17</definedName>
    <definedName name="CompState14">Sockets!$DT$18</definedName>
    <definedName name="CompState15">Sockets!$DT$19</definedName>
    <definedName name="CompState16">Sockets!$DT$20</definedName>
    <definedName name="CompState17">Sockets!$DT$21</definedName>
    <definedName name="CompState18">Sockets!$DT$22</definedName>
    <definedName name="CompState19">Sockets!$DT$23</definedName>
    <definedName name="CompState2">Sockets!$DT$6</definedName>
    <definedName name="CompState20">Sockets!$DT$24</definedName>
    <definedName name="CompState21">Sockets!$DT$25</definedName>
    <definedName name="CompState22">Sockets!$DT$26</definedName>
    <definedName name="CompState23">Sockets!$DT$27</definedName>
    <definedName name="CompState24">Sockets!$DT$28</definedName>
    <definedName name="CompState25">Sockets!$DT$29</definedName>
    <definedName name="CompState26">Sockets!$DT$30</definedName>
    <definedName name="CompState27">Sockets!$DT$31</definedName>
    <definedName name="CompState28">Sockets!$DT$32</definedName>
    <definedName name="CompState29">Sockets!$DT$33</definedName>
    <definedName name="CompState3">Sockets!$DT$7</definedName>
    <definedName name="CompState30">Sockets!$DT$34</definedName>
    <definedName name="CompState4">Sockets!$DT$8</definedName>
    <definedName name="CompState5">Sockets!$DT$9</definedName>
    <definedName name="CompState6">Sockets!$DT$10</definedName>
    <definedName name="CompState7">Sockets!$DT$11</definedName>
    <definedName name="CompState8">Sockets!$DT$12</definedName>
    <definedName name="CompState9">Sockets!$DT$13</definedName>
    <definedName name="CompUnitOfComp1">Sockets!$EJ$5</definedName>
    <definedName name="CompUnitOfComp10">Sockets!$EJ$14</definedName>
    <definedName name="CompUnitOfComp11">Sockets!$EJ$15</definedName>
    <definedName name="CompUnitOfComp12">Sockets!$EJ$16</definedName>
    <definedName name="CompUnitOfComp13">Sockets!$EJ$17</definedName>
    <definedName name="CompUnitOfComp14">Sockets!$EJ$18</definedName>
    <definedName name="CompUnitOfComp15">Sockets!$EJ$19</definedName>
    <definedName name="CompUnitOfComp16">Sockets!$EJ$20</definedName>
    <definedName name="CompUnitOfComp17">Sockets!$EJ$21</definedName>
    <definedName name="CompUnitOfComp18">Sockets!$EJ$22</definedName>
    <definedName name="CompUnitOfComp19">Sockets!$EJ$23</definedName>
    <definedName name="CompUnitOfComp2">Sockets!$EJ$6</definedName>
    <definedName name="CompUnitOfComp20">Sockets!$EJ$24</definedName>
    <definedName name="CompUnitOfComp21">Sockets!$EJ$25</definedName>
    <definedName name="CompUnitOfComp22">Sockets!$EJ$26</definedName>
    <definedName name="CompUnitOfComp23">Sockets!$EJ$27</definedName>
    <definedName name="CompUnitOfComp24">Sockets!$EJ$28</definedName>
    <definedName name="CompUnitOfComp25">Sockets!$EJ$29</definedName>
    <definedName name="CompUnitOfComp26">Sockets!$EJ$30</definedName>
    <definedName name="CompUnitOfComp27">Sockets!$EJ$31</definedName>
    <definedName name="CompUnitOfComp28">Sockets!$EJ$32</definedName>
    <definedName name="CompUnitOfComp29">Sockets!$EJ$33</definedName>
    <definedName name="CompUnitOfComp3">Sockets!$EJ$7</definedName>
    <definedName name="CompUnitOfComp30">Sockets!$EJ$34</definedName>
    <definedName name="CompUnitOfComp4">Sockets!$EJ$8</definedName>
    <definedName name="CompUnitOfComp5">Sockets!$EJ$9</definedName>
    <definedName name="CompUnitOfComp6">Sockets!$EJ$10</definedName>
    <definedName name="CompUnitOfComp7">Sockets!$EJ$11</definedName>
    <definedName name="CompUnitOfComp8">Sockets!$EJ$12</definedName>
    <definedName name="CompUnitOfComp9">Sockets!$EJ$13</definedName>
    <definedName name="CompUnits1">Sockets!$DY$5</definedName>
    <definedName name="CompUnits10">Sockets!$DY$14</definedName>
    <definedName name="CompUnits11">Sockets!$DY$15</definedName>
    <definedName name="CompUnits12">Sockets!$DY$16</definedName>
    <definedName name="CompUnits13">Sockets!$DY$17</definedName>
    <definedName name="CompUnits14">Sockets!$DY$18</definedName>
    <definedName name="CompUnits15">Sockets!$DY$19</definedName>
    <definedName name="CompUnits16">Sockets!$DY$20</definedName>
    <definedName name="CompUnits17">Sockets!$DY$21</definedName>
    <definedName name="CompUnits18">Sockets!$DY$22</definedName>
    <definedName name="CompUnits19">Sockets!$DY$23</definedName>
    <definedName name="CompUnits2">Sockets!$DY$6</definedName>
    <definedName name="CompUnits20">Sockets!$DY$24</definedName>
    <definedName name="CompUnits21">Sockets!$DY$25</definedName>
    <definedName name="CompUnits22">Sockets!$DY$26</definedName>
    <definedName name="CompUnits23">Sockets!$DY$27</definedName>
    <definedName name="CompUnits24">Sockets!$DY$28</definedName>
    <definedName name="CompUnits25">Sockets!$DY$29</definedName>
    <definedName name="CompUnits26">Sockets!$DY$30</definedName>
    <definedName name="CompUnits27">Sockets!$DY$31</definedName>
    <definedName name="CompUnits28">Sockets!$DY$32</definedName>
    <definedName name="CompUnits29">Sockets!$DY$33</definedName>
    <definedName name="CompUnits3">Sockets!$DY$7</definedName>
    <definedName name="CompUnits30">Sockets!$DY$34</definedName>
    <definedName name="CompUnits4">Sockets!$DY$8</definedName>
    <definedName name="CompUnits5">Sockets!$DY$9</definedName>
    <definedName name="CompUnits6">Sockets!$DY$10</definedName>
    <definedName name="CompUnits7">Sockets!$DY$11</definedName>
    <definedName name="CompUnits8">Sockets!$DY$12</definedName>
    <definedName name="CompUnits9">Sockets!$DY$13</definedName>
    <definedName name="CompYrConst1">Sockets!$DX$5</definedName>
    <definedName name="CompYrConst10">Sockets!$DX$14</definedName>
    <definedName name="CompYrConst11">Sockets!$DX$15</definedName>
    <definedName name="CompYrConst12">Sockets!$DX$16</definedName>
    <definedName name="CompYrConst13">Sockets!$DX$17</definedName>
    <definedName name="CompYrConst14">Sockets!$DX$18</definedName>
    <definedName name="CompYrConst15">Sockets!$DX$19</definedName>
    <definedName name="CompYrConst16">Sockets!$DX$20</definedName>
    <definedName name="CompYrConst17">Sockets!$DX$21</definedName>
    <definedName name="CompYrConst18">Sockets!$DX$22</definedName>
    <definedName name="CompYrConst19">Sockets!$DX$23</definedName>
    <definedName name="CompYrConst2">Sockets!$DX$6</definedName>
    <definedName name="CompYrConst20">Sockets!$DX$24</definedName>
    <definedName name="CompYrConst21">Sockets!$DX$25</definedName>
    <definedName name="CompYrConst22">Sockets!$DX$26</definedName>
    <definedName name="CompYrConst23">Sockets!$DX$27</definedName>
    <definedName name="CompYrConst24">Sockets!$DX$28</definedName>
    <definedName name="CompYrConst25">Sockets!$DX$29</definedName>
    <definedName name="CompYrConst26">Sockets!$DX$30</definedName>
    <definedName name="CompYrConst27">Sockets!$DX$31</definedName>
    <definedName name="CompYrConst28">Sockets!$DX$32</definedName>
    <definedName name="CompYrConst29">Sockets!$DX$33</definedName>
    <definedName name="CompYrConst3">Sockets!$DX$7</definedName>
    <definedName name="CompYrConst30">Sockets!$DX$34</definedName>
    <definedName name="CompYrConst4">Sockets!$DX$8</definedName>
    <definedName name="CompYrConst5">Sockets!$DX$9</definedName>
    <definedName name="CompYrConst6">Sockets!$DX$10</definedName>
    <definedName name="CompYrConst7">Sockets!$DX$11</definedName>
    <definedName name="CompYrConst8">Sockets!$DX$12</definedName>
    <definedName name="CompYrConst9">Sockets!$DX$13</definedName>
    <definedName name="CostVal">Sockets!$F$20</definedName>
    <definedName name="CurRent1">Sockets!$Y$5</definedName>
    <definedName name="CurRent10">Sockets!$Y$14</definedName>
    <definedName name="CurRent11">Sockets!$Y$15</definedName>
    <definedName name="CurRent12">Sockets!$Y$16</definedName>
    <definedName name="CurRent2">Sockets!$Y$6</definedName>
    <definedName name="CurRent3">Sockets!$Y$7</definedName>
    <definedName name="CurRent4">Sockets!$Y$8</definedName>
    <definedName name="CurRent5">Sockets!$Y$9</definedName>
    <definedName name="CurRent6">Sockets!$Y$10</definedName>
    <definedName name="CurRent7">Sockets!$Y$11</definedName>
    <definedName name="CurRent8">Sockets!$Y$12</definedName>
    <definedName name="CurRent9">Sockets!$Y$13</definedName>
    <definedName name="Date1">Sockets!$P$8</definedName>
    <definedName name="Date2">Sockets!$P$9</definedName>
    <definedName name="Date3">Sockets!$P$10</definedName>
    <definedName name="Date4">Sockets!$P$11</definedName>
    <definedName name="DayCareDollar">Sockets!$H$13</definedName>
    <definedName name="DayCarePer">Sockets!$H$12</definedName>
    <definedName name="Days1">Sockets!$N$8</definedName>
    <definedName name="Days2">Sockets!$N$9</definedName>
    <definedName name="Days3">Sockets!$N$10</definedName>
    <definedName name="Days4">Sockets!$N$11</definedName>
    <definedName name="DebtSeasoning">Sockets!$F$36</definedName>
    <definedName name="Diff1">Sockets!$CA$34</definedName>
    <definedName name="Diff2">Sockets!$CB$34</definedName>
    <definedName name="Diff3">Sockets!$CC$34</definedName>
    <definedName name="Diff4">Sockets!$CD$34</definedName>
    <definedName name="Diff5">Sockets!$CG$34</definedName>
    <definedName name="Diff6">Sockets!$CH$34</definedName>
    <definedName name="Diff7">Sockets!$CI$34</definedName>
    <definedName name="DropBox2">Dropdowns!$F$1</definedName>
    <definedName name="EndDate1">Sockets!$L$8</definedName>
    <definedName name="EndDate2">Sockets!$L$9</definedName>
    <definedName name="EndDate3">Sockets!$L$10</definedName>
    <definedName name="EndDate4">Sockets!$L$11</definedName>
    <definedName name="ExCompA1">Sockets!$CM$24</definedName>
    <definedName name="ExCompA10">Sockets!$DE$24</definedName>
    <definedName name="ExCompA11">Sockets!$DG$24</definedName>
    <definedName name="ExCompA12">Sockets!$DI$24</definedName>
    <definedName name="ExCompA13">Sockets!$DK$24</definedName>
    <definedName name="ExCompA14">Sockets!$DM$24</definedName>
    <definedName name="ExCompA15">Sockets!$DO$24</definedName>
    <definedName name="ExCompA2">Sockets!$CO$24</definedName>
    <definedName name="ExCompA3">Sockets!$CQ$24</definedName>
    <definedName name="ExCompA4">Sockets!$CS$24</definedName>
    <definedName name="ExCompA5">Sockets!$CU$24</definedName>
    <definedName name="ExCompA6">Sockets!$CW$24</definedName>
    <definedName name="ExCompA7">Sockets!$CY$24</definedName>
    <definedName name="ExCompA8">Sockets!$DA$24</definedName>
    <definedName name="ExCompA9">Sockets!$DC$24</definedName>
    <definedName name="ExCompB1">Sockets!$CM$25</definedName>
    <definedName name="ExCompB10">Sockets!$DE$25</definedName>
    <definedName name="ExCompB11">Sockets!$DG$25</definedName>
    <definedName name="ExCompB12">Sockets!$DI$25</definedName>
    <definedName name="ExCompB13">Sockets!$DK$25</definedName>
    <definedName name="ExCompB14">Sockets!$DM$25</definedName>
    <definedName name="ExCompB15">Sockets!$DO$25</definedName>
    <definedName name="ExCompB2">Sockets!$CO$25</definedName>
    <definedName name="ExCompB3">Sockets!$CQ$25</definedName>
    <definedName name="ExCompB4">Sockets!$CS$25</definedName>
    <definedName name="ExCompB5">Sockets!$CU$25</definedName>
    <definedName name="ExCompB6">Sockets!$CW$25</definedName>
    <definedName name="ExCompB7">Sockets!$CY$25</definedName>
    <definedName name="ExCompB8">Sockets!$DA$25</definedName>
    <definedName name="ExCompB9">Sockets!$DC$25</definedName>
    <definedName name="ExCompC1">Sockets!$CM$26</definedName>
    <definedName name="ExCompC10">Sockets!$DE$26</definedName>
    <definedName name="ExCompC11">Sockets!$DG$26</definedName>
    <definedName name="ExCompC12">Sockets!$DI$26</definedName>
    <definedName name="ExCompC13">Sockets!$DK$26</definedName>
    <definedName name="ExCompC14">Sockets!$DM$26</definedName>
    <definedName name="ExCompC15">Sockets!$DO$26</definedName>
    <definedName name="ExCompC2">Sockets!$CO$26</definedName>
    <definedName name="ExCompC3">Sockets!$CQ$26</definedName>
    <definedName name="ExCompC4">Sockets!$CS$26</definedName>
    <definedName name="ExCompC5">Sockets!$CU$26</definedName>
    <definedName name="ExCompC6">Sockets!$CW$26</definedName>
    <definedName name="ExCompC7">Sockets!$CY$26</definedName>
    <definedName name="ExCompC8">Sockets!$DA$26</definedName>
    <definedName name="ExCompC9">Sockets!$DC$26</definedName>
    <definedName name="ExCompD1">Sockets!$CM$27</definedName>
    <definedName name="ExCompD10">Sockets!$DE$27</definedName>
    <definedName name="ExCompD11">Sockets!$DG$27</definedName>
    <definedName name="ExCompD12">Sockets!$DI$27</definedName>
    <definedName name="ExCompD13">Sockets!$DK$27</definedName>
    <definedName name="ExCompD14">Sockets!$DM$27</definedName>
    <definedName name="ExCompD15">Sockets!$DO$27</definedName>
    <definedName name="ExCompD2">Sockets!$CO$27</definedName>
    <definedName name="ExCompD3">Sockets!$CQ$27</definedName>
    <definedName name="ExCompD4">Sockets!$CS$27</definedName>
    <definedName name="ExCompD5">Sockets!$CU$27</definedName>
    <definedName name="ExCompD6">Sockets!$CW$27</definedName>
    <definedName name="ExCompD7">Sockets!$CY$27</definedName>
    <definedName name="ExCompD8">Sockets!$DA$27</definedName>
    <definedName name="ExCompD9">Sockets!$DC$27</definedName>
    <definedName name="ExCompE1">Sockets!$CM$28</definedName>
    <definedName name="ExCompE10">Sockets!$DE$28</definedName>
    <definedName name="ExCompE11">Sockets!$DG$28</definedName>
    <definedName name="ExCompE12">Sockets!$DI$28</definedName>
    <definedName name="ExCompE13">Sockets!$DK$28</definedName>
    <definedName name="ExCompE14">Sockets!$DM$28</definedName>
    <definedName name="ExCompE15">Sockets!$DO$28</definedName>
    <definedName name="ExCompE2">Sockets!$CO$28</definedName>
    <definedName name="ExCompE3">Sockets!$CQ$28</definedName>
    <definedName name="ExCompE4">Sockets!$CS$28</definedName>
    <definedName name="ExCompE5">Sockets!$CU$28</definedName>
    <definedName name="ExCompE6">Sockets!$CW$28</definedName>
    <definedName name="ExCompE7">Sockets!$CY$28</definedName>
    <definedName name="ExCompE8">Sockets!$DA$28</definedName>
    <definedName name="ExCompE9">Sockets!$DC$28</definedName>
    <definedName name="ExCompF1">Sockets!$CM$29</definedName>
    <definedName name="ExCompF10">Sockets!$DE$29</definedName>
    <definedName name="ExCompF11">Sockets!$DG$29</definedName>
    <definedName name="ExCompF12">Sockets!$DI$29</definedName>
    <definedName name="ExCompF13">Sockets!$DK$29</definedName>
    <definedName name="ExCompF14">Sockets!$DM$29</definedName>
    <definedName name="ExCompF15">Sockets!$DO$29</definedName>
    <definedName name="ExCompF2">Sockets!$CO$29</definedName>
    <definedName name="ExCompF3">Sockets!$CQ$29</definedName>
    <definedName name="ExCompF4">Sockets!$CS$29</definedName>
    <definedName name="ExCompF5">Sockets!$CU$29</definedName>
    <definedName name="ExCompF6">Sockets!$CW$29</definedName>
    <definedName name="ExCompF7">Sockets!$CY$29</definedName>
    <definedName name="ExCompF8">Sockets!$DA$29</definedName>
    <definedName name="ExCompF9">Sockets!$DC$29</definedName>
    <definedName name="ExCompG1">Sockets!$CM$30</definedName>
    <definedName name="ExCompG10">Sockets!$DE$30</definedName>
    <definedName name="ExCompG11">Sockets!$DG$30</definedName>
    <definedName name="ExCompG12">Sockets!$DI$30</definedName>
    <definedName name="ExCompG13">Sockets!$DK$30</definedName>
    <definedName name="ExCompG14">Sockets!$DM$30</definedName>
    <definedName name="ExCompG15">Sockets!$DO$30</definedName>
    <definedName name="ExCompG2">Sockets!$CO$30</definedName>
    <definedName name="ExCompG3">Sockets!$CQ$30</definedName>
    <definedName name="ExCompG4">Sockets!$CS$30</definedName>
    <definedName name="ExCompG5">Sockets!$CU$30</definedName>
    <definedName name="ExCompG6">Sockets!$CW$30</definedName>
    <definedName name="ExCompG7">Sockets!$CY$30</definedName>
    <definedName name="ExCompG8">Sockets!$DA$30</definedName>
    <definedName name="ExCompG9">Sockets!$DC$30</definedName>
    <definedName name="ExCompH1">Sockets!$CM$31</definedName>
    <definedName name="ExCompH10">Sockets!$DE$31</definedName>
    <definedName name="ExCompH11">Sockets!$DG$31</definedName>
    <definedName name="ExCompH12">Sockets!$DI$31</definedName>
    <definedName name="ExCompH13">Sockets!$DK$31</definedName>
    <definedName name="ExCompH14">Sockets!$DM$31</definedName>
    <definedName name="ExCompH15">Sockets!$DO$31</definedName>
    <definedName name="ExCompH2">Sockets!$CO$31</definedName>
    <definedName name="ExCompH3">Sockets!$CQ$31</definedName>
    <definedName name="ExCompH4">Sockets!$CS$31</definedName>
    <definedName name="ExCompH5">Sockets!$CU$31</definedName>
    <definedName name="ExCompH6">Sockets!$CW$31</definedName>
    <definedName name="ExCompH7">Sockets!$CY$31</definedName>
    <definedName name="ExCompH8">Sockets!$DA$31</definedName>
    <definedName name="ExCompH9">Sockets!$DC$31</definedName>
    <definedName name="ExCompI1">Sockets!$CM$32</definedName>
    <definedName name="ExCompI10">Sockets!$DE$32</definedName>
    <definedName name="ExCompI11">Sockets!$DG$32</definedName>
    <definedName name="ExCompI12">Sockets!$DI$32</definedName>
    <definedName name="ExCompI13">Sockets!$DK$32</definedName>
    <definedName name="ExCompI14">Sockets!$DM$32</definedName>
    <definedName name="ExCompI15">Sockets!$DO$32</definedName>
    <definedName name="ExCompI2">Sockets!$CO$32</definedName>
    <definedName name="ExCompI3">Sockets!$CQ$32</definedName>
    <definedName name="ExCompI4">Sockets!$CS$32</definedName>
    <definedName name="ExCompI5">Sockets!$CU$32</definedName>
    <definedName name="ExCompI6">Sockets!$CW$32</definedName>
    <definedName name="ExCompI7">Sockets!$CY$32</definedName>
    <definedName name="ExCompI8">Sockets!$DA$32</definedName>
    <definedName name="ExCompI9">Sockets!$DC$32</definedName>
    <definedName name="ExCompJ1">Sockets!$CM$33</definedName>
    <definedName name="ExCompJ10">Sockets!$DE$33</definedName>
    <definedName name="ExCompJ11">Sockets!$DG$33</definedName>
    <definedName name="ExCompJ12">Sockets!$DI$33</definedName>
    <definedName name="ExCompJ13">Sockets!$DK$33</definedName>
    <definedName name="ExCompJ14">Sockets!$DM$33</definedName>
    <definedName name="ExCompJ15">Sockets!$DO$33</definedName>
    <definedName name="ExCompJ2">Sockets!$CO$33</definedName>
    <definedName name="ExCompJ3">Sockets!$CQ$33</definedName>
    <definedName name="ExCompJ4">Sockets!$CS$33</definedName>
    <definedName name="ExCompJ5">Sockets!$CU$33</definedName>
    <definedName name="ExCompJ6">Sockets!$CW$33</definedName>
    <definedName name="ExCompJ7">Sockets!$CY$33</definedName>
    <definedName name="ExCompJ8">Sockets!$DA$33</definedName>
    <definedName name="ExCompJ9">Sockets!$DC$33</definedName>
    <definedName name="ExCompK1">Sockets!$CM$34</definedName>
    <definedName name="ExCompK10">Sockets!$DE$34</definedName>
    <definedName name="ExCompK11">Sockets!$DG$34</definedName>
    <definedName name="ExCompK12">Sockets!$DI$34</definedName>
    <definedName name="ExCompK13">Sockets!$DK$34</definedName>
    <definedName name="ExCompK14">Sockets!$DM$34</definedName>
    <definedName name="ExCompK15">Sockets!$DO$34</definedName>
    <definedName name="ExCompK2">Sockets!$CO$34</definedName>
    <definedName name="ExCompK3">Sockets!$CQ$34</definedName>
    <definedName name="ExCompK4">Sockets!$CS$34</definedName>
    <definedName name="ExCompK5">Sockets!$CU$34</definedName>
    <definedName name="ExCompK6">Sockets!$CW$34</definedName>
    <definedName name="ExCompK7">Sockets!$CY$34</definedName>
    <definedName name="ExCompK8">Sockets!$DA$34</definedName>
    <definedName name="ExCompK9">Sockets!$DC$34</definedName>
    <definedName name="ExCompL1">Sockets!$CM$35</definedName>
    <definedName name="ExCompL10">Sockets!$DE$35</definedName>
    <definedName name="ExCompL11">Sockets!$DG$35</definedName>
    <definedName name="ExCompL12">Sockets!$DI$35</definedName>
    <definedName name="ExCompL13">Sockets!$DK$35</definedName>
    <definedName name="ExCompL14">Sockets!$DM$35</definedName>
    <definedName name="ExCompL15">Sockets!$DO$35</definedName>
    <definedName name="ExCompL2">Sockets!$CO$35</definedName>
    <definedName name="ExCompL3">Sockets!$CQ$35</definedName>
    <definedName name="ExCompL4">Sockets!$CS$35</definedName>
    <definedName name="ExCompL5">Sockets!$CU$35</definedName>
    <definedName name="ExCompL6">Sockets!$CW$35</definedName>
    <definedName name="ExCompL7">Sockets!$CY$35</definedName>
    <definedName name="ExCompL8">Sockets!$DA$35</definedName>
    <definedName name="ExCompL9">Sockets!$DC$35</definedName>
    <definedName name="ExCompM1">Sockets!$CM$36</definedName>
    <definedName name="ExCompM10">Sockets!$DE$36</definedName>
    <definedName name="ExCompM11">Sockets!$DG$36</definedName>
    <definedName name="ExCompM12">Sockets!$DI$36</definedName>
    <definedName name="ExCompM13">Sockets!$DK$36</definedName>
    <definedName name="ExCompM14">Sockets!$DM$36</definedName>
    <definedName name="ExCompM15">Sockets!$DO$36</definedName>
    <definedName name="ExCompM2">Sockets!$CO$36</definedName>
    <definedName name="ExCompM3">Sockets!$CQ$36</definedName>
    <definedName name="ExCompM4">Sockets!$CS$36</definedName>
    <definedName name="ExCompM5">Sockets!$CU$36</definedName>
    <definedName name="ExCompM6">Sockets!$CW$36</definedName>
    <definedName name="ExCompM7">Sockets!$CY$36</definedName>
    <definedName name="ExCompM8">Sockets!$DA$36</definedName>
    <definedName name="ExCompM9">Sockets!$DC$36</definedName>
    <definedName name="ExCompMan1">Sockets!$CM$42</definedName>
    <definedName name="ExCompMan10">Sockets!$DE$42</definedName>
    <definedName name="ExCompMan11">Sockets!$DG$42</definedName>
    <definedName name="ExCompMan12">Sockets!$DI$42</definedName>
    <definedName name="ExCompMan13">Sockets!$DK$42</definedName>
    <definedName name="ExCompMan14">Sockets!$DM$42</definedName>
    <definedName name="ExCompMan15">Sockets!$DO$42</definedName>
    <definedName name="ExCompMan2">Sockets!$CO$42</definedName>
    <definedName name="ExCompMan3">Sockets!$CQ$42</definedName>
    <definedName name="ExCompMan4">Sockets!$CS$42</definedName>
    <definedName name="ExCompMan5">Sockets!$CU$42</definedName>
    <definedName name="ExCompMan6">Sockets!$CW$42</definedName>
    <definedName name="ExCompMan7">Sockets!$CY$42</definedName>
    <definedName name="ExCompMan8">Sockets!$DA$42</definedName>
    <definedName name="ExCompMan9">Sockets!$DC$42</definedName>
    <definedName name="ExCompN1">Sockets!$CM$37</definedName>
    <definedName name="ExCompN10">Sockets!$DE$37</definedName>
    <definedName name="ExCompN11">Sockets!$DG$37</definedName>
    <definedName name="ExCompN12">Sockets!$DI$37</definedName>
    <definedName name="ExCompN13">Sockets!$DK$37</definedName>
    <definedName name="ExCompN14">Sockets!$DM$37</definedName>
    <definedName name="ExCompN15">Sockets!$DO$37</definedName>
    <definedName name="ExCompN2">Sockets!$CO$37</definedName>
    <definedName name="ExCompN3">Sockets!$CQ$37</definedName>
    <definedName name="ExCompN4">Sockets!$CS$37</definedName>
    <definedName name="ExCompN5">Sockets!$CU$37</definedName>
    <definedName name="ExCompN6">Sockets!$CW$37</definedName>
    <definedName name="ExCompN7">Sockets!$CY$37</definedName>
    <definedName name="ExCompN8">Sockets!$DA$37</definedName>
    <definedName name="ExCompN9">Sockets!$DC$37</definedName>
    <definedName name="ExCompNetAdj1">Sockets!$CM$47</definedName>
    <definedName name="ExCompNetAdj10">Sockets!$DE$47</definedName>
    <definedName name="ExCompNetAdj11">Sockets!$DG$47</definedName>
    <definedName name="ExCompNetAdj12">Sockets!$DI$47</definedName>
    <definedName name="ExCompNetAdj13">Sockets!$DK$47</definedName>
    <definedName name="ExCompNetAdj14">Sockets!$DM$47</definedName>
    <definedName name="ExCompNetAdj15">Sockets!$DO$47</definedName>
    <definedName name="ExCompNetAdj2">Sockets!$CO$47</definedName>
    <definedName name="ExCompNetAdj3">Sockets!$CQ$47</definedName>
    <definedName name="ExCompNetAdj5">Sockets!$CU$47</definedName>
    <definedName name="ExCompNetAdj6">Sockets!$CW$47</definedName>
    <definedName name="ExCompNetAdj7">Sockets!$CY$47</definedName>
    <definedName name="ExCompNetAdj8">Sockets!$DA$47</definedName>
    <definedName name="ExCompNetAdj9">Sockets!$DC$47</definedName>
    <definedName name="ExCompO1">Sockets!$CM$38</definedName>
    <definedName name="ExCompO10">Sockets!$DE$38</definedName>
    <definedName name="ExCompO11">Sockets!$DG$38</definedName>
    <definedName name="ExCompO12">Sockets!$DI$38</definedName>
    <definedName name="ExCompO13">Sockets!$DK$38</definedName>
    <definedName name="ExCompO14">Sockets!$DM$38</definedName>
    <definedName name="ExCompO15">Sockets!$DO$38</definedName>
    <definedName name="ExCompO2">Sockets!$CO$38</definedName>
    <definedName name="ExCompO3">Sockets!$CQ$38</definedName>
    <definedName name="ExCompO4">Sockets!$CS$38</definedName>
    <definedName name="ExCompO5">Sockets!$CU$38</definedName>
    <definedName name="ExCompO6">Sockets!$CW$38</definedName>
    <definedName name="ExCompO7">Sockets!$CY$38</definedName>
    <definedName name="ExCompO8">Sockets!$DA$38</definedName>
    <definedName name="ExCompO9">Sockets!$DC$38</definedName>
    <definedName name="ExCompP1">Sockets!$CM$39</definedName>
    <definedName name="ExCompP10">Sockets!$DE$39</definedName>
    <definedName name="ExCompP11">Sockets!$DG$39</definedName>
    <definedName name="ExCompP12">Sockets!$DI$39</definedName>
    <definedName name="ExCompP13">Sockets!$DK$39</definedName>
    <definedName name="ExCompP14">Sockets!$DM$39</definedName>
    <definedName name="ExCompP15">Sockets!$DO$39</definedName>
    <definedName name="ExCompP2">Sockets!$CO$39</definedName>
    <definedName name="ExCompP3">Sockets!$CQ$39</definedName>
    <definedName name="ExCompP4">Sockets!$CS$39</definedName>
    <definedName name="ExCompP5">Sockets!$CU$39</definedName>
    <definedName name="ExCompP6">Sockets!$CW$39</definedName>
    <definedName name="ExCompP7">Sockets!$CY$39</definedName>
    <definedName name="ExCompP8">Sockets!$DA$39</definedName>
    <definedName name="ExCompP9">Sockets!$DC$39</definedName>
    <definedName name="ExCompRETaxes1">Sockets!$CM$41</definedName>
    <definedName name="ExCompRETaxes10">Sockets!$DE$41</definedName>
    <definedName name="ExCompRETaxes11">Sockets!$DG$41</definedName>
    <definedName name="ExCompRETaxes12">Sockets!$DI$41</definedName>
    <definedName name="ExCompRETaxes13">Sockets!$DK$41</definedName>
    <definedName name="ExCompRETaxes14">Sockets!$DM$41</definedName>
    <definedName name="ExCompRETaxes15">Sockets!$DO$41</definedName>
    <definedName name="ExCompRETaxes2">Sockets!$CO$41</definedName>
    <definedName name="ExCompRETaxes3">Sockets!$CQ$41</definedName>
    <definedName name="ExCompRETaxes4">Sockets!$CS$41</definedName>
    <definedName name="ExCompRETaxes5">Sockets!$CU$41</definedName>
    <definedName name="ExCompRETaxes6">Sockets!$CW$41</definedName>
    <definedName name="ExCompRETaxes7">Sockets!$CY$41</definedName>
    <definedName name="ExCompRETaxes8">Sockets!$DA$41</definedName>
    <definedName name="ExCompRETaxes9">Sockets!$DC$41</definedName>
    <definedName name="ExCompRforR1">Sockets!$CM$43</definedName>
    <definedName name="ExCompRforR10">Sockets!$DE$43</definedName>
    <definedName name="ExCompRforR11">Sockets!$DG$43</definedName>
    <definedName name="ExCompRforR12">Sockets!$DI$43</definedName>
    <definedName name="ExCompRforR13">Sockets!$DK$43</definedName>
    <definedName name="ExCompRforR14">Sockets!$DM$43</definedName>
    <definedName name="ExCompRforR15">Sockets!$DO$43</definedName>
    <definedName name="ExCompRforR2">Sockets!$CO$43</definedName>
    <definedName name="ExCompRforR3">Sockets!$CQ$43</definedName>
    <definedName name="ExCompRforR4">Sockets!$CS$43</definedName>
    <definedName name="ExCompRforR5">Sockets!$CU$43</definedName>
    <definedName name="ExCompRforR6">Sockets!$CW$43</definedName>
    <definedName name="ExCompRforR7">Sockets!$CY$43</definedName>
    <definedName name="ExCompRforR8">Sockets!$DA$43</definedName>
    <definedName name="ExCompRforR9">Sockets!$DC$43</definedName>
    <definedName name="ExCompYr1">Sockets!$CM$46</definedName>
    <definedName name="ExCompYr10">Sockets!$DE$46</definedName>
    <definedName name="ExCompYr11">Sockets!$DG$46</definedName>
    <definedName name="ExCompYr12">Sockets!$DI$46</definedName>
    <definedName name="ExCompYr13">Sockets!$DK$46</definedName>
    <definedName name="ExCompYr14">Sockets!$DM$46</definedName>
    <definedName name="ExCompYr15">Sockets!$DO$46</definedName>
    <definedName name="ExCompYr2">Sockets!$CO$46</definedName>
    <definedName name="ExCompYr3">Sockets!$CQ$46</definedName>
    <definedName name="ExCompYr4">Sockets!$CS$46</definedName>
    <definedName name="ExCompYr5">Sockets!$CU$46</definedName>
    <definedName name="ExCompYr6">Sockets!$CW$46</definedName>
    <definedName name="ExCompYr7">Sockets!$CY$46</definedName>
    <definedName name="ExCompYr8">Sockets!$DA$46</definedName>
    <definedName name="ExCompYr9">Sockets!$DC$46</definedName>
    <definedName name="ExpA">Sockets!$BZ$5</definedName>
    <definedName name="ExpA1">Sockets!$CA$5</definedName>
    <definedName name="ExpA2">Sockets!$CB$5</definedName>
    <definedName name="ExpA3">Sockets!$CC$5</definedName>
    <definedName name="ExpA4">Sockets!$CD$5</definedName>
    <definedName name="ExpA5">Sockets!$CG$5</definedName>
    <definedName name="ExpA6">Sockets!$CH$5</definedName>
    <definedName name="ExpA7">Sockets!$CI$5</definedName>
    <definedName name="ExpA8">Sockets!$CE$5</definedName>
    <definedName name="ExpA9">Sockets!$CF$5</definedName>
    <definedName name="ExpB">Sockets!$BZ$6</definedName>
    <definedName name="ExpB1">Sockets!$CA$6</definedName>
    <definedName name="ExpB2">Sockets!$CB$6</definedName>
    <definedName name="ExpB3">Sockets!$CC$6</definedName>
    <definedName name="ExpB4">Sockets!$CD$6</definedName>
    <definedName name="ExpB5">Sockets!$CG$6</definedName>
    <definedName name="ExpB6">Sockets!$CH$6</definedName>
    <definedName name="ExpB7">Sockets!$CI$6</definedName>
    <definedName name="ExpB8">Sockets!$CE$6</definedName>
    <definedName name="ExpB9">Sockets!$CF$6</definedName>
    <definedName name="ExpC">Sockets!$BZ$7</definedName>
    <definedName name="ExpC1">Sockets!$CA$7</definedName>
    <definedName name="ExpC2">Sockets!$CB$7</definedName>
    <definedName name="ExpC3">Sockets!$CC$7</definedName>
    <definedName name="ExpC4">Sockets!$CD$7</definedName>
    <definedName name="ExpC5">Sockets!$CG$7</definedName>
    <definedName name="ExpC6">Sockets!$CH$7</definedName>
    <definedName name="ExpC7">Sockets!$CI$7</definedName>
    <definedName name="ExpC8">Sockets!$CE$7</definedName>
    <definedName name="ExpC9">Sockets!$CF$7</definedName>
    <definedName name="ExpCompALFBeds10">Sockets!$DE$11</definedName>
    <definedName name="ExpCompALFBeds11">Sockets!$DG$11</definedName>
    <definedName name="ExpCompALFBeds12">Sockets!$DI$11</definedName>
    <definedName name="ExpCompALFBeds13">Sockets!$DK$11</definedName>
    <definedName name="ExpCompALFBeds14">Sockets!$DM$11</definedName>
    <definedName name="ExpCompALFBeds15">Sockets!$DO$11</definedName>
    <definedName name="ExpCompALFBeds2">Sockets!$CO$11</definedName>
    <definedName name="ExpCompALFBeds3">Sockets!$CQ$11</definedName>
    <definedName name="ExpCompALFBeds4">Sockets!$CS$11</definedName>
    <definedName name="ExpCompALFBeds5">Sockets!$CU$11</definedName>
    <definedName name="ExpCompALFBeds6">Sockets!$CW$11</definedName>
    <definedName name="ExpCompALFBeds7">Sockets!$CY$11</definedName>
    <definedName name="ExpCompALFBeds8">Sockets!$DA$11</definedName>
    <definedName name="ExpCompALFBeds9">Sockets!$DC$11</definedName>
    <definedName name="ExpCompCity1">Sockets!$CM$4</definedName>
    <definedName name="ExpCompCity10">Sockets!$DE$4</definedName>
    <definedName name="ExpCompCity11">Sockets!$DG$4</definedName>
    <definedName name="ExpCompCity12">Sockets!$DI$4</definedName>
    <definedName name="ExpCompCity13">Sockets!$DK$4</definedName>
    <definedName name="ExpCompCity14">Sockets!$DM$4</definedName>
    <definedName name="ExpCompCity15">Sockets!$DO$4</definedName>
    <definedName name="ExpCompCity2">Sockets!$CO$4</definedName>
    <definedName name="ExpCompCity3">Sockets!$CQ$4</definedName>
    <definedName name="ExpCompCity4">Sockets!$CS$4</definedName>
    <definedName name="ExpCompCity5">Sockets!$CU$4</definedName>
    <definedName name="ExpCompCity6">Sockets!$CW$4</definedName>
    <definedName name="ExpCompCity7">Sockets!$CY$4</definedName>
    <definedName name="ExpCompCity8">Sockets!$DA$4</definedName>
    <definedName name="ExpCompCity9">Sockets!$DC$4</definedName>
    <definedName name="ExpCompEGI1">Sockets!$CM$22</definedName>
    <definedName name="ExpCompEGI10">Sockets!$DE$22</definedName>
    <definedName name="ExpCompEGI11">Sockets!$DG$22</definedName>
    <definedName name="ExpCompEGI12">Sockets!$DI$22</definedName>
    <definedName name="ExpCompEGI13">Sockets!$DK$22</definedName>
    <definedName name="ExpCompEGI14">Sockets!$DM$22</definedName>
    <definedName name="ExpCompEGI15">Sockets!$DO$22</definedName>
    <definedName name="ExpCompEGI2">Sockets!$CO$22</definedName>
    <definedName name="ExpCompEGI3">Sockets!$CQ$22</definedName>
    <definedName name="ExpCompEGI4">Sockets!$CS$22</definedName>
    <definedName name="ExpCompEGI5">Sockets!$CU$22</definedName>
    <definedName name="ExpCompEGI6">Sockets!$CW$22</definedName>
    <definedName name="ExpCompEGI7">Sockets!$CY$22</definedName>
    <definedName name="ExpCompEGI8">Sockets!$DA$22</definedName>
    <definedName name="ExpCompEGI9">Sockets!$DC$22</definedName>
    <definedName name="ExpCompILBeds10">Sockets!$DE$13</definedName>
    <definedName name="ExpCompILBeds11">Sockets!$DG$13</definedName>
    <definedName name="ExpCompILBeds12">Sockets!$DI$13</definedName>
    <definedName name="ExpCompILBeds13">Sockets!$DK$13</definedName>
    <definedName name="ExpCompILBeds14">Sockets!$DM$13</definedName>
    <definedName name="ExpCompILBeds15">Sockets!$DO$13</definedName>
    <definedName name="ExpCompILBeds2">Sockets!$CO$13</definedName>
    <definedName name="ExpCompILBeds3">Sockets!$CQ$13</definedName>
    <definedName name="ExpCompILBeds4">Sockets!$CS$13</definedName>
    <definedName name="ExpCompILBeds5">Sockets!$CU$13</definedName>
    <definedName name="ExpCompILBeds6">Sockets!$CW$13</definedName>
    <definedName name="ExpCompILBeds7">Sockets!$CY$13</definedName>
    <definedName name="ExpCompILBeds8">Sockets!$DA$13</definedName>
    <definedName name="ExpCompILBeds9">Sockets!$DC$13</definedName>
    <definedName name="ExpCompMAidUnits1">Sockets!$CM$18</definedName>
    <definedName name="ExpCompMAidUnits10">Sockets!$DE$18</definedName>
    <definedName name="ExpCompMAidUnits11">Sockets!$DG$18</definedName>
    <definedName name="ExpCompMAidUnits12">Sockets!$DI$18</definedName>
    <definedName name="ExpCompMAidUnits13">Sockets!$DK$18</definedName>
    <definedName name="ExpCompMAidUnits14">Sockets!$DM$18</definedName>
    <definedName name="ExpCompMAidUnits15">Sockets!$DO$18</definedName>
    <definedName name="ExpCompMAidUnits2">Sockets!$CO$18</definedName>
    <definedName name="ExpCompMAidUnits3">Sockets!$CQ$18</definedName>
    <definedName name="ExpCompMAidUnits4">Sockets!$CS$18</definedName>
    <definedName name="ExpCompMAidUnits5">Sockets!$CU$18</definedName>
    <definedName name="ExpCompMAidUnits6">Sockets!$CW$18</definedName>
    <definedName name="ExpCompMAidUnits7">Sockets!$CY$18</definedName>
    <definedName name="ExpCompMAidUnits8">Sockets!$DA$18</definedName>
    <definedName name="ExpCompMAidUnits9">Sockets!$DC$18</definedName>
    <definedName name="ExpCompMCareUnits1">Sockets!$CM$17</definedName>
    <definedName name="ExpCompMCareUnits10">Sockets!$DE$17</definedName>
    <definedName name="ExpCompMCareUnits11">Sockets!$DG$17</definedName>
    <definedName name="ExpCompMCareUnits12">Sockets!$DI$17</definedName>
    <definedName name="ExpCompMCareUnits13">Sockets!$DK$17</definedName>
    <definedName name="ExpCompMCareUnits14">Sockets!$DM$17</definedName>
    <definedName name="ExpCompMCareUnits15">Sockets!$DO$17</definedName>
    <definedName name="ExpCompMCareUnits2">Sockets!$CO$17</definedName>
    <definedName name="ExpCompMCareUnits3">Sockets!$CQ$17</definedName>
    <definedName name="ExpCompMCareUnits4">Sockets!$CS$17</definedName>
    <definedName name="ExpCompMCareUnits5">Sockets!$CU$17</definedName>
    <definedName name="ExpCompMCareUnits6">Sockets!$CW$17</definedName>
    <definedName name="ExpCompMCareUnits7">Sockets!$CY$17</definedName>
    <definedName name="ExpCompMCareUnits8">Sockets!$DA$17</definedName>
    <definedName name="ExpCompMCareUnits9">Sockets!$DC$17</definedName>
    <definedName name="ExpCompMCBeds10">Sockets!$DE$12</definedName>
    <definedName name="ExpCompMCBeds11">Sockets!$DG$12</definedName>
    <definedName name="ExpCompMCBeds12">Sockets!$DI$12</definedName>
    <definedName name="ExpCompMCBeds13">Sockets!$DK$12</definedName>
    <definedName name="ExpCompMCBeds14">Sockets!$DM$12</definedName>
    <definedName name="ExpCompMCBeds15">Sockets!$DO$12</definedName>
    <definedName name="ExpCompMCBeds2">Sockets!$CO$12</definedName>
    <definedName name="ExpCompMCBeds3">Sockets!$CQ$12</definedName>
    <definedName name="ExpCompMCBeds4">Sockets!$CS$12</definedName>
    <definedName name="ExpCompMCBeds5">Sockets!$CU$12</definedName>
    <definedName name="ExpCompMCBeds6">Sockets!$CW$12</definedName>
    <definedName name="ExpCompMCBeds7">Sockets!$CY$12</definedName>
    <definedName name="ExpCompMCBeds8">Sockets!$DA$12</definedName>
    <definedName name="ExpCompMCBeds9">Sockets!$DC$12</definedName>
    <definedName name="ExpCompName1">Sockets!$CM$3</definedName>
    <definedName name="ExpCompName10">Sockets!$DE$3</definedName>
    <definedName name="ExpCompName11">Sockets!$DG$3</definedName>
    <definedName name="ExpCompName12">Sockets!$DI$3</definedName>
    <definedName name="ExpCompName13">Sockets!$DK$3</definedName>
    <definedName name="ExpCompName14">Sockets!$DM$3</definedName>
    <definedName name="ExpCompName15">Sockets!$DO$3</definedName>
    <definedName name="ExpCompName2">Sockets!$CO$3</definedName>
    <definedName name="ExpCompName3">Sockets!$CQ$3</definedName>
    <definedName name="ExpCompName4">Sockets!$CS$3</definedName>
    <definedName name="ExpCompName5">Sockets!$CU$3</definedName>
    <definedName name="ExpCompName6">Sockets!$CW$3</definedName>
    <definedName name="ExpCompName7">Sockets!$CY$3</definedName>
    <definedName name="ExpCompName8">Sockets!$DA$3</definedName>
    <definedName name="ExpCompName9">Sockets!$DC$3</definedName>
    <definedName name="ExpCompOcc1">Sockets!$CM$8</definedName>
    <definedName name="ExpCompOcc10">Sockets!$DE$8</definedName>
    <definedName name="ExpCompOcc11">Sockets!$DG$8</definedName>
    <definedName name="ExpCompOcc12">Sockets!$DI$8</definedName>
    <definedName name="ExpCompOcc13">Sockets!$DK$8</definedName>
    <definedName name="ExpCompOcc14">Sockets!$DM$8</definedName>
    <definedName name="ExpCompOcc15">Sockets!$DO$8</definedName>
    <definedName name="ExpCompOcc2">Sockets!$CO$8</definedName>
    <definedName name="ExpCompOcc3">Sockets!$CQ$8</definedName>
    <definedName name="ExpCompOcc4">Sockets!$CS$8</definedName>
    <definedName name="ExpCompOcc5">Sockets!$CU$8</definedName>
    <definedName name="ExpCompOcc6">Sockets!$CW$8</definedName>
    <definedName name="ExpCompOcc7">Sockets!$CY$8</definedName>
    <definedName name="ExpCompOcc8">Sockets!$DA$8</definedName>
    <definedName name="ExpCompOcc9">Sockets!$DC$8</definedName>
    <definedName name="ExpCompPrivOthUnits1">Sockets!$CM$16</definedName>
    <definedName name="ExpCompPrivOthUnits10">Sockets!$DE$16</definedName>
    <definedName name="ExpCompPrivOthUnits11">Sockets!$DG$16</definedName>
    <definedName name="ExpCompPrivOthUnits12">Sockets!$DI$16</definedName>
    <definedName name="ExpCompPrivOthUnits13">Sockets!$DK$16</definedName>
    <definedName name="ExpCompPrivOthUnits14">Sockets!$DM$16</definedName>
    <definedName name="ExpCompPrivOthUnits15">Sockets!$DO$16</definedName>
    <definedName name="ExpCompPrivOthUnits2">Sockets!$CO$16</definedName>
    <definedName name="ExpCompPrivOthUnits3">Sockets!$CQ$16</definedName>
    <definedName name="ExpCompPrivOthUnits4">Sockets!$CS$16</definedName>
    <definedName name="ExpCompPrivOthUnits5">Sockets!$CU$16</definedName>
    <definedName name="ExpCompPrivOthUnits6">Sockets!$CW$16</definedName>
    <definedName name="ExpCompPrivOthUnits7">Sockets!$CY$16</definedName>
    <definedName name="ExpCompPrivOthUnits8">Sockets!$DA$16</definedName>
    <definedName name="ExpCompPrivOthUnits9">Sockets!$DC$16</definedName>
    <definedName name="ExpCompSNFBeds10">Sockets!$DE$10</definedName>
    <definedName name="ExpCompSNFBeds11">Sockets!$DG$10</definedName>
    <definedName name="ExpCompSNFBeds12">Sockets!$DI$10</definedName>
    <definedName name="ExpCompSNFBeds13">Sockets!$DK$10</definedName>
    <definedName name="ExpCompSNFBeds14">Sockets!$DM$10</definedName>
    <definedName name="ExpCompSNFBeds15">Sockets!$DO$10</definedName>
    <definedName name="ExpCompSNFBeds2">Sockets!$CO$10</definedName>
    <definedName name="ExpCompSNFBeds3">Sockets!$CQ$10</definedName>
    <definedName name="ExpCompSNFBeds4">Sockets!$CS$10</definedName>
    <definedName name="ExpCompSNFBeds5">Sockets!$CU$10</definedName>
    <definedName name="ExpCompSNFBeds6">Sockets!$CW$10</definedName>
    <definedName name="ExpCompSNFBeds7">Sockets!$CY$10</definedName>
    <definedName name="ExpCompSNFBeds8">Sockets!$DA$10</definedName>
    <definedName name="ExpCompSNFBeds9">Sockets!$DC$10</definedName>
    <definedName name="ExpCompSqFt1">Sockets!$CM$7</definedName>
    <definedName name="ExpCompSqFt10">Sockets!$DE$7</definedName>
    <definedName name="ExpCompSqFt11">Sockets!$DG$7</definedName>
    <definedName name="ExpCompSqFt12">Sockets!$DI$7</definedName>
    <definedName name="ExpCompSqFt13">Sockets!$DK$7</definedName>
    <definedName name="ExpCompSqFt14">Sockets!$DM$7</definedName>
    <definedName name="ExpCompSqFt15">Sockets!$DO$7</definedName>
    <definedName name="ExpCompSqFt2">Sockets!$CO$7</definedName>
    <definedName name="ExpCompSqFt3">Sockets!$CQ$7</definedName>
    <definedName name="ExpCompSqFt4">Sockets!$CS$7</definedName>
    <definedName name="ExpCompSqFt5">Sockets!$CU$7</definedName>
    <definedName name="ExpCompSqFt6">Sockets!$CW$7</definedName>
    <definedName name="ExpCompSqFt7">Sockets!$CY$7</definedName>
    <definedName name="ExpCompSqFt8">Sockets!$DA$7</definedName>
    <definedName name="ExpCompSqFt9">Sockets!$DC$7</definedName>
    <definedName name="ExpCompState1">Sockets!$CM$5</definedName>
    <definedName name="ExpCompState10">Sockets!$DE$5</definedName>
    <definedName name="ExpCompState11">Sockets!$DG$5</definedName>
    <definedName name="ExpCompState12">Sockets!$DI$5</definedName>
    <definedName name="ExpCompState13">Sockets!$DK$5</definedName>
    <definedName name="ExpCompState14">Sockets!$DM$5</definedName>
    <definedName name="ExpCompState15">Sockets!$DO$5</definedName>
    <definedName name="ExpCompState2">Sockets!$CO$5</definedName>
    <definedName name="ExpCompState3">Sockets!$CQ$5</definedName>
    <definedName name="ExpCompState4">Sockets!$CS$5</definedName>
    <definedName name="ExpCompState5">Sockets!$CU$5</definedName>
    <definedName name="ExpCompState6">Sockets!$CW$5</definedName>
    <definedName name="ExpCompState7">Sockets!$CY$5</definedName>
    <definedName name="ExpCompState8">Sockets!$DA$5</definedName>
    <definedName name="ExpCompState9">Sockets!$DC$5</definedName>
    <definedName name="ExpCompYrConst1">Sockets!$CM$6</definedName>
    <definedName name="ExpCompYrConst10">Sockets!$DE$6</definedName>
    <definedName name="ExpCompYrConst11">Sockets!$DG$6</definedName>
    <definedName name="ExpCompYrConst12">Sockets!$DI$6</definedName>
    <definedName name="ExpCompYrConst13">Sockets!$DK$6</definedName>
    <definedName name="ExpCompYrConst14">Sockets!$DM$6</definedName>
    <definedName name="ExpCompYrConst15">Sockets!$DO$6</definedName>
    <definedName name="ExpCompYrConst2">Sockets!$CO$6</definedName>
    <definedName name="ExpCompYrConst3">Sockets!$CQ$6</definedName>
    <definedName name="ExpCompYrConst4">Sockets!$CS$6</definedName>
    <definedName name="ExpCompYrConst5">Sockets!$CU$6</definedName>
    <definedName name="ExpCompYrConst6">Sockets!$CW$6</definedName>
    <definedName name="ExpCompYrConst7">Sockets!$CY$6</definedName>
    <definedName name="ExpCompYrConst8">Sockets!$DA$6</definedName>
    <definedName name="ExpCompYrConst9">Sockets!$DC$6</definedName>
    <definedName name="ExpD">Sockets!$BZ$8</definedName>
    <definedName name="ExpD1">Sockets!$CA$8</definedName>
    <definedName name="ExpD2">Sockets!$CB$8</definedName>
    <definedName name="ExpD3">Sockets!$CC$8</definedName>
    <definedName name="ExpD4">Sockets!$CD$8</definedName>
    <definedName name="ExpD5">Sockets!$CG$8</definedName>
    <definedName name="ExpD6">Sockets!$CH$8</definedName>
    <definedName name="ExpD7">Sockets!$CI$8</definedName>
    <definedName name="ExpD8">Sockets!$CE$8</definedName>
    <definedName name="ExpD9">Sockets!$CF$8</definedName>
    <definedName name="ExpE">Sockets!$BZ$9</definedName>
    <definedName name="ExpE1">Sockets!$CA$9</definedName>
    <definedName name="ExpE2">Sockets!$CB$9</definedName>
    <definedName name="ExpE3">Sockets!$CC$9</definedName>
    <definedName name="ExpE4">Sockets!$CD$9</definedName>
    <definedName name="ExpE5">Sockets!$CG$9</definedName>
    <definedName name="ExpE6">Sockets!$CH$9</definedName>
    <definedName name="ExpE7">Sockets!$CI$9</definedName>
    <definedName name="ExpE8">Sockets!$CE$9</definedName>
    <definedName name="ExpE9">Sockets!$CF$9</definedName>
    <definedName name="ExpF">Sockets!$BZ$10</definedName>
    <definedName name="ExpF1">Sockets!$CA$10</definedName>
    <definedName name="ExpF2">Sockets!$CB$10</definedName>
    <definedName name="ExpF3">Sockets!$CC$10</definedName>
    <definedName name="ExpF4">Sockets!$CD$10</definedName>
    <definedName name="ExpF5">Sockets!$CG$10</definedName>
    <definedName name="ExpF6">Sockets!$CH$10</definedName>
    <definedName name="ExpF7">Sockets!$CI$10</definedName>
    <definedName name="ExpF8">Sockets!$CE$10</definedName>
    <definedName name="ExpF9">Sockets!$CF$10</definedName>
    <definedName name="ExpG">Sockets!$BZ$11</definedName>
    <definedName name="ExpG1">Sockets!$CA$11</definedName>
    <definedName name="ExpG2">Sockets!$CB$11</definedName>
    <definedName name="ExpG3">Sockets!$CC$11</definedName>
    <definedName name="ExpG4">Sockets!$CD$11</definedName>
    <definedName name="ExpG5">Sockets!$CG$11</definedName>
    <definedName name="ExpG6">Sockets!$CH$11</definedName>
    <definedName name="ExpG7">Sockets!$CI$11</definedName>
    <definedName name="ExpG8">Sockets!$CE$11</definedName>
    <definedName name="ExpG9">Sockets!$CF$11</definedName>
    <definedName name="ExpH">Sockets!$BZ$12</definedName>
    <definedName name="ExpH1">Sockets!$CA$12</definedName>
    <definedName name="ExpH2">Sockets!$CB$12</definedName>
    <definedName name="ExpH3">Sockets!$CC$12</definedName>
    <definedName name="ExpH4">Sockets!$CD$12</definedName>
    <definedName name="ExpH5">Sockets!$CG$12</definedName>
    <definedName name="ExpH6">Sockets!$CH$12</definedName>
    <definedName name="ExpH7">Sockets!$CI$12</definedName>
    <definedName name="ExpH8">Sockets!$CE$12</definedName>
    <definedName name="ExpH9">Sockets!$CF$12</definedName>
    <definedName name="ExpI">Sockets!$BZ$13</definedName>
    <definedName name="ExpI1">Sockets!$CA$13</definedName>
    <definedName name="ExpI2">Sockets!$CB$13</definedName>
    <definedName name="ExpI3">Sockets!$CC$13</definedName>
    <definedName name="ExpI4">Sockets!$CD$13</definedName>
    <definedName name="ExpI5">Sockets!$CG$13</definedName>
    <definedName name="ExpI6">Sockets!$CH$13</definedName>
    <definedName name="ExpI7">Sockets!$CI$13</definedName>
    <definedName name="ExpI8">Sockets!$CE$13</definedName>
    <definedName name="ExpI9">Sockets!$CF$13</definedName>
    <definedName name="ExpJ">Sockets!$BZ$14</definedName>
    <definedName name="ExpJ1">Sockets!$CA$14</definedName>
    <definedName name="ExpJ2">Sockets!$CB$14</definedName>
    <definedName name="ExpJ3">Sockets!$CC$14</definedName>
    <definedName name="ExpJ4">Sockets!$CD$14</definedName>
    <definedName name="ExpJ5">Sockets!$CG$14</definedName>
    <definedName name="ExpJ6">Sockets!$CH$14</definedName>
    <definedName name="ExpJ7">Sockets!$CI$14</definedName>
    <definedName name="ExpJ8">Sockets!$CE$14</definedName>
    <definedName name="ExpJ9">Sockets!$CF$14</definedName>
    <definedName name="ExpK">Sockets!$BZ$15</definedName>
    <definedName name="ExpK1">Sockets!$CA$15</definedName>
    <definedName name="ExpK2">Sockets!$CB$15</definedName>
    <definedName name="ExpK3">Sockets!$CC$15</definedName>
    <definedName name="ExpK4">Sockets!$CD$15</definedName>
    <definedName name="ExpK5">Sockets!$CG$15</definedName>
    <definedName name="ExpK6">Sockets!$CH$15</definedName>
    <definedName name="ExpK7">Sockets!$CI$15</definedName>
    <definedName name="ExpK8">Sockets!$CE$15</definedName>
    <definedName name="ExpK9">Sockets!$CF$15</definedName>
    <definedName name="ExpL">Sockets!$BZ$16</definedName>
    <definedName name="ExpL1">Sockets!$CA$16</definedName>
    <definedName name="ExpL2">Sockets!$CB$16</definedName>
    <definedName name="ExpL3">Sockets!$CC$16</definedName>
    <definedName name="ExpL4">Sockets!$CD$16</definedName>
    <definedName name="ExpL5">Sockets!$CG$16</definedName>
    <definedName name="ExpL6">Sockets!$CH$16</definedName>
    <definedName name="ExpL7">Sockets!$CI$16</definedName>
    <definedName name="ExpL8">Sockets!$CE$16</definedName>
    <definedName name="ExpL9">Sockets!$CF$16</definedName>
    <definedName name="ExpM">Sockets!$BZ$17</definedName>
    <definedName name="ExpM1">Sockets!$CA$17</definedName>
    <definedName name="ExpM2">Sockets!$CB$17</definedName>
    <definedName name="ExpM3">Sockets!$CC$17</definedName>
    <definedName name="ExpM4">Sockets!$CD$17</definedName>
    <definedName name="ExpM5">Sockets!$CG$17</definedName>
    <definedName name="ExpM6">Sockets!$CH$17</definedName>
    <definedName name="ExpM7">Sockets!$CI$17</definedName>
    <definedName name="ExpM8">Sockets!$CE$17</definedName>
    <definedName name="ExpM9">Sockets!$CF$17</definedName>
    <definedName name="ExpMan1">Sockets!$CA$23</definedName>
    <definedName name="ExpMan2">Sockets!$CB$23</definedName>
    <definedName name="ExpMan3">Sockets!$CC$23</definedName>
    <definedName name="ExpMan4">Sockets!$CD$23</definedName>
    <definedName name="ExpMan5">Sockets!$CG$23</definedName>
    <definedName name="ExpMan6">Sockets!$CH$23</definedName>
    <definedName name="ExpMan7">Sockets!$CI$23</definedName>
    <definedName name="ExpMan8">Sockets!$CE$23</definedName>
    <definedName name="ExpMan9">Sockets!$CF$23</definedName>
    <definedName name="ExpN">Sockets!$BZ$18</definedName>
    <definedName name="ExpN1">Sockets!$CA$18</definedName>
    <definedName name="ExpN2">Sockets!$CB$18</definedName>
    <definedName name="ExpN3">Sockets!$CC$18</definedName>
    <definedName name="ExpN4">Sockets!$CD$18</definedName>
    <definedName name="ExpN5">Sockets!$CG$18</definedName>
    <definedName name="ExpN6">Sockets!$CH$18</definedName>
    <definedName name="ExpN7">Sockets!$CI$18</definedName>
    <definedName name="ExpN8">Sockets!$CE$18</definedName>
    <definedName name="ExpN9">Sockets!$CF$18</definedName>
    <definedName name="ExpO">Sockets!$BZ$19</definedName>
    <definedName name="ExpO1">Sockets!$CA$19</definedName>
    <definedName name="ExpO2">Sockets!$CB$19</definedName>
    <definedName name="ExpO3">Sockets!$CC$19</definedName>
    <definedName name="ExpO4">Sockets!$CD$19</definedName>
    <definedName name="ExpO5">Sockets!$CG$19</definedName>
    <definedName name="ExpO6">Sockets!$CH$19</definedName>
    <definedName name="ExpO7">Sockets!$CI$19</definedName>
    <definedName name="ExpO8">Sockets!$CE$19</definedName>
    <definedName name="ExpO9">Sockets!$CF$19</definedName>
    <definedName name="ExpP">Sockets!$BZ$20</definedName>
    <definedName name="ExpP1">Sockets!$CA$20</definedName>
    <definedName name="ExpP2">Sockets!$CB$20</definedName>
    <definedName name="ExpP3">Sockets!$CC$20</definedName>
    <definedName name="ExpP4">Sockets!$CD$20</definedName>
    <definedName name="ExpP5">Sockets!$CG$20</definedName>
    <definedName name="ExpP6">Sockets!$CH$20</definedName>
    <definedName name="ExpP7">Sockets!$CI$20</definedName>
    <definedName name="ExpP8">Sockets!$CE$20</definedName>
    <definedName name="ExpP9">Sockets!$CF$20</definedName>
    <definedName name="ExpRat1">Sockets!$EO$5</definedName>
    <definedName name="ExpRat10">Sockets!$EO$14</definedName>
    <definedName name="ExpRat11">Sockets!$EO$15</definedName>
    <definedName name="ExpRat12">Sockets!$EO$16</definedName>
    <definedName name="ExpRat13">Sockets!$EO$17</definedName>
    <definedName name="ExpRat14">Sockets!$EO$18</definedName>
    <definedName name="ExpRat15">Sockets!$EO$19</definedName>
    <definedName name="ExpRat16">Sockets!$EO$20</definedName>
    <definedName name="ExpRat17">Sockets!$EO$21</definedName>
    <definedName name="ExpRat18">Sockets!$EO$22</definedName>
    <definedName name="ExpRat19">Sockets!$EO$23</definedName>
    <definedName name="ExpRat2">Sockets!$EO$6</definedName>
    <definedName name="ExpRat20">Sockets!$EO$24</definedName>
    <definedName name="ExpRat21">Sockets!$EO$25</definedName>
    <definedName name="ExpRat22">Sockets!$EO$26</definedName>
    <definedName name="ExpRat23">Sockets!$EO$27</definedName>
    <definedName name="ExpRat24">Sockets!$EO$28</definedName>
    <definedName name="ExpRat25">Sockets!$EO$29</definedName>
    <definedName name="ExpRat26">Sockets!$EO$30</definedName>
    <definedName name="ExpRat27">Sockets!$EO$31</definedName>
    <definedName name="ExpRat28">Sockets!$EO$32</definedName>
    <definedName name="ExpRat29">Sockets!$EO$33</definedName>
    <definedName name="ExpRat3">Sockets!$EO$7</definedName>
    <definedName name="ExpRat30">Sockets!$EO$34</definedName>
    <definedName name="ExpRat4">Sockets!$EO$8</definedName>
    <definedName name="ExpRat5">Sockets!$EO$9</definedName>
    <definedName name="ExpRat6">Sockets!$EO$10</definedName>
    <definedName name="ExpRat7">Sockets!$EO$11</definedName>
    <definedName name="ExpRat8">Sockets!$EO$12</definedName>
    <definedName name="ExpRat9">Sockets!$EO$13</definedName>
    <definedName name="ExpRETaxes1">Sockets!$CA$22</definedName>
    <definedName name="ExpRETaxes2">Sockets!$CB$22</definedName>
    <definedName name="ExpRETaxes3">Sockets!$CC$22</definedName>
    <definedName name="ExpRETaxes4">Sockets!$CD$22</definedName>
    <definedName name="ExpRETaxes5">Sockets!$CG$22</definedName>
    <definedName name="ExpRETaxes6">Sockets!$CH$22</definedName>
    <definedName name="ExpRETaxes7">Sockets!$CI$22</definedName>
    <definedName name="ExpRETaxes8">Sockets!$CE$22</definedName>
    <definedName name="ExpRETaxes9">Sockets!$CF$22</definedName>
    <definedName name="ExpRforR1">Sockets!$CA$24</definedName>
    <definedName name="ExpRforR2">Sockets!$CB$24</definedName>
    <definedName name="ExpRforR3">Sockets!$CC$24</definedName>
    <definedName name="ExpRforR4">Sockets!$CD$24</definedName>
    <definedName name="ExpRforR5">Sockets!$CG$24</definedName>
    <definedName name="ExpRforR6">Sockets!$CH$24</definedName>
    <definedName name="ExpRforR7">Sockets!$CI$24</definedName>
    <definedName name="ExpRforR8">Sockets!$CE$24</definedName>
    <definedName name="ExpRforR9">Sockets!$CF$24</definedName>
    <definedName name="ExtAss">Sockets!$H$31</definedName>
    <definedName name="ExtObs">Sockets!$H$34</definedName>
    <definedName name="FHANumber">Sockets!$F$7</definedName>
    <definedName name="Financial_Statement_Types">Dropdowns!$I$39:$I$42</definedName>
    <definedName name="FinStmtInc1">Sockets!$CA$32</definedName>
    <definedName name="FinStmtInc2">Sockets!$CB$32</definedName>
    <definedName name="FinStmtInc3">Sockets!$CC$32</definedName>
    <definedName name="FinStmtInc4">Sockets!$CD$32</definedName>
    <definedName name="FinStmtInc5">Sockets!$CG$32</definedName>
    <definedName name="FinStmtInc6">Sockets!$CH$32</definedName>
    <definedName name="FinStmtInc7">Sockets!$CI$32</definedName>
    <definedName name="FunObs">Sockets!$H$33</definedName>
    <definedName name="GrndLease">Sockets!$H$5</definedName>
    <definedName name="HistRugRate">Sockets!$AE$4</definedName>
    <definedName name="HUD_Program">Dropdowns!$G$40:$G$44</definedName>
    <definedName name="HypCond">Sockets!$H$29</definedName>
    <definedName name="IL">Dropdowns!$I$3:$I$7</definedName>
    <definedName name="ILRevOTH1">Sockets!$BG$18</definedName>
    <definedName name="ILRevOTH2">Sockets!$BI$18</definedName>
    <definedName name="ILRevOTH3">Sockets!$BK$18</definedName>
    <definedName name="ILRevOTH4">Sockets!$BM$18</definedName>
    <definedName name="ILRevOTH5">Sockets!$BS$18</definedName>
    <definedName name="ILRevOTH6">Sockets!$BU$18</definedName>
    <definedName name="ILRevOTH7">Sockets!$BW$18</definedName>
    <definedName name="ILRevOTH8">Sockets!$BO$18</definedName>
    <definedName name="ILRevOTH9">Sockets!$BQ$18</definedName>
    <definedName name="ILRevOTHDys1">Sockets!$BH$18</definedName>
    <definedName name="ILRevOTHDys2">Sockets!$BJ$18</definedName>
    <definedName name="ILRevOTHDys3">Sockets!$BL$18</definedName>
    <definedName name="ILRevOTHDys4">Sockets!$BN$18</definedName>
    <definedName name="ILRevOTHDys5">Sockets!$BT$18</definedName>
    <definedName name="ILRevOTHDys6">Sockets!$BV$18</definedName>
    <definedName name="ILRevOTHDys7">Sockets!$BX$18</definedName>
    <definedName name="ILRevOTHDys8">Sockets!$BP$18</definedName>
    <definedName name="ILRevOTHDys9">Sockets!$BR$18</definedName>
    <definedName name="ILRevPriv1">Sockets!$BG$17</definedName>
    <definedName name="ILRevPriv2">Sockets!$BI$17</definedName>
    <definedName name="ILRevPriv3">Sockets!$BK$17</definedName>
    <definedName name="ILRevPriv4">Sockets!$BM$17</definedName>
    <definedName name="ILRevPriv5">Sockets!$BS$17</definedName>
    <definedName name="ILRevPriv6">Sockets!$BU$17</definedName>
    <definedName name="ILRevPriv7">Sockets!$BW$17</definedName>
    <definedName name="ILRevPriv8">Sockets!$BO$17</definedName>
    <definedName name="ILRevPriv9">Sockets!$BQ$17</definedName>
    <definedName name="ILRevPrivDys1">Sockets!$BH$17</definedName>
    <definedName name="ILRevPrivDys2">Sockets!$BJ$17</definedName>
    <definedName name="ILRevPrivDys3">Sockets!$BL$17</definedName>
    <definedName name="ILRevPrivDys4">Sockets!$BN$17</definedName>
    <definedName name="ILRevPrivDys5">Sockets!$BT$17</definedName>
    <definedName name="ILRevPrivDys6">Sockets!$BV$17</definedName>
    <definedName name="ILRevPrivDys7">Sockets!$BX$17</definedName>
    <definedName name="ILRevPrivDys8">Sockets!$BP$17</definedName>
    <definedName name="ILRevPrivDys9">Sockets!$BR$17</definedName>
    <definedName name="Income_Stability">Dropdowns!$G$18:$G$21</definedName>
    <definedName name="IncomeDataSource">Dropdowns!$I$10:$I$14</definedName>
    <definedName name="IncValue">Sockets!$F$21</definedName>
    <definedName name="Investment_Quality">Dropdowns!$I$45:$I$49</definedName>
    <definedName name="InvGrade">Sockets!$H$3</definedName>
    <definedName name="JurExcept">Sockets!$H$32</definedName>
    <definedName name="Key_Criteria">Dropdowns!$I$17:$I$20</definedName>
    <definedName name="Key_Criteria_2">Dropdowns!$I$23:$I$25</definedName>
    <definedName name="LandSqFt">Sockets!$F$28</definedName>
    <definedName name="LenderFirm">Sockets!$F$8</definedName>
    <definedName name="LenderUW">Sockets!$F$9</definedName>
    <definedName name="MaidRateDate">Sockets!$AG$7</definedName>
    <definedName name="MarketBase">Sockets!$H$21</definedName>
    <definedName name="Marketbeds">Sockets!$H$25</definedName>
    <definedName name="MarketOS">Sockets!$H$24</definedName>
    <definedName name="MarketSpec">Sockets!$H$23</definedName>
    <definedName name="MC">Dropdowns!$G$3:$G$9</definedName>
    <definedName name="MCRevMAid1">Sockets!$BG$15</definedName>
    <definedName name="MCRevMAid2">Sockets!$BI$15</definedName>
    <definedName name="MCRevMAid3">Sockets!$BK$15</definedName>
    <definedName name="MCRevMAid4">Sockets!$BM$15</definedName>
    <definedName name="MCRevMAid5">Sockets!$BS$15</definedName>
    <definedName name="MCRevMAid6">Sockets!$BU$15</definedName>
    <definedName name="MCRevMAid7">Sockets!$BW$15</definedName>
    <definedName name="MCRevMAid8">Sockets!$BO$15</definedName>
    <definedName name="MCRevMAid9">Sockets!$BQ$15</definedName>
    <definedName name="MCRevMAidDys1">Sockets!$BH$15</definedName>
    <definedName name="MCRevMAidDys2">Sockets!$BJ$15</definedName>
    <definedName name="MCRevMAidDys3">Sockets!$BL$15</definedName>
    <definedName name="MCRevMAidDys4">Sockets!$BN$15</definedName>
    <definedName name="MCRevMAidDys5">Sockets!$BT$15</definedName>
    <definedName name="MCRevMAidDys6">Sockets!$BV$15</definedName>
    <definedName name="MCRevMAidDys7">Sockets!$BX$15</definedName>
    <definedName name="MCRevMAidDys8">Sockets!$BP$15</definedName>
    <definedName name="MCRevMAidDys9">Sockets!$BR$15</definedName>
    <definedName name="MCRevOth1">Sockets!$BG$16</definedName>
    <definedName name="MCRevOTH2">Sockets!$BI$16</definedName>
    <definedName name="MCRevOTH3">Sockets!$BK$16</definedName>
    <definedName name="MCRevOTH4">Sockets!$BM$16</definedName>
    <definedName name="MCRevOTH5">Sockets!$BS$16</definedName>
    <definedName name="MCRevOTH6">Sockets!$BU$16</definedName>
    <definedName name="MCRevOTH7">Sockets!$BW$16</definedName>
    <definedName name="MCRevOTH8">Sockets!$BO$16</definedName>
    <definedName name="MCRevOTH9">Sockets!$BQ$16</definedName>
    <definedName name="MCRevOthDys1">Sockets!$BH$16</definedName>
    <definedName name="MCRevOTHDys2">Sockets!$BJ$16</definedName>
    <definedName name="MCRevOTHDys3">Sockets!$BL$16</definedName>
    <definedName name="MCRevOTHDys4">Sockets!$BN$16</definedName>
    <definedName name="MCRevOTHDys5">Sockets!$BT$16</definedName>
    <definedName name="MCRevOTHDys6">Sockets!$BV$16</definedName>
    <definedName name="MCRevOTHDys7">Sockets!$BX$16</definedName>
    <definedName name="MCRevOTHDys8">Sockets!$BP$16</definedName>
    <definedName name="MCRevOTHDys9">Sockets!$BR$16</definedName>
    <definedName name="MCRevPriv1">Sockets!$BG$14</definedName>
    <definedName name="MCRevPriv2">Sockets!$BI$14</definedName>
    <definedName name="MCRevPriv3">Sockets!$BK$14</definedName>
    <definedName name="MCRevPriv4">Sockets!$BM$14</definedName>
    <definedName name="MCRevPriv5">Sockets!$BS$14</definedName>
    <definedName name="MCRevPriv6">Sockets!$BU$14</definedName>
    <definedName name="MCRevPriv7">Sockets!$BW$14</definedName>
    <definedName name="MCRevPriv8">Sockets!$BO$14</definedName>
    <definedName name="MCRevPriv9">Sockets!$BQ$14</definedName>
    <definedName name="MCRevPrivDys1">Sockets!$BH$14</definedName>
    <definedName name="MCRevPrivDys2">Sockets!$BJ$14</definedName>
    <definedName name="MCRevPrivDys3">Sockets!$BL$14</definedName>
    <definedName name="MCRevPrivDys4">Sockets!$BN$14</definedName>
    <definedName name="MCRevPrivDys5">Sockets!$BT$14</definedName>
    <definedName name="MCRevPrivDys6">Sockets!$BV$14</definedName>
    <definedName name="MCRevPrivDys7">Sockets!$BX$14</definedName>
    <definedName name="MCRevPrivDys8">Sockets!$BP$14</definedName>
    <definedName name="MCRevPrivDys9">Sockets!$BR$14</definedName>
    <definedName name="MIP">Sockets!$F$13</definedName>
    <definedName name="MorAmt">Sockets!$F$10</definedName>
    <definedName name="MorTerm">Sockets!$F$11</definedName>
    <definedName name="MtgIntRate">Sockets!$F$12</definedName>
    <definedName name="Non_SNf_Units">Dropdowns!$G$24:$G$27</definedName>
    <definedName name="NonProfit">Sockets!$H$4</definedName>
    <definedName name="NoUniTyp1">Sockets!$U$5</definedName>
    <definedName name="NoUniTyp10">Sockets!$U$14</definedName>
    <definedName name="NoUniTyp11">Sockets!$U$15</definedName>
    <definedName name="NoUniTyp12">Sockets!$U$16</definedName>
    <definedName name="NoUniTyp2">Sockets!$U$6</definedName>
    <definedName name="NoUniTyp3">Sockets!$U$7</definedName>
    <definedName name="NoUniTyp4">Sockets!$U$8</definedName>
    <definedName name="NoUniTyp5">Sockets!$U$9</definedName>
    <definedName name="NoUniTyp6">Sockets!$U$10</definedName>
    <definedName name="NoUniTyp7">Sockets!$U$11</definedName>
    <definedName name="NoUniTyp8">Sockets!$U$12</definedName>
    <definedName name="NoUniTyp9">Sockets!$U$13</definedName>
    <definedName name="NoYes">Dropdowns!$G$47:$G$49</definedName>
    <definedName name="NumberofBeds1">Dropdowns!$U$3</definedName>
    <definedName name="NumberofBeds10">Dropdowns!$U$12</definedName>
    <definedName name="NumberofBeds11">Dropdowns!$U$13</definedName>
    <definedName name="NumberofBeds12">Dropdowns!$U$14</definedName>
    <definedName name="NumberofBeds2">Dropdowns!$U$4</definedName>
    <definedName name="NumberofBeds3">Dropdowns!$U$5</definedName>
    <definedName name="NumberofBeds4">Dropdowns!$U$6</definedName>
    <definedName name="NumberofBeds5">Dropdowns!$U$7</definedName>
    <definedName name="NumberofBeds6">Dropdowns!$U$8</definedName>
    <definedName name="NumberofBeds7">Dropdowns!$U$9</definedName>
    <definedName name="NumberofBeds8">Dropdowns!$U$10</definedName>
    <definedName name="NumberofBeds9">Dropdowns!$U$11</definedName>
    <definedName name="OccCompName1">Sockets!$AT$9</definedName>
    <definedName name="OccCompName10">Sockets!$AT$18</definedName>
    <definedName name="OccCompName11">Sockets!$AT$19</definedName>
    <definedName name="OccCompName12">Sockets!$AT$20</definedName>
    <definedName name="OccCompName13">Sockets!$AT$21</definedName>
    <definedName name="OccCompName14">Sockets!$AT$22</definedName>
    <definedName name="OccCompName15">Sockets!$AT$23</definedName>
    <definedName name="OccCompName16">Sockets!$AT$24</definedName>
    <definedName name="OccCompName17">Sockets!$AT$25</definedName>
    <definedName name="OccCompName18">Sockets!$AT$26</definedName>
    <definedName name="OccCompName19">Sockets!$AT$27</definedName>
    <definedName name="OccCompName2">Sockets!$AT$10</definedName>
    <definedName name="OccCompName20">Sockets!$AT$28</definedName>
    <definedName name="OccCompName21">Sockets!$AT$29</definedName>
    <definedName name="OccCompName22">Sockets!$AT$30</definedName>
    <definedName name="OccCompName23">Sockets!$AT$31</definedName>
    <definedName name="OccCompName24">Sockets!$AT$32</definedName>
    <definedName name="OccCompName3">Sockets!$AT$11</definedName>
    <definedName name="OccCompName4">Sockets!$AT$12</definedName>
    <definedName name="OccCompName5">Sockets!$AT$13</definedName>
    <definedName name="OccCompName6">Sockets!$AT$14</definedName>
    <definedName name="OccCompName7">Sockets!$AT$15</definedName>
    <definedName name="OccCompName8">Sockets!$AT$16</definedName>
    <definedName name="OccCompName9">Sockets!$AT$17</definedName>
    <definedName name="OccCompOcc1">Sockets!$AU$9</definedName>
    <definedName name="OccCompOcc10">Sockets!$AU$18</definedName>
    <definedName name="OccCompOcc11">Sockets!$AU$19</definedName>
    <definedName name="OccCompOcc12">Sockets!$AU$20</definedName>
    <definedName name="OccCompOcc13">Sockets!$AU$21</definedName>
    <definedName name="OccCompOcc14">Sockets!$AU$22</definedName>
    <definedName name="OccCompOcc15">Sockets!$AU$23</definedName>
    <definedName name="OccCompOcc16">Sockets!$AU$24</definedName>
    <definedName name="OccCompOcc17">Sockets!$AU$25</definedName>
    <definedName name="OccCompOcc18">Sockets!$AU$26</definedName>
    <definedName name="OccCompOcc19">Sockets!$AU$27</definedName>
    <definedName name="OccCompOcc2">Sockets!$AU$10</definedName>
    <definedName name="OccCompOcc20">Sockets!$AU$28</definedName>
    <definedName name="OccCompOcc21">Sockets!$AU$29</definedName>
    <definedName name="OccCompOcc22">Sockets!$AU$30</definedName>
    <definedName name="OccCompOcc23">Sockets!$AU$31</definedName>
    <definedName name="OccCompOcc24">Sockets!$AU$32</definedName>
    <definedName name="OccCompOcc3">Sockets!$AU$11</definedName>
    <definedName name="OccCompOcc4">Sockets!$AU$12</definedName>
    <definedName name="OccCompOcc5">Sockets!$AU$13</definedName>
    <definedName name="OccCompOcc6">Sockets!$AU$14</definedName>
    <definedName name="OccCompOcc7">Sockets!$AU$15</definedName>
    <definedName name="OccCompOcc8">Sockets!$AU$16</definedName>
    <definedName name="OccCompOcc9">Sockets!$AU$17</definedName>
    <definedName name="OccCopTimeFrame1">Sockets!$AV$9</definedName>
    <definedName name="OccCopTimeFrame10">Sockets!$AV$18</definedName>
    <definedName name="OccCopTimeFrame11">Sockets!$AV$19</definedName>
    <definedName name="OccCopTimeFrame12">Sockets!$AV$20</definedName>
    <definedName name="OccCopTimeFrame13">Sockets!$AV$21</definedName>
    <definedName name="OccCopTimeFrame14">Sockets!$AV$22</definedName>
    <definedName name="OccCopTimeFrame15">Sockets!$AV$23</definedName>
    <definedName name="OccCopTimeFrame16">Sockets!$AV$24</definedName>
    <definedName name="OccCopTimeFrame17">Sockets!$AV$25</definedName>
    <definedName name="OccCopTimeFrame18">Sockets!$AV$26</definedName>
    <definedName name="OccCopTimeFrame19">Sockets!$AV$27</definedName>
    <definedName name="OccCopTimeFrame2">Sockets!$AV$10</definedName>
    <definedName name="OccCopTimeFrame20">Sockets!$AV$28</definedName>
    <definedName name="OccCopTimeFrame21">Sockets!$AV$29</definedName>
    <definedName name="OccCopTimeFrame22">Sockets!$AV$30</definedName>
    <definedName name="OccCopTimeFrame23">Sockets!$AV$31</definedName>
    <definedName name="OccCopTimeFrame24">Sockets!$AV$32</definedName>
    <definedName name="OccCopTimeFrame3">Sockets!$AV$11</definedName>
    <definedName name="OccCopTimeFrame4">Sockets!$AV$12</definedName>
    <definedName name="OccCopTimeFrame5">Sockets!$AV$13</definedName>
    <definedName name="OccCopTimeFrame6">Sockets!$AV$14</definedName>
    <definedName name="OccCopTimeFrame7">Sockets!$AV$15</definedName>
    <definedName name="OccCopTimeFrame8">Sockets!$AV$16</definedName>
    <definedName name="OccCopTimeFrame9">Sockets!$AV$17</definedName>
    <definedName name="OccMarMixHMO1">Sockets!$BA$9</definedName>
    <definedName name="OccMarMixHMO10">Sockets!$BA$18</definedName>
    <definedName name="OccMarMixHMO11">Sockets!$BA$19</definedName>
    <definedName name="OccMarMixHMO12">Sockets!$BA$20</definedName>
    <definedName name="OccMarMixHMO13">Sockets!$BA$21</definedName>
    <definedName name="OccMarMixHMO14">Sockets!$BA$22</definedName>
    <definedName name="OccMarMixHMO15">Sockets!$BA$23</definedName>
    <definedName name="OccMarMixHMO16">Sockets!$BA$24</definedName>
    <definedName name="OccMarMixHMO17">Sockets!$BA$25</definedName>
    <definedName name="OccMarMixHMO18">Sockets!$BA$26</definedName>
    <definedName name="OccMarMixHMO19">Sockets!$BA$27</definedName>
    <definedName name="OccMarMixHMO2">Sockets!$BA$10</definedName>
    <definedName name="OccMarMixHMO20">Sockets!$BA$28</definedName>
    <definedName name="OccMarMixHMO21">Sockets!$BA$29</definedName>
    <definedName name="OccMarMixHMO22">Sockets!$BA$30</definedName>
    <definedName name="OccMarMixHMO23">Sockets!$BA$31</definedName>
    <definedName name="OccMarMixHMO24">Sockets!$BA$32</definedName>
    <definedName name="OccMarMixHMO3">Sockets!$BA$11</definedName>
    <definedName name="OccMarMixHMO4">Sockets!$BA$12</definedName>
    <definedName name="OccMarMixHMO5">Sockets!$BA$13</definedName>
    <definedName name="OccMarMixHMO6">Sockets!$BA$14</definedName>
    <definedName name="OccMarMixHMO7">Sockets!$BA$15</definedName>
    <definedName name="OccMarMixHMO8">Sockets!$BA$16</definedName>
    <definedName name="OccMarMixHMO9">Sockets!$BA$17</definedName>
    <definedName name="OccMarMixMAid1">Sockets!$AY$9</definedName>
    <definedName name="OccMarMixMAid10">Sockets!$AY$18</definedName>
    <definedName name="OccMarMixMAid11">Sockets!$AY$19</definedName>
    <definedName name="OccMarMixMAid12">Sockets!$AY$20</definedName>
    <definedName name="OccMarMixMAid13">Sockets!$AY$21</definedName>
    <definedName name="OccMarMixMAid14">Sockets!$AY$22</definedName>
    <definedName name="OccMarMixMAid15">Sockets!$AY$23</definedName>
    <definedName name="OccMarMixMAid16">Sockets!$AY$24</definedName>
    <definedName name="OccMarMixMAid17">Sockets!$AY$25</definedName>
    <definedName name="OccMarMixMAid18">Sockets!$AY$26</definedName>
    <definedName name="OccMarMixMAid19">Sockets!$AY$27</definedName>
    <definedName name="OccMarMixMAid2">Sockets!$AY$10</definedName>
    <definedName name="OccMarMixMAid20">Sockets!$AY$28</definedName>
    <definedName name="OccMarMixMAid21">Sockets!$AY$29</definedName>
    <definedName name="OccMarMixMAid22">Sockets!$AY$30</definedName>
    <definedName name="OccMarMixMAid23">Sockets!$AY$31</definedName>
    <definedName name="OccMarMixMAid24">Sockets!$AY$32</definedName>
    <definedName name="OccMarMixMAid3">Sockets!$AY$11</definedName>
    <definedName name="OccMarMixMAid4">Sockets!$AY$12</definedName>
    <definedName name="OccMarMixMAid5">Sockets!$AY$13</definedName>
    <definedName name="OccMarMixMAid6">Sockets!$AY$14</definedName>
    <definedName name="OccMarMixMAid7">Sockets!$AY$15</definedName>
    <definedName name="OccMarMixMAid8">Sockets!$AY$16</definedName>
    <definedName name="OccMarMixMAid9">Sockets!$AY$17</definedName>
    <definedName name="OccMarMixMCare1">Sockets!$AX$9</definedName>
    <definedName name="OccMarMixMCare10">Sockets!$AX$18</definedName>
    <definedName name="OccMarMixMCare11">Sockets!$AX$19</definedName>
    <definedName name="OccMarMixMCare12">Sockets!$AX$20</definedName>
    <definedName name="OccMarMixMCare13">Sockets!$AX$21</definedName>
    <definedName name="OccMarMixMCare14">Sockets!$AX$22</definedName>
    <definedName name="OccMarMixMCare15">Sockets!$AX$23</definedName>
    <definedName name="OccMarMixMCare16">Sockets!$AX$24</definedName>
    <definedName name="OccMarMixMCare17">Sockets!$AX$25</definedName>
    <definedName name="OccMarMixMCare18">Sockets!$AX$26</definedName>
    <definedName name="OccMarMixMCare19">Sockets!$AX$27</definedName>
    <definedName name="OccMarMixMCare2">Sockets!$AX$10</definedName>
    <definedName name="OccMarMixMCare20">Sockets!$AX$28</definedName>
    <definedName name="OccMarMixMCare21">Sockets!$AX$29</definedName>
    <definedName name="OccMarMixMCare22">Sockets!$AX$30</definedName>
    <definedName name="OccMarMixMCare23">Sockets!$AX$31</definedName>
    <definedName name="OccMarMixMCare24">Sockets!$AX$32</definedName>
    <definedName name="OccMarMixMCare3">Sockets!$AX$11</definedName>
    <definedName name="OccMarMixMCare4">Sockets!$AX$12</definedName>
    <definedName name="OccMarMixMCare5">Sockets!$AX$13</definedName>
    <definedName name="OccMarMixMCare6">Sockets!$AX$14</definedName>
    <definedName name="OccMarMixMCare7">Sockets!$AX$15</definedName>
    <definedName name="OccMarMixMCare8">Sockets!$AX$16</definedName>
    <definedName name="OccMarMixMCare9">Sockets!$AX$17</definedName>
    <definedName name="OccMarMixOth1">Sockets!$BB$9</definedName>
    <definedName name="OccMarMixOth10">Sockets!$BB$18</definedName>
    <definedName name="OccMarMixOth11">Sockets!$BB$19</definedName>
    <definedName name="OccMarMixOth12">Sockets!$BB$20</definedName>
    <definedName name="OccMarMixOth13">Sockets!$BB$21</definedName>
    <definedName name="OccMarMixOth14">Sockets!$BB$22</definedName>
    <definedName name="OccMarMixOth15">Sockets!$BB$23</definedName>
    <definedName name="OccMarMixOth16">Sockets!$BB$24</definedName>
    <definedName name="OccMarMixOth17">Sockets!$BB$25</definedName>
    <definedName name="OccMarMixOth18">Sockets!$BB$26</definedName>
    <definedName name="OccMarMixOth19">Sockets!$BB$27</definedName>
    <definedName name="OccMarMixOth2">Sockets!$BB$10</definedName>
    <definedName name="OccMarMixOth20">Sockets!$BB$28</definedName>
    <definedName name="OccMarMixOth21">Sockets!$BB$29</definedName>
    <definedName name="OccMarMixOth22">Sockets!$BB$30</definedName>
    <definedName name="OccMarMixOth23">Sockets!$BB$31</definedName>
    <definedName name="OccMarMixOth24">Sockets!$BB$32</definedName>
    <definedName name="OccMarMixOth3">Sockets!$BB$11</definedName>
    <definedName name="OccMarMixOth4">Sockets!$BB$12</definedName>
    <definedName name="OccMarMixOth5">Sockets!$BB$13</definedName>
    <definedName name="OccMarMixOth6">Sockets!$BB$14</definedName>
    <definedName name="OccMarMixOth7">Sockets!$BB$15</definedName>
    <definedName name="OccMarMixOth8">Sockets!$BB$16</definedName>
    <definedName name="OccMarMixOth9">Sockets!$BB$17</definedName>
    <definedName name="OccMarMixPriv1">Sockets!$AW$9</definedName>
    <definedName name="OccMarMixPriv10">Sockets!$AW$18</definedName>
    <definedName name="OccMarMixPriv11">Sockets!$AW$19</definedName>
    <definedName name="OccMarMixPriv12">Sockets!$AW$20</definedName>
    <definedName name="OccMarMixPriv13">Sockets!$AW$21</definedName>
    <definedName name="OccMarMixPriv14">Sockets!$AW$22</definedName>
    <definedName name="OccMarMixPriv15">Sockets!$AW$23</definedName>
    <definedName name="OccMarMixPriv16">Sockets!$AW$24</definedName>
    <definedName name="OccMarMixPriv17">Sockets!$AW$25</definedName>
    <definedName name="OccMarMixPriv18">Sockets!$AW$26</definedName>
    <definedName name="OccMarMixPriv19">Sockets!$AW$27</definedName>
    <definedName name="OccMarMixPriv2">Sockets!$AW$10</definedName>
    <definedName name="OccMarMixPriv20">Sockets!$AW$28</definedName>
    <definedName name="OccMarMixPriv21">Sockets!$AW$29</definedName>
    <definedName name="OccMarMixPriv22">Sockets!$AW$30</definedName>
    <definedName name="OccMarMixPriv23">Sockets!$AW$31</definedName>
    <definedName name="OccMarMixPriv24">Sockets!$AW$32</definedName>
    <definedName name="OccMarMixPriv3">Sockets!$AW$11</definedName>
    <definedName name="OccMarMixPriv4">Sockets!$AW$12</definedName>
    <definedName name="OccMarMixPriv5">Sockets!$AW$13</definedName>
    <definedName name="OccMarMixPriv6">Sockets!$AW$14</definedName>
    <definedName name="OccMarMixPriv7">Sockets!$AW$15</definedName>
    <definedName name="OccMarMixPriv8">Sockets!$AW$16</definedName>
    <definedName name="OccMarMixPriv9">Sockets!$AW$17</definedName>
    <definedName name="OccMarMixVA1">Sockets!$AZ$9</definedName>
    <definedName name="OccMarMixVA10">Sockets!$AZ$18</definedName>
    <definedName name="OccMarMixVA11">Sockets!$AZ$19</definedName>
    <definedName name="OccMarMixVA12">Sockets!$AZ$20</definedName>
    <definedName name="OccMarMixVA13">Sockets!$AZ$21</definedName>
    <definedName name="OccMarMixVA14">Sockets!$AZ$22</definedName>
    <definedName name="OccMarMixVA15">Sockets!$AZ$23</definedName>
    <definedName name="OccMarMixVA16">Sockets!$AZ$24</definedName>
    <definedName name="OccMarMixVA17">Sockets!$AZ$25</definedName>
    <definedName name="OccMarMixVA18">Sockets!$AZ$26</definedName>
    <definedName name="OccMarMixVA19">Sockets!$AZ$27</definedName>
    <definedName name="OccMarMixVA2">Sockets!$AZ$10</definedName>
    <definedName name="OccMarMixVA20">Sockets!$AZ$28</definedName>
    <definedName name="OccMarMixVA21">Sockets!$AZ$29</definedName>
    <definedName name="OccMarMixVA22">Sockets!$AZ$30</definedName>
    <definedName name="OccMarMixVA23">Sockets!$AZ$31</definedName>
    <definedName name="OccMarMixVA24">Sockets!$AZ$32</definedName>
    <definedName name="OccMarMixVA3">Sockets!$AZ$11</definedName>
    <definedName name="OccMarMixVA4">Sockets!$AZ$12</definedName>
    <definedName name="OccMarMixVA5">Sockets!$AZ$13</definedName>
    <definedName name="OccMarMixVA6">Sockets!$AZ$14</definedName>
    <definedName name="OccMarMixVA7">Sockets!$AZ$15</definedName>
    <definedName name="OccMarMixVA8">Sockets!$AZ$16</definedName>
    <definedName name="OccMarMixVA9">Sockets!$AZ$17</definedName>
    <definedName name="OccMarMxPriv1">Sockets!$AX$9</definedName>
    <definedName name="OccMarMxPriv10">Sockets!$AX$18</definedName>
    <definedName name="OccMarMxPriv11">Sockets!$AX$19</definedName>
    <definedName name="OccMarMxPriv12">Sockets!$AX$20</definedName>
    <definedName name="OccMarMxPriv13">Sockets!$AX$21</definedName>
    <definedName name="OccMarMxPriv14">Sockets!$AX$22</definedName>
    <definedName name="OccMarMxPriv15">Sockets!$AX$23</definedName>
    <definedName name="OccMarMxPriv16">Sockets!$AX$24</definedName>
    <definedName name="OccMarMxPriv17">Sockets!$AX$25</definedName>
    <definedName name="OccMarMxPriv18">Sockets!$AX$26</definedName>
    <definedName name="OccMarMxPriv19">Sockets!$AX$27</definedName>
    <definedName name="OccMarMxPriv2">Sockets!$AX$10</definedName>
    <definedName name="OccMarMxPriv20">Sockets!$AX$28</definedName>
    <definedName name="OccMarMxPriv21">Sockets!$AX$29</definedName>
    <definedName name="OccMarMxPriv22">Sockets!$AX$30</definedName>
    <definedName name="OccMarMxPriv23">Sockets!$AX$31</definedName>
    <definedName name="OccMarMxPriv24">Sockets!$AX$32</definedName>
    <definedName name="OccMarMxPriv3">Sockets!$AX$11</definedName>
    <definedName name="OccMarMxPriv4">Sockets!$AX$12</definedName>
    <definedName name="OccMarMxPriv5">Sockets!$AX$13</definedName>
    <definedName name="OccMarMxPriv6">Sockets!$AX$14</definedName>
    <definedName name="OccMarMxPriv7">Sockets!$AX$15</definedName>
    <definedName name="OccMarMxPriv8">Sockets!$AX$16</definedName>
    <definedName name="OccMarMxPriv9">Sockets!$AX$17</definedName>
    <definedName name="OccupancyCensusSurveyTimePeriod">Dropdowns!$G$30:$G$32</definedName>
    <definedName name="One_Bedroom">Dropdowns!$E$30:$E$33</definedName>
    <definedName name="Other">Dropdowns!$E$47:$E$54</definedName>
    <definedName name="OTHMCareB1">Sockets!$BG$20</definedName>
    <definedName name="OTHMCareB2">Sockets!$BI$20</definedName>
    <definedName name="OTHMCareB3">Sockets!$BK$20</definedName>
    <definedName name="OTHMCareB4">Sockets!$BM$20</definedName>
    <definedName name="OTHMCareB5">Sockets!$BS$20</definedName>
    <definedName name="OTHMCareB6">Sockets!$BU$20</definedName>
    <definedName name="OTHMCareB7">Sockets!$BW$20</definedName>
    <definedName name="OTHMCareB8">Sockets!$BO$20</definedName>
    <definedName name="OTHMCareB9">Sockets!$BQ$20</definedName>
    <definedName name="OTHRevA">Sockets!$BF$21</definedName>
    <definedName name="OTHRevA1">Sockets!$BG$21</definedName>
    <definedName name="OTHRevA2">Sockets!$BI$21</definedName>
    <definedName name="OTHRevA3">Sockets!$BK$21</definedName>
    <definedName name="OTHRevA4">Sockets!$BM$21</definedName>
    <definedName name="OTHRevA5">Sockets!$BS$21</definedName>
    <definedName name="OTHRevA6">Sockets!$BU$21</definedName>
    <definedName name="OTHRevA7">Sockets!$BW$21</definedName>
    <definedName name="OTHRevA8">Sockets!$BO$21</definedName>
    <definedName name="OTHRevA9">Sockets!$BQ$21</definedName>
    <definedName name="OTHRevB">Sockets!$BF$22</definedName>
    <definedName name="OTHRevB1">Sockets!$BG$22</definedName>
    <definedName name="OTHRevB2">Sockets!$BI$22</definedName>
    <definedName name="OTHRevB3">Sockets!$BK$22</definedName>
    <definedName name="OTHRevB4">Sockets!$BM$22</definedName>
    <definedName name="OTHRevB5">Sockets!$BS$22</definedName>
    <definedName name="OTHRevB6">Sockets!$BU$22</definedName>
    <definedName name="OTHRevB7">Sockets!$BW$22</definedName>
    <definedName name="OTHRevB8">Sockets!$BO$22</definedName>
    <definedName name="OTHRevB9">Sockets!$BQ$22</definedName>
    <definedName name="OTHRevC">Sockets!$BF$23</definedName>
    <definedName name="OTHRevC1">Sockets!$BG$23</definedName>
    <definedName name="OTHRevC2">Sockets!$BI$23</definedName>
    <definedName name="OTHRevC3">Sockets!$BK$23</definedName>
    <definedName name="OTHRevC4">Sockets!$BM$23</definedName>
    <definedName name="OTHRevC5">Sockets!$BS$23</definedName>
    <definedName name="OTHRevC6">Sockets!$BU$23</definedName>
    <definedName name="OTHRevC7">Sockets!$BW$23</definedName>
    <definedName name="OTHRevC8">Sockets!$BO$23</definedName>
    <definedName name="OTHRevC9">Sockets!$BQ$23</definedName>
    <definedName name="OTHRevD">Sockets!$BF$24</definedName>
    <definedName name="OTHRevD1">Sockets!$BG$24</definedName>
    <definedName name="OTHRevD2">Sockets!$BI$24</definedName>
    <definedName name="OTHRevD3">Sockets!$BK$24</definedName>
    <definedName name="OTHRevD4">Sockets!$BM$24</definedName>
    <definedName name="OTHRevD5">Sockets!$BS$24</definedName>
    <definedName name="OTHRevD6">Sockets!$BU$24</definedName>
    <definedName name="OTHRevD7">Sockets!$BW$24</definedName>
    <definedName name="OTHRevD8">Sockets!$BO$24</definedName>
    <definedName name="OTHRevD9">Sockets!$BQ$24</definedName>
    <definedName name="OTHRevE">Sockets!$BF$25</definedName>
    <definedName name="OTHRevE1">Sockets!$BG$25</definedName>
    <definedName name="OTHRevE2">Sockets!$BI$25</definedName>
    <definedName name="OTHRevE3">Sockets!$BK$25</definedName>
    <definedName name="OTHRevE4">Sockets!$BM$25</definedName>
    <definedName name="OTHRevE5">Sockets!$BS$25</definedName>
    <definedName name="OTHRevE6">Sockets!$BU$25</definedName>
    <definedName name="OTHRevE7">Sockets!$BW$25</definedName>
    <definedName name="OTHRevE8">Sockets!$BO$25</definedName>
    <definedName name="OTHRevE9">Sockets!$BQ$25</definedName>
    <definedName name="OTHRevF">Sockets!$BF$26</definedName>
    <definedName name="OTHRevF1">Sockets!$BG$26</definedName>
    <definedName name="OTHRevF2">Sockets!$BI$26</definedName>
    <definedName name="OTHRevF3">Sockets!$BK$26</definedName>
    <definedName name="OTHRevF4">Sockets!$BM$26</definedName>
    <definedName name="OTHRevF5">Sockets!$BS$26</definedName>
    <definedName name="OTHRevF6">Sockets!$BU$26</definedName>
    <definedName name="OTHRevF7">Sockets!$BW$26</definedName>
    <definedName name="OTHRevF8">Sockets!$BO$26</definedName>
    <definedName name="OTHRevF9">Sockets!$BQ$26</definedName>
    <definedName name="OTHRevG">Sockets!$BF$27</definedName>
    <definedName name="OTHRevG1">Sockets!$BG$27</definedName>
    <definedName name="OTHRevG2">Sockets!$BI$27</definedName>
    <definedName name="OTHRevG3">Sockets!$BK$27</definedName>
    <definedName name="OTHRevG4">Sockets!$BM$27</definedName>
    <definedName name="OTHRevG5">Sockets!$BS$27</definedName>
    <definedName name="OTHRevG6">Sockets!$BU$27</definedName>
    <definedName name="OTHRevG7">Sockets!$BW$27</definedName>
    <definedName name="OTHRevG8">Sockets!$BO$27</definedName>
    <definedName name="OTHRevG9">Sockets!$BQ$27</definedName>
    <definedName name="OTHRevH">Sockets!$BF$29</definedName>
    <definedName name="OTHRevH1">Sockets!$BG$28</definedName>
    <definedName name="OTHRevH2">Sockets!$BI$28</definedName>
    <definedName name="OTHRevH3">Sockets!$BK$28</definedName>
    <definedName name="OTHRevH4">Sockets!$BM$28</definedName>
    <definedName name="OTHRevH5">Sockets!$BS$28</definedName>
    <definedName name="OTHRevH6">Sockets!$BU$28</definedName>
    <definedName name="OTHRevH7">Sockets!$BW$28</definedName>
    <definedName name="OTHRevH8">Sockets!$BO$28</definedName>
    <definedName name="OTHRevH9">Sockets!$BQ$28</definedName>
    <definedName name="OthRevTot1">Sockets!$BG$29</definedName>
    <definedName name="OthRevTot2">Sockets!$BI$29</definedName>
    <definedName name="OthRevTot3">Sockets!$BK$29</definedName>
    <definedName name="OthRevTot4">Sockets!$BM$29</definedName>
    <definedName name="OthRevTot5">Sockets!$BS$29</definedName>
    <definedName name="OthRevTot6">Sockets!$BU$29</definedName>
    <definedName name="OthRevTot7">Sockets!$BW$29</definedName>
    <definedName name="OthRevTot8">Sockets!$BO$29</definedName>
    <definedName name="OthRevTot9">Sockets!$BQ$29</definedName>
    <definedName name="PdTypeAnn">Dropdowns!$I$42</definedName>
    <definedName name="PdTypeFY">Dropdowns!$I$40</definedName>
    <definedName name="PdTypeTM">Dropdowns!$I$41</definedName>
    <definedName name="PoDays1">Sockets!$BH$32</definedName>
    <definedName name="PoDays2">Sockets!$BJ$32</definedName>
    <definedName name="PoDays3">Sockets!$BL$32</definedName>
    <definedName name="PoDays4">Sockets!$BN$32</definedName>
    <definedName name="PoDays5">Sockets!$BT$32</definedName>
    <definedName name="PoDays6">Sockets!$BV$32</definedName>
    <definedName name="PoDays7">Sockets!$BX$32</definedName>
    <definedName name="PoDays8">Sockets!$BP$32</definedName>
    <definedName name="PoDays9">Sockets!$BR$32</definedName>
    <definedName name="PrivAdjRate1">Sockets!$AO$9</definedName>
    <definedName name="PrivAdjRate10">Sockets!$AO$18</definedName>
    <definedName name="PrivAdjRate11">Sockets!$AO$19</definedName>
    <definedName name="PrivAdjRate12">Sockets!$AO$20</definedName>
    <definedName name="PrivAdjRate13">Sockets!$AO$21</definedName>
    <definedName name="PrivAdjRate14">Sockets!$AO$22</definedName>
    <definedName name="PrivAdjRate15">Sockets!$AO$23</definedName>
    <definedName name="PrivAdjRate16">Sockets!$AO$24</definedName>
    <definedName name="PrivAdjRate17">Sockets!$AO$25</definedName>
    <definedName name="PrivAdjRate18">Sockets!$AO$26</definedName>
    <definedName name="PrivAdjRate19">Sockets!$AO$27</definedName>
    <definedName name="PrivAdjRate2">Sockets!$AO$10</definedName>
    <definedName name="PrivAdjRate20">Sockets!$AO$28</definedName>
    <definedName name="PrivAdjRate21">Sockets!$AO$29</definedName>
    <definedName name="PrivAdjRate22">Sockets!$AO$30</definedName>
    <definedName name="PrivAdjRate23">Sockets!$AO$31</definedName>
    <definedName name="PrivAdjRate24">Sockets!$AO$32</definedName>
    <definedName name="PrivAdjRate25">Sockets!$AO$33</definedName>
    <definedName name="PrivAdjRate26">Sockets!$AO$34</definedName>
    <definedName name="PrivAdjRate27">Sockets!$AO$35</definedName>
    <definedName name="PrivAdjRate28">Sockets!$AO$36</definedName>
    <definedName name="PrivAdjRate3">Sockets!$AO$11</definedName>
    <definedName name="PrivAdjRate4">Sockets!$AO$12</definedName>
    <definedName name="PrivAdjRate5">Sockets!$AO$13</definedName>
    <definedName name="PrivAdjRate6">Sockets!$AO$14</definedName>
    <definedName name="PrivAdjRate7">Sockets!$AO$15</definedName>
    <definedName name="PrivAdjRate8">Sockets!$AO$16</definedName>
    <definedName name="PrivAdjRate9">Sockets!$AO$17</definedName>
    <definedName name="Private_Room">Dropdowns!$C$10:$C$16</definedName>
    <definedName name="PrivNameComp1">Sockets!$AJ$9</definedName>
    <definedName name="PrivNameComp10">Sockets!$AJ$18</definedName>
    <definedName name="PrivNameComp11">Sockets!$AJ$19</definedName>
    <definedName name="PrivNameComp12">Sockets!$AJ$20</definedName>
    <definedName name="PrivNameComp13">Sockets!$AJ$21</definedName>
    <definedName name="PrivNameComp14">Sockets!$AJ$22</definedName>
    <definedName name="PrivNameComp15">Sockets!$AJ$23</definedName>
    <definedName name="PrivNameComp16">Sockets!$AJ$24</definedName>
    <definedName name="PrivNameComp17">Sockets!$AJ$25</definedName>
    <definedName name="PrivNameComp18">Sockets!$AJ$26</definedName>
    <definedName name="PrivNameComp19">Sockets!$AJ$27</definedName>
    <definedName name="PrivNameComp2">Sockets!$AJ$10</definedName>
    <definedName name="PrivNameComp20">Sockets!$AJ$28</definedName>
    <definedName name="PrivNameComp21">Sockets!$AJ$29</definedName>
    <definedName name="PrivNameComp22">Sockets!$AJ$30</definedName>
    <definedName name="PrivNameComp23">Sockets!$AJ$31</definedName>
    <definedName name="PrivNameComp24">Sockets!$AJ$32</definedName>
    <definedName name="PrivNameComp25">Sockets!$AJ$33</definedName>
    <definedName name="PrivNameComp26">Sockets!$AJ$34</definedName>
    <definedName name="PrivNameComp27">Sockets!$AJ$35</definedName>
    <definedName name="PrivNameComp28">Sockets!$AJ$36</definedName>
    <definedName name="PrivNameComp3">Sockets!$AJ$11</definedName>
    <definedName name="PrivNameComp4">Sockets!$AJ$12</definedName>
    <definedName name="PrivNameComp5">Sockets!$AJ$13</definedName>
    <definedName name="PrivNameComp6">Sockets!$AJ$14</definedName>
    <definedName name="PrivNameComp7">Sockets!$AJ$15</definedName>
    <definedName name="PrivNameComp8">Sockets!$AJ$16</definedName>
    <definedName name="PrivNameComp9">Sockets!$AJ$17</definedName>
    <definedName name="PrivRateNote1">Sockets!$AQ$9</definedName>
    <definedName name="PrivRateNote10">Sockets!$AQ$18</definedName>
    <definedName name="PrivRateNote11">Sockets!$AQ$19</definedName>
    <definedName name="PrivRateNote12">Sockets!$AQ$20</definedName>
    <definedName name="PrivRateNote13">Sockets!$AQ$21</definedName>
    <definedName name="PrivRateNote14">Sockets!$AQ$22</definedName>
    <definedName name="PrivRateNote15">Sockets!$AQ$23</definedName>
    <definedName name="PrivRateNote16">Sockets!$AQ$24</definedName>
    <definedName name="PrivRateNote17">Sockets!$AQ$25</definedName>
    <definedName name="PrivRateNote18">Sockets!$AQ$26</definedName>
    <definedName name="PrivRateNote19">Sockets!$AQ$27</definedName>
    <definedName name="PrivRateNote2">Sockets!$AQ$10</definedName>
    <definedName name="PrivRateNote20">Sockets!$AQ$28</definedName>
    <definedName name="PrivRateNote21">Sockets!$AQ$29</definedName>
    <definedName name="PrivRateNote22">Sockets!$AQ$30</definedName>
    <definedName name="PrivRateNote23">Sockets!$AQ$31</definedName>
    <definedName name="PrivRateNote24">Sockets!$AQ$32</definedName>
    <definedName name="PrivRateNote25">Sockets!$AQ$33</definedName>
    <definedName name="PrivRateNote26">Sockets!$AQ$34</definedName>
    <definedName name="PrivRateNote27">Sockets!$AQ$35</definedName>
    <definedName name="PrivRateNote28">Sockets!$AQ$36</definedName>
    <definedName name="PrivRateNote3">Sockets!$AQ$11</definedName>
    <definedName name="PrivRateNote4">Sockets!$AQ$12</definedName>
    <definedName name="PrivRateNote5">Sockets!$AQ$13</definedName>
    <definedName name="PrivRateNote6">Sockets!$AQ$14</definedName>
    <definedName name="PrivRateNote7">Sockets!$AQ$15</definedName>
    <definedName name="PrivRateNote8">Sockets!$AQ$16</definedName>
    <definedName name="PrivRateNote9">Sockets!$AQ$17</definedName>
    <definedName name="PrivRoomType1">Sockets!$AL$9</definedName>
    <definedName name="PrivRoomType10">Sockets!$AL$18</definedName>
    <definedName name="PrivRoomType11">Sockets!$AL$19</definedName>
    <definedName name="PrivRoomType12">Sockets!$AL$20</definedName>
    <definedName name="PrivRoomType13">Sockets!$AL$21</definedName>
    <definedName name="PrivRoomType14">Sockets!$AL$22</definedName>
    <definedName name="PrivRoomType15">Sockets!$AL$23</definedName>
    <definedName name="PrivRoomType16">Sockets!$AL$24</definedName>
    <definedName name="PrivRoomType17">Sockets!$AL$25</definedName>
    <definedName name="PrivRoomType18">Sockets!$AL$26</definedName>
    <definedName name="PrivRoomType19">Sockets!$AL$27</definedName>
    <definedName name="PrivRoomType2">Sockets!$AL$10</definedName>
    <definedName name="PrivRoomType20">Sockets!$AL$28</definedName>
    <definedName name="PrivRoomType21">Sockets!$AL$29</definedName>
    <definedName name="PrivRoomType22">Sockets!$AL$30</definedName>
    <definedName name="PrivRoomType23">Sockets!$AL$31</definedName>
    <definedName name="PrivRoomType24">Sockets!$AL$32</definedName>
    <definedName name="PrivRoomType25">Sockets!$AL$33</definedName>
    <definedName name="PrivRoomType26">Sockets!$AL$34</definedName>
    <definedName name="PrivRoomType27">Sockets!$AL$35</definedName>
    <definedName name="PrivRoomType28">Sockets!$AL$36</definedName>
    <definedName name="PrivRoomType3">Sockets!$AL$11</definedName>
    <definedName name="PrivRoomType4">Sockets!$AL$12</definedName>
    <definedName name="PrivRoomType5">Sockets!$AL$13</definedName>
    <definedName name="PrivRoomType6">Sockets!$AL$14</definedName>
    <definedName name="PrivRoomType7">Sockets!$AL$15</definedName>
    <definedName name="PrivRoomType8">Sockets!$AL$16</definedName>
    <definedName name="PrivRoomType9">Sockets!$AL$17</definedName>
    <definedName name="PrivTtlAdj1">Sockets!$AP$9</definedName>
    <definedName name="PrivTtlAdj10">Sockets!$AP$18</definedName>
    <definedName name="PrivTtlAdj11">Sockets!$AP$19</definedName>
    <definedName name="PrivTtlAdj12">Sockets!$AP$20</definedName>
    <definedName name="PrivTtlAdj13">Sockets!$AP$21</definedName>
    <definedName name="PrivTtlAdj14">Sockets!$AP$22</definedName>
    <definedName name="PrivTtlAdj15">Sockets!$AP$23</definedName>
    <definedName name="PrivTtlAdj16">Sockets!$AP$24</definedName>
    <definedName name="PrivTtlAdj17">Sockets!$AP$25</definedName>
    <definedName name="PrivTtlAdj18">Sockets!$AP$26</definedName>
    <definedName name="PrivTtlAdj19">Sockets!$AP$27</definedName>
    <definedName name="PrivTtlAdj2">Sockets!$AP$10</definedName>
    <definedName name="PrivTtlAdj20">Sockets!$AP$28</definedName>
    <definedName name="PrivTtlAdj21">Sockets!$AP$29</definedName>
    <definedName name="PrivTtlAdj22">Sockets!$AP$30</definedName>
    <definedName name="PrivTtlAdj23">Sockets!$AP$31</definedName>
    <definedName name="PrivTtlAdj24">Sockets!$AP$32</definedName>
    <definedName name="PrivTtlAdj25">Sockets!$AP$33</definedName>
    <definedName name="PrivTtlAdj26">Sockets!$AP$34</definedName>
    <definedName name="PrivTtlAdj27">Sockets!$AP$35</definedName>
    <definedName name="PrivTtlAdj28">Sockets!$AP$36</definedName>
    <definedName name="PrivTtlAdj3">Sockets!$AP$11</definedName>
    <definedName name="PrivTtlAdj4">Sockets!$AP$12</definedName>
    <definedName name="PrivTtlAdj5">Sockets!$AP$13</definedName>
    <definedName name="PrivTtlAdj6">Sockets!$AP$14</definedName>
    <definedName name="PrivTtlAdj7">Sockets!$AP$15</definedName>
    <definedName name="PrivTtlAdj8">Sockets!$AP$16</definedName>
    <definedName name="PrivTtlAdj9">Sockets!$AP$17</definedName>
    <definedName name="PrivUnAdjRate1">Sockets!$AN$9</definedName>
    <definedName name="PrivUnAdjRate10">Sockets!$AN$18</definedName>
    <definedName name="PrivUnAdjRate11">Sockets!$AN$19</definedName>
    <definedName name="PrivUnAdjRate12">Sockets!$AN$20</definedName>
    <definedName name="PrivUnAdjRate13">Sockets!$AN$21</definedName>
    <definedName name="PrivUnAdjRate14">Sockets!$AN$22</definedName>
    <definedName name="PrivUnAdjRate15">Sockets!$AN$23</definedName>
    <definedName name="PrivUnAdjRate16">Sockets!$AN$24</definedName>
    <definedName name="PrivUnAdjRate17">Sockets!$AN$25</definedName>
    <definedName name="PrivUnAdjRate18">Sockets!$AN$26</definedName>
    <definedName name="PrivUnAdjRate19">Sockets!$AN$27</definedName>
    <definedName name="PrivUnAdjRate2">Sockets!$AN$10</definedName>
    <definedName name="PrivUnAdjRate20">Sockets!$AN$28</definedName>
    <definedName name="PrivUnAdjRate21">Sockets!$AN$29</definedName>
    <definedName name="PrivUnAdjRate22">Sockets!$AN$30</definedName>
    <definedName name="PrivUnAdjRate23">Sockets!$AN$31</definedName>
    <definedName name="PrivUnAdjRate24">Sockets!$AN$32</definedName>
    <definedName name="PrivUnAdjRate25">Sockets!$AN$33</definedName>
    <definedName name="PrivUnAdjRate26">Sockets!$AN$34</definedName>
    <definedName name="PrivUnAdjRate27">Sockets!$AN$35</definedName>
    <definedName name="PrivUnAdjRate28">Sockets!$AN$36</definedName>
    <definedName name="PrivUnAdjRate3">Sockets!$AN$11</definedName>
    <definedName name="PrivUnAdjRate4">Sockets!$AN$12</definedName>
    <definedName name="PrivUnAdjRate5">Sockets!$AN$13</definedName>
    <definedName name="PrivUnAdjRate6">Sockets!$AN$14</definedName>
    <definedName name="PrivUnAdjRate7">Sockets!$AN$15</definedName>
    <definedName name="PrivUnAdjRate8">Sockets!$AN$16</definedName>
    <definedName name="PrivUnAdjRate9">Sockets!$AN$17</definedName>
    <definedName name="PrivUniBds1">Sockets!$AM$9</definedName>
    <definedName name="PrivUniBds10">Sockets!$AM$18</definedName>
    <definedName name="PrivUniBds11">Sockets!$AM$19</definedName>
    <definedName name="PrivUniBds12">Sockets!$AM$20</definedName>
    <definedName name="PrivUniBds13">Sockets!$AM$21</definedName>
    <definedName name="PrivUniBds14">Sockets!$AM$22</definedName>
    <definedName name="PrivUniBds15">Sockets!$AM$23</definedName>
    <definedName name="PrivUniBds16">Sockets!$AM$24</definedName>
    <definedName name="PrivUniBds17">Sockets!$AM$25</definedName>
    <definedName name="PrivUniBds18">Sockets!$AM$26</definedName>
    <definedName name="PrivUniBds19">Sockets!$AM$27</definedName>
    <definedName name="PrivUniBds2">Sockets!$AM$10</definedName>
    <definedName name="PrivUniBds20">Sockets!$AM$28</definedName>
    <definedName name="PrivUniBds21">Sockets!$AM$29</definedName>
    <definedName name="PrivUniBds22">Sockets!$AM$30</definedName>
    <definedName name="PrivUniBds23">Sockets!$AM$31</definedName>
    <definedName name="PrivUniBds24">Sockets!$AM$32</definedName>
    <definedName name="PrivUniBds25">Sockets!$AM$33</definedName>
    <definedName name="PrivUniBds26">Sockets!$AM$34</definedName>
    <definedName name="PrivUniBds27">Sockets!$AM$35</definedName>
    <definedName name="PrivUniBds28">Sockets!$AM$36</definedName>
    <definedName name="PrivUniBds3">Sockets!$AM$11</definedName>
    <definedName name="PrivUniBds4">Sockets!$AM$12</definedName>
    <definedName name="PrivUniBds5">Sockets!$AM$13</definedName>
    <definedName name="PrivUniBds6">Sockets!$AM$14</definedName>
    <definedName name="PrivUniBds7">Sockets!$AM$15</definedName>
    <definedName name="PrivUniBds8">Sockets!$AM$16</definedName>
    <definedName name="PrivUniBds9">Sockets!$AM$17</definedName>
    <definedName name="PrivUnitOfComp1">Sockets!$AK$9</definedName>
    <definedName name="PrivUnitOfComp10">Sockets!$AK$18</definedName>
    <definedName name="PrivUnitOfComp11">Sockets!$AK$19</definedName>
    <definedName name="PrivUnitOfComp12">Sockets!$AK$20</definedName>
    <definedName name="PrivUnitOfComp13">Sockets!$AK$21</definedName>
    <definedName name="PrivUnitOfComp14">Sockets!$AK$22</definedName>
    <definedName name="PrivUnitOfComp15">Sockets!$AK$23</definedName>
    <definedName name="PrivUnitOfComp16">Sockets!$AK$24</definedName>
    <definedName name="PrivUnitOfComp17">Sockets!$AK$25</definedName>
    <definedName name="PrivUnitOfComp18">Sockets!$AK$26</definedName>
    <definedName name="PrivUnitOfComp19">Sockets!$AK$27</definedName>
    <definedName name="PrivUnitOfComp2">Sockets!$AK$10</definedName>
    <definedName name="PrivUnitOfComp20">Sockets!$AK$28</definedName>
    <definedName name="PrivUnitOfComp21">Sockets!$AK$29</definedName>
    <definedName name="PrivUnitOfComp22">Sockets!$AK$30</definedName>
    <definedName name="PrivUnitOfComp23">Sockets!$AK$31</definedName>
    <definedName name="PrivUnitOfComp24">Sockets!$AK$32</definedName>
    <definedName name="PrivUnitOfComp25">Sockets!$AK$33</definedName>
    <definedName name="PrivUnitOfComp26">Sockets!$AK$34</definedName>
    <definedName name="PrivUnitOfComp27">Sockets!$AK$35</definedName>
    <definedName name="PrivUnitOfComp28">Sockets!$AK$36</definedName>
    <definedName name="PrivUnitOfComp3">Sockets!$AK$11</definedName>
    <definedName name="PrivUnitOfComp4">Sockets!$AK$12</definedName>
    <definedName name="PrivUnitOfComp5">Sockets!$AK$13</definedName>
    <definedName name="PrivUnitOfComp6">Sockets!$AK$14</definedName>
    <definedName name="PrivUnitOfComp7">Sockets!$AK$15</definedName>
    <definedName name="PrivUnitOfComp8">Sockets!$AK$16</definedName>
    <definedName name="PrivUnitOfComp9">Sockets!$AK$17</definedName>
    <definedName name="PrivUniType1">Sockets!$AI$9</definedName>
    <definedName name="PrivUniType10">Sockets!$AI$18</definedName>
    <definedName name="PrivUniType11">Sockets!$AI$19</definedName>
    <definedName name="PrivUniType12">Sockets!$AI$20</definedName>
    <definedName name="PrivUniType13">Sockets!$AI$21</definedName>
    <definedName name="PrivUniType14">Sockets!$AI$22</definedName>
    <definedName name="PrivUniType15">Sockets!$AI$23</definedName>
    <definedName name="PrivUniType16">Sockets!$AI$24</definedName>
    <definedName name="PrivUniType17">Sockets!$AI$25</definedName>
    <definedName name="PrivUniType18">Sockets!$AI$26</definedName>
    <definedName name="PrivUniType19">Sockets!$AI$27</definedName>
    <definedName name="PrivUniType2">Sockets!$AI$10</definedName>
    <definedName name="PrivUniType20">Sockets!$AI$28</definedName>
    <definedName name="PrivUniType21">Sockets!$AI$29</definedName>
    <definedName name="PrivUniType22">Sockets!$AI$30</definedName>
    <definedName name="PrivUniType23">Sockets!$AI$31</definedName>
    <definedName name="PrivUniType24">Sockets!$AI$32</definedName>
    <definedName name="PrivUniType25">Sockets!$AI$33</definedName>
    <definedName name="PrivUniType26">Sockets!$AI$34</definedName>
    <definedName name="PrivUniType27">Sockets!$AI$35</definedName>
    <definedName name="PrivUniType28">Sockets!$AI$36</definedName>
    <definedName name="PrivUniType3">Sockets!$AI$11</definedName>
    <definedName name="PrivUniType4">Sockets!$AI$12</definedName>
    <definedName name="PrivUniType5">Sockets!$AI$13</definedName>
    <definedName name="PrivUniType6">Sockets!$AI$14</definedName>
    <definedName name="PrivUniType7">Sockets!$AI$15</definedName>
    <definedName name="PrivUniType8">Sockets!$AI$16</definedName>
    <definedName name="PrivUniType9">Sockets!$AI$17</definedName>
    <definedName name="ProjArms">Sockets!$H$16</definedName>
    <definedName name="ProjCity">Sockets!$F$5</definedName>
    <definedName name="ProjectUnitType">Dropdowns!$O$3:$O$15</definedName>
    <definedName name="ProjName">Sockets!$F$3</definedName>
    <definedName name="ProjPurPrice">Sockets!$H$18</definedName>
    <definedName name="ProjSalDate">Sockets!$H$17</definedName>
    <definedName name="ProjSold">Sockets!$H$15</definedName>
    <definedName name="ProjStAdd">Sockets!$F$4</definedName>
    <definedName name="ProjState">Sockets!$F$6</definedName>
    <definedName name="ProjUniType">Sockets!$AI$9:$AI$36</definedName>
    <definedName name="ProRepairAmt">Sockets!$F$26</definedName>
    <definedName name="PubMaidRate">Sockets!$AE$7</definedName>
    <definedName name="ReconcileA">Sockets!$BZ$36</definedName>
    <definedName name="ReconcileA1">Sockets!$CA$36</definedName>
    <definedName name="ReconcileA2">Sockets!$CB$36</definedName>
    <definedName name="ReconcileA3">Sockets!$CC$36</definedName>
    <definedName name="ReconcileA4">Sockets!$CD$36</definedName>
    <definedName name="ReconcileA5">Sockets!$CG$36</definedName>
    <definedName name="ReconcileA6">Sockets!$CH$36</definedName>
    <definedName name="ReconcileA7">Sockets!$CI$36</definedName>
    <definedName name="ReconcileB">Sockets!$BZ$37</definedName>
    <definedName name="ReconcileB1">Sockets!$CA$37</definedName>
    <definedName name="ReconcileB2">Sockets!$CB$37</definedName>
    <definedName name="ReconcileB3">Sockets!$CC$37</definedName>
    <definedName name="ReconcileB4">Sockets!$CD$37</definedName>
    <definedName name="ReconcileB5">Sockets!$CG$37</definedName>
    <definedName name="ReconcileB6">Sockets!$CH$37</definedName>
    <definedName name="ReconcileB7">Sockets!$CI$37</definedName>
    <definedName name="ReconcileC">Sockets!$BZ$38</definedName>
    <definedName name="ReconcileC1">Sockets!$CA$38</definedName>
    <definedName name="ReconcileC2">Sockets!$CB$38</definedName>
    <definedName name="ReconcileC3">Sockets!$CC$38</definedName>
    <definedName name="ReconcileC4">Sockets!$CD$38</definedName>
    <definedName name="ReconcileC5">Sockets!$CG$38</definedName>
    <definedName name="ReconcileC6">Sockets!$CH$38</definedName>
    <definedName name="ReconcileC7">Sockets!$CI$38</definedName>
    <definedName name="ReconcileD">Sockets!$BZ$39</definedName>
    <definedName name="ReconcileD1">Sockets!$CA$39</definedName>
    <definedName name="ReconcileD2">Sockets!$CB$39</definedName>
    <definedName name="ReconcileD3">Sockets!$CC$39</definedName>
    <definedName name="ReconcileD4">Sockets!$CD$39</definedName>
    <definedName name="ReconcileD5">Sockets!$CG$39</definedName>
    <definedName name="ReconcileD6">Sockets!$CH$39</definedName>
    <definedName name="ReconcileD7">Sockets!$CI$39</definedName>
    <definedName name="ReconcileE">Sockets!$BZ$40</definedName>
    <definedName name="ReconcileE1">Sockets!$CA$40</definedName>
    <definedName name="ReconcileE2">Sockets!$CB$40</definedName>
    <definedName name="ReconcileE3">Sockets!$CC$40</definedName>
    <definedName name="ReconcileE4">Sockets!$CD$40</definedName>
    <definedName name="ReconcileE5">Sockets!$CG$40</definedName>
    <definedName name="ReconcileE6">Sockets!$CH$40</definedName>
    <definedName name="ReconcileE7">Sockets!$CI$40</definedName>
    <definedName name="ReconcileF">Sockets!$BZ$41</definedName>
    <definedName name="ReconcileF1">Sockets!$CA$41</definedName>
    <definedName name="ReconcileF2">Sockets!$CB$41</definedName>
    <definedName name="ReconcileF3">Sockets!$CC$41</definedName>
    <definedName name="ReconcileF4">Sockets!$CD$41</definedName>
    <definedName name="ReconcileF5">Sockets!$CG$41</definedName>
    <definedName name="ReconcileF6">Sockets!$CH$41</definedName>
    <definedName name="ReconcileF7">Sockets!$CI$41</definedName>
    <definedName name="ReconcileG">Sockets!$BZ$42</definedName>
    <definedName name="ReconcileG1">Sockets!$CA$42</definedName>
    <definedName name="ReconcileG2">Sockets!$CB$42</definedName>
    <definedName name="ReconcileG3">Sockets!$CC$42</definedName>
    <definedName name="ReconcileG4">Sockets!$CD$42</definedName>
    <definedName name="ReconcileG5">Sockets!$CG$42</definedName>
    <definedName name="ReconcileG6">Sockets!$CH$42</definedName>
    <definedName name="ReconcileG7">Sockets!$CI$42</definedName>
    <definedName name="ReconcileH">Sockets!$BZ$43</definedName>
    <definedName name="ReconcileH1">Sockets!$CA$43</definedName>
    <definedName name="ReconcileH2">Sockets!$CB$43</definedName>
    <definedName name="ReconcileH3">Sockets!$CC$43</definedName>
    <definedName name="ReconcileH4">Sockets!$CD$43</definedName>
    <definedName name="ReconcileH5">Sockets!$CG$43</definedName>
    <definedName name="ReconcileH6">Sockets!$CH$43</definedName>
    <definedName name="ReconcileH7">Sockets!$CI$43</definedName>
    <definedName name="ReconcileI">Sockets!$BZ$44</definedName>
    <definedName name="ReconcileI1">Sockets!$CA$44</definedName>
    <definedName name="ReconcileI2">Sockets!$CB$44</definedName>
    <definedName name="ReconcileI3">Sockets!$CC$44</definedName>
    <definedName name="ReconcileI4">Sockets!$CD$44</definedName>
    <definedName name="ReconcileI5">Sockets!$CG$44</definedName>
    <definedName name="ReconcileI6">Sockets!$CH$44</definedName>
    <definedName name="ReconcileI7">Sockets!$CI$44</definedName>
    <definedName name="ReconcileJ">Sockets!$BZ$45</definedName>
    <definedName name="ReconcileJ1">Sockets!$CA$45</definedName>
    <definedName name="ReconcileJ2">Sockets!$CB$45</definedName>
    <definedName name="ReconcileJ3">Sockets!$CC$45</definedName>
    <definedName name="ReconcileJ4">Sockets!$CD$45</definedName>
    <definedName name="ReconcileJ5">Sockets!$CG$45</definedName>
    <definedName name="ReconcileJ6">Sockets!$CH$45</definedName>
    <definedName name="ReconcileJ7">Sockets!$CI$45</definedName>
    <definedName name="ReconcileK">Sockets!$BZ$46</definedName>
    <definedName name="ReconcileK1">Sockets!$CA$46</definedName>
    <definedName name="ReconcileK2">Sockets!$CB$46</definedName>
    <definedName name="ReconcileK3">Sockets!$CC$46</definedName>
    <definedName name="ReconcileK4">Sockets!$CD$46</definedName>
    <definedName name="ReconcileK5">Sockets!$CG$46</definedName>
    <definedName name="ReconcileK6">Sockets!$CH$46</definedName>
    <definedName name="ReconcileK7">Sockets!$CI$46</definedName>
    <definedName name="RemEconLife">Sockets!$F$25</definedName>
    <definedName name="RentCompName">Sockets!$AJ$9:$AJ$36</definedName>
    <definedName name="RentRest">Sockets!$H$6</definedName>
    <definedName name="RentUOC1">Sockets!$AA$5</definedName>
    <definedName name="RentUOC10">Sockets!$AA$14</definedName>
    <definedName name="RentUOC11">Sockets!$AA$15</definedName>
    <definedName name="RentUOC12">Sockets!$AA$16</definedName>
    <definedName name="RentUOC2">Sockets!$AA$6</definedName>
    <definedName name="RentUOC3">Sockets!$AA$7</definedName>
    <definedName name="RentUOC4">Sockets!$AA$8</definedName>
    <definedName name="RentUOC5">Sockets!$AA$9</definedName>
    <definedName name="RentUOC6">Sockets!$AA$10</definedName>
    <definedName name="RentUOC7">Sockets!$AA$11</definedName>
    <definedName name="RentUOC8">Sockets!$AA$12</definedName>
    <definedName name="RentUOC9">Sockets!$AA$13</definedName>
    <definedName name="ResRev1">Sockets!$BG$19</definedName>
    <definedName name="ResRev2">Sockets!$BI$19</definedName>
    <definedName name="ResRev3">Sockets!$BK$19</definedName>
    <definedName name="ResRev4">Sockets!$BM$19</definedName>
    <definedName name="ResRev5">Sockets!$BS$19</definedName>
    <definedName name="ResRev6">Sockets!$BU$19</definedName>
    <definedName name="ResRev7">Sockets!$BW$19</definedName>
    <definedName name="ResRev8">Sockets!$BO$19</definedName>
    <definedName name="ResRev9">Sockets!$BQ$19</definedName>
    <definedName name="REVEGI1">Sockets!$BG$30</definedName>
    <definedName name="REVEGI2">Sockets!$BI$30</definedName>
    <definedName name="REVEGI3">Sockets!$BK$30</definedName>
    <definedName name="REVEGI4">Sockets!$BM$30</definedName>
    <definedName name="REVEGI5">Sockets!$BS$30</definedName>
    <definedName name="REVEGI6">Sockets!$BU$30</definedName>
    <definedName name="REVEGI7">Sockets!$BW$30</definedName>
    <definedName name="REVEGI8">Sockets!$BO$30</definedName>
    <definedName name="REVEGI9">Sockets!$BQ$30</definedName>
    <definedName name="RmType1">Sockets!$T$5</definedName>
    <definedName name="RmType10">Sockets!$T$14</definedName>
    <definedName name="RmType11">Sockets!$T$15</definedName>
    <definedName name="RmType12">Sockets!$T$16</definedName>
    <definedName name="RmType2">Sockets!$T$6</definedName>
    <definedName name="RmType3">Sockets!$T$7</definedName>
    <definedName name="RmType4">Sockets!$T$8</definedName>
    <definedName name="RmType5">Sockets!$T$9</definedName>
    <definedName name="RmType6">Sockets!$T$10</definedName>
    <definedName name="RmType7">Sockets!$T$11</definedName>
    <definedName name="RmType8">Sockets!$T$12</definedName>
    <definedName name="RmType9">Sockets!$T$13</definedName>
    <definedName name="RugRateDate">Sockets!$AG$4</definedName>
    <definedName name="Sale_Income">Dropdowns!$G$12:$G$15</definedName>
    <definedName name="SalesTable">Sockets!$DQ$3:$EP$34</definedName>
    <definedName name="SalesVal">Sockets!$F$23</definedName>
    <definedName name="Semi_Private">Dropdowns!$E$12:$E$15</definedName>
    <definedName name="Semi_Private_Room">Dropdowns!$C$19:$C$25</definedName>
    <definedName name="Shared_Unit">Dropdowns!$E$18:$E$21</definedName>
    <definedName name="SNF">Dropdowns!$C$3:$C$7</definedName>
    <definedName name="SNFRevIns1">Sockets!$BG$8</definedName>
    <definedName name="SNFRevIns2">Sockets!$BI$8</definedName>
    <definedName name="SNFRevIns3">Sockets!$BK$8</definedName>
    <definedName name="SNFRevIns4">Sockets!$BM$8</definedName>
    <definedName name="SNFRevIns5">Sockets!$BS$8</definedName>
    <definedName name="SNFRevIns6">Sockets!$BU$8</definedName>
    <definedName name="SNFRevIns7">Sockets!$BW$8</definedName>
    <definedName name="SNFRevIns8">Sockets!$BO$8</definedName>
    <definedName name="SNFRevIns9">Sockets!$BQ$8</definedName>
    <definedName name="SNFRevInsDys1">Sockets!$BH$8</definedName>
    <definedName name="SNFRevInsDys2">Sockets!$BJ$8</definedName>
    <definedName name="SNFRevInsDys3">Sockets!$BL$8</definedName>
    <definedName name="SNFRevInsDys4">Sockets!$BN$8</definedName>
    <definedName name="SNFRevInsDys5">Sockets!$BT$8</definedName>
    <definedName name="SNFRevInsDys6">Sockets!$BV$8</definedName>
    <definedName name="SNFRevInsDys7">Sockets!$BX$8</definedName>
    <definedName name="SNFRevInsDys8">Sockets!$BP$8</definedName>
    <definedName name="SNFRevInsDys9">Sockets!$BR$8</definedName>
    <definedName name="SNFRevMAid1">Sockets!$BG$6</definedName>
    <definedName name="SNFRevMAid2">Sockets!$BI$6</definedName>
    <definedName name="SNFRevMAid3">Sockets!$BK$6</definedName>
    <definedName name="SNFRevMAid4">Sockets!$BM$6</definedName>
    <definedName name="SNFRevMAid5">Sockets!$BS$6</definedName>
    <definedName name="SNFRevMAid6">Sockets!$BU$6</definedName>
    <definedName name="SNFRevMAid7">Sockets!$BW$6</definedName>
    <definedName name="SNFRevMAid8">Sockets!$BO$6</definedName>
    <definedName name="SNFRevMAid9">Sockets!$BQ$6</definedName>
    <definedName name="SNFRevMAidDys1">Sockets!$BH$6</definedName>
    <definedName name="SNFRevMAidDys2">Sockets!$BJ$6</definedName>
    <definedName name="SNFRevMAidDys3">Sockets!$BL$6</definedName>
    <definedName name="SNFRevMAidDys4">Sockets!$BN$6</definedName>
    <definedName name="SNFRevMAidDys5">Sockets!$BT$6</definedName>
    <definedName name="SNFRevMAidDys6">Sockets!$BV$6</definedName>
    <definedName name="SNFRevMAidDys7">Sockets!$BX$6</definedName>
    <definedName name="SNFRevMAidDys8">Sockets!$BP$6</definedName>
    <definedName name="SNFRevMAidDys9">Sockets!$BR$6</definedName>
    <definedName name="SNFRevMCare1">Sockets!$BG$7</definedName>
    <definedName name="SNFRevMCare2">Sockets!$BI$7</definedName>
    <definedName name="SNFRevMCare3">Sockets!$BK$7</definedName>
    <definedName name="SNFRevMCare4">Sockets!$BM$7</definedName>
    <definedName name="SNFRevMCare5">Sockets!$BS$7</definedName>
    <definedName name="SNFRevMCare6">Sockets!$BU$7</definedName>
    <definedName name="SNFRevMCare7">Sockets!$BW$7</definedName>
    <definedName name="SNFRevMCare8">Sockets!$BO$7</definedName>
    <definedName name="SNFRevMCare9">Sockets!$BQ$7</definedName>
    <definedName name="SNFRevMCareDys1">Sockets!$BH$7</definedName>
    <definedName name="SNFRevMCareDys2">Sockets!$BJ$7</definedName>
    <definedName name="SNFRevMCareDys3">Sockets!$BL$7</definedName>
    <definedName name="SNFRevMCareDys4">Sockets!$BN$7</definedName>
    <definedName name="SNFRevMCareDys5">Sockets!$BT$7</definedName>
    <definedName name="SNFRevMCareDys6">Sockets!$BV$7</definedName>
    <definedName name="SNFRevMCareDys7">Sockets!$BX$7</definedName>
    <definedName name="SNFRevMCareDys8">Sockets!$BP$7</definedName>
    <definedName name="SNFRevMCareDys9">Sockets!$BR$7</definedName>
    <definedName name="SNFRevOth1">Sockets!$BG$10</definedName>
    <definedName name="SNFRevOth2">Sockets!$BI$10</definedName>
    <definedName name="SNFRevOth3">Sockets!$BK$10</definedName>
    <definedName name="SNFRevOth4">Sockets!$BM$10</definedName>
    <definedName name="SNFRevOth5">Sockets!$BS$10</definedName>
    <definedName name="SNFRevOth6">Sockets!$BU$10</definedName>
    <definedName name="SNFRevOth7">Sockets!$BW$10</definedName>
    <definedName name="SNFRevOth8">Sockets!$BO$10</definedName>
    <definedName name="SNFRevOth9">Sockets!$BQ$10</definedName>
    <definedName name="SNFRevOthDys1">Sockets!$BH$10</definedName>
    <definedName name="SNFRevOthDys2">Sockets!$BJ$10</definedName>
    <definedName name="SNFRevOthDys3">Sockets!$BL$10</definedName>
    <definedName name="SNFRevOthDys4">Sockets!$BN$10</definedName>
    <definedName name="SNFRevOthDys5">Sockets!$BT$10</definedName>
    <definedName name="SNFRevOthDys6">Sockets!$BV$10</definedName>
    <definedName name="SNFRevOthDys7">Sockets!$BX$10</definedName>
    <definedName name="SNFRevOthDys8">Sockets!$BP$10</definedName>
    <definedName name="SNFRevOthDys9">Sockets!$BR$10</definedName>
    <definedName name="SNFRevPriv1">Sockets!$BG$5</definedName>
    <definedName name="SNFRevPriv2">Sockets!$BI$5</definedName>
    <definedName name="SNFRevPriv3">Sockets!$BK$5</definedName>
    <definedName name="SNFRevPriv4">Sockets!$BM$5</definedName>
    <definedName name="SNFRevPriv5">Sockets!$BS$5</definedName>
    <definedName name="SNFRevPriv6">Sockets!$BU$5</definedName>
    <definedName name="SNFRevPriv7">Sockets!$BW$5</definedName>
    <definedName name="SNFRevPriv8">Sockets!$BO$5</definedName>
    <definedName name="SNFRevPriv9">Sockets!$BQ$5</definedName>
    <definedName name="SNFRevPrivDys1">Sockets!$BH$5</definedName>
    <definedName name="SNFRevPrivDys2">Sockets!$BJ$5</definedName>
    <definedName name="SNFRevPrivDys3">Sockets!$BL$5</definedName>
    <definedName name="SNFRevPrivDys4">Sockets!$BN$5</definedName>
    <definedName name="SNFRevPrivDys5">Sockets!$BT$5</definedName>
    <definedName name="SNFRevPrivDys6">Sockets!$BV$5</definedName>
    <definedName name="SNFRevPrivDys7">Sockets!$BX$5</definedName>
    <definedName name="SNFRevPrivDys8">Sockets!$BP$5</definedName>
    <definedName name="SNFRevPrivDys9">Sockets!$BR$5</definedName>
    <definedName name="SNFRevVA1">Sockets!$BG$9</definedName>
    <definedName name="SNFRevVA2">Sockets!$BI$9</definedName>
    <definedName name="SNFRevVA3">Sockets!$BK$9</definedName>
    <definedName name="SNFRevVA4">Sockets!$BM$9</definedName>
    <definedName name="SNFRevVA5">Sockets!$BS$9</definedName>
    <definedName name="SNFRevVA6">Sockets!$BU$9</definedName>
    <definedName name="SNFRevVA7">Sockets!$BW$9</definedName>
    <definedName name="SNFRevVA8">Sockets!$BO$9</definedName>
    <definedName name="SNFRevVA9">Sockets!$BQ$9</definedName>
    <definedName name="SNFRevVADys1">Sockets!$BH$9</definedName>
    <definedName name="SNFRevVADys2">Sockets!$BJ$9</definedName>
    <definedName name="SNFRevVADys3">Sockets!$BL$9</definedName>
    <definedName name="SNFRevVADys4">Sockets!$BN$9</definedName>
    <definedName name="SNFRevVADys5">Sockets!$BT$9</definedName>
    <definedName name="SNFRevVADys6">Sockets!$BV$9</definedName>
    <definedName name="SNFRevVADys7">Sockets!$BX$9</definedName>
    <definedName name="SNFRevVADys8">Sockets!$BP$9</definedName>
    <definedName name="SNFRevVADys9">Sockets!$BR$9</definedName>
    <definedName name="Stabilized">Dropdowns!$E$42:$E$44</definedName>
    <definedName name="Star">Sockets!$F$30</definedName>
    <definedName name="State">Dropdowns!$AB$3:$AB$53</definedName>
    <definedName name="Studio">Dropdowns!$E$24:$E$27</definedName>
    <definedName name="Surveyed_by">Dropdowns!$I$28:$I$31</definedName>
    <definedName name="TaxesSpec">Sockets!$H$10</definedName>
    <definedName name="TotalUnits">Sockets!$V$17</definedName>
    <definedName name="TotBeds1">Dropdowns!$W$3</definedName>
    <definedName name="TotBeds10">Dropdowns!$W$12</definedName>
    <definedName name="TotBeds11">Dropdowns!$W$13</definedName>
    <definedName name="TotBeds12">Dropdowns!$W$14</definedName>
    <definedName name="TotBeds2">Dropdowns!$W$4</definedName>
    <definedName name="TotBeds3">Dropdowns!$W$5</definedName>
    <definedName name="TotBeds4">Dropdowns!$W$6</definedName>
    <definedName name="TotBeds5">Dropdowns!$W$7</definedName>
    <definedName name="TotBeds6">Dropdowns!$W$8</definedName>
    <definedName name="TotBeds7">Dropdowns!$W$9</definedName>
    <definedName name="TotBeds8">Dropdowns!$W$10</definedName>
    <definedName name="TotBeds9">Dropdowns!$W$11</definedName>
    <definedName name="TotDays1">Sockets!$BG$19</definedName>
    <definedName name="TotDays2">Sockets!$BJ$19</definedName>
    <definedName name="TotDays3">Sockets!$BL$19</definedName>
    <definedName name="TotDays4">Sockets!$BN$19</definedName>
    <definedName name="TotDays5">Sockets!$BT$19</definedName>
    <definedName name="TotDays6">Sockets!$BV$19</definedName>
    <definedName name="TotDays7">Sockets!$BX$19</definedName>
    <definedName name="TotDays8">Sockets!$BP$19</definedName>
    <definedName name="TotDays9">Sockets!$BR$19</definedName>
    <definedName name="TotExp1">Sockets!$CA$25</definedName>
    <definedName name="TotExp2">Sockets!$CB$25</definedName>
    <definedName name="TotExp3">Sockets!$CC$25</definedName>
    <definedName name="TotExp4">Sockets!$CD$25</definedName>
    <definedName name="tOTeXP5">Sockets!$CG$25</definedName>
    <definedName name="TotExp6">Sockets!$CH$25</definedName>
    <definedName name="TotExp7">Sockets!$CI$25</definedName>
    <definedName name="TotExp9">Sockets!$CF$25</definedName>
    <definedName name="TotRev1">Sockets!$CA$29</definedName>
    <definedName name="TotRev2">Sockets!$CB$29</definedName>
    <definedName name="TotRev3">Sockets!$CC$29</definedName>
    <definedName name="TotRev4">Sockets!$CD$29</definedName>
    <definedName name="TotRev5">Sockets!$CG$29</definedName>
    <definedName name="TotRev6">Sockets!$CH$29</definedName>
    <definedName name="TotRev7">Sockets!$CI$29</definedName>
    <definedName name="Two_Bedroom">Dropdowns!$E$36:$E$39</definedName>
    <definedName name="Type_of_NOI">Dropdowns!$G$35:$G$37</definedName>
    <definedName name="UnAdd1">Sockets!$EK$5</definedName>
    <definedName name="UnAdd10">Sockets!$EK$14</definedName>
    <definedName name="UnAdd11">Sockets!$EK$15</definedName>
    <definedName name="UnAdd12">Sockets!$EK$16</definedName>
    <definedName name="UnAdd13">Sockets!$EK$17</definedName>
    <definedName name="UnAdd14">Sockets!$EK$18</definedName>
    <definedName name="UnAdd15">Sockets!$EK$19</definedName>
    <definedName name="UnAdd16">Sockets!$EK$20</definedName>
    <definedName name="UnAdd17">Sockets!$EK$21</definedName>
    <definedName name="UnAdd18">Sockets!$EK$22</definedName>
    <definedName name="UnAdd19">Sockets!$EK$23</definedName>
    <definedName name="UnAdd2">Sockets!$EK$6</definedName>
    <definedName name="UnAdd20">Sockets!$EK$24</definedName>
    <definedName name="UnAdd21">Sockets!$EK$25</definedName>
    <definedName name="UnAdd22">Sockets!$EK$26</definedName>
    <definedName name="UnAdd23">Sockets!$EK$27</definedName>
    <definedName name="UnAdd24">Sockets!$EK$28</definedName>
    <definedName name="UnAdd25">Sockets!$EK$29</definedName>
    <definedName name="UnAdd26">Sockets!$EK$30</definedName>
    <definedName name="UnAdd27">Sockets!$EK$31</definedName>
    <definedName name="UnAdd28">Sockets!$EK$32</definedName>
    <definedName name="UnAdd29">Sockets!$EK$33</definedName>
    <definedName name="UnAdd3">Sockets!$EK$7</definedName>
    <definedName name="UnAdd30">Sockets!$EK$34</definedName>
    <definedName name="UnAdd4">Sockets!$EK$8</definedName>
    <definedName name="UnAdd5">Sockets!$EK$9</definedName>
    <definedName name="UnAdd6">Sockets!$EK$10</definedName>
    <definedName name="UnAdd7">Sockets!$EK$11</definedName>
    <definedName name="UnAdd8">Sockets!$EK$12</definedName>
    <definedName name="UnAdd9">Sockets!$EK$13</definedName>
    <definedName name="UnderValue">Sockets!$F$19</definedName>
    <definedName name="UniBaths1">Sockets!$W$5</definedName>
    <definedName name="UniBaths10">Sockets!$W$14</definedName>
    <definedName name="UniBaths11">Sockets!$W$15</definedName>
    <definedName name="UniBaths12">Sockets!$W$16</definedName>
    <definedName name="UniBaths2">Sockets!$W$6</definedName>
    <definedName name="UniBaths3">Sockets!$W$7</definedName>
    <definedName name="UniBaths4">Sockets!$W$8</definedName>
    <definedName name="UniBaths5">Sockets!$W$9</definedName>
    <definedName name="UniBaths6">Sockets!$W$10</definedName>
    <definedName name="UniBaths7">Sockets!$W$11</definedName>
    <definedName name="UniBaths8">Sockets!$W$12</definedName>
    <definedName name="UniBaths9">Sockets!$W$13</definedName>
    <definedName name="UniBeds1">Sockets!$V$5</definedName>
    <definedName name="UniBeds10">Sockets!$V$14</definedName>
    <definedName name="UniBeds11">Sockets!$V$15</definedName>
    <definedName name="UniBeds12">Sockets!$V$16</definedName>
    <definedName name="UniBeds2">Sockets!$V$6</definedName>
    <definedName name="UniBeds3">Sockets!$V$7</definedName>
    <definedName name="UniBeds4">Sockets!$V$8</definedName>
    <definedName name="UniBeds5">Sockets!$V$9</definedName>
    <definedName name="UniBeds6">Sockets!$V$10</definedName>
    <definedName name="UniBeds7">Sockets!$V$11</definedName>
    <definedName name="UniBeds8">Sockets!$V$12</definedName>
    <definedName name="UniBeds9">Sockets!$V$13</definedName>
    <definedName name="UniNameA">Sockets!$R$5</definedName>
    <definedName name="UniNameB">Sockets!$R$6</definedName>
    <definedName name="UniNamec">Sockets!$R$7</definedName>
    <definedName name="UniNamed">Sockets!$R$8</definedName>
    <definedName name="UniNamee">Sockets!$R$9</definedName>
    <definedName name="UniNamef">Sockets!$R$10</definedName>
    <definedName name="UniNameg">Sockets!$R$11</definedName>
    <definedName name="UniNameh">Sockets!$R$12</definedName>
    <definedName name="UniNamei">Sockets!$R$13</definedName>
    <definedName name="UniNamej">Sockets!$R$14</definedName>
    <definedName name="UniNamek">Sockets!$R$15</definedName>
    <definedName name="UniNamel">Sockets!$R$16</definedName>
    <definedName name="UniNote1">Sockets!$AB$5</definedName>
    <definedName name="UniNote10">Sockets!$AB$14</definedName>
    <definedName name="UniNote11">Sockets!$AB$15</definedName>
    <definedName name="UniNote12">Sockets!$AB$16</definedName>
    <definedName name="UniNote2">Sockets!$AB$6</definedName>
    <definedName name="UniNote3">Sockets!$AB$7</definedName>
    <definedName name="UniNote4">Sockets!$AB$8</definedName>
    <definedName name="UniNote5">Sockets!$AB$9</definedName>
    <definedName name="UniNote6">Sockets!$AB$10</definedName>
    <definedName name="UniNote7">Sockets!$AB$11</definedName>
    <definedName name="UniNote8">Sockets!$AB$12</definedName>
    <definedName name="UniNote9">Sockets!$AB$13</definedName>
    <definedName name="Unit_of_Comparison">Dropdowns!$I$35:$I$36</definedName>
    <definedName name="Unit_of_Comparison_2">Dropdowns!$K$11:$K$13</definedName>
    <definedName name="Unit_Type_Expenses">Dropdowns!$K$26:$K$31</definedName>
    <definedName name="Unit_Types">Dropdowns!$K$34:$K$45</definedName>
    <definedName name="Unit1">Sockets!$S$5</definedName>
    <definedName name="Unit10">Sockets!$S$14</definedName>
    <definedName name="Unit11">Sockets!$S$15</definedName>
    <definedName name="Unit12">Sockets!$S$16</definedName>
    <definedName name="Unit2">Sockets!$S$6</definedName>
    <definedName name="Unit3">Sockets!$S$7</definedName>
    <definedName name="Unit4">Sockets!$S$8</definedName>
    <definedName name="Unit5">Sockets!$S$9</definedName>
    <definedName name="Unit6">Sockets!$S$10</definedName>
    <definedName name="Unit7">Sockets!$S$11</definedName>
    <definedName name="Unit8">Sockets!$S$12</definedName>
    <definedName name="Unit9">Sockets!$S$13</definedName>
    <definedName name="UnitNumberBeds">Dropdowns!$R$3:$S$24</definedName>
    <definedName name="UnitRMType1">Dropdowns!$P$4</definedName>
    <definedName name="UnitRMType10">Dropdowns!$P$13</definedName>
    <definedName name="UnitRMType11">Dropdowns!$P$14</definedName>
    <definedName name="UnitRMType12">Dropdowns!$P$15</definedName>
    <definedName name="UnitRMType2">Dropdowns!$P$5</definedName>
    <definedName name="UnitRMType3">Dropdowns!$P$6</definedName>
    <definedName name="UnitRMType4">Dropdowns!$P$7</definedName>
    <definedName name="UnitRMType5">Dropdowns!$P$8</definedName>
    <definedName name="UnitRMType6">Dropdowns!$P$9</definedName>
    <definedName name="UnitRMType7">Dropdowns!$P$10</definedName>
    <definedName name="UnitRMType8">Dropdowns!$P$11</definedName>
    <definedName name="UnitRMType9">Dropdowns!$P$12</definedName>
    <definedName name="UnitSqFt1">Sockets!$X$5</definedName>
    <definedName name="UnitSqFt10">Sockets!$X$14</definedName>
    <definedName name="UnitSqFt11">Sockets!$X$15</definedName>
    <definedName name="UnitSqFt12">Sockets!$X$16</definedName>
    <definedName name="UnitSqFt2">Sockets!$X$6</definedName>
    <definedName name="UnitSqFt3">Sockets!$X$7</definedName>
    <definedName name="UnitSqFt4">Sockets!$X$8</definedName>
    <definedName name="UnitSqFt5">Sockets!$X$9</definedName>
    <definedName name="UnitSqFt6">Sockets!$X$10</definedName>
    <definedName name="UnitSqFt7">Sockets!$X$11</definedName>
    <definedName name="UnitSqFt8">Sockets!$X$12</definedName>
    <definedName name="UnitSqFt9">Sockets!$X$13</definedName>
    <definedName name="ValDate">Sockets!$F$17</definedName>
    <definedName name="YearConst">Sockets!$F$24</definedName>
    <definedName name="YearType1">Sockets!$M$8</definedName>
    <definedName name="YearType2">Sockets!$M$9</definedName>
    <definedName name="YearType3">Sockets!$M$10</definedName>
    <definedName name="YearType4">Sockets!$M$11</definedName>
  </definedNames>
  <calcPr calcId="179021" calcMode="manual"/>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K5" i="1" l="1"/>
  <c r="EK6" i="1"/>
  <c r="EK7" i="1"/>
  <c r="EK8" i="1"/>
  <c r="EK9" i="1"/>
  <c r="EK10" i="1"/>
  <c r="EK11" i="1"/>
  <c r="EK12" i="1"/>
  <c r="EK13" i="1"/>
  <c r="EK14" i="1"/>
  <c r="EK15" i="1"/>
  <c r="EK16" i="1"/>
  <c r="EK17" i="1"/>
  <c r="EK18" i="1"/>
  <c r="EK19" i="1"/>
  <c r="EK20" i="1"/>
  <c r="EK21" i="1"/>
  <c r="EK22" i="1"/>
  <c r="EK23" i="1"/>
  <c r="EK24" i="1"/>
  <c r="EK25" i="1"/>
  <c r="EK26" i="1"/>
  <c r="EK27" i="1"/>
  <c r="EK28" i="1"/>
  <c r="EK29" i="1"/>
  <c r="EK30" i="1"/>
  <c r="EK31" i="1"/>
  <c r="EK32" i="1"/>
  <c r="EK33" i="1"/>
  <c r="EK34" i="1"/>
  <c r="CG21" i="1" l="1"/>
  <c r="S40" i="4" l="1"/>
  <c r="S39" i="4"/>
  <c r="S38" i="4"/>
  <c r="S37" i="4"/>
  <c r="S36" i="4"/>
  <c r="S35" i="4"/>
  <c r="R8" i="4"/>
  <c r="S32" i="4"/>
  <c r="S31" i="4"/>
  <c r="S30" i="4"/>
  <c r="S29" i="4"/>
  <c r="S28" i="4"/>
  <c r="S27" i="4"/>
  <c r="P6" i="4"/>
  <c r="N11" i="1"/>
  <c r="N10" i="1"/>
  <c r="N9" i="1" l="1"/>
  <c r="N8" i="1"/>
  <c r="I18" i="1"/>
  <c r="R22" i="4"/>
  <c r="R21" i="4"/>
  <c r="R20" i="4"/>
  <c r="R18" i="4"/>
  <c r="R17" i="4"/>
  <c r="P15" i="4"/>
  <c r="Y14" i="4"/>
  <c r="R16" i="4"/>
  <c r="P14" i="4"/>
  <c r="Y13" i="4"/>
  <c r="R15" i="4"/>
  <c r="P13" i="4"/>
  <c r="Y12" i="4"/>
  <c r="R14" i="4"/>
  <c r="P12" i="4"/>
  <c r="Y11" i="4"/>
  <c r="R12" i="4"/>
  <c r="P11" i="4"/>
  <c r="Y10" i="4"/>
  <c r="R11" i="4"/>
  <c r="P10" i="4"/>
  <c r="Y9" i="4"/>
  <c r="R10" i="4"/>
  <c r="P9" i="4"/>
  <c r="Y8" i="4"/>
  <c r="R9" i="4"/>
  <c r="P8" i="4"/>
  <c r="Y7" i="4"/>
  <c r="P7" i="4"/>
  <c r="Y6" i="4"/>
  <c r="R6" i="4"/>
  <c r="Y5" i="4"/>
  <c r="R5" i="4"/>
  <c r="P5" i="4"/>
  <c r="Y4" i="4"/>
  <c r="R4" i="4"/>
  <c r="P4" i="4"/>
  <c r="Y3" i="4"/>
  <c r="R3" i="4"/>
  <c r="CO40" i="1"/>
  <c r="CO44" i="1" s="1"/>
  <c r="CO45" i="1" s="1"/>
  <c r="CO20" i="1"/>
  <c r="CO14" i="1"/>
  <c r="CQ40" i="1"/>
  <c r="CQ44" i="1" s="1"/>
  <c r="CQ45" i="1" s="1"/>
  <c r="CQ20" i="1"/>
  <c r="CQ14" i="1"/>
  <c r="CS40" i="1"/>
  <c r="CS44" i="1" s="1"/>
  <c r="CS45" i="1" s="1"/>
  <c r="CS20" i="1"/>
  <c r="CS14" i="1"/>
  <c r="CU40" i="1"/>
  <c r="CU44" i="1" s="1"/>
  <c r="CU45" i="1" s="1"/>
  <c r="CU20" i="1"/>
  <c r="CU14" i="1"/>
  <c r="CW40" i="1"/>
  <c r="CW44" i="1" s="1"/>
  <c r="CW45" i="1" s="1"/>
  <c r="CW20" i="1"/>
  <c r="CW14" i="1"/>
  <c r="CY40" i="1"/>
  <c r="CY44" i="1" s="1"/>
  <c r="CY45" i="1" s="1"/>
  <c r="CY20" i="1"/>
  <c r="CY14" i="1"/>
  <c r="DA40" i="1"/>
  <c r="DA44" i="1" s="1"/>
  <c r="DA45" i="1" s="1"/>
  <c r="DA20" i="1"/>
  <c r="DA14" i="1"/>
  <c r="DC40" i="1"/>
  <c r="DC44" i="1" s="1"/>
  <c r="DC45" i="1" s="1"/>
  <c r="DC20" i="1"/>
  <c r="DC14" i="1"/>
  <c r="DE40" i="1"/>
  <c r="DE44" i="1" s="1"/>
  <c r="DE45" i="1" s="1"/>
  <c r="DE20" i="1"/>
  <c r="DE14" i="1"/>
  <c r="DG40" i="1"/>
  <c r="DG44" i="1" s="1"/>
  <c r="DG45" i="1" s="1"/>
  <c r="DG20" i="1"/>
  <c r="DG14" i="1"/>
  <c r="DI40" i="1"/>
  <c r="DI44" i="1" s="1"/>
  <c r="DI45" i="1" s="1"/>
  <c r="DI20" i="1"/>
  <c r="DI14" i="1"/>
  <c r="DK40" i="1"/>
  <c r="DK44" i="1" s="1"/>
  <c r="DK45" i="1" s="1"/>
  <c r="DK20" i="1"/>
  <c r="DK14" i="1"/>
  <c r="DM40" i="1"/>
  <c r="DM44" i="1" s="1"/>
  <c r="DM45" i="1" s="1"/>
  <c r="DM20" i="1"/>
  <c r="DM14" i="1"/>
  <c r="DO40" i="1"/>
  <c r="DO44" i="1" s="1"/>
  <c r="DO45" i="1" s="1"/>
  <c r="DO20" i="1"/>
  <c r="DO14" i="1"/>
  <c r="CM20" i="1"/>
  <c r="U5" i="4" l="1"/>
  <c r="W5" i="4" s="1"/>
  <c r="U4" i="4"/>
  <c r="W4" i="4" s="1"/>
  <c r="U3" i="4"/>
  <c r="W3" i="4" s="1"/>
  <c r="U14" i="4"/>
  <c r="W14" i="4" s="1"/>
  <c r="V16" i="1" s="1"/>
  <c r="U13" i="4"/>
  <c r="W13" i="4" s="1"/>
  <c r="U12" i="4"/>
  <c r="W12" i="4" s="1"/>
  <c r="U11" i="4"/>
  <c r="W11" i="4" s="1"/>
  <c r="U10" i="4"/>
  <c r="W10" i="4" s="1"/>
  <c r="U9" i="4"/>
  <c r="W9" i="4" s="1"/>
  <c r="U8" i="4"/>
  <c r="W8" i="4" s="1"/>
  <c r="U7" i="4"/>
  <c r="W7" i="4" s="1"/>
  <c r="U6" i="4"/>
  <c r="W6" i="4" s="1"/>
  <c r="I17" i="1" l="1"/>
  <c r="I16" i="1"/>
  <c r="I9" i="1"/>
  <c r="I8" i="1"/>
  <c r="I12" i="1"/>
  <c r="I13" i="1"/>
  <c r="BO29" i="1"/>
  <c r="BQ29" i="1"/>
  <c r="BQ19" i="1"/>
  <c r="BW29" i="1"/>
  <c r="BU29" i="1"/>
  <c r="BS29" i="1"/>
  <c r="BM29" i="1"/>
  <c r="BK29" i="1"/>
  <c r="BI29" i="1"/>
  <c r="BG29" i="1"/>
  <c r="BQ30" i="1" l="1"/>
  <c r="P8" i="1"/>
  <c r="P9" i="1"/>
  <c r="P10" i="1"/>
  <c r="P11" i="1"/>
  <c r="BC9" i="1"/>
  <c r="BC10" i="1"/>
  <c r="BC11" i="1"/>
  <c r="BC12" i="1"/>
  <c r="BC13" i="1"/>
  <c r="BC14" i="1"/>
  <c r="CM14" i="1"/>
  <c r="BC15" i="1"/>
  <c r="BC16" i="1"/>
  <c r="BC17" i="1"/>
  <c r="BC18" i="1"/>
  <c r="BC19" i="1"/>
  <c r="BG19" i="1"/>
  <c r="BH19" i="1"/>
  <c r="BI19" i="1"/>
  <c r="BJ19" i="1"/>
  <c r="BK19" i="1"/>
  <c r="BL19" i="1"/>
  <c r="BM19" i="1"/>
  <c r="BN19" i="1"/>
  <c r="BS19" i="1"/>
  <c r="BT19" i="1"/>
  <c r="BU19" i="1"/>
  <c r="BV19" i="1"/>
  <c r="BW19" i="1"/>
  <c r="BX19" i="1"/>
  <c r="BO19" i="1"/>
  <c r="BP19" i="1"/>
  <c r="BR19" i="1"/>
  <c r="BC20" i="1"/>
  <c r="BC21" i="1"/>
  <c r="CA21" i="1"/>
  <c r="CA25" i="1" s="1"/>
  <c r="CB21" i="1"/>
  <c r="CB25" i="1" s="1"/>
  <c r="CC21" i="1"/>
  <c r="CC25" i="1" s="1"/>
  <c r="CD21" i="1"/>
  <c r="CD25" i="1" s="1"/>
  <c r="CG25" i="1"/>
  <c r="CH21" i="1"/>
  <c r="CH25" i="1" s="1"/>
  <c r="CI21" i="1"/>
  <c r="CI25" i="1" s="1"/>
  <c r="CE21" i="1"/>
  <c r="CE25" i="1" s="1"/>
  <c r="CF21" i="1"/>
  <c r="CF25" i="1" s="1"/>
  <c r="BC22" i="1"/>
  <c r="BC23" i="1"/>
  <c r="CK24" i="1"/>
  <c r="BC24" i="1"/>
  <c r="CK25" i="1"/>
  <c r="BC25" i="1"/>
  <c r="CK26" i="1"/>
  <c r="BC26" i="1"/>
  <c r="CK27" i="1"/>
  <c r="BC27" i="1"/>
  <c r="CG27" i="1"/>
  <c r="CH27" i="1"/>
  <c r="CI27" i="1"/>
  <c r="CK28" i="1"/>
  <c r="BC28" i="1"/>
  <c r="CK29" i="1"/>
  <c r="BC29" i="1"/>
  <c r="CK30" i="1"/>
  <c r="BC30" i="1"/>
  <c r="CK31" i="1"/>
  <c r="BC31" i="1"/>
  <c r="CK32" i="1"/>
  <c r="BC32" i="1"/>
  <c r="CK33" i="1"/>
  <c r="CK34" i="1"/>
  <c r="CK35" i="1"/>
  <c r="CK36" i="1"/>
  <c r="CK37" i="1"/>
  <c r="CK38" i="1"/>
  <c r="CK39" i="1"/>
  <c r="CM40" i="1"/>
  <c r="CM44" i="1" s="1"/>
  <c r="CM45" i="1" s="1"/>
  <c r="CC27" i="1" l="1"/>
  <c r="CD27" i="1"/>
  <c r="CB27" i="1"/>
  <c r="BI30" i="1"/>
  <c r="BP30" i="1"/>
  <c r="BX30" i="1"/>
  <c r="BV30" i="1"/>
  <c r="BT30" i="1"/>
  <c r="BN30" i="1"/>
  <c r="BL30" i="1"/>
  <c r="BJ30" i="1"/>
  <c r="BH30" i="1"/>
  <c r="BR30" i="1"/>
  <c r="BO30" i="1"/>
  <c r="BW30" i="1"/>
  <c r="BU30" i="1"/>
  <c r="BS30" i="1"/>
  <c r="BM30" i="1"/>
  <c r="BK30" i="1"/>
  <c r="V13" i="1"/>
  <c r="V11" i="1"/>
  <c r="V9" i="1"/>
  <c r="V8" i="1"/>
  <c r="V6" i="1"/>
  <c r="V5" i="1"/>
  <c r="V15" i="1"/>
  <c r="V14" i="1"/>
  <c r="V12" i="1"/>
  <c r="V10" i="1"/>
  <c r="BG3" i="1"/>
  <c r="CA27" i="1"/>
  <c r="BM3" i="1"/>
  <c r="BK3" i="1"/>
  <c r="BI3" i="1"/>
  <c r="BG30" i="1"/>
  <c r="CC3" i="1"/>
  <c r="CA3" i="1"/>
  <c r="CD3" i="1"/>
  <c r="CB3" i="1"/>
  <c r="CB30" i="1" l="1"/>
  <c r="CC30" i="1"/>
  <c r="CA30" i="1"/>
  <c r="CB31" i="1"/>
  <c r="CB33" i="1"/>
  <c r="V7" i="1"/>
  <c r="CA33" i="1"/>
  <c r="CA31" i="1"/>
  <c r="CA34" i="1" l="1"/>
  <c r="CB34" i="1"/>
  <c r="V17" i="1"/>
  <c r="BT32" i="1"/>
  <c r="BX32" i="1"/>
  <c r="BV32" i="1"/>
  <c r="BR32" i="1" l="1"/>
  <c r="CB47" i="1"/>
  <c r="CA47" i="1"/>
  <c r="BN32" i="1"/>
  <c r="BP32" i="1"/>
  <c r="BJ32" i="1"/>
  <c r="BL32" i="1"/>
  <c r="BH32" i="1"/>
  <c r="CC31" i="1" l="1"/>
  <c r="CG31" i="1"/>
  <c r="CG30" i="1"/>
  <c r="CI31" i="1"/>
  <c r="CI30" i="1"/>
  <c r="CD31" i="1"/>
  <c r="CD30" i="1"/>
  <c r="CH30" i="1"/>
  <c r="CH31" i="1"/>
  <c r="CI33" i="1"/>
  <c r="CC33" i="1"/>
  <c r="CD33" i="1"/>
  <c r="CH33" i="1"/>
  <c r="CG33" i="1"/>
  <c r="CG34" i="1" l="1"/>
  <c r="CD34" i="1"/>
  <c r="CI34" i="1"/>
  <c r="CH34" i="1"/>
  <c r="CC34" i="1"/>
  <c r="CC47" i="1" l="1"/>
  <c r="CH47" i="1"/>
  <c r="CI47" i="1"/>
  <c r="CD47" i="1"/>
  <c r="CG4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V53" authorId="0" shapeId="0" xr:uid="{00000000-0006-0000-0000-000001000000}">
      <text>
        <r>
          <rPr>
            <b/>
            <sz val="9"/>
            <color indexed="81"/>
            <rFont val="Tahoma"/>
            <family val="2"/>
          </rPr>
          <t xml:space="preserve">A bulk sale is the combined sale of more than one property.
</t>
        </r>
      </text>
    </comment>
  </commentList>
</comments>
</file>

<file path=xl/sharedStrings.xml><?xml version="1.0" encoding="utf-8"?>
<sst xmlns="http://schemas.openxmlformats.org/spreadsheetml/2006/main" count="1223" uniqueCount="434">
  <si>
    <t>Project Name</t>
  </si>
  <si>
    <t>Project Street Address</t>
  </si>
  <si>
    <t>City</t>
  </si>
  <si>
    <t>State</t>
  </si>
  <si>
    <t>FHA Number</t>
  </si>
  <si>
    <t>Lender (Firm)</t>
  </si>
  <si>
    <t>Lender (UW Name)</t>
  </si>
  <si>
    <t>Appraisal Firm</t>
  </si>
  <si>
    <t xml:space="preserve">Date of Valuation </t>
  </si>
  <si>
    <t>Year Built</t>
  </si>
  <si>
    <t>Mortgage Term (in months)</t>
  </si>
  <si>
    <t>Appraised Value</t>
  </si>
  <si>
    <t>Mortgage Amount</t>
  </si>
  <si>
    <t>Appraiser Name</t>
  </si>
  <si>
    <t>Mortgage Interest Rate</t>
  </si>
  <si>
    <t xml:space="preserve">Period   </t>
  </si>
  <si>
    <t>Income Source</t>
  </si>
  <si>
    <t>SN-Private-pay</t>
  </si>
  <si>
    <t>SN-Medicaid</t>
  </si>
  <si>
    <t>SN-Veterans Admin (VA)</t>
  </si>
  <si>
    <t>MC-Private-pay</t>
  </si>
  <si>
    <t>MC-Medicaid</t>
  </si>
  <si>
    <t>IL-Private-pay</t>
  </si>
  <si>
    <t>Residential Revenue Achieved</t>
  </si>
  <si>
    <t>Effective Gross Income</t>
  </si>
  <si>
    <t>Appraisal (Market)</t>
  </si>
  <si>
    <t>Lender (for DSCR)</t>
  </si>
  <si>
    <t>Total $</t>
  </si>
  <si>
    <t>Medicare</t>
  </si>
  <si>
    <t>Medicaid</t>
  </si>
  <si>
    <t>Unit Schedule</t>
  </si>
  <si>
    <t># of Units</t>
  </si>
  <si>
    <t># of Beds</t>
  </si>
  <si>
    <t>Notes</t>
  </si>
  <si>
    <t>e.g. Therapy</t>
  </si>
  <si>
    <t>e.g. Level of Care Fees</t>
  </si>
  <si>
    <t>e.g. Second Occupant Fees</t>
  </si>
  <si>
    <t>e.g.  Misc./Assessment Fees</t>
  </si>
  <si>
    <t>e.g. Commercial Space</t>
  </si>
  <si>
    <t>e.g. Day Care</t>
  </si>
  <si>
    <t>Total</t>
  </si>
  <si>
    <t>Occupancy</t>
  </si>
  <si>
    <t>Private-pay</t>
  </si>
  <si>
    <t>Other</t>
  </si>
  <si>
    <t>Sub-total</t>
  </si>
  <si>
    <t>Real Estate (Property) Taxes</t>
  </si>
  <si>
    <t>Management Fees</t>
  </si>
  <si>
    <t>Replacement Reserves</t>
  </si>
  <si>
    <t>Total Expenses</t>
  </si>
  <si>
    <t>Net Operating Income</t>
  </si>
  <si>
    <t>Gross Square Footage</t>
  </si>
  <si>
    <t xml:space="preserve">    Skilled Nursing beds</t>
  </si>
  <si>
    <t xml:space="preserve">    Assisted Living beds</t>
  </si>
  <si>
    <t xml:space="preserve">    Memory Care beds</t>
  </si>
  <si>
    <t xml:space="preserve">    Independent Living units</t>
  </si>
  <si>
    <t xml:space="preserve">    Total</t>
  </si>
  <si>
    <t xml:space="preserve">    Medicare</t>
  </si>
  <si>
    <t xml:space="preserve">    Medicaid</t>
  </si>
  <si>
    <t xml:space="preserve">Year of Expense Information </t>
  </si>
  <si>
    <t>e.g. Jul-12</t>
  </si>
  <si>
    <t>Sales Comparison Data</t>
  </si>
  <si>
    <t>Cap Rate</t>
  </si>
  <si>
    <t>Type of NOI</t>
  </si>
  <si>
    <t>Private Pay %</t>
  </si>
  <si>
    <t>Occ. %</t>
  </si>
  <si>
    <t>Sales Price</t>
  </si>
  <si>
    <t>EGIM</t>
  </si>
  <si>
    <t>Expense Ratio</t>
  </si>
  <si>
    <t>Comments/Important Factors</t>
  </si>
  <si>
    <t>Application Overview</t>
  </si>
  <si>
    <t>Unit of Comparison</t>
  </si>
  <si>
    <t>Financial Statement Types</t>
  </si>
  <si>
    <t>Beds</t>
  </si>
  <si>
    <t>Single Day</t>
  </si>
  <si>
    <t>Units</t>
  </si>
  <si>
    <t>Fiscal Year (FY)</t>
  </si>
  <si>
    <t>Yes</t>
  </si>
  <si>
    <t>No</t>
  </si>
  <si>
    <t>Historic Average</t>
  </si>
  <si>
    <t>Annualized Period</t>
  </si>
  <si>
    <t>Semi-Private</t>
  </si>
  <si>
    <t>Studio</t>
  </si>
  <si>
    <t>Shared Unit</t>
  </si>
  <si>
    <t>One-Bedroom</t>
  </si>
  <si>
    <t>Two-Bedroom</t>
  </si>
  <si>
    <t>Veterans Admin (VA)</t>
  </si>
  <si>
    <t>HMO / Insurance</t>
  </si>
  <si>
    <t>Not in Unit</t>
  </si>
  <si>
    <t>Retrospective</t>
  </si>
  <si>
    <t>Seller's Rep</t>
  </si>
  <si>
    <t>Shared, Full</t>
  </si>
  <si>
    <t>Prospective</t>
  </si>
  <si>
    <t>Buyer's Rep</t>
  </si>
  <si>
    <t>Shared, Half</t>
  </si>
  <si>
    <t>1 Half</t>
  </si>
  <si>
    <t>1 Full</t>
  </si>
  <si>
    <t>1 Full, 1 Half</t>
  </si>
  <si>
    <t>Investment Quality</t>
  </si>
  <si>
    <t>Class A</t>
  </si>
  <si>
    <t>Class B</t>
  </si>
  <si>
    <t>Class C</t>
  </si>
  <si>
    <t>Section 232/223(f)</t>
  </si>
  <si>
    <t>Section 232-NC</t>
  </si>
  <si>
    <t>Section 232-SR</t>
  </si>
  <si>
    <t>Section 241(a)</t>
  </si>
  <si>
    <t>Drop-down box selections</t>
  </si>
  <si>
    <t>Select</t>
  </si>
  <si>
    <t>MC</t>
  </si>
  <si>
    <t>IL</t>
  </si>
  <si>
    <t>Care Type</t>
  </si>
  <si>
    <t xml:space="preserve">Rent Comparable </t>
  </si>
  <si>
    <t>Room Type</t>
  </si>
  <si>
    <t>Rent Comparable Name</t>
  </si>
  <si>
    <t>Expense Comparable Name</t>
  </si>
  <si>
    <t>Management Fees (Actual)</t>
  </si>
  <si>
    <t>AL</t>
  </si>
  <si>
    <t>AK</t>
  </si>
  <si>
    <t>AZ</t>
  </si>
  <si>
    <t>AR</t>
  </si>
  <si>
    <t>CA</t>
  </si>
  <si>
    <t>CO</t>
  </si>
  <si>
    <t>CT</t>
  </si>
  <si>
    <t>DE</t>
  </si>
  <si>
    <t>FL</t>
  </si>
  <si>
    <t>HI</t>
  </si>
  <si>
    <t>ID</t>
  </si>
  <si>
    <t>IN</t>
  </si>
  <si>
    <t>IA</t>
  </si>
  <si>
    <t>KS</t>
  </si>
  <si>
    <t>KY</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</si>
  <si>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</si>
  <si>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</si>
  <si>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</si>
  <si>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</si>
  <si>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</si>
  <si>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</si>
  <si>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</si>
  <si>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</si>
  <si>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</si>
  <si>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</si>
  <si>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</si>
  <si>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</si>
  <si>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</si>
  <si>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</si>
  <si>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</si>
  <si>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</si>
  <si>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</si>
  <si>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</si>
  <si>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</si>
  <si>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</si>
  <si>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</si>
  <si>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</si>
  <si>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</si>
  <si>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</si>
  <si>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</si>
  <si>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</si>
  <si>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</si>
  <si>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</si>
  <si>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</si>
  <si>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</si>
  <si>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</si>
  <si>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</si>
  <si>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Sale Comparable Name</t>
  </si>
  <si>
    <t>Baths</t>
  </si>
  <si>
    <t>Expense Comparables</t>
  </si>
  <si>
    <t>DC</t>
  </si>
  <si>
    <t>Adjusted Rate</t>
  </si>
  <si>
    <t>Remaining Economic Life (in years)</t>
  </si>
  <si>
    <t>Trailing Months</t>
  </si>
  <si>
    <t>SN-Medicare (Part A)</t>
  </si>
  <si>
    <t>Medicare %</t>
  </si>
  <si>
    <t>Medicaid %</t>
  </si>
  <si>
    <t>Unit Count by Mix</t>
  </si>
  <si>
    <t>Effective Gross Income (per year)</t>
  </si>
  <si>
    <t>Real Estate Taxes</t>
  </si>
  <si>
    <t>Net adjust. amount applied for date</t>
  </si>
  <si>
    <t>SN-HMO/Ins/Medicare (Part C)</t>
  </si>
  <si>
    <t>Medicare Part B</t>
  </si>
  <si>
    <t>Is there or will there be a ground lease?</t>
  </si>
  <si>
    <t>Payor Mix (enter as % of resident days)</t>
  </si>
  <si>
    <t>Unit Type Expenses</t>
  </si>
  <si>
    <t>Combined</t>
  </si>
  <si>
    <t>Market</t>
  </si>
  <si>
    <t>Key Criteria</t>
  </si>
  <si>
    <t>10 or More</t>
  </si>
  <si>
    <t>3 to 9</t>
  </si>
  <si>
    <t>1 to 3</t>
  </si>
  <si>
    <t xml:space="preserve">3 or More </t>
  </si>
  <si>
    <t>2 or Fewer</t>
  </si>
  <si>
    <t>Key Criteria 2</t>
  </si>
  <si>
    <t>Occupancy and Census Comparables</t>
  </si>
  <si>
    <t>Appraisal</t>
  </si>
  <si>
    <t xml:space="preserve">Are there any negative market influences that require special consideration? </t>
  </si>
  <si>
    <t xml:space="preserve">Have new units/beds been approved for construction, completed construction within the past year, or are currently in lease-up within the PMA? </t>
  </si>
  <si>
    <t>Revenue Forecast</t>
  </si>
  <si>
    <r>
      <rPr>
        <b/>
        <sz val="11"/>
        <rFont val="Arial"/>
        <family val="2"/>
      </rPr>
      <t>Public reporting</t>
    </r>
    <r>
      <rPr>
        <sz val="11"/>
        <rFont val="Arial"/>
        <family val="2"/>
      </rPr>
      <t xml:space="preserve"> </t>
    </r>
    <r>
      <rPr>
        <sz val="10"/>
        <rFont val="Arial"/>
        <family val="2"/>
      </rPr>
      <t xml:space="preserve">burden for this collection of information is estimated to average 1.5 hours.  This includes the time for collecting, reviewing, and reporting the data.  The information is being collected to obtain the supportive documentation which must be submitted to HUD for approval, and is necessary to ensure that viable projects are developed and maintained.  The Department will use this information to determine if properties meet HUD requirements with respect to development, operation and/or asset management, as well as ensuring the continued marketability of the properties.  This agency may not collect this information, and you are not required to complete this form unless it displays a currently valid OMB control number.   </t>
    </r>
    <r>
      <rPr>
        <sz val="11"/>
        <rFont val="Arial"/>
        <family val="2"/>
      </rPr>
      <t xml:space="preserve">
</t>
    </r>
    <r>
      <rPr>
        <b/>
        <sz val="11"/>
        <rFont val="Arial"/>
        <family val="2"/>
      </rPr>
      <t>Warning:</t>
    </r>
    <r>
      <rPr>
        <sz val="11"/>
        <rFont val="Arial"/>
        <family val="2"/>
      </rPr>
      <t xml:space="preserve"> </t>
    </r>
    <r>
      <rPr>
        <sz val="10"/>
        <rFont val="Arial"/>
        <family val="2"/>
      </rPr>
      <t xml:space="preserve">Any person who knowingly presents a false, fictitious, or fraudulent statement or claim in a matter within the jurisdiction of the U.S. Department of Housing and Urban Development is subject to criminal penalties, civil liability, and administrative sanctions.  </t>
    </r>
  </si>
  <si>
    <t>Stabilized</t>
  </si>
  <si>
    <t xml:space="preserve">Select </t>
  </si>
  <si>
    <t xml:space="preserve">Is the project's market population, target population, real estate values, or employment base declining? </t>
  </si>
  <si>
    <t>MC/IL</t>
  </si>
  <si>
    <t>Unit Types</t>
  </si>
  <si>
    <t>MC - Memory Care</t>
  </si>
  <si>
    <t>IL - Independent Living</t>
  </si>
  <si>
    <t>ORCF - Office of Residential Care Facilities</t>
  </si>
  <si>
    <t>NOI - Net Operating Income</t>
  </si>
  <si>
    <t>MIP - Mortgage Insurance Premium</t>
  </si>
  <si>
    <t>HUD Program</t>
  </si>
  <si>
    <t>Resident Days</t>
  </si>
  <si>
    <t>Surveyed by</t>
  </si>
  <si>
    <t>A</t>
  </si>
  <si>
    <t>B</t>
  </si>
  <si>
    <t>C</t>
  </si>
  <si>
    <t>D</t>
  </si>
  <si>
    <t>E</t>
  </si>
  <si>
    <t>F</t>
  </si>
  <si>
    <t>G</t>
  </si>
  <si>
    <t>H</t>
  </si>
  <si>
    <t>I</t>
  </si>
  <si>
    <t>J</t>
  </si>
  <si>
    <t>K</t>
  </si>
  <si>
    <t>L</t>
  </si>
  <si>
    <t># of Days</t>
  </si>
  <si>
    <t>Potential Days</t>
  </si>
  <si>
    <t>Class D</t>
  </si>
  <si>
    <t>LIHTC - Low Income Housing Tax Credits</t>
  </si>
  <si>
    <t xml:space="preserve">NC - New Construction </t>
  </si>
  <si>
    <t>W/O - Without</t>
  </si>
  <si>
    <t>Refi - Refinance</t>
  </si>
  <si>
    <t>Has the property sold (or pending) within 3 years of the appraisal date?</t>
  </si>
  <si>
    <t>Project Unit Type</t>
  </si>
  <si>
    <t>Unadjusted  Rate</t>
  </si>
  <si>
    <r>
      <rPr>
        <i/>
        <sz val="11"/>
        <rFont val="Arial"/>
        <family val="2"/>
      </rPr>
      <t>Extraordinary Assumptions</t>
    </r>
    <r>
      <rPr>
        <sz val="11"/>
        <rFont val="Arial"/>
        <family val="2"/>
      </rPr>
      <t>: Does the appraisal make any extraordinary assumptions?</t>
    </r>
  </si>
  <si>
    <r>
      <rPr>
        <i/>
        <sz val="11"/>
        <rFont val="Arial"/>
        <family val="2"/>
      </rPr>
      <t>Jurisdictional Exceptions</t>
    </r>
    <r>
      <rPr>
        <sz val="11"/>
        <rFont val="Arial"/>
        <family val="2"/>
      </rPr>
      <t>: Does the appraisal invoke any jurisdictional exceptions?</t>
    </r>
  </si>
  <si>
    <r>
      <rPr>
        <i/>
        <sz val="11"/>
        <rFont val="Arial"/>
        <family val="2"/>
      </rPr>
      <t>Functional Obsolescence</t>
    </r>
    <r>
      <rPr>
        <sz val="11"/>
        <rFont val="Arial"/>
        <family val="2"/>
      </rPr>
      <t>: Does the appraisal identify any functional obsolescence?</t>
    </r>
  </si>
  <si>
    <r>
      <rPr>
        <i/>
        <sz val="11"/>
        <rFont val="Arial"/>
        <family val="2"/>
      </rPr>
      <t>External Obsolescence</t>
    </r>
    <r>
      <rPr>
        <sz val="11"/>
        <rFont val="Arial"/>
        <family val="2"/>
      </rPr>
      <t>: Does the appraisal identify any external obsolescence?</t>
    </r>
  </si>
  <si>
    <t>Begin Date</t>
  </si>
  <si>
    <t>End Date</t>
  </si>
  <si>
    <t>Period Type</t>
  </si>
  <si>
    <t>days</t>
  </si>
  <si>
    <t>Expense Categories</t>
  </si>
  <si>
    <t>Lender's DSC</t>
  </si>
  <si>
    <t>e.g. General &amp; Administrative</t>
  </si>
  <si>
    <t>e.g. Payroll Taxes and Benefits</t>
  </si>
  <si>
    <t>e.g. Resident Care</t>
  </si>
  <si>
    <t>e.g. Food Services</t>
  </si>
  <si>
    <t>e.g. Activities</t>
  </si>
  <si>
    <t>e.g. Housekeeping  &amp; Laundry</t>
  </si>
  <si>
    <t>e.g. Maintenance</t>
  </si>
  <si>
    <t>e.g. Utilities</t>
  </si>
  <si>
    <t>e.g. Insurance (property &amp; liability)</t>
  </si>
  <si>
    <t>e.g. Marketing and Promotion</t>
  </si>
  <si>
    <t>e.g. Ground Rent</t>
  </si>
  <si>
    <t>e.g. Bad Debt</t>
  </si>
  <si>
    <t>Underwritten Value</t>
  </si>
  <si>
    <t>Does the underwritten income include any commercial income?</t>
  </si>
  <si>
    <t>Does the underwritten income include adult day care income?</t>
  </si>
  <si>
    <t>Beds or Units</t>
  </si>
  <si>
    <t>Occupancy and Census Comparable Name</t>
  </si>
  <si>
    <t>Occupancy / Census Survey Time Period</t>
  </si>
  <si>
    <t>Private Pay</t>
  </si>
  <si>
    <t xml:space="preserve">     Veterans Admin</t>
  </si>
  <si>
    <r>
      <t xml:space="preserve">  HMO      </t>
    </r>
    <r>
      <rPr>
        <b/>
        <sz val="9"/>
        <rFont val="Arial"/>
        <family val="2"/>
      </rPr>
      <t>(Insurance)</t>
    </r>
  </si>
  <si>
    <t xml:space="preserve">    Optional Information can be added to cells with this color yellow.</t>
  </si>
  <si>
    <t>Historical Average RUG Rate:</t>
  </si>
  <si>
    <t>Medicare Rates:</t>
  </si>
  <si>
    <t>Published Rate:</t>
  </si>
  <si>
    <t>Time Period:</t>
  </si>
  <si>
    <t>Rate Date:</t>
  </si>
  <si>
    <t>MC-Other Payers</t>
  </si>
  <si>
    <t>Other Payers</t>
  </si>
  <si>
    <t>IL-Other Payers</t>
  </si>
  <si>
    <t>SR - Substantial Rehabilitation</t>
  </si>
  <si>
    <t>Private Room</t>
  </si>
  <si>
    <t>Sale Date</t>
  </si>
  <si>
    <t>Medicaid Rates</t>
  </si>
  <si>
    <t>Building Size (Sq.Ft.)</t>
  </si>
  <si>
    <t>Unit Sq. Ft.</t>
  </si>
  <si>
    <t>Both Buyer and Seller</t>
  </si>
  <si>
    <t>Prior Year End</t>
  </si>
  <si>
    <t>Income at Time of Sale</t>
  </si>
  <si>
    <t>Prospective 1st Year</t>
  </si>
  <si>
    <t xml:space="preserve">Sale Income </t>
  </si>
  <si>
    <t>Income Stability</t>
  </si>
  <si>
    <t>Price Per Bed</t>
  </si>
  <si>
    <t>Price Per Unit</t>
  </si>
  <si>
    <t xml:space="preserve">Unadjusted Price </t>
  </si>
  <si>
    <t xml:space="preserve">Adjusted Price </t>
  </si>
  <si>
    <t>EGIM - Effective Gross Income Multiplier</t>
  </si>
  <si>
    <t>Period</t>
  </si>
  <si>
    <t>Difference</t>
  </si>
  <si>
    <t>e.g. Depreciation</t>
  </si>
  <si>
    <t>e.g. Facility Lease</t>
  </si>
  <si>
    <t>Balance</t>
  </si>
  <si>
    <t>Reconcile Items</t>
  </si>
  <si>
    <t>e.g. Fundraising Expense</t>
  </si>
  <si>
    <t>e.g. Amortization</t>
  </si>
  <si>
    <t>e.g. Unusual Administration</t>
  </si>
  <si>
    <t>e.g. Unique Employees</t>
  </si>
  <si>
    <t>PMA - Prime Market Area</t>
  </si>
  <si>
    <t>Mortgage Ins. Premium (MIP)</t>
  </si>
  <si>
    <t>Income Capitalization Conclusion</t>
  </si>
  <si>
    <t>Sales Comparison Conclusion</t>
  </si>
  <si>
    <t>Cost Approach Conclusion (if utilized)</t>
  </si>
  <si>
    <t>Is the subject operated as a non-profit?</t>
  </si>
  <si>
    <t>Hypothetical Conditions: Other than assuming that the critical and non-critical repairs have been made, does the appraisal make other hypothetical assumptions?</t>
  </si>
  <si>
    <t>Oldest Period ˃</t>
  </si>
  <si>
    <t>Most Recent ˃</t>
  </si>
  <si>
    <t>Rates</t>
  </si>
  <si>
    <t>Private Pay Comparables</t>
  </si>
  <si>
    <t>Headers</t>
  </si>
  <si>
    <t>Net Income from Financial Statement</t>
  </si>
  <si>
    <t>NOI Reported in Appraisal</t>
  </si>
  <si>
    <t>Total Revenue from Financial Statement</t>
  </si>
  <si>
    <t>Effective Gross Income Reported in Appraisal</t>
  </si>
  <si>
    <r>
      <t>3. Cells displaying the word "</t>
    </r>
    <r>
      <rPr>
        <b/>
        <sz val="11"/>
        <color theme="1"/>
        <rFont val="Arial"/>
        <family val="2"/>
      </rPr>
      <t xml:space="preserve">Select" contain predetermined drop-down for you to select from. </t>
    </r>
    <r>
      <rPr>
        <sz val="11"/>
        <color theme="1"/>
        <rFont val="Arial"/>
        <family val="2"/>
      </rPr>
      <t xml:space="preserve"> Only use the responses in the drop down list</t>
    </r>
    <r>
      <rPr>
        <sz val="11"/>
        <color theme="1"/>
        <rFont val="Arial"/>
        <family val="2"/>
      </rPr>
      <t>.</t>
    </r>
  </si>
  <si>
    <r>
      <t xml:space="preserve">6.  Each input cell is named. When the cell is selected the name appears in the name box to the left of the formula bar (see Illustration below).  Users are welcome to integrate this workbook's names into their worksheets but this workbook's </t>
    </r>
    <r>
      <rPr>
        <b/>
        <u/>
        <sz val="11"/>
        <color theme="1"/>
        <rFont val="Arial"/>
        <family val="2"/>
      </rPr>
      <t>assigned names must not change</t>
    </r>
    <r>
      <rPr>
        <sz val="11"/>
        <color theme="1"/>
        <rFont val="Arial"/>
        <family val="2"/>
      </rPr>
      <t>.  To migrate the Sockets tab into another Excel workbook without losing the cell names, first open both this worksheet and the destination workbook, then right-click the "Sockets" tab, select “move or copy”, under “To Book” select the destination workbook (which you opened) from the list, then finish by clicking “OK”. Prior to submitting this document to ORCF make sure any external links are broken.</t>
    </r>
  </si>
  <si>
    <t>e.g. Fundraising Income</t>
  </si>
  <si>
    <t>e.g. Major single-item capital exp.</t>
  </si>
  <si>
    <t>Expense History</t>
  </si>
  <si>
    <t>Appraiser's Capitalization Rate</t>
  </si>
  <si>
    <t>Enter Period</t>
  </si>
  <si>
    <t>SNF</t>
  </si>
  <si>
    <t>Semi Private Room</t>
  </si>
  <si>
    <t>3 Bed Ward</t>
  </si>
  <si>
    <t>4 Bed Ward</t>
  </si>
  <si>
    <t>One Bedroom</t>
  </si>
  <si>
    <t>Two Bedroom</t>
  </si>
  <si>
    <t>Semi Private</t>
  </si>
  <si>
    <t>Non SNf Units</t>
  </si>
  <si>
    <t>NoYes</t>
  </si>
  <si>
    <t>ProjectUnitType</t>
  </si>
  <si>
    <t>BedOrUnits</t>
  </si>
  <si>
    <t>OccupancyCensusSurveyTimePeriod</t>
  </si>
  <si>
    <t>Other Revenue Achieved</t>
  </si>
  <si>
    <t>IncomeDataSource</t>
  </si>
  <si>
    <t>UNITRMTYPE</t>
  </si>
  <si>
    <t>UnitNumberBeds</t>
  </si>
  <si>
    <t>NumberofBeds</t>
  </si>
  <si>
    <t>TotalBeds</t>
  </si>
  <si>
    <t>Star Rating</t>
  </si>
  <si>
    <t>Undepreciated Cost New</t>
  </si>
  <si>
    <t>Is the building's footprint changing?</t>
  </si>
  <si>
    <t>Bulk Sale</t>
  </si>
  <si>
    <t>Will the project have any encumbrances such as rent, occupancy or private restrictions?</t>
  </si>
  <si>
    <t>Lender Notes:</t>
  </si>
  <si>
    <t>Supplemental Data Input - Not a Required Input</t>
  </si>
  <si>
    <t>Supplemental Data Input- Not a Required Input</t>
  </si>
  <si>
    <t xml:space="preserve">8.  Do not delete or add rows as this will impact other tables that share the same row. </t>
  </si>
  <si>
    <t>9. The inputs typically call for data to be reported on a per resident day (PRD) basis.   Please do not alter this formatting as it is the format HUD will use in data collecting.</t>
  </si>
  <si>
    <t>10.  The data fields are intended to stay static but if ORCF requires changes patch notes will be circulated for version control.</t>
  </si>
  <si>
    <t>11. The navigation bar to the left provides quick links to the various worksheet sections.</t>
  </si>
  <si>
    <t>no</t>
  </si>
  <si>
    <t xml:space="preserve">A Class A property, also known as institutional grade property, is the market’s premier property. These are the properties most likely to be purchased by REITs and public companies.  A Class A property is in a primary metropolitan area with improvements are less than 15 years old, are larger than 80 units and incorporate high-end construction and finishes, modern design, high-tech mechanical systems as well a variety of property amenities.  The improvements are in excellent condition.  A rated properties also demand the highest rent and have the high-quality census mix. These projects have the highest potential for increases in income. For example, Class A skilled nursing facilities include physical therapy rooms, therapy pools, medical facilities, advanced patient monitoring and formal dining and entertaining rooms.   Class A assisted living will almost always offer near resort-like settings complete with open spaces with fountains, movie theatres, modern technology, and fitness centers. Class A properties are best-in-class assets that usually command the highest possible rents in their respective submarkets. </t>
  </si>
  <si>
    <t xml:space="preserve">Class B properties are typically over 15 years old improvement with quality, location, and amenities below the level of a Class A facility. To be considered the Class B the improvement’s condition must be good to very good and the property must have more than 80 units.  Typically, the property is a primary or a secondary Metropolitan market which is experiencing modest growth in rents and average occupancy.  A Class B project achieves above average rents, but rents and census mix quality are lower when compared to a Class A facility. Often very well maintained projects will be considered Class B as the technology, design, and mechanical systems available at the time of construction are not state of the art by today’s standards.  </t>
  </si>
  <si>
    <t>Commercial properties that have a C rating are typically over 20 years old, have less than 80 units are in less affluent neighborhoods or nonmetropolitan areas when compared to A and B rated properties.  Often these projects would require substantial renovation to be considered modern by today’s standards but are economically viable due to restrictions on the addition of competing for new projects.  Typically, market conditions limit the ability to renovate the project to more modern standards and there is deferred maintenance.  Consequently, Class C properties generate the lowest rents, have the lowest quality census mix and have the highest vacancy rates.</t>
  </si>
  <si>
    <t>Class A Property:</t>
  </si>
  <si>
    <t>Class B Property:</t>
  </si>
  <si>
    <t>Class C Property:</t>
  </si>
  <si>
    <t>Enter</t>
  </si>
  <si>
    <r>
      <rPr>
        <b/>
        <i/>
        <sz val="11"/>
        <color theme="1"/>
        <rFont val="Arial"/>
        <family val="2"/>
      </rPr>
      <t xml:space="preserve"> Indicate the historical financial data periods reported.  Note: If 4 periods of income data are not available leave the oldest slots blank, not the newest.   If supplemental data is added (not required), direct input the dates.</t>
    </r>
    <r>
      <rPr>
        <i/>
        <sz val="11"/>
        <color theme="1"/>
        <rFont val="Arial"/>
        <family val="2"/>
      </rPr>
      <t xml:space="preserve">
</t>
    </r>
  </si>
  <si>
    <t xml:space="preserve">Project Unit Type </t>
  </si>
  <si>
    <t>Other [delineate]</t>
  </si>
  <si>
    <t xml:space="preserve">    Other</t>
  </si>
  <si>
    <t>Gross Adjustment %</t>
  </si>
  <si>
    <t xml:space="preserve">SNF - Skilled Nursing                                                                                      </t>
  </si>
  <si>
    <t>Gross Total Adjustments</t>
  </si>
  <si>
    <t>Other %</t>
  </si>
  <si>
    <t>Sales Data Info Source</t>
  </si>
  <si>
    <t>Date of NOI</t>
  </si>
  <si>
    <t>Sale Income Growth</t>
  </si>
  <si>
    <t xml:space="preserve">   The data entered calculates to a number that exceeds the parameters for that data i.e. occupancy in excess of 100%</t>
  </si>
  <si>
    <t>LA</t>
  </si>
  <si>
    <t>The appraisal analyzed the project's financial data through what date?</t>
  </si>
  <si>
    <t>Lender Proposed Repair Amount</t>
  </si>
  <si>
    <t>Appraisal Indicated Repair Amount</t>
  </si>
  <si>
    <t>Abbreviations / Definitions:</t>
  </si>
  <si>
    <t>a.  Listed Below</t>
  </si>
  <si>
    <t>b. Listed Below</t>
  </si>
  <si>
    <t>c.  Listed Below</t>
  </si>
  <si>
    <t>d.  Listed Below</t>
  </si>
  <si>
    <t>e. Listed Below</t>
  </si>
  <si>
    <t>f.   Listed Below</t>
  </si>
  <si>
    <t>Unit Type</t>
  </si>
  <si>
    <t>a.</t>
  </si>
  <si>
    <t>b.</t>
  </si>
  <si>
    <t>c.</t>
  </si>
  <si>
    <t>d.</t>
  </si>
  <si>
    <t>e.</t>
  </si>
  <si>
    <t>f.</t>
  </si>
  <si>
    <t>Room Description</t>
  </si>
  <si>
    <t>Other Unit Description</t>
  </si>
  <si>
    <t>SNF Other</t>
  </si>
  <si>
    <t>IL Other</t>
  </si>
  <si>
    <t xml:space="preserve">    Private Pay </t>
  </si>
  <si>
    <t>MC/SNF</t>
  </si>
  <si>
    <t>Less Than Typical</t>
  </si>
  <si>
    <t>Typical</t>
  </si>
  <si>
    <t>Greater Than Typical</t>
  </si>
  <si>
    <t>Gross Adjustment: The absolute addition of the positive and negative adjustments applied to a property.  If a property is adjusted upward 20% for certain features and downward 20% for other features the gross adjustment is 40%</t>
  </si>
  <si>
    <t>Occupancy Rate</t>
  </si>
  <si>
    <t>As a percentage of the census mix.</t>
  </si>
  <si>
    <t>Are the real estate taxes based upon an abatement or special tax consideration?</t>
  </si>
  <si>
    <t xml:space="preserve">Will the project be impacted by a current/projected oversupply of competitive units? </t>
  </si>
  <si>
    <t>Current Rent</t>
  </si>
  <si>
    <t>Appraisal Rent</t>
  </si>
  <si>
    <t>Rental Rate Bed or Unit</t>
  </si>
  <si>
    <t>ALF-Medicaid</t>
  </si>
  <si>
    <t>ALF-Other</t>
  </si>
  <si>
    <t>ALF-Private-pay</t>
  </si>
  <si>
    <t xml:space="preserve">ALF - Assisted Living also includes Board and Care                                                          </t>
  </si>
  <si>
    <t>ALF</t>
  </si>
  <si>
    <t>e. g. SNF-Other Payers</t>
  </si>
  <si>
    <t>4. Some cells (see below) include instructional aids to complete the responses.  The pop-up can easily be moved to a different location on the sheet by left clicking on the pop-up.</t>
  </si>
  <si>
    <t>Land Square Size (Sq.Ft.)</t>
  </si>
  <si>
    <t>12. This spreadsheet requires the use of Excel 2010 or newer.</t>
  </si>
  <si>
    <t>1.  This workbook is to be filled out and accompany each appraisal submitted to ORCF for the 232/223(f) refinance program. Other programs that involve new construction will not use this form. The data may be entered by the appraiser or by the lender. It is however the lender's responsibility to ensure the entries are correct.</t>
  </si>
  <si>
    <t xml:space="preserve">Version Control Number </t>
  </si>
  <si>
    <t>Property Investment Classes:</t>
  </si>
  <si>
    <t>What  is the property's Investment Grade</t>
  </si>
  <si>
    <r>
      <t xml:space="preserve">for the explanation.  i.e. </t>
    </r>
    <r>
      <rPr>
        <b/>
        <sz val="11"/>
        <color theme="1"/>
        <rFont val="Arial"/>
        <family val="2"/>
      </rPr>
      <t xml:space="preserve">PREVIOUS SALES - </t>
    </r>
    <r>
      <rPr>
        <sz val="11"/>
        <color theme="1"/>
        <rFont val="Arial"/>
        <family val="2"/>
      </rPr>
      <t>The property sold in May of 2017.  It was a sale from father to daughter - related parties.</t>
    </r>
  </si>
  <si>
    <t xml:space="preserve">2.  Input information into cells that are shaded this color green.  </t>
  </si>
  <si>
    <t xml:space="preserve">13. Any items that need further clarification can be explained in the lenders note tab of this workbook.  It is suggested that the explanation start with the reason for </t>
  </si>
  <si>
    <t>ALF Other</t>
  </si>
  <si>
    <t>MC Other</t>
  </si>
  <si>
    <t>ALF/MC</t>
  </si>
  <si>
    <t>ALF/MC/IL</t>
  </si>
  <si>
    <t>SNF/ALF/MC/IL</t>
  </si>
  <si>
    <t>ALF/SNF</t>
  </si>
  <si>
    <t>ALF/IL</t>
  </si>
  <si>
    <t>11.7.2017</t>
  </si>
  <si>
    <t>Does the application propose reduced debt seasoning (less than 2 years) pursuant to Healthcare Mortgage Insurance Program Handbook (4232.1) Ch. 3.13D?</t>
  </si>
  <si>
    <r>
      <t xml:space="preserve">Appraisal Sockets                         U.S. Department of Housing and Urban Development                               </t>
    </r>
    <r>
      <rPr>
        <sz val="12"/>
        <rFont val="Arial"/>
        <family val="2"/>
      </rPr>
      <t>OMB Approval No. 2502-0605</t>
    </r>
  </si>
  <si>
    <r>
      <rPr>
        <sz val="11"/>
        <rFont val="Arial"/>
        <family val="2"/>
      </rPr>
      <t xml:space="preserve">Section 232 </t>
    </r>
    <r>
      <rPr>
        <b/>
        <sz val="11"/>
        <rFont val="Arial"/>
        <family val="2"/>
      </rPr>
      <t xml:space="preserve">                                                    </t>
    </r>
    <r>
      <rPr>
        <sz val="11"/>
        <rFont val="Arial"/>
        <family val="2"/>
      </rPr>
      <t xml:space="preserve">Office of Residential Care Facilities                </t>
    </r>
    <r>
      <rPr>
        <b/>
        <sz val="11"/>
        <rFont val="Arial"/>
        <family val="2"/>
      </rPr>
      <t xml:space="preserve">                                                                 </t>
    </r>
    <r>
      <rPr>
        <sz val="11"/>
        <rFont val="Arial"/>
        <family val="2"/>
      </rPr>
      <t>(exp. 03/31/2018)</t>
    </r>
  </si>
  <si>
    <t>Previous versions obsolete                                                                                                                                          form HUD-92000-ORCF (03/2018)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</si>
</sst>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44" formatCode="_(&quot;$&quot;* #,##0.00_);_(&quot;$&quot;* \(#,##0.00\);_(&quot;$&quot;* &quot;-&quot;??_);_(@_)"/>
    <numFmt numFmtId="43" formatCode="_(* #,##0.00_);_(* \(#,##0.00\);_(* &quot;-&quot;??_);_(@_)"/>
    <numFmt numFmtId="164" formatCode="0.0%"/>
    <numFmt numFmtId="165" formatCode="_(* #,##0_);_(* \(#,##0\);_(* &quot;-&quot;??_);_(@_)"/>
    <numFmt numFmtId="166" formatCode="&quot;$&quot;#,##0"/>
    <numFmt numFmtId="167" formatCode="_(&quot;$&quot;* #,##0_);_(&quot;$&quot;* \(#,##0\);_(&quot;$&quot;* &quot;-&quot;??_);_(@_)"/>
    <numFmt numFmtId="168" formatCode="m/d/yy;@"/>
    <numFmt numFmtId="169" formatCode="&quot;$&quot;#,##0.00"/>
    <numFmt numFmtId="170" formatCode="[$-409]mmm\-yy;@"/>
  </numFmts>
  <fonts count="41" x14ac:knownFonts="1">
    <font>
      <sz val="11"/>
      <color theme="1"/>
      <name val="Calibri"/>
      <family val="2"/>
      <scheme val="minor"/>
    </font>
    <font>
      <sz val="10"/>
      <color theme="1"/>
      <name val="Arial"/>
      <family val="2"/>
    </font>
    <font>
      <sz val="11"/>
      <color theme="1"/>
      <name val="Calibri"/>
      <family val="2"/>
      <scheme val="minor"/>
    </font>
    <font>
      <sz val="10"/>
      <name val="Arial"/>
      <family val="2"/>
    </font>
    <font>
      <u/>
      <sz val="11"/>
      <color theme="10"/>
      <name val="Calibri"/>
      <family val="2"/>
    </font>
    <font>
      <sz val="11"/>
      <color indexed="8"/>
      <name val="Calibri"/>
      <family val="2"/>
    </font>
    <font>
      <b/>
      <sz val="12"/>
      <name val="Arial"/>
      <family val="2"/>
    </font>
    <font>
      <sz val="12"/>
      <name val="Arial"/>
      <family val="2"/>
    </font>
    <font>
      <sz val="11"/>
      <color theme="1"/>
      <name val="Arial"/>
      <family val="2"/>
    </font>
    <font>
      <sz val="11"/>
      <name val="Arial"/>
      <family val="2"/>
    </font>
    <font>
      <b/>
      <i/>
      <sz val="11"/>
      <name val="Arial"/>
      <family val="2"/>
    </font>
    <font>
      <sz val="12"/>
      <color theme="1"/>
      <name val="Arial"/>
      <family val="2"/>
    </font>
    <font>
      <b/>
      <sz val="11"/>
      <name val="Arial"/>
      <family val="2"/>
    </font>
    <font>
      <b/>
      <i/>
      <sz val="11"/>
      <color theme="1"/>
      <name val="Arial"/>
      <family val="2"/>
    </font>
    <font>
      <u/>
      <sz val="11"/>
      <color theme="10"/>
      <name val="Arial"/>
      <family val="2"/>
    </font>
    <font>
      <b/>
      <sz val="11"/>
      <color theme="1"/>
      <name val="Arial"/>
      <family val="2"/>
    </font>
    <font>
      <b/>
      <u/>
      <sz val="11"/>
      <color theme="1"/>
      <name val="Arial"/>
      <family val="2"/>
    </font>
    <font>
      <sz val="9"/>
      <color theme="1"/>
      <name val="Arial"/>
      <family val="2"/>
    </font>
    <font>
      <sz val="9"/>
      <name val="Arial"/>
      <family val="2"/>
    </font>
    <font>
      <b/>
      <sz val="14"/>
      <name val="Arial"/>
      <family val="2"/>
    </font>
    <font>
      <b/>
      <sz val="11"/>
      <color indexed="8"/>
      <name val="Arial"/>
      <family val="2"/>
    </font>
    <font>
      <b/>
      <sz val="12"/>
      <color theme="1"/>
      <name val="Arial"/>
      <family val="2"/>
    </font>
    <font>
      <i/>
      <sz val="12"/>
      <color theme="1"/>
      <name val="Arial"/>
      <family val="2"/>
    </font>
    <font>
      <b/>
      <sz val="14"/>
      <color theme="0" tint="-0.249977111117893"/>
      <name val="Arial"/>
      <family val="2"/>
    </font>
    <font>
      <sz val="11"/>
      <color theme="1" tint="0.499984740745262"/>
      <name val="Arial"/>
      <family val="2"/>
    </font>
    <font>
      <sz val="8"/>
      <color theme="1" tint="0.499984740745262"/>
      <name val="Arial"/>
      <family val="2"/>
    </font>
    <font>
      <sz val="11"/>
      <color rgb="FFFF0000"/>
      <name val="Arial"/>
      <family val="2"/>
    </font>
    <font>
      <sz val="11"/>
      <color rgb="FF0000FF"/>
      <name val="Arial"/>
      <family val="2"/>
    </font>
    <font>
      <i/>
      <sz val="11"/>
      <name val="Arial"/>
      <family val="2"/>
    </font>
    <font>
      <sz val="8"/>
      <name val="Arial"/>
      <family val="2"/>
    </font>
    <font>
      <b/>
      <sz val="9"/>
      <name val="Arial"/>
      <family val="2"/>
    </font>
    <font>
      <b/>
      <sz val="9"/>
      <color theme="1"/>
      <name val="Arial"/>
      <family val="2"/>
    </font>
    <font>
      <b/>
      <sz val="11"/>
      <color theme="1"/>
      <name val="Calibri"/>
      <family val="2"/>
      <scheme val="minor"/>
    </font>
    <font>
      <b/>
      <sz val="9"/>
      <color indexed="81"/>
      <name val="Tahoma"/>
      <family val="2"/>
    </font>
    <font>
      <i/>
      <sz val="11"/>
      <color rgb="FFFF0000"/>
      <name val="Arial"/>
      <family val="2"/>
    </font>
    <font>
      <sz val="11"/>
      <color rgb="FFFFFFFF"/>
      <name val="Arial"/>
      <family val="2"/>
    </font>
    <font>
      <sz val="11"/>
      <color theme="0"/>
      <name val="Arial"/>
      <family val="2"/>
    </font>
    <font>
      <i/>
      <sz val="11"/>
      <color theme="1"/>
      <name val="Arial"/>
      <family val="2"/>
    </font>
    <font>
      <i/>
      <sz val="11"/>
      <color theme="1"/>
      <name val="Calibri"/>
      <family val="2"/>
      <scheme val="minor"/>
    </font>
    <font>
      <i/>
      <sz val="10"/>
      <color rgb="FFFF0000"/>
      <name val="Arial"/>
      <family val="2"/>
    </font>
    <font>
      <sz val="10"/>
      <color theme="1"/>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FF00"/>
        <bgColor indexed="64"/>
      </patternFill>
    </fill>
    <fill>
      <patternFill patternType="solid">
        <fgColor theme="1"/>
        <bgColor indexed="64"/>
      </patternFill>
    </fill>
    <fill>
      <gradientFill degree="90">
        <stop position="0">
          <color theme="0"/>
        </stop>
        <stop position="1">
          <color rgb="FFC0C0C0"/>
        </stop>
      </gradientFill>
    </fill>
    <fill>
      <patternFill patternType="solid">
        <fgColor rgb="FFFFFF00"/>
        <bgColor indexed="64"/>
      </patternFill>
    </fill>
    <fill>
      <gradientFill degree="90">
        <stop position="0">
          <color theme="0"/>
        </stop>
        <stop position="1">
          <color theme="2" tint="-0.49803155613879818"/>
        </stop>
      </gradientFill>
    </fill>
    <fill>
      <patternFill patternType="solid">
        <fgColor theme="0" tint="-4.9989318521683403E-2"/>
        <bgColor indexed="64"/>
      </patternFill>
    </fill>
    <fill>
      <patternFill patternType="solid">
        <fgColor rgb="FFFF0000"/>
        <bgColor indexed="64"/>
      </patternFill>
    </fill>
    <fill>
      <patternFill patternType="solid">
        <fgColor theme="0"/>
        <bgColor auto="1"/>
      </patternFill>
    </fill>
    <fill>
      <patternFill patternType="gray0625">
        <bgColor theme="0"/>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thin">
        <color indexed="64"/>
      </top>
      <bottom style="double">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Dashed">
        <color auto="1"/>
      </left>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bottom style="double">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double">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style="double">
        <color indexed="64"/>
      </right>
      <top/>
      <bottom/>
      <diagonal/>
    </border>
    <border>
      <left style="medium">
        <color indexed="64"/>
      </left>
      <right/>
      <top/>
      <bottom style="double">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double">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double">
        <color indexed="64"/>
      </bottom>
      <diagonal/>
    </border>
    <border>
      <left style="double">
        <color indexed="64"/>
      </left>
      <right style="thin">
        <color indexed="64"/>
      </right>
      <top/>
      <bottom style="double">
        <color indexed="64"/>
      </bottom>
      <diagonal/>
    </border>
    <border>
      <left/>
      <right/>
      <top style="thin">
        <color indexed="64"/>
      </top>
      <bottom/>
      <diagonal/>
    </border>
    <border>
      <left/>
      <right style="double">
        <color indexed="64"/>
      </right>
      <top/>
      <bottom style="double">
        <color indexed="64"/>
      </bottom>
      <diagonal/>
    </border>
    <border>
      <left/>
      <right style="double">
        <color indexed="64"/>
      </right>
      <top style="thin">
        <color indexed="64"/>
      </top>
      <bottom/>
      <diagonal/>
    </border>
    <border>
      <left style="double">
        <color indexed="64"/>
      </left>
      <right style="thin">
        <color indexed="64"/>
      </right>
      <top style="double">
        <color indexed="64"/>
      </top>
      <bottom style="double">
        <color indexed="64"/>
      </bottom>
      <diagonal/>
    </border>
    <border>
      <left style="medium">
        <color indexed="64"/>
      </left>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medium">
        <color indexed="64"/>
      </top>
      <bottom/>
      <diagonal/>
    </border>
    <border>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style="thin">
        <color indexed="64"/>
      </right>
      <top style="medium">
        <color indexed="64"/>
      </top>
      <bottom/>
      <diagonal/>
    </border>
    <border>
      <left style="double">
        <color indexed="64"/>
      </left>
      <right/>
      <top/>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double">
        <color indexed="64"/>
      </right>
      <top style="medium">
        <color indexed="64"/>
      </top>
      <bottom style="medium">
        <color indexed="64"/>
      </bottom>
      <diagonal/>
    </border>
    <border>
      <left/>
      <right/>
      <top style="medium">
        <color indexed="64"/>
      </top>
      <bottom style="medium">
        <color indexed="64"/>
      </bottom>
      <diagonal/>
    </border>
    <border>
      <left/>
      <right style="double">
        <color indexed="64"/>
      </right>
      <top/>
      <bottom style="medium">
        <color indexed="64"/>
      </bottom>
      <diagonal/>
    </border>
  </borders>
  <cellStyleXfs count="7">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4" fillId="0" borderId="0" applyNumberFormat="0" applyFill="0" applyBorder="0" applyAlignment="0" applyProtection="0">
      <alignment vertical="top"/>
      <protection locked="0"/>
    </xf>
    <xf numFmtId="0" fontId="3" fillId="0" borderId="0"/>
    <xf numFmtId="44" fontId="5" fillId="0" borderId="0" applyFont="0" applyFill="0" applyBorder="0" applyAlignment="0" applyProtection="0"/>
  </cellStyleXfs>
  <cellXfs count="633">
    <xf numFmtId="0" fontId="0" fillId="0" borderId="0" xfId="0"/>
    <xf numFmtId="0" fontId="7" fillId="2" borderId="0" xfId="0" applyFont="1" applyFill="1" applyAlignment="1" applyProtection="1">
      <alignment horizontal="left"/>
    </xf>
    <xf numFmtId="0" fontId="8" fillId="0" borderId="0" xfId="0" applyFont="1" applyAlignment="1">
      <alignment horizontal="right"/>
    </xf>
    <xf numFmtId="0" fontId="8" fillId="2" borderId="0" xfId="0" applyFont="1" applyFill="1" applyBorder="1" applyAlignment="1" applyProtection="1">
      <alignment horizontal="right"/>
    </xf>
    <xf numFmtId="0" fontId="8" fillId="2" borderId="0" xfId="0" applyFont="1" applyFill="1" applyAlignment="1"/>
    <xf numFmtId="0" fontId="8" fillId="0" borderId="0" xfId="0" applyFont="1" applyAlignment="1">
      <alignment vertical="center"/>
    </xf>
    <xf numFmtId="0" fontId="9" fillId="2" borderId="0" xfId="0" applyFont="1" applyFill="1" applyAlignment="1"/>
    <xf numFmtId="0" fontId="9" fillId="0" borderId="0" xfId="0" applyFont="1" applyFill="1" applyAlignment="1" applyProtection="1">
      <alignment horizontal="left"/>
    </xf>
    <xf numFmtId="0" fontId="12" fillId="0" borderId="0" xfId="0" applyFont="1" applyFill="1" applyAlignment="1" applyProtection="1">
      <alignment horizontal="left"/>
    </xf>
    <xf numFmtId="0" fontId="8" fillId="4" borderId="0" xfId="0" applyFont="1" applyFill="1"/>
    <xf numFmtId="0" fontId="8" fillId="2" borderId="0" xfId="0" applyFont="1" applyFill="1" applyAlignment="1" applyProtection="1">
      <alignment horizontal="left" vertical="top"/>
    </xf>
    <xf numFmtId="0" fontId="14" fillId="2" borderId="0" xfId="4" applyFont="1" applyFill="1" applyAlignment="1" applyProtection="1">
      <alignment horizontal="left"/>
    </xf>
    <xf numFmtId="0" fontId="8" fillId="2" borderId="0" xfId="0" applyFont="1" applyFill="1" applyBorder="1" applyAlignment="1" applyProtection="1">
      <alignment horizontal="left"/>
    </xf>
    <xf numFmtId="0" fontId="15" fillId="0" borderId="0" xfId="0" applyFont="1"/>
    <xf numFmtId="166" fontId="3" fillId="2" borderId="0" xfId="5" applyNumberFormat="1" applyFont="1" applyFill="1" applyBorder="1" applyAlignment="1" applyProtection="1">
      <alignment horizontal="center" shrinkToFit="1"/>
    </xf>
    <xf numFmtId="166" fontId="18" fillId="0" borderId="0" xfId="5" applyNumberFormat="1" applyFont="1" applyFill="1" applyBorder="1" applyAlignment="1" applyProtection="1">
      <alignment horizontal="center" wrapText="1"/>
    </xf>
    <xf numFmtId="0" fontId="8" fillId="0" borderId="0" xfId="0" applyFont="1" applyFill="1" applyBorder="1"/>
    <xf numFmtId="169" fontId="3" fillId="2" borderId="0" xfId="3" applyNumberFormat="1" applyFont="1" applyFill="1" applyBorder="1" applyAlignment="1" applyProtection="1">
      <alignment shrinkToFit="1"/>
    </xf>
    <xf numFmtId="0" fontId="3" fillId="2" borderId="0" xfId="5" applyFont="1" applyFill="1" applyBorder="1"/>
    <xf numFmtId="0" fontId="9" fillId="2" borderId="0" xfId="0" applyFont="1" applyFill="1" applyBorder="1" applyAlignment="1" applyProtection="1">
      <alignment horizontal="center"/>
    </xf>
    <xf numFmtId="0" fontId="14" fillId="0" borderId="0" xfId="4" applyFont="1" applyBorder="1" applyAlignment="1" applyProtection="1">
      <alignment horizontal="left"/>
    </xf>
    <xf numFmtId="3" fontId="3" fillId="2" borderId="0" xfId="3" applyNumberFormat="1" applyFont="1" applyFill="1" applyBorder="1" applyAlignment="1" applyProtection="1">
      <alignment shrinkToFit="1"/>
    </xf>
    <xf numFmtId="169" fontId="3" fillId="2" borderId="0" xfId="3" applyNumberFormat="1" applyFont="1" applyFill="1" applyBorder="1" applyProtection="1"/>
    <xf numFmtId="166" fontId="3" fillId="0" borderId="0" xfId="5" applyNumberFormat="1" applyFont="1" applyBorder="1" applyProtection="1"/>
    <xf numFmtId="166" fontId="3" fillId="2" borderId="0" xfId="3" applyNumberFormat="1" applyFont="1" applyFill="1" applyBorder="1" applyAlignment="1" applyProtection="1">
      <alignment shrinkToFit="1"/>
    </xf>
    <xf numFmtId="0" fontId="3" fillId="0" borderId="0" xfId="0" applyFont="1" applyFill="1" applyProtection="1"/>
    <xf numFmtId="0" fontId="14" fillId="0" borderId="0" xfId="4" applyFont="1" applyAlignment="1" applyProtection="1"/>
    <xf numFmtId="0" fontId="8" fillId="0" borderId="18" xfId="0" applyFont="1" applyBorder="1"/>
    <xf numFmtId="0" fontId="6" fillId="2" borderId="0" xfId="0" applyFont="1" applyFill="1" applyBorder="1" applyAlignment="1" applyProtection="1">
      <alignment horizontal="left" vertical="top"/>
    </xf>
    <xf numFmtId="0" fontId="23" fillId="0" borderId="0" xfId="0" applyFont="1" applyBorder="1" applyAlignment="1" applyProtection="1">
      <alignment horizontal="left"/>
    </xf>
    <xf numFmtId="0" fontId="24" fillId="0" borderId="0" xfId="0" applyFont="1"/>
    <xf numFmtId="0" fontId="25" fillId="0" borderId="0" xfId="0" applyFont="1"/>
    <xf numFmtId="0" fontId="25" fillId="2" borderId="0" xfId="0" applyFont="1" applyFill="1"/>
    <xf numFmtId="0" fontId="27" fillId="0" borderId="0" xfId="0" applyFont="1" applyAlignment="1">
      <alignment vertical="center"/>
    </xf>
    <xf numFmtId="0" fontId="8" fillId="0" borderId="0" xfId="0" applyFont="1" applyAlignment="1">
      <alignment horizontal="center"/>
    </xf>
    <xf numFmtId="0" fontId="9" fillId="0" borderId="0" xfId="0" applyFont="1" applyBorder="1" applyAlignment="1" applyProtection="1">
      <alignment horizontal="left" vertical="center"/>
    </xf>
    <xf numFmtId="0" fontId="9" fillId="2" borderId="0" xfId="0" applyFont="1" applyFill="1" applyAlignment="1" applyProtection="1">
      <alignment horizontal="left"/>
    </xf>
    <xf numFmtId="0" fontId="9" fillId="2" borderId="0" xfId="0" applyFont="1" applyFill="1" applyBorder="1" applyAlignment="1" applyProtection="1">
      <alignment horizontal="left"/>
    </xf>
    <xf numFmtId="3" fontId="9" fillId="2" borderId="4" xfId="5" applyNumberFormat="1" applyFont="1" applyFill="1" applyBorder="1" applyAlignment="1" applyProtection="1">
      <alignment horizontal="center" vertical="center" wrapText="1"/>
    </xf>
    <xf numFmtId="166" fontId="9" fillId="2" borderId="0" xfId="0" applyNumberFormat="1" applyFont="1" applyFill="1" applyBorder="1" applyAlignment="1" applyProtection="1">
      <alignment horizontal="center" shrinkToFit="1"/>
      <protection locked="0"/>
    </xf>
    <xf numFmtId="0" fontId="9" fillId="6" borderId="0" xfId="0" applyFont="1" applyFill="1"/>
    <xf numFmtId="0" fontId="6" fillId="6" borderId="0" xfId="0" applyFont="1" applyFill="1" applyBorder="1" applyAlignment="1" applyProtection="1">
      <alignment horizontal="right"/>
    </xf>
    <xf numFmtId="0" fontId="11" fillId="6" borderId="0" xfId="0" applyFont="1" applyFill="1"/>
    <xf numFmtId="0" fontId="6" fillId="6" borderId="0" xfId="0" applyFont="1" applyFill="1" applyBorder="1" applyProtection="1"/>
    <xf numFmtId="0" fontId="9" fillId="6" borderId="0" xfId="0" applyFont="1" applyFill="1" applyBorder="1" applyProtection="1"/>
    <xf numFmtId="0" fontId="9" fillId="6" borderId="0" xfId="0" applyFont="1" applyFill="1" applyProtection="1"/>
    <xf numFmtId="0" fontId="19" fillId="6" borderId="0" xfId="0" applyFont="1" applyFill="1" applyBorder="1" applyProtection="1"/>
    <xf numFmtId="0" fontId="9" fillId="6" borderId="0" xfId="0" applyFont="1" applyFill="1" applyBorder="1" applyAlignment="1" applyProtection="1">
      <alignment vertical="top"/>
    </xf>
    <xf numFmtId="0" fontId="9" fillId="6" borderId="0" xfId="0" applyFont="1" applyFill="1" applyAlignment="1">
      <alignment vertical="top"/>
    </xf>
    <xf numFmtId="0" fontId="21" fillId="6" borderId="0" xfId="0" applyFont="1" applyFill="1" applyBorder="1" applyAlignment="1">
      <alignment horizontal="center"/>
    </xf>
    <xf numFmtId="0" fontId="22" fillId="6" borderId="0" xfId="0" applyFont="1" applyFill="1" applyAlignment="1">
      <alignment horizontal="right"/>
    </xf>
    <xf numFmtId="0" fontId="9" fillId="6" borderId="0" xfId="0" applyFont="1" applyFill="1" applyAlignment="1">
      <alignment horizontal="right"/>
    </xf>
    <xf numFmtId="0" fontId="8" fillId="6" borderId="0" xfId="0" applyFont="1" applyFill="1" applyBorder="1"/>
    <xf numFmtId="0" fontId="9" fillId="0" borderId="0" xfId="5" applyFont="1" applyBorder="1" applyAlignment="1">
      <alignment horizontal="center" vertical="center" wrapText="1"/>
    </xf>
    <xf numFmtId="3" fontId="9" fillId="5" borderId="39" xfId="0" applyNumberFormat="1" applyFont="1" applyFill="1" applyBorder="1"/>
    <xf numFmtId="0" fontId="9" fillId="0" borderId="8" xfId="0" applyFont="1" applyBorder="1" applyAlignment="1" applyProtection="1">
      <alignment horizontal="left"/>
    </xf>
    <xf numFmtId="166" fontId="9" fillId="0" borderId="14" xfId="5" applyNumberFormat="1" applyFont="1" applyBorder="1" applyAlignment="1" applyProtection="1"/>
    <xf numFmtId="166" fontId="9" fillId="0" borderId="6" xfId="5" applyNumberFormat="1" applyFont="1" applyFill="1" applyBorder="1" applyProtection="1"/>
    <xf numFmtId="166" fontId="9" fillId="0" borderId="5" xfId="5" applyNumberFormat="1" applyFont="1" applyBorder="1" applyProtection="1"/>
    <xf numFmtId="166" fontId="9" fillId="0" borderId="6" xfId="5" applyNumberFormat="1" applyFont="1" applyBorder="1" applyProtection="1"/>
    <xf numFmtId="3" fontId="9" fillId="2" borderId="34" xfId="3" applyNumberFormat="1" applyFont="1" applyFill="1" applyBorder="1" applyAlignment="1" applyProtection="1">
      <alignment shrinkToFit="1"/>
    </xf>
    <xf numFmtId="166" fontId="9" fillId="0" borderId="40" xfId="5" applyNumberFormat="1" applyFont="1" applyBorder="1" applyProtection="1"/>
    <xf numFmtId="0" fontId="12" fillId="2" borderId="0" xfId="5" applyFont="1" applyFill="1" applyBorder="1" applyAlignment="1" applyProtection="1">
      <alignment horizontal="center" vertical="center" textRotation="180"/>
    </xf>
    <xf numFmtId="164" fontId="9" fillId="0" borderId="0" xfId="3" applyNumberFormat="1" applyFont="1" applyFill="1" applyBorder="1" applyAlignment="1" applyProtection="1"/>
    <xf numFmtId="0" fontId="0" fillId="2" borderId="0" xfId="0" applyFont="1" applyFill="1" applyProtection="1">
      <protection locked="0"/>
    </xf>
    <xf numFmtId="0" fontId="8" fillId="7" borderId="0" xfId="0" applyFont="1" applyFill="1"/>
    <xf numFmtId="0" fontId="8" fillId="0" borderId="0" xfId="0" applyFont="1" applyBorder="1" applyAlignment="1">
      <alignment horizontal="left" vertical="center"/>
    </xf>
    <xf numFmtId="0" fontId="0" fillId="0" borderId="0" xfId="0" applyFont="1"/>
    <xf numFmtId="0" fontId="29" fillId="3" borderId="3" xfId="0" applyFont="1" applyFill="1" applyBorder="1"/>
    <xf numFmtId="0" fontId="29" fillId="3" borderId="16" xfId="0" applyFont="1" applyFill="1" applyBorder="1"/>
    <xf numFmtId="0" fontId="29" fillId="3" borderId="17" xfId="0" applyFont="1" applyFill="1" applyBorder="1"/>
    <xf numFmtId="0" fontId="29" fillId="2" borderId="0" xfId="0" applyFont="1" applyFill="1" applyBorder="1"/>
    <xf numFmtId="0" fontId="29" fillId="2" borderId="0" xfId="0" applyFont="1" applyFill="1"/>
    <xf numFmtId="0" fontId="9" fillId="0" borderId="0" xfId="0" applyFont="1" applyBorder="1"/>
    <xf numFmtId="0" fontId="18" fillId="3" borderId="16" xfId="0" applyFont="1" applyFill="1" applyBorder="1"/>
    <xf numFmtId="0" fontId="18" fillId="3" borderId="17" xfId="0" applyFont="1" applyFill="1" applyBorder="1"/>
    <xf numFmtId="0" fontId="18" fillId="3" borderId="3" xfId="0" applyFont="1" applyFill="1" applyBorder="1"/>
    <xf numFmtId="0" fontId="18" fillId="0" borderId="0" xfId="0" applyFont="1"/>
    <xf numFmtId="0" fontId="18" fillId="2" borderId="0" xfId="0" applyFont="1" applyFill="1" applyBorder="1"/>
    <xf numFmtId="0" fontId="29" fillId="3" borderId="1" xfId="0" applyFont="1" applyFill="1" applyBorder="1"/>
    <xf numFmtId="0" fontId="8" fillId="0" borderId="0" xfId="0" applyFont="1" applyBorder="1"/>
    <xf numFmtId="0" fontId="8" fillId="0" borderId="0" xfId="0" applyFont="1"/>
    <xf numFmtId="0" fontId="8" fillId="2" borderId="0" xfId="0" applyFont="1" applyFill="1" applyAlignment="1" applyProtection="1">
      <alignment horizontal="right"/>
    </xf>
    <xf numFmtId="0" fontId="9" fillId="2" borderId="0" xfId="0" applyFont="1" applyFill="1"/>
    <xf numFmtId="0" fontId="8" fillId="2" borderId="0" xfId="0" applyFont="1" applyFill="1"/>
    <xf numFmtId="0" fontId="9" fillId="0" borderId="0" xfId="0" applyFont="1"/>
    <xf numFmtId="0" fontId="25" fillId="0" borderId="0" xfId="0" applyFont="1" applyAlignment="1">
      <alignment horizontal="center"/>
    </xf>
    <xf numFmtId="0" fontId="8" fillId="6" borderId="0" xfId="0" applyFont="1" applyFill="1"/>
    <xf numFmtId="10" fontId="8" fillId="6" borderId="0" xfId="0" applyNumberFormat="1" applyFont="1" applyFill="1"/>
    <xf numFmtId="10" fontId="8" fillId="0" borderId="0" xfId="0" applyNumberFormat="1" applyFont="1"/>
    <xf numFmtId="10" fontId="8" fillId="0" borderId="0" xfId="0" applyNumberFormat="1" applyFont="1" applyBorder="1"/>
    <xf numFmtId="2" fontId="8" fillId="6" borderId="0" xfId="0" applyNumberFormat="1" applyFont="1" applyFill="1"/>
    <xf numFmtId="2" fontId="8" fillId="0" borderId="0" xfId="0" applyNumberFormat="1" applyFont="1"/>
    <xf numFmtId="2" fontId="8" fillId="0" borderId="0" xfId="0" applyNumberFormat="1" applyFont="1" applyBorder="1"/>
    <xf numFmtId="166" fontId="8" fillId="6" borderId="0" xfId="0" applyNumberFormat="1" applyFont="1" applyFill="1"/>
    <xf numFmtId="166" fontId="8" fillId="0" borderId="0" xfId="0" applyNumberFormat="1" applyFont="1"/>
    <xf numFmtId="166" fontId="8" fillId="0" borderId="0" xfId="0" applyNumberFormat="1" applyFont="1" applyBorder="1"/>
    <xf numFmtId="0" fontId="9" fillId="2" borderId="0" xfId="5" applyFont="1" applyFill="1" applyBorder="1"/>
    <xf numFmtId="0" fontId="12" fillId="2" borderId="21" xfId="0" applyFont="1" applyFill="1" applyBorder="1" applyAlignment="1">
      <alignment horizontal="center"/>
    </xf>
    <xf numFmtId="0" fontId="7" fillId="6" borderId="0" xfId="0" applyFont="1" applyFill="1" applyAlignment="1" applyProtection="1">
      <alignment horizontal="center" vertical="center"/>
    </xf>
    <xf numFmtId="0" fontId="9" fillId="0" borderId="0" xfId="0" applyFont="1" applyAlignment="1">
      <alignment horizontal="center" vertical="center"/>
    </xf>
    <xf numFmtId="0" fontId="8" fillId="0" borderId="0" xfId="0" applyFont="1" applyAlignment="1">
      <alignment horizontal="center" vertical="center"/>
    </xf>
    <xf numFmtId="0" fontId="8" fillId="6" borderId="0" xfId="0" applyFont="1" applyFill="1" applyAlignment="1">
      <alignment horizontal="center" vertical="center"/>
    </xf>
    <xf numFmtId="0" fontId="8" fillId="0" borderId="0" xfId="0" applyFont="1" applyAlignment="1">
      <alignment vertical="center" wrapText="1"/>
    </xf>
    <xf numFmtId="0" fontId="8" fillId="0" borderId="0" xfId="0" applyFont="1" applyAlignment="1">
      <alignment wrapText="1"/>
    </xf>
    <xf numFmtId="0" fontId="8" fillId="0" borderId="0" xfId="0" applyFont="1" applyAlignment="1">
      <alignment horizontal="left" vertical="top" wrapText="1"/>
    </xf>
    <xf numFmtId="0" fontId="9" fillId="0" borderId="0" xfId="0" applyFont="1" applyBorder="1" applyAlignment="1">
      <alignment horizontal="left" vertical="center" wrapText="1"/>
    </xf>
    <xf numFmtId="0" fontId="8" fillId="0" borderId="0" xfId="0" applyFont="1" applyBorder="1" applyAlignment="1">
      <alignment horizontal="left" vertical="center" wrapText="1"/>
    </xf>
    <xf numFmtId="0" fontId="8" fillId="0" borderId="0" xfId="0" applyFont="1" applyBorder="1" applyAlignment="1">
      <alignment wrapText="1"/>
    </xf>
    <xf numFmtId="0" fontId="8" fillId="0" borderId="0" xfId="0" applyFont="1" applyBorder="1" applyAlignment="1">
      <alignment horizontal="left" vertical="top" wrapText="1"/>
    </xf>
    <xf numFmtId="0" fontId="8" fillId="0" borderId="0" xfId="0" applyFont="1" applyBorder="1" applyAlignment="1"/>
    <xf numFmtId="0" fontId="8" fillId="0" borderId="0" xfId="0" applyFont="1" applyAlignment="1">
      <alignment vertical="center" wrapText="1"/>
    </xf>
    <xf numFmtId="0" fontId="8" fillId="0" borderId="0" xfId="0" applyFont="1" applyAlignment="1">
      <alignment wrapText="1"/>
    </xf>
    <xf numFmtId="0" fontId="12" fillId="2" borderId="22" xfId="0" applyFont="1" applyFill="1" applyBorder="1" applyAlignment="1">
      <alignment horizontal="center"/>
    </xf>
    <xf numFmtId="166" fontId="10" fillId="2" borderId="0" xfId="0" applyNumberFormat="1" applyFont="1" applyFill="1" applyBorder="1" applyAlignment="1" applyProtection="1">
      <alignment horizontal="center" shrinkToFit="1"/>
      <protection locked="0"/>
    </xf>
    <xf numFmtId="0" fontId="8" fillId="0" borderId="0" xfId="0" applyFont="1" applyBorder="1" applyAlignment="1">
      <alignment horizontal="center" vertical="center"/>
    </xf>
    <xf numFmtId="0" fontId="9" fillId="2" borderId="0" xfId="0" applyFont="1" applyFill="1" applyBorder="1" applyAlignment="1" applyProtection="1">
      <alignment horizontal="right"/>
    </xf>
    <xf numFmtId="0" fontId="9" fillId="2" borderId="11" xfId="0" applyFont="1" applyFill="1" applyBorder="1" applyAlignment="1" applyProtection="1">
      <alignment horizontal="left"/>
    </xf>
    <xf numFmtId="0" fontId="9" fillId="2" borderId="12" xfId="0" applyFont="1" applyFill="1" applyBorder="1" applyAlignment="1" applyProtection="1">
      <alignment horizontal="center" vertical="center"/>
      <protection locked="0"/>
    </xf>
    <xf numFmtId="0" fontId="13" fillId="0" borderId="11" xfId="0" applyFont="1" applyBorder="1" applyAlignment="1">
      <alignment horizontal="center" vertical="center"/>
    </xf>
    <xf numFmtId="0" fontId="8" fillId="0" borderId="27" xfId="0" applyFont="1" applyBorder="1"/>
    <xf numFmtId="0" fontId="17" fillId="0" borderId="0" xfId="0" applyFont="1"/>
    <xf numFmtId="0" fontId="26" fillId="0" borderId="0" xfId="0" applyFont="1" applyFill="1" applyBorder="1" applyAlignment="1">
      <alignment horizontal="center"/>
    </xf>
    <xf numFmtId="0" fontId="26" fillId="0" borderId="0" xfId="0" applyFont="1" applyFill="1" applyBorder="1"/>
    <xf numFmtId="0" fontId="8" fillId="0" borderId="1" xfId="0" applyFont="1" applyBorder="1"/>
    <xf numFmtId="0" fontId="8" fillId="2" borderId="0" xfId="0" applyFont="1" applyFill="1" applyProtection="1">
      <protection locked="0"/>
    </xf>
    <xf numFmtId="0" fontId="8" fillId="1" borderId="23" xfId="0" applyFont="1" applyFill="1" applyBorder="1"/>
    <xf numFmtId="0" fontId="8" fillId="0" borderId="0" xfId="0" applyFont="1" applyBorder="1" applyAlignment="1">
      <alignment vertical="center" wrapText="1"/>
    </xf>
    <xf numFmtId="0" fontId="8" fillId="1" borderId="41" xfId="0" applyFont="1" applyFill="1" applyBorder="1"/>
    <xf numFmtId="167" fontId="8" fillId="4" borderId="1" xfId="2" applyNumberFormat="1" applyFont="1" applyFill="1" applyBorder="1"/>
    <xf numFmtId="165" fontId="9" fillId="4" borderId="3" xfId="1" applyNumberFormat="1" applyFont="1" applyFill="1" applyBorder="1" applyAlignment="1" applyProtection="1">
      <alignment vertical="center"/>
      <protection locked="0"/>
    </xf>
    <xf numFmtId="166" fontId="9" fillId="4" borderId="6" xfId="5" applyNumberFormat="1" applyFont="1" applyFill="1" applyBorder="1" applyProtection="1"/>
    <xf numFmtId="49" fontId="9" fillId="4" borderId="5" xfId="5" applyNumberFormat="1" applyFont="1" applyFill="1" applyBorder="1" applyProtection="1">
      <protection locked="0"/>
    </xf>
    <xf numFmtId="0" fontId="8" fillId="1" borderId="49" xfId="0" applyFont="1" applyFill="1" applyBorder="1"/>
    <xf numFmtId="166" fontId="9" fillId="0" borderId="19" xfId="5" applyNumberFormat="1" applyFont="1" applyBorder="1" applyProtection="1"/>
    <xf numFmtId="3" fontId="9" fillId="2" borderId="50" xfId="3" applyNumberFormat="1" applyFont="1" applyFill="1" applyBorder="1" applyAlignment="1" applyProtection="1">
      <alignment vertical="center" shrinkToFit="1"/>
    </xf>
    <xf numFmtId="166" fontId="9" fillId="2" borderId="42" xfId="5" applyNumberFormat="1" applyFont="1" applyFill="1" applyBorder="1" applyAlignment="1" applyProtection="1">
      <alignment horizontal="center" vertical="center" wrapText="1"/>
    </xf>
    <xf numFmtId="166" fontId="9" fillId="2" borderId="53" xfId="5" applyNumberFormat="1" applyFont="1" applyFill="1" applyBorder="1" applyAlignment="1" applyProtection="1">
      <alignment horizontal="center" vertical="center" wrapText="1"/>
    </xf>
    <xf numFmtId="3" fontId="9" fillId="2" borderId="54" xfId="5" applyNumberFormat="1" applyFont="1" applyFill="1" applyBorder="1" applyAlignment="1" applyProtection="1">
      <alignment horizontal="center" vertical="center" wrapText="1"/>
    </xf>
    <xf numFmtId="166" fontId="9" fillId="4" borderId="55" xfId="3" applyNumberFormat="1" applyFont="1" applyFill="1" applyBorder="1" applyAlignment="1" applyProtection="1">
      <alignment vertical="center" shrinkToFit="1"/>
      <protection locked="0"/>
    </xf>
    <xf numFmtId="166" fontId="9" fillId="4" borderId="56" xfId="3" applyNumberFormat="1" applyFont="1" applyFill="1" applyBorder="1" applyAlignment="1" applyProtection="1">
      <alignment vertical="center" shrinkToFit="1"/>
      <protection locked="0"/>
    </xf>
    <xf numFmtId="166" fontId="9" fillId="2" borderId="58" xfId="3" applyNumberFormat="1" applyFont="1" applyFill="1" applyBorder="1" applyAlignment="1" applyProtection="1">
      <alignment vertical="center" shrinkToFit="1"/>
    </xf>
    <xf numFmtId="3" fontId="9" fillId="2" borderId="48" xfId="3" applyNumberFormat="1" applyFont="1" applyFill="1" applyBorder="1" applyAlignment="1" applyProtection="1">
      <alignment vertical="center" shrinkToFit="1"/>
    </xf>
    <xf numFmtId="0" fontId="8" fillId="1" borderId="59" xfId="0" applyFont="1" applyFill="1" applyBorder="1"/>
    <xf numFmtId="0" fontId="8" fillId="1" borderId="47" xfId="0" applyFont="1" applyFill="1" applyBorder="1"/>
    <xf numFmtId="0" fontId="8" fillId="1" borderId="60" xfId="0" applyFont="1" applyFill="1" applyBorder="1"/>
    <xf numFmtId="166" fontId="9" fillId="2" borderId="61" xfId="3" applyNumberFormat="1" applyFont="1" applyFill="1" applyBorder="1" applyAlignment="1" applyProtection="1">
      <alignment shrinkToFit="1"/>
    </xf>
    <xf numFmtId="3" fontId="9" fillId="2" borderId="62" xfId="3" applyNumberFormat="1" applyFont="1" applyFill="1" applyBorder="1" applyAlignment="1" applyProtection="1">
      <alignment shrinkToFit="1"/>
    </xf>
    <xf numFmtId="166" fontId="9" fillId="7" borderId="55" xfId="3" applyNumberFormat="1" applyFont="1" applyFill="1" applyBorder="1" applyAlignment="1" applyProtection="1">
      <alignment vertical="center" shrinkToFit="1"/>
      <protection locked="0"/>
    </xf>
    <xf numFmtId="166" fontId="9" fillId="7" borderId="56" xfId="3" applyNumberFormat="1" applyFont="1" applyFill="1" applyBorder="1" applyAlignment="1" applyProtection="1">
      <alignment vertical="center" shrinkToFit="1"/>
      <protection locked="0"/>
    </xf>
    <xf numFmtId="5" fontId="9" fillId="4" borderId="1" xfId="2" applyNumberFormat="1" applyFont="1" applyFill="1" applyBorder="1" applyAlignment="1" applyProtection="1">
      <alignment horizontal="center"/>
      <protection locked="0"/>
    </xf>
    <xf numFmtId="5" fontId="9" fillId="4" borderId="2" xfId="2" applyNumberFormat="1" applyFont="1" applyFill="1" applyBorder="1" applyAlignment="1" applyProtection="1">
      <alignment horizontal="center"/>
      <protection locked="0"/>
    </xf>
    <xf numFmtId="0" fontId="17" fillId="6" borderId="0" xfId="0" applyFont="1" applyFill="1" applyAlignment="1">
      <alignment horizontal="center"/>
    </xf>
    <xf numFmtId="0" fontId="31" fillId="6" borderId="0" xfId="0" applyFont="1" applyFill="1" applyBorder="1" applyAlignment="1">
      <alignment horizontal="center"/>
    </xf>
    <xf numFmtId="0" fontId="17" fillId="6" borderId="0" xfId="0" applyFont="1" applyFill="1"/>
    <xf numFmtId="0" fontId="18" fillId="2" borderId="0" xfId="5" applyFont="1" applyFill="1" applyBorder="1" applyAlignment="1">
      <alignment horizontal="center"/>
    </xf>
    <xf numFmtId="0" fontId="18" fillId="2" borderId="0" xfId="5" applyFont="1" applyFill="1" applyBorder="1"/>
    <xf numFmtId="1" fontId="17" fillId="0" borderId="0" xfId="0" applyNumberFormat="1" applyFont="1" applyAlignment="1">
      <alignment horizontal="left" vertical="top"/>
    </xf>
    <xf numFmtId="164" fontId="17" fillId="0" borderId="0" xfId="0" applyNumberFormat="1" applyFont="1" applyAlignment="1">
      <alignment horizontal="left" vertical="top"/>
    </xf>
    <xf numFmtId="0" fontId="17" fillId="0" borderId="0" xfId="0" applyFont="1" applyAlignment="1">
      <alignment horizontal="left" vertical="top"/>
    </xf>
    <xf numFmtId="0" fontId="17" fillId="0" borderId="0" xfId="0" applyFont="1" applyAlignment="1">
      <alignment horizontal="center"/>
    </xf>
    <xf numFmtId="0" fontId="18" fillId="0" borderId="0" xfId="0" applyFont="1" applyAlignment="1">
      <alignment horizontal="center"/>
    </xf>
    <xf numFmtId="0" fontId="3" fillId="0" borderId="0" xfId="0" applyFont="1"/>
    <xf numFmtId="0" fontId="1" fillId="6" borderId="0" xfId="0" applyFont="1" applyFill="1" applyAlignment="1">
      <alignment horizontal="center"/>
    </xf>
    <xf numFmtId="5" fontId="9" fillId="7" borderId="1" xfId="2" applyNumberFormat="1" applyFont="1" applyFill="1" applyBorder="1" applyAlignment="1" applyProtection="1">
      <alignment horizontal="center"/>
      <protection locked="0"/>
    </xf>
    <xf numFmtId="5" fontId="9" fillId="7" borderId="2" xfId="2" applyNumberFormat="1" applyFont="1" applyFill="1" applyBorder="1" applyAlignment="1" applyProtection="1">
      <alignment horizontal="center"/>
      <protection locked="0"/>
    </xf>
    <xf numFmtId="166" fontId="9" fillId="4" borderId="1" xfId="0" applyNumberFormat="1" applyFont="1" applyFill="1" applyBorder="1" applyAlignment="1" applyProtection="1">
      <alignment horizontal="center" shrinkToFit="1"/>
      <protection locked="0"/>
    </xf>
    <xf numFmtId="168" fontId="9" fillId="4" borderId="16" xfId="3" applyNumberFormat="1" applyFont="1" applyFill="1" applyBorder="1" applyAlignment="1" applyProtection="1">
      <alignment horizontal="center" vertical="center"/>
      <protection locked="0"/>
    </xf>
    <xf numFmtId="166" fontId="9" fillId="0" borderId="0" xfId="5" applyNumberFormat="1" applyFont="1" applyFill="1" applyBorder="1" applyProtection="1"/>
    <xf numFmtId="49" fontId="9" fillId="2" borderId="13" xfId="5" applyNumberFormat="1" applyFont="1" applyFill="1" applyBorder="1" applyProtection="1">
      <protection locked="0"/>
    </xf>
    <xf numFmtId="0" fontId="29" fillId="3" borderId="1" xfId="0" applyFont="1" applyFill="1" applyBorder="1" applyAlignment="1">
      <alignment horizontal="center"/>
    </xf>
    <xf numFmtId="0" fontId="25" fillId="0" borderId="0" xfId="0" applyFont="1" applyBorder="1" applyAlignment="1">
      <alignment horizontal="center"/>
    </xf>
    <xf numFmtId="0" fontId="8" fillId="0" borderId="0" xfId="0" applyFont="1" applyBorder="1" applyAlignment="1">
      <alignment horizontal="center"/>
    </xf>
    <xf numFmtId="165" fontId="9" fillId="0" borderId="3" xfId="1" applyNumberFormat="1" applyFont="1" applyFill="1" applyBorder="1" applyAlignment="1" applyProtection="1">
      <alignment horizontal="center" vertical="center"/>
    </xf>
    <xf numFmtId="0" fontId="8" fillId="2" borderId="11" xfId="0" applyFont="1" applyFill="1" applyBorder="1" applyAlignment="1" applyProtection="1">
      <alignment horizontal="left" wrapText="1"/>
    </xf>
    <xf numFmtId="0" fontId="9" fillId="0" borderId="17" xfId="0" applyFont="1" applyBorder="1" applyAlignment="1">
      <alignment horizontal="left" vertical="center"/>
    </xf>
    <xf numFmtId="0" fontId="9" fillId="0" borderId="17" xfId="0" applyFont="1" applyBorder="1" applyAlignment="1">
      <alignment horizontal="left" vertical="center" wrapText="1"/>
    </xf>
    <xf numFmtId="0" fontId="9" fillId="0" borderId="18" xfId="0" applyFont="1" applyBorder="1" applyAlignment="1">
      <alignment horizontal="left" vertical="center"/>
    </xf>
    <xf numFmtId="0" fontId="9" fillId="0" borderId="15" xfId="0" applyFont="1" applyBorder="1" applyAlignment="1">
      <alignment horizontal="left" vertical="top" wrapText="1"/>
    </xf>
    <xf numFmtId="0" fontId="12" fillId="2" borderId="9" xfId="0" applyFont="1" applyFill="1" applyBorder="1" applyAlignment="1">
      <alignment horizontal="center"/>
    </xf>
    <xf numFmtId="0" fontId="9" fillId="2" borderId="0" xfId="0" applyFont="1" applyFill="1" applyAlignment="1">
      <alignment horizontal="center" vertical="center"/>
    </xf>
    <xf numFmtId="0" fontId="8" fillId="0" borderId="0" xfId="0" applyFont="1" applyAlignment="1">
      <alignment horizontal="left" vertical="top"/>
    </xf>
    <xf numFmtId="0" fontId="6" fillId="2" borderId="0" xfId="0" applyFont="1" applyFill="1" applyAlignment="1" applyProtection="1">
      <alignment vertical="top" wrapText="1"/>
    </xf>
    <xf numFmtId="0" fontId="12" fillId="2" borderId="0" xfId="0" applyFont="1" applyFill="1" applyBorder="1" applyProtection="1"/>
    <xf numFmtId="0" fontId="15" fillId="2" borderId="0" xfId="0" applyFont="1" applyFill="1"/>
    <xf numFmtId="0" fontId="0" fillId="2" borderId="0" xfId="0" applyFont="1" applyFill="1"/>
    <xf numFmtId="0" fontId="9" fillId="2" borderId="0" xfId="0" applyFont="1" applyFill="1" applyBorder="1" applyAlignment="1" applyProtection="1">
      <alignment horizontal="center" vertical="top"/>
    </xf>
    <xf numFmtId="0" fontId="26" fillId="2" borderId="0" xfId="0" applyFont="1" applyFill="1" applyBorder="1" applyAlignment="1">
      <alignment wrapText="1"/>
    </xf>
    <xf numFmtId="0" fontId="17" fillId="2" borderId="0" xfId="0" applyFont="1" applyFill="1"/>
    <xf numFmtId="0" fontId="8" fillId="2" borderId="0" xfId="0" applyFont="1" applyFill="1" applyBorder="1"/>
    <xf numFmtId="0" fontId="8" fillId="2" borderId="20" xfId="0" applyFont="1" applyFill="1" applyBorder="1"/>
    <xf numFmtId="0" fontId="9" fillId="2" borderId="0" xfId="0" applyFont="1" applyFill="1" applyBorder="1" applyAlignment="1">
      <alignment horizontal="center"/>
    </xf>
    <xf numFmtId="166" fontId="8" fillId="2" borderId="0" xfId="0" applyNumberFormat="1" applyFont="1" applyFill="1"/>
    <xf numFmtId="2" fontId="8" fillId="2" borderId="0" xfId="0" applyNumberFormat="1" applyFont="1" applyFill="1"/>
    <xf numFmtId="10" fontId="8" fillId="2" borderId="0" xfId="0" applyNumberFormat="1" applyFont="1" applyFill="1"/>
    <xf numFmtId="0" fontId="8" fillId="2" borderId="0" xfId="0" applyFont="1" applyFill="1" applyAlignment="1">
      <alignment horizontal="left"/>
    </xf>
    <xf numFmtId="0" fontId="9" fillId="2" borderId="0" xfId="0" applyFont="1" applyFill="1" applyBorder="1"/>
    <xf numFmtId="0" fontId="18" fillId="2" borderId="0" xfId="0" applyFont="1" applyFill="1"/>
    <xf numFmtId="0" fontId="25" fillId="2" borderId="0" xfId="0" applyFont="1" applyFill="1" applyAlignment="1">
      <alignment horizontal="center"/>
    </xf>
    <xf numFmtId="0" fontId="18" fillId="2" borderId="0" xfId="0" applyFont="1" applyFill="1" applyAlignment="1">
      <alignment horizontal="center"/>
    </xf>
    <xf numFmtId="0" fontId="25" fillId="2" borderId="0" xfId="0" applyFont="1" applyFill="1" applyBorder="1" applyAlignment="1">
      <alignment horizontal="center"/>
    </xf>
    <xf numFmtId="0" fontId="8" fillId="2" borderId="27" xfId="0" applyFont="1" applyFill="1" applyBorder="1"/>
    <xf numFmtId="3" fontId="9" fillId="4" borderId="54" xfId="3" applyNumberFormat="1" applyFont="1" applyFill="1" applyBorder="1" applyAlignment="1" applyProtection="1">
      <alignment vertical="center" shrinkToFit="1"/>
      <protection locked="0"/>
    </xf>
    <xf numFmtId="3" fontId="9" fillId="4" borderId="57" xfId="3" applyNumberFormat="1" applyFont="1" applyFill="1" applyBorder="1" applyAlignment="1" applyProtection="1">
      <alignment vertical="center" shrinkToFit="1"/>
      <protection locked="0"/>
    </xf>
    <xf numFmtId="3" fontId="9" fillId="0" borderId="0" xfId="5" applyNumberFormat="1" applyFont="1" applyFill="1" applyBorder="1" applyProtection="1"/>
    <xf numFmtId="0" fontId="35" fillId="2" borderId="0" xfId="0" applyFont="1" applyFill="1" applyBorder="1"/>
    <xf numFmtId="0" fontId="15" fillId="0" borderId="67" xfId="0" applyFont="1" applyBorder="1"/>
    <xf numFmtId="0" fontId="9" fillId="0" borderId="67" xfId="0" applyFont="1" applyBorder="1" applyAlignment="1">
      <alignment horizontal="center" vertical="center"/>
    </xf>
    <xf numFmtId="0" fontId="9" fillId="0" borderId="67" xfId="0" applyFont="1" applyBorder="1"/>
    <xf numFmtId="165" fontId="9" fillId="9" borderId="66" xfId="1" applyNumberFormat="1" applyFont="1" applyFill="1" applyBorder="1" applyProtection="1"/>
    <xf numFmtId="0" fontId="32" fillId="0" borderId="0" xfId="0" applyFont="1"/>
    <xf numFmtId="44" fontId="0" fillId="0" borderId="0" xfId="2" applyFont="1"/>
    <xf numFmtId="9" fontId="9" fillId="2" borderId="3" xfId="3" applyFont="1" applyFill="1" applyBorder="1" applyAlignment="1" applyProtection="1">
      <alignment horizontal="center" shrinkToFit="1"/>
      <protection locked="0"/>
    </xf>
    <xf numFmtId="14" fontId="8" fillId="4" borderId="1" xfId="2" applyNumberFormat="1" applyFont="1" applyFill="1" applyBorder="1" applyAlignment="1">
      <alignment horizontal="center" vertical="center"/>
    </xf>
    <xf numFmtId="0" fontId="38" fillId="0" borderId="0" xfId="0" applyFont="1" applyAlignment="1">
      <alignment horizontal="left" vertical="top" wrapText="1"/>
    </xf>
    <xf numFmtId="3" fontId="9" fillId="2" borderId="38" xfId="0" applyNumberFormat="1" applyFont="1" applyFill="1" applyBorder="1"/>
    <xf numFmtId="0" fontId="9" fillId="4" borderId="5" xfId="5" applyFont="1" applyFill="1" applyBorder="1" applyAlignment="1" applyProtection="1">
      <alignment horizontal="left"/>
      <protection locked="0"/>
    </xf>
    <xf numFmtId="0" fontId="12" fillId="2" borderId="6" xfId="5" applyFont="1" applyFill="1" applyBorder="1"/>
    <xf numFmtId="0" fontId="9" fillId="2" borderId="5" xfId="5" applyFont="1" applyFill="1" applyBorder="1"/>
    <xf numFmtId="0" fontId="9" fillId="2" borderId="13" xfId="5" applyFont="1" applyFill="1" applyBorder="1"/>
    <xf numFmtId="0" fontId="12" fillId="6" borderId="0" xfId="0" applyFont="1" applyFill="1" applyBorder="1" applyProtection="1"/>
    <xf numFmtId="0" fontId="37" fillId="6" borderId="0" xfId="0" applyFont="1" applyFill="1" applyAlignment="1">
      <alignment horizontal="right"/>
    </xf>
    <xf numFmtId="166" fontId="9" fillId="2" borderId="3" xfId="5" applyNumberFormat="1" applyFont="1" applyFill="1" applyBorder="1" applyAlignment="1">
      <alignment shrinkToFit="1"/>
    </xf>
    <xf numFmtId="166" fontId="9" fillId="2" borderId="7" xfId="5" applyNumberFormat="1" applyFont="1" applyFill="1" applyBorder="1" applyAlignment="1">
      <alignment shrinkToFit="1"/>
    </xf>
    <xf numFmtId="0" fontId="12" fillId="2" borderId="19" xfId="5" applyFont="1" applyFill="1" applyBorder="1" applyAlignment="1">
      <alignment vertical="center"/>
    </xf>
    <xf numFmtId="166" fontId="9" fillId="2" borderId="25" xfId="5" applyNumberFormat="1" applyFont="1" applyFill="1" applyBorder="1" applyAlignment="1">
      <alignment shrinkToFit="1"/>
    </xf>
    <xf numFmtId="0" fontId="8" fillId="0" borderId="26" xfId="0" applyFont="1" applyBorder="1" applyAlignment="1"/>
    <xf numFmtId="0" fontId="8" fillId="0" borderId="36" xfId="0" applyFont="1" applyBorder="1" applyAlignment="1"/>
    <xf numFmtId="0" fontId="8" fillId="0" borderId="22" xfId="0" applyFont="1" applyBorder="1" applyAlignment="1"/>
    <xf numFmtId="0" fontId="12" fillId="8" borderId="32" xfId="0" applyFont="1" applyFill="1" applyBorder="1" applyAlignment="1">
      <alignment horizontal="center" vertical="center"/>
    </xf>
    <xf numFmtId="0" fontId="12" fillId="8" borderId="42" xfId="0" applyFont="1" applyFill="1" applyBorder="1" applyAlignment="1">
      <alignment horizontal="center"/>
    </xf>
    <xf numFmtId="0" fontId="12" fillId="8" borderId="37" xfId="0" applyFont="1" applyFill="1" applyBorder="1" applyAlignment="1">
      <alignment horizontal="center"/>
    </xf>
    <xf numFmtId="0" fontId="12" fillId="8" borderId="1" xfId="0" applyFont="1" applyFill="1" applyBorder="1" applyAlignment="1">
      <alignment horizontal="center"/>
    </xf>
    <xf numFmtId="0" fontId="12" fillId="8" borderId="4" xfId="0" applyFont="1" applyFill="1" applyBorder="1" applyAlignment="1">
      <alignment horizontal="center"/>
    </xf>
    <xf numFmtId="0" fontId="8" fillId="4" borderId="21" xfId="0" applyFont="1" applyFill="1" applyBorder="1" applyAlignment="1"/>
    <xf numFmtId="166" fontId="9" fillId="7" borderId="3" xfId="0" applyNumberFormat="1" applyFont="1" applyFill="1" applyBorder="1" applyProtection="1">
      <protection locked="0"/>
    </xf>
    <xf numFmtId="166" fontId="9" fillId="7" borderId="7" xfId="0" applyNumberFormat="1" applyFont="1" applyFill="1" applyBorder="1" applyProtection="1">
      <protection locked="0"/>
    </xf>
    <xf numFmtId="166" fontId="9" fillId="7" borderId="2" xfId="0" applyNumberFormat="1" applyFont="1" applyFill="1" applyBorder="1" applyProtection="1">
      <protection locked="0"/>
    </xf>
    <xf numFmtId="166" fontId="9" fillId="7" borderId="35" xfId="0" applyNumberFormat="1" applyFont="1" applyFill="1" applyBorder="1" applyProtection="1">
      <protection locked="0"/>
    </xf>
    <xf numFmtId="0" fontId="8" fillId="0" borderId="33" xfId="0" applyFont="1" applyBorder="1" applyAlignment="1"/>
    <xf numFmtId="166" fontId="9" fillId="2" borderId="25" xfId="0" applyNumberFormat="1" applyFont="1" applyFill="1" applyBorder="1"/>
    <xf numFmtId="0" fontId="36" fillId="0" borderId="0" xfId="5" applyFont="1" applyFill="1" applyBorder="1" applyAlignment="1" applyProtection="1">
      <alignment horizontal="left"/>
    </xf>
    <xf numFmtId="166" fontId="36" fillId="0" borderId="0" xfId="5" applyNumberFormat="1" applyFont="1" applyFill="1" applyBorder="1" applyAlignment="1" applyProtection="1">
      <alignment horizontal="left"/>
    </xf>
    <xf numFmtId="0" fontId="36" fillId="0" borderId="0" xfId="0" applyFont="1" applyFill="1" applyBorder="1" applyAlignment="1" applyProtection="1"/>
    <xf numFmtId="0" fontId="9" fillId="4" borderId="13" xfId="5" applyFont="1" applyFill="1" applyBorder="1" applyAlignment="1" applyProtection="1">
      <alignment horizontal="left"/>
      <protection locked="0"/>
    </xf>
    <xf numFmtId="166" fontId="9" fillId="7" borderId="1" xfId="0" applyNumberFormat="1" applyFont="1" applyFill="1" applyBorder="1" applyAlignment="1" applyProtection="1">
      <alignment horizontal="right"/>
      <protection locked="0"/>
    </xf>
    <xf numFmtId="166" fontId="9" fillId="7" borderId="4" xfId="0" applyNumberFormat="1" applyFont="1" applyFill="1" applyBorder="1" applyAlignment="1" applyProtection="1">
      <alignment horizontal="right"/>
      <protection locked="0"/>
    </xf>
    <xf numFmtId="166" fontId="9" fillId="2" borderId="44" xfId="0" applyNumberFormat="1" applyFont="1" applyFill="1" applyBorder="1" applyAlignment="1">
      <alignment horizontal="right" shrinkToFit="1"/>
    </xf>
    <xf numFmtId="166" fontId="9" fillId="2" borderId="18" xfId="0" applyNumberFormat="1" applyFont="1" applyFill="1" applyBorder="1" applyAlignment="1">
      <alignment horizontal="right" shrinkToFit="1"/>
    </xf>
    <xf numFmtId="166" fontId="9" fillId="7" borderId="1" xfId="0" applyNumberFormat="1" applyFont="1" applyFill="1" applyBorder="1" applyAlignment="1" applyProtection="1">
      <alignment horizontal="right"/>
    </xf>
    <xf numFmtId="166" fontId="9" fillId="7" borderId="4" xfId="0" applyNumberFormat="1" applyFont="1" applyFill="1" applyBorder="1" applyAlignment="1" applyProtection="1">
      <alignment horizontal="right"/>
    </xf>
    <xf numFmtId="166" fontId="9" fillId="4" borderId="1" xfId="2" applyNumberFormat="1" applyFont="1" applyFill="1" applyBorder="1" applyAlignment="1" applyProtection="1">
      <alignment horizontal="right"/>
      <protection locked="0"/>
    </xf>
    <xf numFmtId="166" fontId="9" fillId="2" borderId="72" xfId="0" applyNumberFormat="1" applyFont="1" applyFill="1" applyBorder="1" applyAlignment="1">
      <alignment horizontal="right" shrinkToFit="1"/>
    </xf>
    <xf numFmtId="166" fontId="9" fillId="2" borderId="73" xfId="0" applyNumberFormat="1" applyFont="1" applyFill="1" applyBorder="1" applyAlignment="1">
      <alignment horizontal="right" shrinkToFit="1"/>
    </xf>
    <xf numFmtId="166" fontId="9" fillId="2" borderId="34" xfId="0" applyNumberFormat="1" applyFont="1" applyFill="1" applyBorder="1"/>
    <xf numFmtId="166" fontId="9" fillId="2" borderId="34" xfId="5" applyNumberFormat="1" applyFont="1" applyFill="1" applyBorder="1" applyAlignment="1">
      <alignment shrinkToFit="1"/>
    </xf>
    <xf numFmtId="3" fontId="9" fillId="4" borderId="4" xfId="3" applyNumberFormat="1" applyFont="1" applyFill="1" applyBorder="1" applyAlignment="1" applyProtection="1">
      <alignment vertical="center" shrinkToFit="1"/>
      <protection locked="0"/>
    </xf>
    <xf numFmtId="0" fontId="26" fillId="2" borderId="69" xfId="0" applyFont="1" applyFill="1" applyBorder="1" applyAlignment="1">
      <alignment wrapText="1"/>
    </xf>
    <xf numFmtId="0" fontId="9" fillId="2" borderId="67" xfId="5" applyFont="1" applyFill="1" applyBorder="1" applyAlignment="1">
      <alignment horizontal="center" vertical="center" wrapText="1"/>
    </xf>
    <xf numFmtId="166" fontId="9" fillId="0" borderId="20" xfId="5" applyNumberFormat="1" applyFont="1" applyFill="1" applyBorder="1" applyProtection="1"/>
    <xf numFmtId="0" fontId="9" fillId="2" borderId="74" xfId="5" applyFont="1" applyFill="1" applyBorder="1" applyAlignment="1">
      <alignment horizontal="center" vertical="center" wrapText="1"/>
    </xf>
    <xf numFmtId="0" fontId="9" fillId="2" borderId="6" xfId="5" applyFont="1" applyFill="1" applyBorder="1"/>
    <xf numFmtId="0" fontId="8" fillId="2" borderId="0" xfId="5" applyFont="1" applyFill="1" applyBorder="1" applyAlignment="1" applyProtection="1">
      <alignment horizontal="center" vertical="center" wrapText="1"/>
      <protection locked="0"/>
    </xf>
    <xf numFmtId="49" fontId="9" fillId="4" borderId="1" xfId="2" applyNumberFormat="1" applyFont="1" applyFill="1" applyBorder="1" applyAlignment="1" applyProtection="1">
      <alignment horizontal="center"/>
      <protection locked="0"/>
    </xf>
    <xf numFmtId="49" fontId="9" fillId="4" borderId="4" xfId="2" applyNumberFormat="1" applyFont="1" applyFill="1" applyBorder="1" applyAlignment="1" applyProtection="1">
      <alignment horizontal="center"/>
      <protection locked="0"/>
    </xf>
    <xf numFmtId="0" fontId="9" fillId="2" borderId="0" xfId="5" applyFont="1" applyFill="1" applyBorder="1" applyAlignment="1">
      <alignment horizontal="center"/>
    </xf>
    <xf numFmtId="3" fontId="9" fillId="2" borderId="0" xfId="5" applyNumberFormat="1" applyFont="1" applyFill="1" applyBorder="1" applyAlignment="1">
      <alignment horizontal="center"/>
    </xf>
    <xf numFmtId="164" fontId="9" fillId="4" borderId="1" xfId="3" applyNumberFormat="1" applyFont="1" applyFill="1" applyBorder="1" applyAlignment="1" applyProtection="1">
      <alignment horizontal="center" vertical="top"/>
      <protection locked="0"/>
    </xf>
    <xf numFmtId="164" fontId="9" fillId="4" borderId="4" xfId="3" applyNumberFormat="1" applyFont="1" applyFill="1" applyBorder="1" applyAlignment="1" applyProtection="1">
      <alignment horizontal="center" vertical="top"/>
      <protection locked="0"/>
    </xf>
    <xf numFmtId="0" fontId="27" fillId="2" borderId="0" xfId="5" applyFont="1" applyFill="1" applyBorder="1" applyAlignment="1" applyProtection="1">
      <alignment horizontal="center" vertical="center" wrapText="1"/>
      <protection locked="0"/>
    </xf>
    <xf numFmtId="0" fontId="0" fillId="0" borderId="0" xfId="0" applyFont="1" applyBorder="1"/>
    <xf numFmtId="0" fontId="27" fillId="2" borderId="73" xfId="5" applyFont="1" applyFill="1" applyBorder="1" applyAlignment="1" applyProtection="1">
      <alignment horizontal="center" vertical="center" wrapText="1"/>
      <protection locked="0"/>
    </xf>
    <xf numFmtId="0" fontId="9" fillId="2" borderId="64" xfId="5" applyFont="1" applyFill="1" applyBorder="1"/>
    <xf numFmtId="1" fontId="8" fillId="0" borderId="0" xfId="0" applyNumberFormat="1" applyFont="1" applyBorder="1" applyAlignment="1">
      <alignment horizontal="center" vertical="top"/>
    </xf>
    <xf numFmtId="1" fontId="8" fillId="0" borderId="73" xfId="0" applyNumberFormat="1" applyFont="1" applyBorder="1" applyAlignment="1">
      <alignment horizontal="center" vertical="top"/>
    </xf>
    <xf numFmtId="164" fontId="9" fillId="2" borderId="0" xfId="3" applyNumberFormat="1" applyFont="1" applyFill="1" applyBorder="1" applyAlignment="1" applyProtection="1">
      <alignment horizontal="center"/>
    </xf>
    <xf numFmtId="164" fontId="9" fillId="2" borderId="73" xfId="3" applyNumberFormat="1" applyFont="1" applyFill="1" applyBorder="1" applyAlignment="1" applyProtection="1">
      <alignment horizontal="center"/>
    </xf>
    <xf numFmtId="0" fontId="27" fillId="2" borderId="0" xfId="5" applyFont="1" applyFill="1" applyBorder="1"/>
    <xf numFmtId="0" fontId="27" fillId="2" borderId="0" xfId="5" applyFont="1" applyFill="1" applyBorder="1" applyAlignment="1">
      <alignment horizontal="center"/>
    </xf>
    <xf numFmtId="0" fontId="9" fillId="0" borderId="73" xfId="5" applyFont="1" applyBorder="1" applyAlignment="1">
      <alignment horizontal="center" vertical="center" wrapText="1"/>
    </xf>
    <xf numFmtId="166" fontId="9" fillId="4" borderId="1" xfId="3" applyNumberFormat="1" applyFont="1" applyFill="1" applyBorder="1" applyAlignment="1" applyProtection="1">
      <alignment horizontal="center" vertical="top"/>
      <protection locked="0"/>
    </xf>
    <xf numFmtId="166" fontId="9" fillId="4" borderId="4" xfId="3" applyNumberFormat="1" applyFont="1" applyFill="1" applyBorder="1" applyAlignment="1" applyProtection="1">
      <alignment horizontal="center" vertical="top"/>
      <protection locked="0"/>
    </xf>
    <xf numFmtId="0" fontId="9" fillId="2" borderId="14" xfId="5" applyFont="1" applyFill="1" applyBorder="1" applyAlignment="1">
      <alignment horizontal="center"/>
    </xf>
    <xf numFmtId="0" fontId="9" fillId="2" borderId="73" xfId="5" applyFont="1" applyFill="1" applyBorder="1" applyAlignment="1">
      <alignment horizontal="center"/>
    </xf>
    <xf numFmtId="0" fontId="9" fillId="4" borderId="6" xfId="5" applyFont="1" applyFill="1" applyBorder="1" applyAlignment="1" applyProtection="1">
      <alignment horizontal="left"/>
    </xf>
    <xf numFmtId="0" fontId="12" fillId="2" borderId="0" xfId="5" applyFont="1" applyFill="1" applyBorder="1"/>
    <xf numFmtId="0" fontId="12" fillId="2" borderId="0" xfId="5" applyFont="1" applyFill="1" applyBorder="1" applyAlignment="1">
      <alignment horizontal="center"/>
    </xf>
    <xf numFmtId="164" fontId="9" fillId="2" borderId="0" xfId="3" applyNumberFormat="1" applyFont="1" applyFill="1" applyBorder="1" applyAlignment="1" applyProtection="1">
      <alignment horizontal="center"/>
      <protection locked="0"/>
    </xf>
    <xf numFmtId="0" fontId="9" fillId="4" borderId="64" xfId="5" applyFont="1" applyFill="1" applyBorder="1" applyAlignment="1" applyProtection="1">
      <alignment horizontal="left"/>
    </xf>
    <xf numFmtId="0" fontId="9" fillId="2" borderId="6" xfId="5" applyFont="1" applyFill="1" applyBorder="1" applyAlignment="1"/>
    <xf numFmtId="166" fontId="9" fillId="2" borderId="0" xfId="3" applyNumberFormat="1" applyFont="1" applyFill="1" applyBorder="1" applyAlignment="1" applyProtection="1">
      <alignment horizontal="center"/>
    </xf>
    <xf numFmtId="166" fontId="9" fillId="2" borderId="73" xfId="3" applyNumberFormat="1" applyFont="1" applyFill="1" applyBorder="1" applyAlignment="1" applyProtection="1">
      <alignment horizontal="center"/>
    </xf>
    <xf numFmtId="167" fontId="9" fillId="2" borderId="0" xfId="5" applyNumberFormat="1" applyFont="1" applyFill="1" applyBorder="1" applyAlignment="1">
      <alignment horizontal="center"/>
    </xf>
    <xf numFmtId="0" fontId="9" fillId="2" borderId="64" xfId="5" applyFont="1" applyFill="1" applyBorder="1" applyAlignment="1"/>
    <xf numFmtId="166" fontId="9" fillId="2" borderId="31" xfId="3" applyNumberFormat="1" applyFont="1" applyFill="1" applyBorder="1" applyAlignment="1" applyProtection="1">
      <alignment horizontal="center"/>
    </xf>
    <xf numFmtId="166" fontId="9" fillId="2" borderId="75" xfId="3" applyNumberFormat="1" applyFont="1" applyFill="1" applyBorder="1" applyAlignment="1" applyProtection="1">
      <alignment horizontal="center"/>
    </xf>
    <xf numFmtId="170" fontId="9" fillId="4" borderId="1" xfId="3" applyNumberFormat="1" applyFont="1" applyFill="1" applyBorder="1" applyAlignment="1" applyProtection="1">
      <alignment horizontal="center"/>
      <protection locked="0"/>
    </xf>
    <xf numFmtId="170" fontId="9" fillId="4" borderId="4" xfId="3" applyNumberFormat="1" applyFont="1" applyFill="1" applyBorder="1" applyAlignment="1" applyProtection="1">
      <alignment horizontal="center"/>
      <protection locked="0"/>
    </xf>
    <xf numFmtId="0" fontId="9" fillId="2" borderId="19" xfId="5" applyFont="1" applyFill="1" applyBorder="1" applyAlignment="1"/>
    <xf numFmtId="0" fontId="9" fillId="2" borderId="20" xfId="5" applyFont="1" applyFill="1" applyBorder="1"/>
    <xf numFmtId="164" fontId="9" fillId="4" borderId="10" xfId="3" applyNumberFormat="1" applyFont="1" applyFill="1" applyBorder="1" applyAlignment="1" applyProtection="1">
      <alignment horizontal="center" vertical="top"/>
      <protection locked="0"/>
    </xf>
    <xf numFmtId="0" fontId="9" fillId="2" borderId="20" xfId="5" applyFont="1" applyFill="1" applyBorder="1" applyAlignment="1">
      <alignment horizontal="center"/>
    </xf>
    <xf numFmtId="164" fontId="9" fillId="4" borderId="43" xfId="3" applyNumberFormat="1" applyFont="1" applyFill="1" applyBorder="1" applyAlignment="1" applyProtection="1">
      <alignment horizontal="center" vertical="top"/>
      <protection locked="0"/>
    </xf>
    <xf numFmtId="1" fontId="9" fillId="4" borderId="1" xfId="2" applyNumberFormat="1" applyFont="1" applyFill="1" applyBorder="1" applyAlignment="1" applyProtection="1">
      <alignment horizontal="center"/>
      <protection locked="0"/>
    </xf>
    <xf numFmtId="164" fontId="9" fillId="4" borderId="2" xfId="3" applyNumberFormat="1" applyFont="1" applyFill="1" applyBorder="1" applyAlignment="1" applyProtection="1">
      <alignment horizontal="center" vertical="top"/>
      <protection locked="0"/>
    </xf>
    <xf numFmtId="0" fontId="9" fillId="2" borderId="19" xfId="5" applyFont="1" applyFill="1" applyBorder="1"/>
    <xf numFmtId="166" fontId="9" fillId="4" borderId="10" xfId="3" applyNumberFormat="1" applyFont="1" applyFill="1" applyBorder="1" applyAlignment="1" applyProtection="1">
      <alignment horizontal="center" vertical="top"/>
      <protection locked="0"/>
    </xf>
    <xf numFmtId="166" fontId="9" fillId="4" borderId="2" xfId="3" applyNumberFormat="1" applyFont="1" applyFill="1" applyBorder="1" applyAlignment="1" applyProtection="1">
      <alignment horizontal="center" vertical="top"/>
      <protection locked="0"/>
    </xf>
    <xf numFmtId="164" fontId="9" fillId="4" borderId="10" xfId="3" applyNumberFormat="1" applyFont="1" applyFill="1" applyBorder="1" applyAlignment="1" applyProtection="1">
      <alignment horizontal="center"/>
    </xf>
    <xf numFmtId="1" fontId="9" fillId="4" borderId="4" xfId="2" applyNumberFormat="1" applyFont="1" applyFill="1" applyBorder="1" applyAlignment="1" applyProtection="1">
      <alignment horizontal="center"/>
      <protection locked="0"/>
    </xf>
    <xf numFmtId="164" fontId="9" fillId="4" borderId="35" xfId="3" applyNumberFormat="1" applyFont="1" applyFill="1" applyBorder="1" applyAlignment="1" applyProtection="1">
      <alignment horizontal="center" vertical="top"/>
      <protection locked="0"/>
    </xf>
    <xf numFmtId="166" fontId="9" fillId="4" borderId="35" xfId="3" applyNumberFormat="1" applyFont="1" applyFill="1" applyBorder="1" applyAlignment="1" applyProtection="1">
      <alignment horizontal="center" vertical="top"/>
      <protection locked="0"/>
    </xf>
    <xf numFmtId="170" fontId="36" fillId="0" borderId="0" xfId="3" applyNumberFormat="1" applyFont="1" applyFill="1" applyBorder="1" applyAlignment="1" applyProtection="1">
      <alignment horizontal="center"/>
      <protection locked="0"/>
    </xf>
    <xf numFmtId="0" fontId="35" fillId="0" borderId="0" xfId="0" applyFont="1" applyFill="1"/>
    <xf numFmtId="0" fontId="18" fillId="2" borderId="16" xfId="0" applyFont="1" applyFill="1" applyBorder="1"/>
    <xf numFmtId="0" fontId="18" fillId="2" borderId="17" xfId="0" applyFont="1" applyFill="1" applyBorder="1"/>
    <xf numFmtId="0" fontId="3" fillId="2" borderId="0" xfId="0" applyFont="1" applyFill="1"/>
    <xf numFmtId="166" fontId="9" fillId="2" borderId="76" xfId="3" applyNumberFormat="1" applyFont="1" applyFill="1" applyBorder="1" applyAlignment="1" applyProtection="1">
      <alignment shrinkToFit="1"/>
    </xf>
    <xf numFmtId="3" fontId="9" fillId="4" borderId="1" xfId="2" applyNumberFormat="1" applyFont="1" applyFill="1" applyBorder="1" applyAlignment="1" applyProtection="1">
      <alignment horizontal="center"/>
      <protection locked="0"/>
    </xf>
    <xf numFmtId="1" fontId="9" fillId="4" borderId="2" xfId="2" applyNumberFormat="1" applyFont="1" applyFill="1" applyBorder="1" applyAlignment="1" applyProtection="1">
      <alignment horizontal="center"/>
      <protection locked="0"/>
    </xf>
    <xf numFmtId="0" fontId="10" fillId="2" borderId="0" xfId="0" applyFont="1" applyFill="1" applyBorder="1" applyAlignment="1" applyProtection="1">
      <alignment horizontal="left" vertical="top" wrapText="1"/>
    </xf>
    <xf numFmtId="1" fontId="9" fillId="2" borderId="0" xfId="5" applyNumberFormat="1" applyFont="1" applyFill="1" applyBorder="1" applyAlignment="1">
      <alignment horizontal="center"/>
    </xf>
    <xf numFmtId="1" fontId="9" fillId="0" borderId="0" xfId="5" applyNumberFormat="1" applyFont="1" applyFill="1" applyBorder="1" applyProtection="1"/>
    <xf numFmtId="1" fontId="9" fillId="4" borderId="35" xfId="2" applyNumberFormat="1" applyFont="1" applyFill="1" applyBorder="1" applyAlignment="1" applyProtection="1">
      <alignment horizontal="center"/>
      <protection locked="0"/>
    </xf>
    <xf numFmtId="0" fontId="9" fillId="0" borderId="1" xfId="0" applyFont="1" applyBorder="1" applyAlignment="1">
      <alignment horizontal="right"/>
    </xf>
    <xf numFmtId="0" fontId="9" fillId="0" borderId="65" xfId="0" applyFont="1" applyBorder="1" applyAlignment="1">
      <alignment horizontal="center" vertical="center" wrapText="1"/>
    </xf>
    <xf numFmtId="0" fontId="0" fillId="0" borderId="37" xfId="0" applyBorder="1" applyAlignment="1">
      <alignment wrapText="1"/>
    </xf>
    <xf numFmtId="0" fontId="28" fillId="0" borderId="0" xfId="0" applyFont="1" applyFill="1" applyAlignment="1" applyProtection="1">
      <alignment horizontal="left" vertical="top" wrapText="1"/>
    </xf>
    <xf numFmtId="0" fontId="37" fillId="0" borderId="0" xfId="0" applyFont="1" applyAlignment="1">
      <alignment wrapText="1"/>
    </xf>
    <xf numFmtId="0" fontId="28" fillId="2" borderId="0" xfId="0" applyFont="1" applyFill="1"/>
    <xf numFmtId="0" fontId="12" fillId="2" borderId="0" xfId="0" applyFont="1" applyFill="1"/>
    <xf numFmtId="0" fontId="29" fillId="3" borderId="0" xfId="0" applyFont="1" applyFill="1" applyBorder="1"/>
    <xf numFmtId="0" fontId="8" fillId="2" borderId="77" xfId="0" applyFont="1" applyFill="1" applyBorder="1" applyAlignment="1" applyProtection="1">
      <alignment horizontal="right"/>
    </xf>
    <xf numFmtId="0" fontId="8" fillId="1" borderId="63" xfId="0" applyFont="1" applyFill="1" applyBorder="1"/>
    <xf numFmtId="0" fontId="8" fillId="1" borderId="0" xfId="0" applyFont="1" applyFill="1" applyBorder="1"/>
    <xf numFmtId="166" fontId="9" fillId="4" borderId="55" xfId="3" applyNumberFormat="1" applyFont="1" applyFill="1" applyBorder="1" applyAlignment="1" applyProtection="1">
      <alignment vertical="center" shrinkToFit="1"/>
      <protection locked="0"/>
    </xf>
    <xf numFmtId="166" fontId="9" fillId="4" borderId="56" xfId="3" applyNumberFormat="1" applyFont="1" applyFill="1" applyBorder="1" applyAlignment="1" applyProtection="1">
      <alignment vertical="center" shrinkToFit="1"/>
      <protection locked="0"/>
    </xf>
    <xf numFmtId="166" fontId="9" fillId="2" borderId="56" xfId="3" applyNumberFormat="1" applyFont="1" applyFill="1" applyBorder="1" applyAlignment="1" applyProtection="1">
      <alignment shrinkToFit="1"/>
    </xf>
    <xf numFmtId="166" fontId="9" fillId="2" borderId="76" xfId="3" applyNumberFormat="1" applyFont="1" applyFill="1" applyBorder="1" applyAlignment="1" applyProtection="1">
      <alignment shrinkToFit="1"/>
    </xf>
    <xf numFmtId="0" fontId="8" fillId="1" borderId="45" xfId="0" applyFont="1" applyFill="1" applyBorder="1"/>
    <xf numFmtId="0" fontId="8" fillId="1" borderId="11" xfId="0" applyFont="1" applyFill="1" applyBorder="1"/>
    <xf numFmtId="0" fontId="8" fillId="1" borderId="78" xfId="0" applyFont="1" applyFill="1" applyBorder="1"/>
    <xf numFmtId="0" fontId="8" fillId="1" borderId="31" xfId="0" applyFont="1" applyFill="1" applyBorder="1"/>
    <xf numFmtId="0" fontId="8" fillId="1" borderId="79" xfId="0" applyFont="1" applyFill="1" applyBorder="1"/>
    <xf numFmtId="166" fontId="9" fillId="7" borderId="55" xfId="3" applyNumberFormat="1" applyFont="1" applyFill="1" applyBorder="1" applyAlignment="1" applyProtection="1">
      <alignment shrinkToFit="1"/>
      <protection locked="0"/>
    </xf>
    <xf numFmtId="166" fontId="9" fillId="7" borderId="56" xfId="3" applyNumberFormat="1" applyFont="1" applyFill="1" applyBorder="1" applyAlignment="1" applyProtection="1">
      <alignment shrinkToFit="1"/>
      <protection locked="0"/>
    </xf>
    <xf numFmtId="166" fontId="9" fillId="4" borderId="2" xfId="2" applyNumberFormat="1" applyFont="1" applyFill="1" applyBorder="1" applyAlignment="1" applyProtection="1">
      <alignment horizontal="right"/>
      <protection locked="0"/>
    </xf>
    <xf numFmtId="3" fontId="9" fillId="7" borderId="63" xfId="0" applyNumberFormat="1" applyFont="1" applyFill="1" applyBorder="1" applyAlignment="1">
      <alignment vertical="center"/>
    </xf>
    <xf numFmtId="3" fontId="9" fillId="7" borderId="54" xfId="3" applyNumberFormat="1" applyFont="1" applyFill="1" applyBorder="1" applyAlignment="1" applyProtection="1">
      <alignment vertical="center" shrinkToFit="1"/>
      <protection locked="0"/>
    </xf>
    <xf numFmtId="3" fontId="9" fillId="7" borderId="57" xfId="3" applyNumberFormat="1" applyFont="1" applyFill="1" applyBorder="1" applyAlignment="1" applyProtection="1">
      <alignment vertical="center" shrinkToFit="1"/>
      <protection locked="0"/>
    </xf>
    <xf numFmtId="166" fontId="9" fillId="2" borderId="80" xfId="3" applyNumberFormat="1" applyFont="1" applyFill="1" applyBorder="1" applyAlignment="1" applyProtection="1">
      <alignment shrinkToFit="1"/>
    </xf>
    <xf numFmtId="0" fontId="0" fillId="0" borderId="0" xfId="0" applyBorder="1" applyAlignment="1">
      <alignment horizontal="left" vertical="top"/>
    </xf>
    <xf numFmtId="0" fontId="6" fillId="0" borderId="0" xfId="0" applyFont="1" applyFill="1" applyBorder="1" applyProtection="1"/>
    <xf numFmtId="0" fontId="0" fillId="0" borderId="0" xfId="0" applyBorder="1" applyAlignment="1">
      <alignment wrapText="1"/>
    </xf>
    <xf numFmtId="3" fontId="9" fillId="4" borderId="4" xfId="2" applyNumberFormat="1" applyFont="1" applyFill="1" applyBorder="1" applyAlignment="1" applyProtection="1">
      <alignment horizontal="center"/>
      <protection locked="0"/>
    </xf>
    <xf numFmtId="164" fontId="9" fillId="4" borderId="43" xfId="3" applyNumberFormat="1" applyFont="1" applyFill="1" applyBorder="1" applyAlignment="1" applyProtection="1">
      <alignment horizontal="center"/>
    </xf>
    <xf numFmtId="166" fontId="9" fillId="4" borderId="43" xfId="3" applyNumberFormat="1" applyFont="1" applyFill="1" applyBorder="1" applyAlignment="1" applyProtection="1">
      <alignment horizontal="center" vertical="top"/>
      <protection locked="0"/>
    </xf>
    <xf numFmtId="0" fontId="9" fillId="2" borderId="0" xfId="0" applyFont="1" applyFill="1" applyBorder="1" applyAlignment="1" applyProtection="1">
      <alignment horizontal="center" shrinkToFit="1"/>
      <protection locked="0"/>
    </xf>
    <xf numFmtId="0" fontId="9" fillId="0" borderId="0" xfId="0" applyFont="1" applyFill="1" applyBorder="1" applyProtection="1"/>
    <xf numFmtId="49" fontId="9" fillId="0" borderId="0" xfId="5" applyNumberFormat="1" applyFont="1" applyFill="1" applyBorder="1" applyProtection="1"/>
    <xf numFmtId="0" fontId="36" fillId="10" borderId="0" xfId="0" applyFont="1" applyFill="1" applyAlignment="1">
      <alignment wrapText="1"/>
    </xf>
    <xf numFmtId="0" fontId="7" fillId="6" borderId="0" xfId="0" applyFont="1" applyFill="1" applyAlignment="1">
      <alignment horizontal="right"/>
    </xf>
    <xf numFmtId="0" fontId="9" fillId="0" borderId="0" xfId="0" applyFont="1" applyAlignment="1">
      <alignment horizontal="right"/>
    </xf>
    <xf numFmtId="49" fontId="9" fillId="4" borderId="1" xfId="2" applyNumberFormat="1" applyFont="1" applyFill="1" applyBorder="1" applyAlignment="1" applyProtection="1">
      <alignment horizontal="center" vertical="center"/>
      <protection locked="0"/>
    </xf>
    <xf numFmtId="49" fontId="9" fillId="4" borderId="3" xfId="2" applyNumberFormat="1" applyFont="1" applyFill="1" applyBorder="1" applyAlignment="1" applyProtection="1">
      <alignment horizontal="center" vertical="center"/>
      <protection locked="0"/>
    </xf>
    <xf numFmtId="167" fontId="9" fillId="4" borderId="3" xfId="2" applyNumberFormat="1" applyFont="1" applyFill="1" applyBorder="1" applyAlignment="1" applyProtection="1">
      <alignment horizontal="center" vertical="center"/>
      <protection locked="0"/>
    </xf>
    <xf numFmtId="3" fontId="9" fillId="4" borderId="3" xfId="2" applyNumberFormat="1" applyFont="1" applyFill="1" applyBorder="1" applyAlignment="1" applyProtection="1">
      <alignment horizontal="center" vertical="center"/>
      <protection locked="0"/>
    </xf>
    <xf numFmtId="164" fontId="9" fillId="4" borderId="3" xfId="2" applyNumberFormat="1" applyFont="1" applyFill="1" applyBorder="1" applyAlignment="1" applyProtection="1">
      <alignment horizontal="center" vertical="center"/>
      <protection locked="0"/>
    </xf>
    <xf numFmtId="10" fontId="9" fillId="4" borderId="3" xfId="3" applyNumberFormat="1" applyFont="1" applyFill="1" applyBorder="1" applyAlignment="1" applyProtection="1">
      <alignment horizontal="center" vertical="center"/>
      <protection locked="0"/>
    </xf>
    <xf numFmtId="14" fontId="9" fillId="4" borderId="1" xfId="2" applyNumberFormat="1" applyFont="1" applyFill="1" applyBorder="1" applyAlignment="1" applyProtection="1">
      <alignment horizontal="center" vertical="center"/>
      <protection locked="0"/>
    </xf>
    <xf numFmtId="1" fontId="9" fillId="4" borderId="3" xfId="2" applyNumberFormat="1" applyFont="1" applyFill="1" applyBorder="1" applyAlignment="1" applyProtection="1">
      <alignment horizontal="center" vertical="center"/>
      <protection locked="0"/>
    </xf>
    <xf numFmtId="37" fontId="9" fillId="4" borderId="3" xfId="2" applyNumberFormat="1" applyFont="1" applyFill="1" applyBorder="1" applyAlignment="1" applyProtection="1">
      <alignment horizontal="center" vertical="center"/>
      <protection locked="0"/>
    </xf>
    <xf numFmtId="0" fontId="9" fillId="4" borderId="1" xfId="0" applyFont="1" applyFill="1" applyBorder="1" applyAlignment="1" applyProtection="1">
      <alignment horizontal="center" shrinkToFit="1"/>
      <protection locked="0"/>
    </xf>
    <xf numFmtId="0" fontId="9" fillId="4" borderId="3" xfId="0" applyFont="1" applyFill="1" applyBorder="1" applyAlignment="1" applyProtection="1">
      <alignment horizontal="center" shrinkToFit="1"/>
      <protection locked="0"/>
    </xf>
    <xf numFmtId="14" fontId="9" fillId="4" borderId="66" xfId="0" applyNumberFormat="1" applyFont="1" applyFill="1" applyBorder="1" applyAlignment="1" applyProtection="1">
      <alignment horizontal="center" vertical="center" wrapText="1"/>
      <protection locked="0"/>
    </xf>
    <xf numFmtId="14" fontId="9" fillId="4" borderId="70" xfId="0" applyNumberFormat="1" applyFont="1" applyFill="1" applyBorder="1" applyAlignment="1" applyProtection="1">
      <alignment horizontal="center" vertical="center" wrapText="1"/>
      <protection locked="0"/>
    </xf>
    <xf numFmtId="14" fontId="9" fillId="4" borderId="68" xfId="0" applyNumberFormat="1" applyFont="1" applyFill="1" applyBorder="1" applyAlignment="1" applyProtection="1">
      <alignment horizontal="center" vertical="center" wrapText="1"/>
      <protection locked="0"/>
    </xf>
    <xf numFmtId="14" fontId="9" fillId="4" borderId="21" xfId="0" applyNumberFormat="1" applyFont="1" applyFill="1" applyBorder="1" applyAlignment="1" applyProtection="1">
      <alignment horizontal="center" vertical="center" wrapText="1"/>
      <protection locked="0"/>
    </xf>
    <xf numFmtId="14" fontId="9" fillId="4" borderId="1" xfId="0" applyNumberFormat="1" applyFont="1" applyFill="1" applyBorder="1" applyAlignment="1" applyProtection="1">
      <alignment horizontal="center" vertical="center" wrapText="1"/>
      <protection locked="0"/>
    </xf>
    <xf numFmtId="14" fontId="9" fillId="4" borderId="9" xfId="0" applyNumberFormat="1" applyFont="1" applyFill="1" applyBorder="1" applyAlignment="1" applyProtection="1">
      <alignment horizontal="center" vertical="center" wrapText="1"/>
      <protection locked="0"/>
    </xf>
    <xf numFmtId="14" fontId="9" fillId="4" borderId="10" xfId="0" applyNumberFormat="1" applyFont="1" applyFill="1" applyBorder="1" applyAlignment="1" applyProtection="1">
      <alignment horizontal="center" vertical="center" wrapText="1"/>
      <protection locked="0"/>
    </xf>
    <xf numFmtId="0" fontId="9" fillId="4" borderId="10" xfId="0" applyFont="1" applyFill="1" applyBorder="1" applyAlignment="1" applyProtection="1">
      <alignment horizontal="center" shrinkToFit="1"/>
      <protection locked="0"/>
    </xf>
    <xf numFmtId="0" fontId="9" fillId="4" borderId="21" xfId="0" applyFont="1" applyFill="1" applyBorder="1" applyAlignment="1" applyProtection="1">
      <alignment horizontal="center" shrinkToFit="1"/>
      <protection locked="0"/>
    </xf>
    <xf numFmtId="49" fontId="9" fillId="4" borderId="3" xfId="2" applyNumberFormat="1" applyFont="1" applyFill="1" applyBorder="1" applyProtection="1">
      <protection locked="0"/>
    </xf>
    <xf numFmtId="166" fontId="9" fillId="4" borderId="3" xfId="2" applyNumberFormat="1" applyFont="1" applyFill="1" applyBorder="1" applyAlignment="1" applyProtection="1">
      <alignment horizontal="center" shrinkToFit="1"/>
      <protection locked="0"/>
    </xf>
    <xf numFmtId="1" fontId="9" fillId="4" borderId="3" xfId="0" applyNumberFormat="1" applyFont="1" applyFill="1" applyBorder="1" applyAlignment="1">
      <alignment horizontal="center" shrinkToFit="1"/>
    </xf>
    <xf numFmtId="164" fontId="9" fillId="4" borderId="3" xfId="3" applyNumberFormat="1" applyFont="1" applyFill="1" applyBorder="1" applyAlignment="1" applyProtection="1">
      <alignment horizontal="center" shrinkToFit="1"/>
      <protection locked="0"/>
    </xf>
    <xf numFmtId="10" fontId="9" fillId="4" borderId="3" xfId="3" applyNumberFormat="1" applyFont="1" applyFill="1" applyBorder="1" applyAlignment="1" applyProtection="1">
      <alignment horizontal="center" shrinkToFit="1"/>
      <protection locked="0"/>
    </xf>
    <xf numFmtId="166" fontId="9" fillId="4" borderId="3" xfId="2" applyNumberFormat="1" applyFont="1" applyFill="1" applyBorder="1" applyAlignment="1" applyProtection="1">
      <alignment horizontal="center" shrinkToFit="1"/>
    </xf>
    <xf numFmtId="9" fontId="9" fillId="4" borderId="3" xfId="3" applyFont="1" applyFill="1" applyBorder="1" applyAlignment="1" applyProtection="1">
      <alignment horizontal="center" shrinkToFit="1"/>
      <protection locked="0"/>
    </xf>
    <xf numFmtId="2" fontId="9" fillId="4" borderId="3" xfId="3" applyNumberFormat="1" applyFont="1" applyFill="1" applyBorder="1" applyAlignment="1" applyProtection="1">
      <alignment horizontal="center" shrinkToFit="1"/>
      <protection locked="0"/>
    </xf>
    <xf numFmtId="9" fontId="9" fillId="4" borderId="3" xfId="3" applyNumberFormat="1" applyFont="1" applyFill="1" applyBorder="1" applyAlignment="1" applyProtection="1">
      <alignment horizontal="center" shrinkToFit="1"/>
      <protection locked="0"/>
    </xf>
    <xf numFmtId="49" fontId="9" fillId="4" borderId="7" xfId="3" applyNumberFormat="1" applyFont="1" applyFill="1" applyBorder="1" applyAlignment="1" applyProtection="1">
      <alignment horizontal="center" shrinkToFit="1"/>
      <protection locked="0"/>
    </xf>
    <xf numFmtId="1" fontId="9" fillId="4" borderId="3" xfId="3" applyNumberFormat="1" applyFont="1" applyFill="1" applyBorder="1" applyAlignment="1" applyProtection="1">
      <alignment horizontal="center" shrinkToFit="1"/>
      <protection locked="0"/>
    </xf>
    <xf numFmtId="49" fontId="9" fillId="4" borderId="10" xfId="2" applyNumberFormat="1" applyFont="1" applyFill="1" applyBorder="1" applyProtection="1">
      <protection locked="0"/>
    </xf>
    <xf numFmtId="49" fontId="9" fillId="4" borderId="25" xfId="2" applyNumberFormat="1" applyFont="1" applyFill="1" applyBorder="1" applyProtection="1">
      <protection locked="0"/>
    </xf>
    <xf numFmtId="166" fontId="9" fillId="4" borderId="10" xfId="2" applyNumberFormat="1" applyFont="1" applyFill="1" applyBorder="1" applyAlignment="1" applyProtection="1">
      <alignment horizontal="center" shrinkToFit="1"/>
      <protection locked="0"/>
    </xf>
    <xf numFmtId="1" fontId="9" fillId="4" borderId="25" xfId="0" applyNumberFormat="1" applyFont="1" applyFill="1" applyBorder="1" applyAlignment="1">
      <alignment horizontal="center" shrinkToFit="1"/>
    </xf>
    <xf numFmtId="1" fontId="9" fillId="4" borderId="25" xfId="3" applyNumberFormat="1" applyFont="1" applyFill="1" applyBorder="1" applyAlignment="1" applyProtection="1">
      <alignment horizontal="center" shrinkToFit="1"/>
      <protection locked="0"/>
    </xf>
    <xf numFmtId="164" fontId="9" fillId="4" borderId="10" xfId="3" applyNumberFormat="1" applyFont="1" applyFill="1" applyBorder="1" applyAlignment="1" applyProtection="1">
      <alignment horizontal="center" shrinkToFit="1"/>
      <protection locked="0"/>
    </xf>
    <xf numFmtId="0" fontId="9" fillId="4" borderId="25" xfId="0" applyFont="1" applyFill="1" applyBorder="1" applyAlignment="1" applyProtection="1">
      <alignment horizontal="center" shrinkToFit="1"/>
      <protection locked="0"/>
    </xf>
    <xf numFmtId="10" fontId="9" fillId="4" borderId="25" xfId="3" applyNumberFormat="1" applyFont="1" applyFill="1" applyBorder="1" applyAlignment="1" applyProtection="1">
      <alignment horizontal="center" shrinkToFit="1"/>
      <protection locked="0"/>
    </xf>
    <xf numFmtId="166" fontId="9" fillId="4" borderId="25" xfId="2" applyNumberFormat="1" applyFont="1" applyFill="1" applyBorder="1" applyAlignment="1" applyProtection="1">
      <alignment horizontal="center" shrinkToFit="1"/>
    </xf>
    <xf numFmtId="166" fontId="9" fillId="4" borderId="25" xfId="2" applyNumberFormat="1" applyFont="1" applyFill="1" applyBorder="1" applyAlignment="1" applyProtection="1">
      <alignment horizontal="center" shrinkToFit="1"/>
      <protection locked="0"/>
    </xf>
    <xf numFmtId="9" fontId="9" fillId="4" borderId="10" xfId="3" applyFont="1" applyFill="1" applyBorder="1" applyAlignment="1" applyProtection="1">
      <alignment horizontal="center" shrinkToFit="1"/>
      <protection locked="0"/>
    </xf>
    <xf numFmtId="0" fontId="9" fillId="6" borderId="0" xfId="0" applyFont="1" applyFill="1" applyAlignment="1" applyProtection="1">
      <alignment horizontal="center"/>
    </xf>
    <xf numFmtId="0" fontId="9" fillId="2" borderId="0" xfId="0" applyFont="1" applyFill="1" applyAlignment="1">
      <alignment horizontal="center"/>
    </xf>
    <xf numFmtId="1" fontId="9" fillId="4" borderId="3" xfId="1" applyNumberFormat="1" applyFont="1" applyFill="1" applyBorder="1" applyAlignment="1" applyProtection="1">
      <alignment horizontal="center"/>
      <protection locked="0"/>
    </xf>
    <xf numFmtId="0" fontId="9" fillId="0" borderId="67" xfId="0" applyFont="1" applyBorder="1" applyAlignment="1">
      <alignment horizontal="center"/>
    </xf>
    <xf numFmtId="0" fontId="9" fillId="0" borderId="0" xfId="0" applyFont="1" applyAlignment="1">
      <alignment horizontal="center"/>
    </xf>
    <xf numFmtId="0" fontId="6" fillId="6" borderId="0" xfId="0" applyFont="1" applyFill="1" applyBorder="1" applyAlignment="1" applyProtection="1">
      <alignment horizontal="center"/>
    </xf>
    <xf numFmtId="0" fontId="0" fillId="0" borderId="0" xfId="0" applyBorder="1" applyAlignment="1">
      <alignment horizontal="center" wrapText="1"/>
    </xf>
    <xf numFmtId="49" fontId="9" fillId="0" borderId="0" xfId="0" applyNumberFormat="1" applyFont="1"/>
    <xf numFmtId="49" fontId="8" fillId="0" borderId="0" xfId="0" applyNumberFormat="1" applyFont="1"/>
    <xf numFmtId="49" fontId="14" fillId="0" borderId="0" xfId="4" applyNumberFormat="1" applyFont="1" applyBorder="1" applyAlignment="1" applyProtection="1">
      <alignment horizontal="left"/>
    </xf>
    <xf numFmtId="49" fontId="14" fillId="0" borderId="0" xfId="4" applyNumberFormat="1" applyFont="1" applyAlignment="1" applyProtection="1"/>
    <xf numFmtId="49" fontId="14" fillId="2" borderId="0" xfId="4" applyNumberFormat="1" applyFont="1" applyFill="1" applyAlignment="1" applyProtection="1">
      <alignment horizontal="left"/>
    </xf>
    <xf numFmtId="164" fontId="9" fillId="4" borderId="1" xfId="3" applyNumberFormat="1" applyFont="1" applyFill="1" applyBorder="1" applyAlignment="1" applyProtection="1">
      <alignment shrinkToFit="1"/>
      <protection locked="0"/>
    </xf>
    <xf numFmtId="164" fontId="9" fillId="0" borderId="4" xfId="3" applyNumberFormat="1" applyFont="1" applyFill="1" applyBorder="1" applyAlignment="1" applyProtection="1"/>
    <xf numFmtId="0" fontId="9" fillId="4" borderId="9" xfId="0" applyFont="1" applyFill="1" applyBorder="1" applyAlignment="1" applyProtection="1">
      <alignment horizontal="center" shrinkToFit="1"/>
      <protection locked="0"/>
    </xf>
    <xf numFmtId="164" fontId="9" fillId="4" borderId="10" xfId="3" applyNumberFormat="1" applyFont="1" applyFill="1" applyBorder="1" applyAlignment="1" applyProtection="1">
      <alignment shrinkToFit="1"/>
      <protection locked="0"/>
    </xf>
    <xf numFmtId="164" fontId="9" fillId="0" borderId="43" xfId="3" applyNumberFormat="1" applyFont="1" applyFill="1" applyBorder="1" applyAlignment="1" applyProtection="1"/>
    <xf numFmtId="0" fontId="11" fillId="6" borderId="0" xfId="0" applyFont="1" applyFill="1" applyAlignment="1">
      <alignment horizontal="center" vertical="center"/>
    </xf>
    <xf numFmtId="0" fontId="8" fillId="2" borderId="0" xfId="0" applyFont="1" applyFill="1" applyAlignment="1">
      <alignment horizontal="center" vertical="center"/>
    </xf>
    <xf numFmtId="0" fontId="9" fillId="4" borderId="71" xfId="0" applyFont="1" applyFill="1" applyBorder="1" applyAlignment="1" applyProtection="1">
      <alignment horizontal="center" shrinkToFit="1"/>
      <protection locked="0"/>
    </xf>
    <xf numFmtId="0" fontId="9" fillId="4" borderId="4" xfId="0" applyFont="1" applyFill="1" applyBorder="1" applyAlignment="1" applyProtection="1">
      <alignment horizontal="center" shrinkToFit="1"/>
      <protection locked="0"/>
    </xf>
    <xf numFmtId="0" fontId="9" fillId="4" borderId="43" xfId="0" applyFont="1" applyFill="1" applyBorder="1" applyAlignment="1" applyProtection="1">
      <alignment horizontal="center" shrinkToFit="1"/>
      <protection locked="0"/>
    </xf>
    <xf numFmtId="167" fontId="9" fillId="4" borderId="3" xfId="2" applyNumberFormat="1" applyFont="1" applyFill="1" applyBorder="1" applyProtection="1">
      <protection locked="0"/>
    </xf>
    <xf numFmtId="0" fontId="9" fillId="4" borderId="70" xfId="0" applyFont="1" applyFill="1" applyBorder="1" applyAlignment="1" applyProtection="1">
      <alignment horizontal="center" shrinkToFit="1"/>
      <protection locked="0"/>
    </xf>
    <xf numFmtId="49" fontId="9" fillId="4" borderId="68" xfId="3" applyNumberFormat="1" applyFont="1" applyFill="1" applyBorder="1" applyAlignment="1" applyProtection="1">
      <alignment shrinkToFit="1"/>
      <protection locked="0"/>
    </xf>
    <xf numFmtId="0" fontId="9" fillId="4" borderId="68" xfId="0" applyFont="1" applyFill="1" applyBorder="1" applyAlignment="1" applyProtection="1">
      <alignment horizontal="center" shrinkToFit="1"/>
      <protection locked="0"/>
    </xf>
    <xf numFmtId="167" fontId="9" fillId="4" borderId="68" xfId="2" applyNumberFormat="1" applyFont="1" applyFill="1" applyBorder="1" applyAlignment="1" applyProtection="1">
      <alignment shrinkToFit="1"/>
      <protection locked="0"/>
    </xf>
    <xf numFmtId="49" fontId="9" fillId="4" borderId="71" xfId="3" applyNumberFormat="1" applyFont="1" applyFill="1" applyBorder="1" applyAlignment="1" applyProtection="1">
      <alignment horizontal="left" vertical="center" wrapText="1" shrinkToFit="1"/>
      <protection locked="0"/>
    </xf>
    <xf numFmtId="164" fontId="9" fillId="4" borderId="1" xfId="3" applyNumberFormat="1" applyFont="1" applyFill="1" applyBorder="1" applyAlignment="1" applyProtection="1">
      <alignment horizontal="center"/>
      <protection locked="0"/>
    </xf>
    <xf numFmtId="164" fontId="9" fillId="4" borderId="10" xfId="3" applyNumberFormat="1" applyFont="1" applyFill="1" applyBorder="1" applyAlignment="1" applyProtection="1">
      <alignment horizontal="center"/>
      <protection locked="0"/>
    </xf>
    <xf numFmtId="0" fontId="9" fillId="4" borderId="5" xfId="0" applyFont="1" applyFill="1" applyBorder="1" applyAlignment="1" applyProtection="1">
      <alignment horizontal="center" shrinkToFit="1"/>
      <protection locked="0"/>
    </xf>
    <xf numFmtId="0" fontId="9" fillId="4" borderId="81" xfId="0" applyFont="1" applyFill="1" applyBorder="1" applyAlignment="1" applyProtection="1">
      <alignment horizontal="center" shrinkToFit="1"/>
      <protection locked="0"/>
    </xf>
    <xf numFmtId="49" fontId="9" fillId="4" borderId="21" xfId="3" applyNumberFormat="1" applyFont="1" applyFill="1" applyBorder="1" applyAlignment="1" applyProtection="1">
      <alignment shrinkToFit="1"/>
      <protection locked="0"/>
    </xf>
    <xf numFmtId="49" fontId="9" fillId="4" borderId="9" xfId="3" applyNumberFormat="1" applyFont="1" applyFill="1" applyBorder="1" applyAlignment="1" applyProtection="1">
      <alignment shrinkToFit="1"/>
      <protection locked="0"/>
    </xf>
    <xf numFmtId="2" fontId="9" fillId="4" borderId="25" xfId="3" applyNumberFormat="1" applyFont="1" applyFill="1" applyBorder="1" applyAlignment="1" applyProtection="1">
      <alignment horizontal="center" shrinkToFit="1"/>
      <protection locked="0"/>
    </xf>
    <xf numFmtId="9" fontId="9" fillId="4" borderId="25" xfId="3" applyNumberFormat="1" applyFont="1" applyFill="1" applyBorder="1" applyAlignment="1" applyProtection="1">
      <alignment horizontal="center" shrinkToFit="1"/>
      <protection locked="0"/>
    </xf>
    <xf numFmtId="49" fontId="9" fillId="4" borderId="34" xfId="3" applyNumberFormat="1" applyFont="1" applyFill="1" applyBorder="1" applyAlignment="1" applyProtection="1">
      <alignment horizontal="center" shrinkToFit="1"/>
      <protection locked="0"/>
    </xf>
    <xf numFmtId="165" fontId="9" fillId="4" borderId="7" xfId="1" applyNumberFormat="1" applyFont="1" applyFill="1" applyBorder="1" applyProtection="1">
      <protection locked="0"/>
    </xf>
    <xf numFmtId="165" fontId="9" fillId="4" borderId="25" xfId="1" applyNumberFormat="1" applyFont="1" applyFill="1" applyBorder="1" applyAlignment="1" applyProtection="1">
      <alignment vertical="center"/>
      <protection locked="0"/>
    </xf>
    <xf numFmtId="165" fontId="9" fillId="0" borderId="25" xfId="1" applyNumberFormat="1" applyFont="1" applyFill="1" applyBorder="1" applyAlignment="1" applyProtection="1">
      <alignment horizontal="center" vertical="center"/>
    </xf>
    <xf numFmtId="167" fontId="9" fillId="4" borderId="25" xfId="2" applyNumberFormat="1" applyFont="1" applyFill="1" applyBorder="1" applyProtection="1">
      <protection locked="0"/>
    </xf>
    <xf numFmtId="1" fontId="9" fillId="4" borderId="25" xfId="1" applyNumberFormat="1" applyFont="1" applyFill="1" applyBorder="1" applyAlignment="1" applyProtection="1">
      <alignment horizontal="center"/>
      <protection locked="0"/>
    </xf>
    <xf numFmtId="165" fontId="9" fillId="4" borderId="34" xfId="1" applyNumberFormat="1" applyFont="1" applyFill="1" applyBorder="1" applyProtection="1">
      <protection locked="0"/>
    </xf>
    <xf numFmtId="49" fontId="9" fillId="4" borderId="1" xfId="3" applyNumberFormat="1" applyFont="1" applyFill="1" applyBorder="1" applyAlignment="1" applyProtection="1">
      <alignment shrinkToFit="1"/>
      <protection locked="0"/>
    </xf>
    <xf numFmtId="167" fontId="9" fillId="4" borderId="1" xfId="2" applyNumberFormat="1" applyFont="1" applyFill="1" applyBorder="1" applyAlignment="1" applyProtection="1">
      <alignment shrinkToFit="1"/>
      <protection locked="0"/>
    </xf>
    <xf numFmtId="49" fontId="9" fillId="4" borderId="4" xfId="3" applyNumberFormat="1" applyFont="1" applyFill="1" applyBorder="1" applyAlignment="1" applyProtection="1">
      <alignment horizontal="left" vertical="center" wrapText="1" shrinkToFit="1"/>
      <protection locked="0"/>
    </xf>
    <xf numFmtId="49" fontId="9" fillId="4" borderId="10" xfId="3" applyNumberFormat="1" applyFont="1" applyFill="1" applyBorder="1" applyAlignment="1" applyProtection="1">
      <alignment shrinkToFit="1"/>
      <protection locked="0"/>
    </xf>
    <xf numFmtId="167" fontId="9" fillId="4" borderId="10" xfId="2" applyNumberFormat="1" applyFont="1" applyFill="1" applyBorder="1" applyAlignment="1" applyProtection="1">
      <alignment shrinkToFit="1"/>
      <protection locked="0"/>
    </xf>
    <xf numFmtId="49" fontId="9" fillId="4" borderId="43" xfId="3" applyNumberFormat="1" applyFont="1" applyFill="1" applyBorder="1" applyAlignment="1" applyProtection="1">
      <alignment horizontal="left" vertical="center" wrapText="1" shrinkToFit="1"/>
      <protection locked="0"/>
    </xf>
    <xf numFmtId="3" fontId="9" fillId="2" borderId="0" xfId="3" applyNumberFormat="1" applyFont="1" applyFill="1" applyBorder="1" applyAlignment="1" applyProtection="1">
      <alignment shrinkToFit="1"/>
    </xf>
    <xf numFmtId="3" fontId="9" fillId="2" borderId="18" xfId="0" applyNumberFormat="1" applyFont="1" applyFill="1" applyBorder="1"/>
    <xf numFmtId="0" fontId="9" fillId="11" borderId="0" xfId="0" applyFont="1" applyFill="1" applyAlignment="1">
      <alignment vertical="top"/>
    </xf>
    <xf numFmtId="0" fontId="0" fillId="2" borderId="0" xfId="0" applyFill="1" applyBorder="1" applyAlignment="1">
      <alignment wrapText="1"/>
    </xf>
    <xf numFmtId="3" fontId="9" fillId="2" borderId="0" xfId="0" applyNumberFormat="1" applyFont="1" applyFill="1" applyBorder="1" applyAlignment="1">
      <alignment vertical="center"/>
    </xf>
    <xf numFmtId="0" fontId="9" fillId="2" borderId="0" xfId="5" applyNumberFormat="1" applyFont="1" applyFill="1" applyBorder="1" applyAlignment="1" applyProtection="1">
      <alignment horizontal="center" shrinkToFit="1"/>
    </xf>
    <xf numFmtId="3" fontId="9" fillId="2" borderId="0" xfId="5" applyNumberFormat="1" applyFont="1" applyFill="1" applyBorder="1" applyAlignment="1" applyProtection="1">
      <alignment horizontal="center" vertical="center" wrapText="1"/>
    </xf>
    <xf numFmtId="3" fontId="9" fillId="2" borderId="0" xfId="3" applyNumberFormat="1" applyFont="1" applyFill="1" applyBorder="1" applyAlignment="1" applyProtection="1">
      <alignment vertical="center" shrinkToFit="1"/>
      <protection locked="0"/>
    </xf>
    <xf numFmtId="3" fontId="9" fillId="2" borderId="0" xfId="3" applyNumberFormat="1" applyFont="1" applyFill="1" applyBorder="1" applyAlignment="1" applyProtection="1">
      <alignment vertical="center" shrinkToFit="1"/>
    </xf>
    <xf numFmtId="0" fontId="9" fillId="0" borderId="6" xfId="0" applyFont="1" applyBorder="1"/>
    <xf numFmtId="3" fontId="9" fillId="7" borderId="73" xfId="0" applyNumberFormat="1" applyFont="1" applyFill="1" applyBorder="1" applyAlignment="1">
      <alignment vertical="center"/>
    </xf>
    <xf numFmtId="3" fontId="9" fillId="7" borderId="4" xfId="3" applyNumberFormat="1" applyFont="1" applyFill="1" applyBorder="1" applyAlignment="1" applyProtection="1">
      <alignment vertical="center" shrinkToFit="1"/>
      <protection locked="0"/>
    </xf>
    <xf numFmtId="3" fontId="9" fillId="7" borderId="35" xfId="3" applyNumberFormat="1" applyFont="1" applyFill="1" applyBorder="1" applyAlignment="1" applyProtection="1">
      <alignment vertical="center" shrinkToFit="1"/>
      <protection locked="0"/>
    </xf>
    <xf numFmtId="3" fontId="9" fillId="2" borderId="7" xfId="3" applyNumberFormat="1" applyFont="1" applyFill="1" applyBorder="1" applyAlignment="1" applyProtection="1">
      <alignment vertical="center" shrinkToFit="1"/>
    </xf>
    <xf numFmtId="0" fontId="8" fillId="1" borderId="84" xfId="0" applyFont="1" applyFill="1" applyBorder="1"/>
    <xf numFmtId="0" fontId="8" fillId="1" borderId="73" xfId="0" applyFont="1" applyFill="1" applyBorder="1"/>
    <xf numFmtId="0" fontId="8" fillId="1" borderId="75" xfId="0" applyFont="1" applyFill="1" applyBorder="1"/>
    <xf numFmtId="3" fontId="3" fillId="2" borderId="73" xfId="3" applyNumberFormat="1" applyFont="1" applyFill="1" applyBorder="1" applyAlignment="1" applyProtection="1">
      <alignment shrinkToFit="1"/>
    </xf>
    <xf numFmtId="3" fontId="9" fillId="2" borderId="85" xfId="0" applyNumberFormat="1" applyFont="1" applyFill="1" applyBorder="1"/>
    <xf numFmtId="5" fontId="9" fillId="4" borderId="65" xfId="2" applyNumberFormat="1" applyFont="1" applyFill="1" applyBorder="1" applyAlignment="1" applyProtection="1">
      <alignment horizontal="center"/>
      <protection locked="0"/>
    </xf>
    <xf numFmtId="5" fontId="9" fillId="4" borderId="82" xfId="2" applyNumberFormat="1" applyFont="1" applyFill="1" applyBorder="1" applyAlignment="1" applyProtection="1">
      <alignment horizontal="center"/>
      <protection locked="0"/>
    </xf>
    <xf numFmtId="166" fontId="9" fillId="2" borderId="12" xfId="5" applyNumberFormat="1" applyFont="1" applyFill="1" applyBorder="1" applyAlignment="1">
      <alignment shrinkToFit="1"/>
    </xf>
    <xf numFmtId="166" fontId="9" fillId="2" borderId="87" xfId="5" applyNumberFormat="1" applyFont="1" applyFill="1" applyBorder="1" applyAlignment="1">
      <alignment shrinkToFit="1"/>
    </xf>
    <xf numFmtId="5" fontId="9" fillId="7" borderId="55" xfId="2" applyNumberFormat="1" applyFont="1" applyFill="1" applyBorder="1" applyAlignment="1" applyProtection="1">
      <alignment horizontal="center"/>
      <protection locked="0"/>
    </xf>
    <xf numFmtId="5" fontId="9" fillId="7" borderId="56" xfId="2" applyNumberFormat="1" applyFont="1" applyFill="1" applyBorder="1" applyAlignment="1" applyProtection="1">
      <alignment horizontal="center"/>
      <protection locked="0"/>
    </xf>
    <xf numFmtId="166" fontId="9" fillId="2" borderId="58" xfId="5" applyNumberFormat="1" applyFont="1" applyFill="1" applyBorder="1" applyAlignment="1">
      <alignment shrinkToFit="1"/>
    </xf>
    <xf numFmtId="166" fontId="9" fillId="2" borderId="61" xfId="5" applyNumberFormat="1" applyFont="1" applyFill="1" applyBorder="1" applyAlignment="1">
      <alignment shrinkToFit="1"/>
    </xf>
    <xf numFmtId="0" fontId="9" fillId="0" borderId="89" xfId="0" applyFont="1" applyBorder="1"/>
    <xf numFmtId="5" fontId="9" fillId="7" borderId="4" xfId="2" applyNumberFormat="1" applyFont="1" applyFill="1" applyBorder="1" applyAlignment="1" applyProtection="1">
      <alignment horizontal="center"/>
      <protection locked="0"/>
    </xf>
    <xf numFmtId="5" fontId="9" fillId="7" borderId="35" xfId="2" applyNumberFormat="1" applyFont="1" applyFill="1" applyBorder="1" applyAlignment="1" applyProtection="1">
      <alignment horizontal="center"/>
      <protection locked="0"/>
    </xf>
    <xf numFmtId="0" fontId="9" fillId="0" borderId="73" xfId="0" applyFont="1" applyBorder="1"/>
    <xf numFmtId="166" fontId="9" fillId="7" borderId="37" xfId="0" applyNumberFormat="1" applyFont="1" applyFill="1" applyBorder="1" applyAlignment="1" applyProtection="1">
      <alignment horizontal="right"/>
      <protection locked="0"/>
    </xf>
    <xf numFmtId="166" fontId="9" fillId="7" borderId="37" xfId="0" applyNumberFormat="1" applyFont="1" applyFill="1" applyBorder="1" applyAlignment="1" applyProtection="1">
      <alignment horizontal="right"/>
    </xf>
    <xf numFmtId="166" fontId="9" fillId="7" borderId="15" xfId="0" applyNumberFormat="1" applyFont="1" applyFill="1" applyBorder="1" applyProtection="1">
      <protection locked="0"/>
    </xf>
    <xf numFmtId="166" fontId="9" fillId="7" borderId="44" xfId="0" applyNumberFormat="1" applyFont="1" applyFill="1" applyBorder="1" applyProtection="1">
      <protection locked="0"/>
    </xf>
    <xf numFmtId="166" fontId="9" fillId="2" borderId="90" xfId="0" applyNumberFormat="1" applyFont="1" applyFill="1" applyBorder="1"/>
    <xf numFmtId="166" fontId="9" fillId="4" borderId="4" xfId="2" applyNumberFormat="1" applyFont="1" applyFill="1" applyBorder="1" applyAlignment="1" applyProtection="1">
      <alignment horizontal="right"/>
      <protection locked="0"/>
    </xf>
    <xf numFmtId="0" fontId="12" fillId="8" borderId="91" xfId="0" applyFont="1" applyFill="1" applyBorder="1" applyAlignment="1">
      <alignment horizontal="center"/>
    </xf>
    <xf numFmtId="166" fontId="9" fillId="4" borderId="35" xfId="2" applyNumberFormat="1" applyFont="1" applyFill="1" applyBorder="1" applyAlignment="1" applyProtection="1">
      <alignment horizontal="right"/>
      <protection locked="0"/>
    </xf>
    <xf numFmtId="0" fontId="9" fillId="0" borderId="93" xfId="0" applyFont="1" applyBorder="1"/>
    <xf numFmtId="0" fontId="9" fillId="0" borderId="92" xfId="0" applyFont="1" applyBorder="1"/>
    <xf numFmtId="0" fontId="12" fillId="12" borderId="0" xfId="0" applyFont="1" applyFill="1" applyBorder="1" applyAlignment="1" applyProtection="1">
      <alignment horizontal="center" vertical="center" wrapText="1"/>
    </xf>
    <xf numFmtId="0" fontId="12" fillId="12" borderId="63" xfId="0" applyFont="1" applyFill="1" applyBorder="1" applyAlignment="1" applyProtection="1">
      <alignment horizontal="center" vertical="center" wrapText="1"/>
    </xf>
    <xf numFmtId="166" fontId="9" fillId="12" borderId="0" xfId="2" applyNumberFormat="1" applyFont="1" applyFill="1" applyBorder="1" applyAlignment="1" applyProtection="1">
      <alignment horizontal="right"/>
      <protection locked="0"/>
    </xf>
    <xf numFmtId="166" fontId="9" fillId="12" borderId="63" xfId="2" applyNumberFormat="1" applyFont="1" applyFill="1" applyBorder="1" applyAlignment="1" applyProtection="1">
      <alignment horizontal="right"/>
      <protection locked="0"/>
    </xf>
    <xf numFmtId="166" fontId="9" fillId="12" borderId="0" xfId="0" applyNumberFormat="1" applyFont="1" applyFill="1" applyBorder="1" applyAlignment="1">
      <alignment horizontal="right" shrinkToFit="1"/>
    </xf>
    <xf numFmtId="166" fontId="9" fillId="12" borderId="63" xfId="0" applyNumberFormat="1" applyFont="1" applyFill="1" applyBorder="1" applyAlignment="1">
      <alignment horizontal="right" shrinkToFit="1"/>
    </xf>
    <xf numFmtId="0" fontId="12" fillId="12" borderId="0" xfId="0" applyFont="1" applyFill="1" applyBorder="1" applyAlignment="1">
      <alignment horizontal="center"/>
    </xf>
    <xf numFmtId="0" fontId="12" fillId="12" borderId="63" xfId="0" applyFont="1" applyFill="1" applyBorder="1" applyAlignment="1">
      <alignment horizontal="center"/>
    </xf>
    <xf numFmtId="166" fontId="9" fillId="12" borderId="20" xfId="0" applyNumberFormat="1" applyFont="1" applyFill="1" applyBorder="1"/>
    <xf numFmtId="166" fontId="9" fillId="12" borderId="94" xfId="0" applyNumberFormat="1" applyFont="1" applyFill="1" applyBorder="1"/>
    <xf numFmtId="170" fontId="9" fillId="4" borderId="3" xfId="0" applyNumberFormat="1" applyFont="1" applyFill="1" applyBorder="1" applyAlignment="1" applyProtection="1">
      <alignment horizontal="center" shrinkToFit="1"/>
      <protection locked="0"/>
    </xf>
    <xf numFmtId="0" fontId="9" fillId="0" borderId="18" xfId="0" applyFont="1" applyBorder="1" applyAlignment="1">
      <alignment horizontal="left" vertical="center" wrapText="1"/>
    </xf>
    <xf numFmtId="0" fontId="8" fillId="2" borderId="0" xfId="0" applyFont="1" applyFill="1" applyAlignment="1" applyProtection="1">
      <alignment horizontal="right"/>
      <protection hidden="1"/>
    </xf>
    <xf numFmtId="0" fontId="6" fillId="6" borderId="0" xfId="0" applyFont="1" applyFill="1" applyBorder="1" applyProtection="1">
      <protection hidden="1"/>
    </xf>
    <xf numFmtId="0" fontId="8" fillId="6" borderId="0" xfId="0" applyFont="1" applyFill="1" applyProtection="1">
      <protection hidden="1"/>
    </xf>
    <xf numFmtId="0" fontId="8" fillId="6" borderId="0" xfId="0" applyFont="1" applyFill="1" applyAlignment="1" applyProtection="1">
      <alignment horizontal="center" vertical="center"/>
      <protection hidden="1"/>
    </xf>
    <xf numFmtId="49" fontId="8" fillId="6" borderId="0" xfId="0" applyNumberFormat="1" applyFont="1" applyFill="1" applyProtection="1">
      <protection hidden="1"/>
    </xf>
    <xf numFmtId="0" fontId="9" fillId="6" borderId="0" xfId="0" applyFont="1" applyFill="1" applyProtection="1">
      <protection hidden="1"/>
    </xf>
    <xf numFmtId="0" fontId="9" fillId="6" borderId="0" xfId="0" applyFont="1" applyFill="1" applyBorder="1" applyProtection="1">
      <protection hidden="1"/>
    </xf>
    <xf numFmtId="0" fontId="8" fillId="2" borderId="0" xfId="0" applyFont="1" applyFill="1" applyProtection="1">
      <protection hidden="1"/>
    </xf>
    <xf numFmtId="0" fontId="8" fillId="2" borderId="0" xfId="0" applyFont="1" applyFill="1" applyBorder="1" applyAlignment="1" applyProtection="1">
      <alignment wrapText="1"/>
      <protection hidden="1"/>
    </xf>
    <xf numFmtId="0" fontId="9" fillId="2" borderId="0" xfId="0" applyFont="1" applyFill="1" applyBorder="1" applyAlignment="1" applyProtection="1">
      <alignment horizontal="center" vertical="center" wrapText="1"/>
      <protection hidden="1"/>
    </xf>
    <xf numFmtId="0" fontId="26" fillId="2" borderId="0" xfId="0" applyFont="1" applyFill="1" applyBorder="1" applyAlignment="1" applyProtection="1">
      <alignment wrapText="1"/>
      <protection hidden="1"/>
    </xf>
    <xf numFmtId="49" fontId="26" fillId="2" borderId="0" xfId="0" applyNumberFormat="1" applyFont="1" applyFill="1" applyBorder="1" applyAlignment="1" applyProtection="1">
      <alignment wrapText="1"/>
      <protection hidden="1"/>
    </xf>
    <xf numFmtId="0" fontId="9" fillId="2" borderId="0" xfId="0" applyFont="1" applyFill="1" applyBorder="1" applyAlignment="1" applyProtection="1">
      <alignment horizontal="center" vertical="top"/>
      <protection hidden="1"/>
    </xf>
    <xf numFmtId="0" fontId="9" fillId="2" borderId="0" xfId="0" applyFont="1" applyFill="1" applyProtection="1">
      <protection hidden="1"/>
    </xf>
    <xf numFmtId="0" fontId="8" fillId="0" borderId="0" xfId="0" applyFont="1" applyProtection="1">
      <protection hidden="1"/>
    </xf>
    <xf numFmtId="0" fontId="9" fillId="2" borderId="77" xfId="0" applyFont="1" applyFill="1" applyBorder="1"/>
    <xf numFmtId="0" fontId="12" fillId="2" borderId="68" xfId="5" applyFont="1" applyFill="1" applyBorder="1" applyAlignment="1" applyProtection="1">
      <alignment horizontal="center" vertical="center" textRotation="180" wrapText="1"/>
      <protection hidden="1"/>
    </xf>
    <xf numFmtId="0" fontId="0" fillId="0" borderId="1" xfId="0" applyBorder="1" applyAlignment="1" applyProtection="1">
      <alignment horizontal="center" vertical="center" textRotation="180" wrapText="1"/>
      <protection hidden="1"/>
    </xf>
    <xf numFmtId="0" fontId="9" fillId="0" borderId="0" xfId="0" applyFont="1" applyFill="1" applyAlignment="1" applyProtection="1">
      <alignment horizontal="left" vertical="top" wrapText="1"/>
    </xf>
    <xf numFmtId="0" fontId="12" fillId="2" borderId="30" xfId="5" applyFont="1" applyFill="1" applyBorder="1" applyAlignment="1" applyProtection="1">
      <alignment horizontal="center" vertical="center" wrapText="1"/>
      <protection hidden="1"/>
    </xf>
    <xf numFmtId="0" fontId="12" fillId="2" borderId="17" xfId="5" applyFont="1" applyFill="1" applyBorder="1" applyAlignment="1" applyProtection="1">
      <alignment horizontal="center" vertical="center" wrapText="1"/>
      <protection hidden="1"/>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8" fillId="0" borderId="0" xfId="0" applyFont="1" applyAlignment="1">
      <alignment horizontal="left" wrapText="1"/>
    </xf>
    <xf numFmtId="0" fontId="9" fillId="2" borderId="42" xfId="0" applyFont="1" applyFill="1" applyBorder="1" applyAlignment="1" applyProtection="1">
      <alignment horizontal="center" vertical="center" wrapText="1"/>
      <protection locked="0"/>
    </xf>
    <xf numFmtId="0" fontId="12" fillId="0" borderId="30" xfId="0" applyFont="1" applyBorder="1" applyAlignment="1">
      <alignment horizontal="center" wrapText="1"/>
    </xf>
    <xf numFmtId="0" fontId="12" fillId="0" borderId="3" xfId="0" applyFont="1" applyBorder="1" applyAlignment="1">
      <alignment horizontal="center" wrapText="1"/>
    </xf>
    <xf numFmtId="0" fontId="12" fillId="0" borderId="28" xfId="0" applyFont="1" applyBorder="1" applyAlignment="1">
      <alignment horizontal="center" wrapText="1"/>
    </xf>
    <xf numFmtId="0" fontId="12" fillId="0" borderId="7" xfId="0" applyFont="1" applyBorder="1" applyAlignment="1">
      <alignment horizontal="center" wrapText="1"/>
    </xf>
    <xf numFmtId="0" fontId="9" fillId="0" borderId="18" xfId="0" applyFont="1" applyBorder="1" applyAlignment="1">
      <alignment horizontal="left" vertical="center" wrapText="1"/>
    </xf>
    <xf numFmtId="0" fontId="8" fillId="0" borderId="0" xfId="0" applyFont="1" applyAlignment="1">
      <alignment horizontal="left" vertical="top" wrapText="1"/>
    </xf>
    <xf numFmtId="0" fontId="12" fillId="0" borderId="29" xfId="0" applyFont="1" applyBorder="1" applyAlignment="1">
      <alignment horizontal="center" wrapText="1"/>
    </xf>
    <xf numFmtId="0" fontId="12" fillId="0" borderId="22" xfId="0" applyFont="1" applyBorder="1" applyAlignment="1">
      <alignment horizontal="center" wrapText="1"/>
    </xf>
    <xf numFmtId="0" fontId="12" fillId="2" borderId="30" xfId="0" applyFont="1" applyFill="1" applyBorder="1" applyAlignment="1" applyProtection="1">
      <alignment horizontal="center" vertical="center" wrapText="1"/>
      <protection hidden="1"/>
    </xf>
    <xf numFmtId="0" fontId="12" fillId="2" borderId="17" xfId="0" applyFont="1" applyFill="1" applyBorder="1" applyAlignment="1" applyProtection="1">
      <alignment horizontal="center" vertical="center" wrapText="1"/>
      <protection hidden="1"/>
    </xf>
    <xf numFmtId="0" fontId="12" fillId="0" borderId="30" xfId="0" applyFont="1" applyBorder="1" applyAlignment="1">
      <alignment horizontal="center" vertical="center" wrapText="1"/>
    </xf>
    <xf numFmtId="0" fontId="12" fillId="0" borderId="3" xfId="0" applyFont="1" applyBorder="1" applyAlignment="1">
      <alignment horizontal="center" vertical="center" wrapText="1"/>
    </xf>
    <xf numFmtId="0" fontId="8" fillId="2" borderId="0" xfId="0" applyFont="1" applyFill="1" applyAlignment="1">
      <alignment wrapText="1"/>
    </xf>
    <xf numFmtId="0" fontId="0" fillId="0" borderId="0" xfId="0" applyAlignment="1">
      <alignment wrapText="1"/>
    </xf>
    <xf numFmtId="0" fontId="8" fillId="0" borderId="1" xfId="0" applyFont="1" applyBorder="1" applyAlignment="1">
      <alignment wrapText="1"/>
    </xf>
    <xf numFmtId="0" fontId="0" fillId="0" borderId="1" xfId="0" applyBorder="1" applyAlignment="1">
      <alignment wrapText="1"/>
    </xf>
    <xf numFmtId="0" fontId="12" fillId="0" borderId="30" xfId="0" applyFont="1" applyBorder="1" applyAlignment="1" applyProtection="1">
      <alignment horizontal="center" vertical="center" wrapText="1"/>
      <protection hidden="1"/>
    </xf>
    <xf numFmtId="0" fontId="0" fillId="0" borderId="17" xfId="0" applyBorder="1" applyAlignment="1" applyProtection="1">
      <alignment horizontal="center" vertical="center" wrapText="1"/>
      <protection hidden="1"/>
    </xf>
    <xf numFmtId="0" fontId="0" fillId="0" borderId="3" xfId="0" applyBorder="1" applyAlignment="1">
      <alignment horizontal="center" wrapText="1"/>
    </xf>
    <xf numFmtId="164" fontId="9" fillId="0" borderId="0" xfId="3" applyNumberFormat="1" applyFont="1" applyFill="1" applyBorder="1" applyAlignment="1" applyProtection="1">
      <alignment vertical="top" wrapText="1"/>
    </xf>
    <xf numFmtId="0" fontId="0" fillId="0" borderId="0" xfId="0" applyAlignment="1">
      <alignment vertical="top" wrapText="1"/>
    </xf>
    <xf numFmtId="0" fontId="20" fillId="2" borderId="30" xfId="0" applyFont="1" applyFill="1" applyBorder="1" applyAlignment="1" applyProtection="1">
      <alignment horizontal="center" vertical="center" wrapText="1"/>
    </xf>
    <xf numFmtId="0" fontId="20" fillId="2" borderId="3" xfId="0" applyFont="1" applyFill="1" applyBorder="1" applyAlignment="1" applyProtection="1">
      <alignment horizontal="center" vertical="center" wrapText="1"/>
    </xf>
    <xf numFmtId="0" fontId="0" fillId="0" borderId="3" xfId="0" applyBorder="1" applyAlignment="1">
      <alignment horizontal="center" vertical="center" wrapText="1"/>
    </xf>
    <xf numFmtId="0" fontId="20" fillId="2" borderId="29" xfId="0" applyFont="1" applyFill="1" applyBorder="1" applyAlignment="1" applyProtection="1">
      <alignment horizontal="center" vertical="center" wrapText="1"/>
    </xf>
    <xf numFmtId="0" fontId="0" fillId="0" borderId="22" xfId="0" applyFont="1" applyBorder="1" applyAlignment="1">
      <alignment horizontal="center" vertical="center" wrapText="1"/>
    </xf>
    <xf numFmtId="0" fontId="12" fillId="0" borderId="86" xfId="0" applyFont="1" applyFill="1" applyBorder="1" applyAlignment="1" applyProtection="1">
      <alignment horizontal="center" vertical="center" wrapText="1"/>
    </xf>
    <xf numFmtId="0" fontId="12" fillId="0" borderId="12" xfId="0" applyFont="1" applyFill="1" applyBorder="1" applyAlignment="1" applyProtection="1">
      <alignment horizontal="center" vertical="center" wrapText="1"/>
    </xf>
    <xf numFmtId="0" fontId="12" fillId="0" borderId="30" xfId="0" applyFont="1" applyFill="1" applyBorder="1" applyAlignment="1" applyProtection="1">
      <alignment horizontal="center" vertical="center" wrapText="1"/>
    </xf>
    <xf numFmtId="0" fontId="12" fillId="0" borderId="3" xfId="0" applyFont="1" applyFill="1" applyBorder="1" applyAlignment="1" applyProtection="1">
      <alignment horizontal="center" vertical="center" wrapText="1"/>
    </xf>
    <xf numFmtId="0" fontId="12" fillId="2" borderId="71" xfId="5" applyFont="1" applyFill="1" applyBorder="1" applyAlignment="1" applyProtection="1">
      <alignment horizontal="center" vertical="center" textRotation="180"/>
      <protection hidden="1"/>
    </xf>
    <xf numFmtId="0" fontId="12" fillId="2" borderId="4" xfId="5" applyFont="1" applyFill="1" applyBorder="1" applyAlignment="1" applyProtection="1">
      <alignment horizontal="center" vertical="center" textRotation="180"/>
      <protection hidden="1"/>
    </xf>
    <xf numFmtId="166" fontId="9" fillId="2" borderId="51" xfId="5" applyNumberFormat="1" applyFont="1" applyFill="1" applyBorder="1" applyAlignment="1" applyProtection="1">
      <alignment horizontal="center" shrinkToFit="1"/>
    </xf>
    <xf numFmtId="166" fontId="9" fillId="2" borderId="52" xfId="5" applyNumberFormat="1" applyFont="1" applyFill="1" applyBorder="1" applyAlignment="1" applyProtection="1">
      <alignment horizontal="center" shrinkToFit="1"/>
    </xf>
    <xf numFmtId="0" fontId="12" fillId="0" borderId="17" xfId="0" applyFont="1" applyBorder="1" applyAlignment="1" applyProtection="1">
      <alignment horizontal="center" vertical="center" wrapText="1"/>
      <protection hidden="1"/>
    </xf>
    <xf numFmtId="0" fontId="20" fillId="2" borderId="28" xfId="0" applyFont="1" applyFill="1" applyBorder="1" applyAlignment="1" applyProtection="1">
      <alignment horizontal="center" vertical="center" wrapText="1"/>
    </xf>
    <xf numFmtId="0" fontId="20" fillId="2" borderId="7" xfId="0" applyFont="1" applyFill="1" applyBorder="1" applyAlignment="1" applyProtection="1">
      <alignment horizontal="center" vertical="center" wrapText="1"/>
    </xf>
    <xf numFmtId="10" fontId="20" fillId="2" borderId="30" xfId="0" applyNumberFormat="1" applyFont="1" applyFill="1" applyBorder="1" applyAlignment="1" applyProtection="1">
      <alignment horizontal="center" vertical="center" wrapText="1"/>
    </xf>
    <xf numFmtId="10" fontId="20" fillId="2" borderId="3" xfId="0" applyNumberFormat="1" applyFont="1" applyFill="1" applyBorder="1" applyAlignment="1" applyProtection="1">
      <alignment horizontal="center" vertical="center" wrapText="1"/>
    </xf>
    <xf numFmtId="2" fontId="20" fillId="2" borderId="30" xfId="0" applyNumberFormat="1" applyFont="1" applyFill="1" applyBorder="1" applyAlignment="1" applyProtection="1">
      <alignment horizontal="center" vertical="center" wrapText="1"/>
    </xf>
    <xf numFmtId="2" fontId="20" fillId="2" borderId="3" xfId="0" applyNumberFormat="1" applyFont="1" applyFill="1" applyBorder="1" applyAlignment="1" applyProtection="1">
      <alignment horizontal="center" vertical="center" wrapText="1"/>
    </xf>
    <xf numFmtId="166" fontId="20" fillId="2" borderId="30" xfId="0" applyNumberFormat="1" applyFont="1" applyFill="1" applyBorder="1" applyAlignment="1" applyProtection="1">
      <alignment horizontal="center" vertical="center" wrapText="1"/>
    </xf>
    <xf numFmtId="166" fontId="20" fillId="2" borderId="3" xfId="0" applyNumberFormat="1" applyFont="1" applyFill="1" applyBorder="1" applyAlignment="1" applyProtection="1">
      <alignment horizontal="center" vertical="center" wrapText="1"/>
    </xf>
    <xf numFmtId="0" fontId="39" fillId="2" borderId="20" xfId="0" applyFont="1" applyFill="1" applyBorder="1" applyAlignment="1">
      <alignment horizontal="center" vertical="center" wrapText="1"/>
    </xf>
    <xf numFmtId="0" fontId="40" fillId="0" borderId="20" xfId="0" applyFont="1" applyBorder="1" applyAlignment="1">
      <alignment horizontal="center" vertical="center" wrapText="1"/>
    </xf>
    <xf numFmtId="0" fontId="34" fillId="2" borderId="20"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0" xfId="0" applyBorder="1" applyAlignment="1">
      <alignment wrapText="1"/>
    </xf>
    <xf numFmtId="0" fontId="9" fillId="7" borderId="51" xfId="5" applyNumberFormat="1" applyFont="1" applyFill="1" applyBorder="1" applyAlignment="1" applyProtection="1">
      <alignment horizontal="center" shrinkToFit="1"/>
    </xf>
    <xf numFmtId="0" fontId="9" fillId="7" borderId="52" xfId="5" applyNumberFormat="1" applyFont="1" applyFill="1" applyBorder="1" applyAlignment="1" applyProtection="1">
      <alignment horizontal="center" shrinkToFit="1"/>
    </xf>
    <xf numFmtId="166" fontId="9" fillId="2" borderId="24" xfId="5" applyNumberFormat="1" applyFont="1" applyFill="1" applyBorder="1" applyAlignment="1" applyProtection="1">
      <alignment horizontal="center" shrinkToFit="1"/>
    </xf>
    <xf numFmtId="0" fontId="12" fillId="7" borderId="88" xfId="0" applyFont="1" applyFill="1" applyBorder="1" applyAlignment="1" applyProtection="1">
      <alignment horizontal="center" vertical="center" wrapText="1"/>
    </xf>
    <xf numFmtId="0" fontId="12" fillId="7" borderId="58" xfId="0" applyFont="1" applyFill="1" applyBorder="1" applyAlignment="1" applyProtection="1">
      <alignment horizontal="center" vertical="center" wrapText="1"/>
    </xf>
    <xf numFmtId="0" fontId="12" fillId="7" borderId="30" xfId="0" applyFont="1" applyFill="1" applyBorder="1" applyAlignment="1" applyProtection="1">
      <alignment horizontal="center" vertical="center" wrapText="1"/>
    </xf>
    <xf numFmtId="0" fontId="12" fillId="7" borderId="3" xfId="0" applyFont="1" applyFill="1" applyBorder="1" applyAlignment="1" applyProtection="1">
      <alignment horizontal="center" vertical="center" wrapText="1"/>
    </xf>
    <xf numFmtId="0" fontId="12" fillId="2" borderId="29" xfId="5" applyFont="1" applyFill="1" applyBorder="1" applyAlignment="1">
      <alignment horizontal="center" vertical="center"/>
    </xf>
    <xf numFmtId="0" fontId="12" fillId="2" borderId="22" xfId="5" applyFont="1" applyFill="1" applyBorder="1" applyAlignment="1">
      <alignment horizontal="center" vertical="center"/>
    </xf>
    <xf numFmtId="0" fontId="9" fillId="7" borderId="24" xfId="5" applyNumberFormat="1" applyFont="1" applyFill="1" applyBorder="1" applyAlignment="1" applyProtection="1">
      <alignment horizontal="center" shrinkToFit="1"/>
    </xf>
    <xf numFmtId="0" fontId="12" fillId="7" borderId="28" xfId="0" applyFont="1" applyFill="1" applyBorder="1" applyAlignment="1" applyProtection="1">
      <alignment horizontal="center" vertical="center" wrapText="1"/>
    </xf>
    <xf numFmtId="0" fontId="12" fillId="7" borderId="7" xfId="0" applyFont="1" applyFill="1" applyBorder="1" applyAlignment="1" applyProtection="1">
      <alignment horizontal="center" vertical="center" wrapText="1"/>
    </xf>
    <xf numFmtId="14" fontId="9" fillId="7" borderId="51" xfId="5" applyNumberFormat="1" applyFont="1" applyFill="1" applyBorder="1" applyAlignment="1" applyProtection="1">
      <alignment horizontal="center" shrinkToFit="1"/>
    </xf>
    <xf numFmtId="14" fontId="9" fillId="7" borderId="52" xfId="5" applyNumberFormat="1" applyFont="1" applyFill="1" applyBorder="1" applyAlignment="1" applyProtection="1">
      <alignment horizontal="center" shrinkToFit="1"/>
    </xf>
    <xf numFmtId="0" fontId="9" fillId="2" borderId="0" xfId="0" applyFont="1" applyFill="1" applyAlignment="1">
      <alignment wrapText="1"/>
    </xf>
    <xf numFmtId="0" fontId="37" fillId="3" borderId="0" xfId="0" applyFont="1" applyFill="1" applyAlignment="1">
      <alignment horizontal="left" vertical="top" wrapText="1"/>
    </xf>
    <xf numFmtId="0" fontId="38" fillId="0" borderId="0" xfId="0" applyFont="1" applyAlignment="1">
      <alignment horizontal="left" vertical="top" wrapText="1"/>
    </xf>
    <xf numFmtId="0" fontId="28" fillId="2" borderId="1" xfId="5" applyFont="1" applyFill="1" applyBorder="1" applyAlignment="1" applyProtection="1">
      <alignment horizontal="center" vertical="center" wrapText="1"/>
      <protection hidden="1"/>
    </xf>
    <xf numFmtId="0" fontId="38" fillId="0" borderId="1" xfId="0" applyFont="1" applyBorder="1" applyAlignment="1" applyProtection="1">
      <alignment horizontal="center" vertical="center" wrapText="1"/>
      <protection hidden="1"/>
    </xf>
    <xf numFmtId="0" fontId="15" fillId="0" borderId="68" xfId="0" applyFont="1" applyBorder="1" applyAlignment="1" applyProtection="1">
      <alignment horizontal="center" vertical="center" wrapText="1"/>
      <protection hidden="1"/>
    </xf>
    <xf numFmtId="0" fontId="15" fillId="0" borderId="1" xfId="0" applyFont="1" applyBorder="1" applyAlignment="1" applyProtection="1">
      <alignment horizontal="center" vertical="center" wrapText="1"/>
      <protection hidden="1"/>
    </xf>
    <xf numFmtId="0" fontId="9" fillId="0" borderId="15" xfId="0" applyFont="1" applyBorder="1" applyAlignment="1">
      <alignment horizontal="left" vertical="center" wrapText="1"/>
    </xf>
    <xf numFmtId="49" fontId="12" fillId="0" borderId="28" xfId="0" applyNumberFormat="1" applyFont="1" applyBorder="1" applyAlignment="1" applyProtection="1">
      <alignment horizontal="center" vertical="center" wrapText="1"/>
      <protection hidden="1"/>
    </xf>
    <xf numFmtId="49" fontId="12" fillId="0" borderId="23" xfId="0" applyNumberFormat="1" applyFont="1" applyBorder="1" applyAlignment="1" applyProtection="1">
      <alignment horizontal="center" vertical="center" wrapText="1"/>
      <protection hidden="1"/>
    </xf>
    <xf numFmtId="0" fontId="12" fillId="0" borderId="30" xfId="0" applyFont="1" applyBorder="1" applyAlignment="1" applyProtection="1">
      <alignment horizontal="center" vertical="center" wrapText="1" readingOrder="1"/>
      <protection hidden="1"/>
    </xf>
    <xf numFmtId="0" fontId="12" fillId="0" borderId="17" xfId="0" applyFont="1" applyBorder="1" applyAlignment="1" applyProtection="1">
      <alignment horizontal="center" vertical="center" wrapText="1" readingOrder="1"/>
      <protection hidden="1"/>
    </xf>
    <xf numFmtId="0" fontId="12" fillId="2" borderId="8" xfId="5" applyFont="1" applyFill="1" applyBorder="1" applyAlignment="1" applyProtection="1">
      <alignment horizontal="center" vertical="center" textRotation="180"/>
      <protection hidden="1"/>
    </xf>
    <xf numFmtId="0" fontId="12" fillId="2" borderId="5" xfId="5" applyFont="1" applyFill="1" applyBorder="1" applyAlignment="1" applyProtection="1">
      <alignment horizontal="center" vertical="center" textRotation="180"/>
      <protection hidden="1"/>
    </xf>
    <xf numFmtId="0" fontId="12" fillId="2" borderId="29" xfId="5" applyFont="1" applyFill="1" applyBorder="1" applyAlignment="1" applyProtection="1">
      <alignment horizontal="center" vertical="center" wrapText="1"/>
      <protection hidden="1"/>
    </xf>
    <xf numFmtId="0" fontId="12" fillId="2" borderId="26" xfId="5" applyFont="1" applyFill="1" applyBorder="1" applyAlignment="1" applyProtection="1">
      <alignment horizontal="center" vertical="center" wrapText="1"/>
      <protection hidden="1"/>
    </xf>
    <xf numFmtId="0" fontId="12" fillId="2" borderId="70" xfId="5" applyFont="1" applyFill="1" applyBorder="1" applyAlignment="1" applyProtection="1">
      <alignment horizontal="center" vertical="center" wrapText="1"/>
      <protection hidden="1"/>
    </xf>
    <xf numFmtId="0" fontId="12" fillId="2" borderId="21" xfId="5" applyFont="1" applyFill="1" applyBorder="1" applyAlignment="1" applyProtection="1">
      <alignment horizontal="center" vertical="center" wrapText="1"/>
      <protection hidden="1"/>
    </xf>
    <xf numFmtId="166" fontId="10" fillId="2" borderId="45" xfId="0" applyNumberFormat="1" applyFont="1" applyFill="1" applyBorder="1" applyAlignment="1" applyProtection="1">
      <alignment horizontal="center" shrinkToFit="1"/>
      <protection locked="0"/>
    </xf>
    <xf numFmtId="166" fontId="10" fillId="2" borderId="46" xfId="0" applyNumberFormat="1" applyFont="1" applyFill="1" applyBorder="1" applyAlignment="1" applyProtection="1">
      <alignment horizontal="center" shrinkToFit="1"/>
      <protection locked="0"/>
    </xf>
    <xf numFmtId="0" fontId="9" fillId="2" borderId="0" xfId="0" applyFont="1" applyFill="1" applyAlignment="1">
      <alignment horizontal="left" vertical="top" wrapText="1"/>
    </xf>
    <xf numFmtId="0" fontId="0" fillId="0" borderId="0" xfId="0" applyAlignment="1">
      <alignment horizontal="left" vertical="top" wrapText="1"/>
    </xf>
    <xf numFmtId="0" fontId="9" fillId="0" borderId="65" xfId="0" applyFont="1" applyBorder="1" applyAlignment="1">
      <alignment horizontal="center" vertical="center" wrapText="1"/>
    </xf>
    <xf numFmtId="0" fontId="0" fillId="0" borderId="37" xfId="0" applyBorder="1" applyAlignment="1">
      <alignment wrapText="1"/>
    </xf>
    <xf numFmtId="0" fontId="9" fillId="0" borderId="77" xfId="0" applyFont="1" applyBorder="1" applyAlignment="1">
      <alignment horizontal="center" vertical="center" wrapText="1"/>
    </xf>
    <xf numFmtId="0" fontId="0" fillId="0" borderId="77" xfId="0" applyBorder="1" applyAlignment="1">
      <alignment wrapText="1"/>
    </xf>
    <xf numFmtId="0" fontId="15" fillId="0" borderId="30"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7" xfId="0" applyFont="1" applyBorder="1" applyAlignment="1">
      <alignment horizontal="center" vertical="center" wrapText="1"/>
    </xf>
    <xf numFmtId="0" fontId="12" fillId="0" borderId="23" xfId="0" applyFont="1" applyFill="1" applyBorder="1" applyAlignment="1" applyProtection="1">
      <alignment horizontal="center" vertical="center" wrapText="1"/>
    </xf>
    <xf numFmtId="0" fontId="12" fillId="0" borderId="7" xfId="0" applyFont="1" applyFill="1" applyBorder="1" applyAlignment="1" applyProtection="1">
      <alignment horizontal="center" vertical="center" wrapText="1"/>
    </xf>
    <xf numFmtId="0" fontId="8" fillId="0" borderId="0" xfId="0" applyFont="1" applyAlignment="1">
      <alignment vertical="center" wrapText="1"/>
    </xf>
    <xf numFmtId="0" fontId="15" fillId="0" borderId="83"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22" xfId="0" applyFont="1" applyBorder="1" applyAlignment="1">
      <alignment horizontal="center" vertical="center" wrapText="1"/>
    </xf>
    <xf numFmtId="0" fontId="8" fillId="0" borderId="0" xfId="0" applyFont="1" applyAlignment="1">
      <alignment horizontal="right" vertical="top" wrapText="1"/>
    </xf>
    <xf numFmtId="0" fontId="0" fillId="0" borderId="0" xfId="0" applyAlignment="1">
      <alignment horizontal="right" vertical="top" wrapText="1"/>
    </xf>
  </cellXfs>
  <cellStyles count="7">
    <cellStyle name="Comma" xfId="1" builtinId="3"/>
    <cellStyle name="Currency" xfId="2" builtinId="4"/>
    <cellStyle name="Currency 2" xfId="6" xr:uid="{00000000-0005-0000-0000-000002000000}"/>
    <cellStyle name="Hyperlink" xfId="4" builtinId="8"/>
    <cellStyle name="Normal" xfId="0" builtinId="0"/>
    <cellStyle name="Normal 2" xfId="5" xr:uid="{00000000-0005-0000-0000-000005000000}"/>
    <cellStyle name="Percent" xfId="3" builtinId="5"/>
  </cellStyles>
  <dxfs count="54">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7C80"/>
        </patternFill>
      </fill>
    </dxf>
    <dxf>
      <fill>
        <patternFill>
          <bgColor rgb="FFFF0000"/>
        </patternFill>
      </fill>
    </dxf>
    <dxf>
      <font>
        <color theme="0"/>
      </font>
      <fill>
        <patternFill patternType="none">
          <bgColor auto="1"/>
        </patternFill>
      </fill>
    </dxf>
    <dxf>
      <fill>
        <patternFill>
          <bgColor rgb="FF00FF00"/>
        </patternFill>
      </fill>
    </dxf>
    <dxf>
      <fill>
        <patternFill patternType="none">
          <bgColor auto="1"/>
        </patternFill>
      </fill>
    </dxf>
    <dxf>
      <font>
        <color auto="1"/>
      </font>
      <fill>
        <patternFill>
          <bgColor rgb="FF00FF00"/>
        </patternFill>
      </fill>
    </dxf>
    <dxf>
      <fill>
        <patternFill>
          <bgColor rgb="FF00FF00"/>
        </patternFill>
      </fill>
    </dxf>
    <dxf>
      <fill>
        <patternFill>
          <bgColor theme="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patternType="none">
          <bgColor auto="1"/>
        </patternFill>
      </fill>
    </dxf>
    <dxf>
      <fill>
        <patternFill>
          <bgColor rgb="FF00FF00"/>
        </patternFill>
      </fill>
    </dxf>
    <dxf>
      <fill>
        <patternFill>
          <bgColor rgb="FF00FF00"/>
        </patternFill>
      </fill>
    </dxf>
  </dxfs>
  <tableStyles count="0" defaultTableStyle="TableStyleMedium2" defaultPivotStyle="PivotStyleLight16"/>
  <colors>
    <mruColors>
      <color rgb="FF00FF00"/>
      <color rgb="FFFFFFFF"/>
      <color rgb="FFFF7C80"/>
      <color rgb="FF0000FF"/>
      <color rgb="FF99FFCC"/>
      <color rgb="FF99FF99"/>
      <color rgb="FFCCFFFF"/>
      <color rgb="FFCCFFCC"/>
      <color rgb="FFE6E7B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hyperlink" Target="#Sockets!R1"/><Relationship Id="rId13" Type="http://schemas.openxmlformats.org/officeDocument/2006/relationships/image" Target="../media/image4.png"/><Relationship Id="rId3" Type="http://schemas.openxmlformats.org/officeDocument/2006/relationships/hyperlink" Target="#Sockets!CK1"/><Relationship Id="rId7" Type="http://schemas.openxmlformats.org/officeDocument/2006/relationships/hyperlink" Target="#Sockets!E1"/><Relationship Id="rId12" Type="http://schemas.openxmlformats.org/officeDocument/2006/relationships/image" Target="../media/image3.png"/><Relationship Id="rId2" Type="http://schemas.openxmlformats.org/officeDocument/2006/relationships/hyperlink" Target="#Sockets!BF1"/><Relationship Id="rId1" Type="http://schemas.openxmlformats.org/officeDocument/2006/relationships/image" Target="../media/image1.png"/><Relationship Id="rId6" Type="http://schemas.openxmlformats.org/officeDocument/2006/relationships/hyperlink" Target="#Sockets!DQ1"/><Relationship Id="rId11" Type="http://schemas.openxmlformats.org/officeDocument/2006/relationships/image" Target="../media/image2.png"/><Relationship Id="rId5" Type="http://schemas.openxmlformats.org/officeDocument/2006/relationships/hyperlink" Target="#Sockets!BZ1"/><Relationship Id="rId10" Type="http://schemas.openxmlformats.org/officeDocument/2006/relationships/hyperlink" Target="#Sockets!C1"/><Relationship Id="rId4" Type="http://schemas.openxmlformats.org/officeDocument/2006/relationships/hyperlink" Target="#Sockets!AS1"/><Relationship Id="rId9" Type="http://schemas.openxmlformats.org/officeDocument/2006/relationships/hyperlink" Target="#Sockets!AI1"/></Relationships>
</file>

<file path=xl/drawings/_rels/drawing2.xml.rels><?xml version="1.0" encoding="UTF-8" standalone="yes"?>
<Relationships xmlns="http://schemas.openxmlformats.org/package/2006/relationships"><Relationship Id="rId3" Type="http://schemas.openxmlformats.org/officeDocument/2006/relationships/image" Target="../media/image7.gif"/><Relationship Id="rId7" Type="http://schemas.openxmlformats.org/officeDocument/2006/relationships/image" Target="../media/image11.gif"/><Relationship Id="rId2" Type="http://schemas.openxmlformats.org/officeDocument/2006/relationships/image" Target="../media/image6.gif"/><Relationship Id="rId1" Type="http://schemas.openxmlformats.org/officeDocument/2006/relationships/image" Target="../media/image5.gif"/><Relationship Id="rId6" Type="http://schemas.openxmlformats.org/officeDocument/2006/relationships/image" Target="../media/image10.gif"/><Relationship Id="rId5" Type="http://schemas.openxmlformats.org/officeDocument/2006/relationships/image" Target="../media/image9.gif"/><Relationship Id="rId4" Type="http://schemas.openxmlformats.org/officeDocument/2006/relationships/image" Target="../media/image8.gif"/></Relationships>
</file>

<file path=xl/drawings/drawing1.xml><?xml version="1.0" encoding="utf-8"?>
<xdr:wsDr xmlns:xdr="http://schemas.openxmlformats.org/drawingml/2006/spreadsheetDrawing" xmlns:a="http://schemas.openxmlformats.org/drawingml/2006/main">
  <xdr:twoCellAnchor editAs="oneCell">
    <xdr:from>
      <xdr:col>16</xdr:col>
      <xdr:colOff>219808</xdr:colOff>
      <xdr:row>23</xdr:row>
      <xdr:rowOff>124556</xdr:rowOff>
    </xdr:from>
    <xdr:to>
      <xdr:col>22</xdr:col>
      <xdr:colOff>435046</xdr:colOff>
      <xdr:row>36</xdr:row>
      <xdr:rowOff>108002</xdr:rowOff>
    </xdr:to>
    <xdr:pic>
      <xdr:nvPicPr>
        <xdr:cNvPr id="17" name="Picture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1"/>
        <a:stretch>
          <a:fillRect/>
        </a:stretch>
      </xdr:blipFill>
      <xdr:spPr>
        <a:xfrm>
          <a:off x="31137739" y="4438177"/>
          <a:ext cx="3926703" cy="2403015"/>
        </a:xfrm>
        <a:prstGeom prst="rect">
          <a:avLst/>
        </a:prstGeom>
      </xdr:spPr>
    </xdr:pic>
    <xdr:clientData/>
  </xdr:twoCellAnchor>
  <xdr:twoCellAnchor>
    <xdr:from>
      <xdr:col>0</xdr:col>
      <xdr:colOff>139262</xdr:colOff>
      <xdr:row>1</xdr:row>
      <xdr:rowOff>6480</xdr:rowOff>
    </xdr:from>
    <xdr:to>
      <xdr:col>1</xdr:col>
      <xdr:colOff>810</xdr:colOff>
      <xdr:row>24</xdr:row>
      <xdr:rowOff>179639</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139262" y="192601"/>
          <a:ext cx="1076807" cy="4486779"/>
          <a:chOff x="73572" y="2060395"/>
          <a:chExt cx="1097280" cy="3569840"/>
        </a:xfrm>
      </xdr:grpSpPr>
      <xdr:sp macro="" textlink="">
        <xdr:nvSpPr>
          <xdr:cNvPr id="21" name="Rounded Rectangle 20">
            <a:hlinkClick xmlns:r="http://schemas.openxmlformats.org/officeDocument/2006/relationships" r:id="rId2"/>
            <a:extLst>
              <a:ext uri="{FF2B5EF4-FFF2-40B4-BE49-F238E27FC236}">
                <a16:creationId xmlns:a16="http://schemas.microsoft.com/office/drawing/2014/main" id="{00000000-0008-0000-0000-000015000000}"/>
              </a:ext>
            </a:extLst>
          </xdr:cNvPr>
          <xdr:cNvSpPr/>
        </xdr:nvSpPr>
        <xdr:spPr>
          <a:xfrm>
            <a:off x="73572" y="3982347"/>
            <a:ext cx="1097280" cy="291012"/>
          </a:xfrm>
          <a:prstGeom prst="roundRect">
            <a:avLst/>
          </a:prstGeom>
          <a:solidFill>
            <a:schemeClr val="tx2">
              <a:lumMod val="40000"/>
              <a:lumOff val="60000"/>
            </a:schemeClr>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a:solidFill>
                  <a:schemeClr val="tx1"/>
                </a:solidFill>
                <a:latin typeface="Arial" panose="020B0604020202020204" pitchFamily="34" charset="0"/>
                <a:cs typeface="Arial" panose="020B0604020202020204" pitchFamily="34" charset="0"/>
              </a:rPr>
              <a:t>Revenue</a:t>
            </a:r>
            <a:r>
              <a:rPr lang="en-US" sz="1000" b="1" baseline="0">
                <a:solidFill>
                  <a:schemeClr val="tx1"/>
                </a:solidFill>
                <a:latin typeface="Arial" panose="020B0604020202020204" pitchFamily="34" charset="0"/>
                <a:cs typeface="Arial" panose="020B0604020202020204" pitchFamily="34" charset="0"/>
              </a:rPr>
              <a:t> Data</a:t>
            </a:r>
            <a:endParaRPr lang="en-US" sz="1000" b="1">
              <a:solidFill>
                <a:schemeClr val="tx1"/>
              </a:solidFill>
              <a:latin typeface="Arial" panose="020B0604020202020204" pitchFamily="34" charset="0"/>
              <a:cs typeface="Arial" panose="020B0604020202020204" pitchFamily="34" charset="0"/>
            </a:endParaRPr>
          </a:p>
        </xdr:txBody>
      </xdr:sp>
      <xdr:sp macro="" textlink="">
        <xdr:nvSpPr>
          <xdr:cNvPr id="24" name="Rounded Rectangle 23">
            <a:hlinkClick xmlns:r="http://schemas.openxmlformats.org/officeDocument/2006/relationships" r:id="rId3"/>
            <a:extLst>
              <a:ext uri="{FF2B5EF4-FFF2-40B4-BE49-F238E27FC236}">
                <a16:creationId xmlns:a16="http://schemas.microsoft.com/office/drawing/2014/main" id="{00000000-0008-0000-0000-000018000000}"/>
              </a:ext>
            </a:extLst>
          </xdr:cNvPr>
          <xdr:cNvSpPr/>
        </xdr:nvSpPr>
        <xdr:spPr>
          <a:xfrm>
            <a:off x="73572" y="4838431"/>
            <a:ext cx="1097280" cy="436517"/>
          </a:xfrm>
          <a:prstGeom prst="roundRect">
            <a:avLst/>
          </a:prstGeom>
          <a:solidFill>
            <a:schemeClr val="tx2">
              <a:lumMod val="40000"/>
              <a:lumOff val="60000"/>
            </a:schemeClr>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tx1"/>
                </a:solidFill>
              </a:rPr>
              <a:t>Expense Comps</a:t>
            </a:r>
          </a:p>
        </xdr:txBody>
      </xdr:sp>
      <xdr:sp macro="" textlink="">
        <xdr:nvSpPr>
          <xdr:cNvPr id="26" name="Rounded Rectangle 25">
            <a:hlinkClick xmlns:r="http://schemas.openxmlformats.org/officeDocument/2006/relationships" r:id="rId4"/>
            <a:extLst>
              <a:ext uri="{FF2B5EF4-FFF2-40B4-BE49-F238E27FC236}">
                <a16:creationId xmlns:a16="http://schemas.microsoft.com/office/drawing/2014/main" id="{00000000-0008-0000-0000-00001A000000}"/>
              </a:ext>
            </a:extLst>
          </xdr:cNvPr>
          <xdr:cNvSpPr/>
        </xdr:nvSpPr>
        <xdr:spPr>
          <a:xfrm>
            <a:off x="73572" y="3481553"/>
            <a:ext cx="1097280" cy="436517"/>
          </a:xfrm>
          <a:prstGeom prst="roundRect">
            <a:avLst/>
          </a:prstGeom>
          <a:solidFill>
            <a:schemeClr val="tx2">
              <a:lumMod val="40000"/>
              <a:lumOff val="60000"/>
            </a:schemeClr>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tx1"/>
                </a:solidFill>
              </a:rPr>
              <a:t>Occupancy/</a:t>
            </a:r>
          </a:p>
          <a:p>
            <a:pPr algn="ctr"/>
            <a:r>
              <a:rPr lang="en-US" sz="1100" b="1">
                <a:solidFill>
                  <a:schemeClr val="tx1"/>
                </a:solidFill>
              </a:rPr>
              <a:t>Census</a:t>
            </a:r>
          </a:p>
        </xdr:txBody>
      </xdr:sp>
      <xdr:sp macro="" textlink="">
        <xdr:nvSpPr>
          <xdr:cNvPr id="28" name="Rounded Rectangle 27">
            <a:hlinkClick xmlns:r="http://schemas.openxmlformats.org/officeDocument/2006/relationships" r:id="rId5"/>
            <a:extLst>
              <a:ext uri="{FF2B5EF4-FFF2-40B4-BE49-F238E27FC236}">
                <a16:creationId xmlns:a16="http://schemas.microsoft.com/office/drawing/2014/main" id="{00000000-0008-0000-0000-00001C000000}"/>
              </a:ext>
            </a:extLst>
          </xdr:cNvPr>
          <xdr:cNvSpPr/>
        </xdr:nvSpPr>
        <xdr:spPr>
          <a:xfrm>
            <a:off x="73572" y="4337636"/>
            <a:ext cx="1097280" cy="436517"/>
          </a:xfrm>
          <a:prstGeom prst="roundRect">
            <a:avLst/>
          </a:prstGeom>
          <a:solidFill>
            <a:schemeClr val="tx2">
              <a:lumMod val="40000"/>
              <a:lumOff val="60000"/>
            </a:schemeClr>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tx1"/>
                </a:solidFill>
              </a:rPr>
              <a:t>Expense History</a:t>
            </a:r>
          </a:p>
        </xdr:txBody>
      </xdr:sp>
      <xdr:sp macro="" textlink="">
        <xdr:nvSpPr>
          <xdr:cNvPr id="30" name="Rounded Rectangle 29">
            <a:hlinkClick xmlns:r="http://schemas.openxmlformats.org/officeDocument/2006/relationships" r:id="rId6"/>
            <a:extLst>
              <a:ext uri="{FF2B5EF4-FFF2-40B4-BE49-F238E27FC236}">
                <a16:creationId xmlns:a16="http://schemas.microsoft.com/office/drawing/2014/main" id="{00000000-0008-0000-0000-00001E000000}"/>
              </a:ext>
            </a:extLst>
          </xdr:cNvPr>
          <xdr:cNvSpPr>
            <a:spLocks/>
          </xdr:cNvSpPr>
        </xdr:nvSpPr>
        <xdr:spPr>
          <a:xfrm>
            <a:off x="73572" y="5339223"/>
            <a:ext cx="1097280" cy="291012"/>
          </a:xfrm>
          <a:prstGeom prst="roundRect">
            <a:avLst/>
          </a:prstGeom>
          <a:solidFill>
            <a:schemeClr val="tx2">
              <a:lumMod val="40000"/>
              <a:lumOff val="60000"/>
            </a:schemeClr>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tx1"/>
                </a:solidFill>
              </a:rPr>
              <a:t>Sales Comps</a:t>
            </a:r>
          </a:p>
        </xdr:txBody>
      </xdr:sp>
      <xdr:sp macro="" textlink="">
        <xdr:nvSpPr>
          <xdr:cNvPr id="40" name="Rounded Rectangle 2">
            <a:hlinkClick xmlns:r="http://schemas.openxmlformats.org/officeDocument/2006/relationships" r:id="rId7"/>
            <a:extLst>
              <a:ext uri="{FF2B5EF4-FFF2-40B4-BE49-F238E27FC236}">
                <a16:creationId xmlns:a16="http://schemas.microsoft.com/office/drawing/2014/main" id="{465C5B7F-E552-4462-93C5-FE9AD0D7756F}"/>
              </a:ext>
            </a:extLst>
          </xdr:cNvPr>
          <xdr:cNvSpPr/>
        </xdr:nvSpPr>
        <xdr:spPr>
          <a:xfrm>
            <a:off x="73572" y="2415684"/>
            <a:ext cx="1097280" cy="291012"/>
          </a:xfrm>
          <a:prstGeom prst="roundRect">
            <a:avLst/>
          </a:prstGeom>
          <a:solidFill>
            <a:schemeClr val="tx2">
              <a:lumMod val="40000"/>
              <a:lumOff val="60000"/>
            </a:schemeClr>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a:solidFill>
                  <a:schemeClr val="tx1"/>
                </a:solidFill>
                <a:latin typeface="Arial" panose="020B0604020202020204" pitchFamily="34" charset="0"/>
                <a:cs typeface="Arial" panose="020B0604020202020204" pitchFamily="34" charset="0"/>
              </a:rPr>
              <a:t>Overview</a:t>
            </a:r>
          </a:p>
        </xdr:txBody>
      </xdr:sp>
      <xdr:sp macro="" textlink="">
        <xdr:nvSpPr>
          <xdr:cNvPr id="41" name="Rounded Rectangle 18">
            <a:hlinkClick xmlns:r="http://schemas.openxmlformats.org/officeDocument/2006/relationships" r:id="rId8"/>
            <a:extLst>
              <a:ext uri="{FF2B5EF4-FFF2-40B4-BE49-F238E27FC236}">
                <a16:creationId xmlns:a16="http://schemas.microsoft.com/office/drawing/2014/main" id="{018D6159-22D5-48D7-9FEC-3763EC8D4CD9}"/>
              </a:ext>
            </a:extLst>
          </xdr:cNvPr>
          <xdr:cNvSpPr/>
        </xdr:nvSpPr>
        <xdr:spPr>
          <a:xfrm>
            <a:off x="73572" y="2770974"/>
            <a:ext cx="1097280" cy="291012"/>
          </a:xfrm>
          <a:prstGeom prst="roundRect">
            <a:avLst/>
          </a:prstGeom>
          <a:solidFill>
            <a:schemeClr val="tx2">
              <a:lumMod val="40000"/>
              <a:lumOff val="60000"/>
            </a:schemeClr>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solidFill>
                  <a:schemeClr val="tx1"/>
                </a:solidFill>
                <a:latin typeface="Arial" panose="020B0604020202020204" pitchFamily="34" charset="0"/>
                <a:cs typeface="Arial" panose="020B0604020202020204" pitchFamily="34" charset="0"/>
              </a:rPr>
              <a:t>Unit Schedule</a:t>
            </a:r>
          </a:p>
        </xdr:txBody>
      </xdr:sp>
      <xdr:sp macro="" textlink="">
        <xdr:nvSpPr>
          <xdr:cNvPr id="42" name="Rounded Rectangle 24">
            <a:hlinkClick xmlns:r="http://schemas.openxmlformats.org/officeDocument/2006/relationships" r:id="rId9"/>
            <a:extLst>
              <a:ext uri="{FF2B5EF4-FFF2-40B4-BE49-F238E27FC236}">
                <a16:creationId xmlns:a16="http://schemas.microsoft.com/office/drawing/2014/main" id="{F479E83F-152B-4F99-907F-43D03FC27EE5}"/>
              </a:ext>
            </a:extLst>
          </xdr:cNvPr>
          <xdr:cNvSpPr/>
        </xdr:nvSpPr>
        <xdr:spPr>
          <a:xfrm>
            <a:off x="73572" y="3126263"/>
            <a:ext cx="1097280" cy="291012"/>
          </a:xfrm>
          <a:prstGeom prst="roundRect">
            <a:avLst/>
          </a:prstGeom>
          <a:solidFill>
            <a:schemeClr val="tx2">
              <a:lumMod val="40000"/>
              <a:lumOff val="60000"/>
            </a:schemeClr>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tx1"/>
                </a:solidFill>
              </a:rPr>
              <a:t>Rate Comps</a:t>
            </a:r>
            <a:endParaRPr lang="en-US" sz="900" b="1">
              <a:solidFill>
                <a:schemeClr val="tx1"/>
              </a:solidFill>
            </a:endParaRPr>
          </a:p>
        </xdr:txBody>
      </xdr:sp>
      <xdr:sp macro="" textlink="">
        <xdr:nvSpPr>
          <xdr:cNvPr id="43" name="Rounded Rectangle 83">
            <a:hlinkClick xmlns:r="http://schemas.openxmlformats.org/officeDocument/2006/relationships" r:id="rId10"/>
            <a:extLst>
              <a:ext uri="{FF2B5EF4-FFF2-40B4-BE49-F238E27FC236}">
                <a16:creationId xmlns:a16="http://schemas.microsoft.com/office/drawing/2014/main" id="{E3EB1A70-F742-483B-9497-740A099BA6EA}"/>
              </a:ext>
            </a:extLst>
          </xdr:cNvPr>
          <xdr:cNvSpPr>
            <a:spLocks/>
          </xdr:cNvSpPr>
        </xdr:nvSpPr>
        <xdr:spPr>
          <a:xfrm>
            <a:off x="73572" y="2060395"/>
            <a:ext cx="1097280" cy="291012"/>
          </a:xfrm>
          <a:prstGeom prst="roundRect">
            <a:avLst/>
          </a:prstGeom>
          <a:solidFill>
            <a:schemeClr val="tx2">
              <a:lumMod val="40000"/>
              <a:lumOff val="60000"/>
            </a:schemeClr>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chemeClr val="tx1"/>
                </a:solidFill>
              </a:rPr>
              <a:t>Instructions</a:t>
            </a:r>
            <a:endParaRPr lang="en-US" sz="1100" b="1">
              <a:solidFill>
                <a:schemeClr val="tx1"/>
              </a:solidFill>
            </a:endParaRPr>
          </a:p>
        </xdr:txBody>
      </xdr:sp>
    </xdr:grpSp>
    <xdr:clientData/>
  </xdr:twoCellAnchor>
  <xdr:twoCellAnchor editAs="oneCell">
    <xdr:from>
      <xdr:col>2</xdr:col>
      <xdr:colOff>523873</xdr:colOff>
      <xdr:row>38</xdr:row>
      <xdr:rowOff>35719</xdr:rowOff>
    </xdr:from>
    <xdr:to>
      <xdr:col>2</xdr:col>
      <xdr:colOff>2916251</xdr:colOff>
      <xdr:row>43</xdr:row>
      <xdr:rowOff>107156</xdr:rowOff>
    </xdr:to>
    <xdr:pic>
      <xdr:nvPicPr>
        <xdr:cNvPr id="173" name="Picture 172">
          <a:extLst>
            <a:ext uri="{FF2B5EF4-FFF2-40B4-BE49-F238E27FC236}">
              <a16:creationId xmlns:a16="http://schemas.microsoft.com/office/drawing/2014/main" id="{00000000-0008-0000-0000-0000AD000000}"/>
            </a:ext>
          </a:extLst>
        </xdr:cNvPr>
        <xdr:cNvPicPr>
          <a:picLocks noChangeAspect="1"/>
        </xdr:cNvPicPr>
      </xdr:nvPicPr>
      <xdr:blipFill>
        <a:blip xmlns:r="http://schemas.openxmlformats.org/officeDocument/2006/relationships" r:embed="rId11"/>
        <a:stretch>
          <a:fillRect/>
        </a:stretch>
      </xdr:blipFill>
      <xdr:spPr>
        <a:xfrm>
          <a:off x="2214561" y="4083844"/>
          <a:ext cx="2392378" cy="1023938"/>
        </a:xfrm>
        <a:prstGeom prst="rect">
          <a:avLst/>
        </a:prstGeom>
      </xdr:spPr>
    </xdr:pic>
    <xdr:clientData/>
  </xdr:twoCellAnchor>
  <xdr:twoCellAnchor editAs="oneCell">
    <xdr:from>
      <xdr:col>22</xdr:col>
      <xdr:colOff>981556</xdr:colOff>
      <xdr:row>23</xdr:row>
      <xdr:rowOff>75795</xdr:rowOff>
    </xdr:from>
    <xdr:to>
      <xdr:col>27</xdr:col>
      <xdr:colOff>637609</xdr:colOff>
      <xdr:row>36</xdr:row>
      <xdr:rowOff>108359</xdr:rowOff>
    </xdr:to>
    <xdr:pic>
      <xdr:nvPicPr>
        <xdr:cNvPr id="323" name="Picture 322">
          <a:extLst>
            <a:ext uri="{FF2B5EF4-FFF2-40B4-BE49-F238E27FC236}">
              <a16:creationId xmlns:a16="http://schemas.microsoft.com/office/drawing/2014/main" id="{2DC2FD13-1C91-440D-823A-E288A56149C6}"/>
            </a:ext>
          </a:extLst>
        </xdr:cNvPr>
        <xdr:cNvPicPr>
          <a:picLocks noChangeAspect="1"/>
        </xdr:cNvPicPr>
      </xdr:nvPicPr>
      <xdr:blipFill>
        <a:blip xmlns:r="http://schemas.openxmlformats.org/officeDocument/2006/relationships" r:embed="rId12"/>
        <a:stretch>
          <a:fillRect/>
        </a:stretch>
      </xdr:blipFill>
      <xdr:spPr>
        <a:xfrm>
          <a:off x="35610953" y="4389416"/>
          <a:ext cx="3980622" cy="2452133"/>
        </a:xfrm>
        <a:prstGeom prst="rect">
          <a:avLst/>
        </a:prstGeom>
      </xdr:spPr>
    </xdr:pic>
    <xdr:clientData/>
  </xdr:twoCellAnchor>
  <xdr:twoCellAnchor editAs="oneCell">
    <xdr:from>
      <xdr:col>2</xdr:col>
      <xdr:colOff>1486338</xdr:colOff>
      <xdr:row>25</xdr:row>
      <xdr:rowOff>72917</xdr:rowOff>
    </xdr:from>
    <xdr:to>
      <xdr:col>2</xdr:col>
      <xdr:colOff>2619671</xdr:colOff>
      <xdr:row>30</xdr:row>
      <xdr:rowOff>85170</xdr:rowOff>
    </xdr:to>
    <xdr:pic>
      <xdr:nvPicPr>
        <xdr:cNvPr id="5" name="Picture 4">
          <a:extLst>
            <a:ext uri="{FF2B5EF4-FFF2-40B4-BE49-F238E27FC236}">
              <a16:creationId xmlns:a16="http://schemas.microsoft.com/office/drawing/2014/main" id="{B146807B-5755-4E11-BDC1-E5DEFA74DBFE}"/>
            </a:ext>
          </a:extLst>
        </xdr:cNvPr>
        <xdr:cNvPicPr>
          <a:picLocks noChangeAspect="1"/>
        </xdr:cNvPicPr>
      </xdr:nvPicPr>
      <xdr:blipFill>
        <a:blip xmlns:r="http://schemas.openxmlformats.org/officeDocument/2006/relationships" r:embed="rId13"/>
        <a:stretch>
          <a:fillRect/>
        </a:stretch>
      </xdr:blipFill>
      <xdr:spPr>
        <a:xfrm>
          <a:off x="2997200" y="4758779"/>
          <a:ext cx="1133333" cy="9428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29</xdr:col>
      <xdr:colOff>0</xdr:colOff>
      <xdr:row>6</xdr:row>
      <xdr:rowOff>0</xdr:rowOff>
    </xdr:from>
    <xdr:ext cx="9525" cy="9525"/>
    <xdr:pic>
      <xdr:nvPicPr>
        <xdr:cNvPr id="2" name="Picture 1" descr="https://d.adroll.com/cm/aol/out">
          <a:extLst>
            <a:ext uri="{FF2B5EF4-FFF2-40B4-BE49-F238E27FC236}">
              <a16:creationId xmlns:a16="http://schemas.microsoft.com/office/drawing/2014/main" id="{3F45A433-5FB8-4259-BDF2-C365AEE2F6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184675" y="1152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6</xdr:row>
      <xdr:rowOff>0</xdr:rowOff>
    </xdr:from>
    <xdr:ext cx="9525" cy="9525"/>
    <xdr:pic>
      <xdr:nvPicPr>
        <xdr:cNvPr id="3" name="Picture 2" descr="https://d.adroll.com/cm/index/out">
          <a:extLst>
            <a:ext uri="{FF2B5EF4-FFF2-40B4-BE49-F238E27FC236}">
              <a16:creationId xmlns:a16="http://schemas.microsoft.com/office/drawing/2014/main" id="{3C3E265D-3881-438B-B5A3-9EC62FEC364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203725" y="1152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6</xdr:row>
      <xdr:rowOff>0</xdr:rowOff>
    </xdr:from>
    <xdr:ext cx="9525" cy="9525"/>
    <xdr:pic>
      <xdr:nvPicPr>
        <xdr:cNvPr id="4" name="Picture 3" descr="https://d.adroll.com/cm/n/out">
          <a:extLst>
            <a:ext uri="{FF2B5EF4-FFF2-40B4-BE49-F238E27FC236}">
              <a16:creationId xmlns:a16="http://schemas.microsoft.com/office/drawing/2014/main" id="{7CAF2FB7-D30E-4C70-8E4C-3269876DC3A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222775" y="1152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6</xdr:row>
      <xdr:rowOff>0</xdr:rowOff>
    </xdr:from>
    <xdr:ext cx="9525" cy="9525"/>
    <xdr:sp macro="" textlink="">
      <xdr:nvSpPr>
        <xdr:cNvPr id="5" name="AutoShape 4" descr="https://d.adroll.com/cm/pubmatic/out">
          <a:extLst>
            <a:ext uri="{FF2B5EF4-FFF2-40B4-BE49-F238E27FC236}">
              <a16:creationId xmlns:a16="http://schemas.microsoft.com/office/drawing/2014/main" id="{3FFBBA7E-0FA3-40A4-8926-2C85A59B72CB}"/>
            </a:ext>
          </a:extLst>
        </xdr:cNvPr>
        <xdr:cNvSpPr>
          <a:spLocks noChangeAspect="1" noChangeArrowheads="1"/>
        </xdr:cNvSpPr>
      </xdr:nvSpPr>
      <xdr:spPr bwMode="auto">
        <a:xfrm>
          <a:off x="182241825" y="1152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sp macro="" textlink="">
      <xdr:nvSpPr>
        <xdr:cNvPr id="6" name="AutoShape 5" descr="https://d.adroll.com/cm/r/out">
          <a:extLst>
            <a:ext uri="{FF2B5EF4-FFF2-40B4-BE49-F238E27FC236}">
              <a16:creationId xmlns:a16="http://schemas.microsoft.com/office/drawing/2014/main" id="{649AFF4C-E3F8-431A-BAD7-6DE6F0BDEA1E}"/>
            </a:ext>
          </a:extLst>
        </xdr:cNvPr>
        <xdr:cNvSpPr>
          <a:spLocks noChangeAspect="1" noChangeArrowheads="1"/>
        </xdr:cNvSpPr>
      </xdr:nvSpPr>
      <xdr:spPr bwMode="auto">
        <a:xfrm>
          <a:off x="182184675" y="1343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pic>
      <xdr:nvPicPr>
        <xdr:cNvPr id="7" name="Picture 6" descr="https://d.adroll.com/cm/f/out">
          <a:extLst>
            <a:ext uri="{FF2B5EF4-FFF2-40B4-BE49-F238E27FC236}">
              <a16:creationId xmlns:a16="http://schemas.microsoft.com/office/drawing/2014/main" id="{17E65AAC-F490-4CE4-AD5C-04A636888E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2037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8" name="Picture 7" descr="https://d.adroll.com/cm/b/out">
          <a:extLst>
            <a:ext uri="{FF2B5EF4-FFF2-40B4-BE49-F238E27FC236}">
              <a16:creationId xmlns:a16="http://schemas.microsoft.com/office/drawing/2014/main" id="{9F40EE7E-3A96-43E0-80D0-1D9110C826C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822227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9" name="Picture 8" descr="https://d.adroll.com/cm/x/out">
          <a:extLst>
            <a:ext uri="{FF2B5EF4-FFF2-40B4-BE49-F238E27FC236}">
              <a16:creationId xmlns:a16="http://schemas.microsoft.com/office/drawing/2014/main" id="{BD2CA578-133C-48AF-9C7C-A173EEBD6A1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2418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0" name="Picture 9" descr="https://d.adroll.com/cm/l/out">
          <a:extLst>
            <a:ext uri="{FF2B5EF4-FFF2-40B4-BE49-F238E27FC236}">
              <a16:creationId xmlns:a16="http://schemas.microsoft.com/office/drawing/2014/main" id="{0E06D2F2-F239-41A2-9CD1-810BE81C2E3C}"/>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822608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1" name="Picture 10" descr="https://d.adroll.com/cm/o/out">
          <a:extLst>
            <a:ext uri="{FF2B5EF4-FFF2-40B4-BE49-F238E27FC236}">
              <a16:creationId xmlns:a16="http://schemas.microsoft.com/office/drawing/2014/main" id="{FE6CE164-9D92-4A3E-A271-4C379A62A9D3}"/>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822799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2" name="Picture 11" descr="https://d.adroll.com/cm/g/out?google_nid=adroll4">
          <a:extLst>
            <a:ext uri="{FF2B5EF4-FFF2-40B4-BE49-F238E27FC236}">
              <a16:creationId xmlns:a16="http://schemas.microsoft.com/office/drawing/2014/main" id="{5580148B-93B0-4163-9549-84A2DFACAA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2989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6</xdr:row>
      <xdr:rowOff>0</xdr:rowOff>
    </xdr:from>
    <xdr:ext cx="9525" cy="9525"/>
    <xdr:sp macro="" textlink="">
      <xdr:nvSpPr>
        <xdr:cNvPr id="13" name="AutoShape 12" descr="https://d.adroll.com/cm/aol/out">
          <a:extLst>
            <a:ext uri="{FF2B5EF4-FFF2-40B4-BE49-F238E27FC236}">
              <a16:creationId xmlns:a16="http://schemas.microsoft.com/office/drawing/2014/main" id="{E7EFE59B-2616-46D4-90D2-B6318EBF1D96}"/>
            </a:ext>
          </a:extLst>
        </xdr:cNvPr>
        <xdr:cNvSpPr>
          <a:spLocks noChangeAspect="1" noChangeArrowheads="1"/>
        </xdr:cNvSpPr>
      </xdr:nvSpPr>
      <xdr:spPr bwMode="auto">
        <a:xfrm>
          <a:off x="182184675" y="1152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6</xdr:row>
      <xdr:rowOff>0</xdr:rowOff>
    </xdr:from>
    <xdr:ext cx="9525" cy="9525"/>
    <xdr:pic>
      <xdr:nvPicPr>
        <xdr:cNvPr id="14" name="Picture 13" descr="https://d.adroll.com/cm/index/out">
          <a:extLst>
            <a:ext uri="{FF2B5EF4-FFF2-40B4-BE49-F238E27FC236}">
              <a16:creationId xmlns:a16="http://schemas.microsoft.com/office/drawing/2014/main" id="{6E582BC2-32E9-4DE1-B2F1-EDFE0539507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203725" y="1152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6</xdr:row>
      <xdr:rowOff>0</xdr:rowOff>
    </xdr:from>
    <xdr:ext cx="9525" cy="9525"/>
    <xdr:pic>
      <xdr:nvPicPr>
        <xdr:cNvPr id="15" name="Picture 14" descr="https://d.adroll.com/cm/n/out">
          <a:extLst>
            <a:ext uri="{FF2B5EF4-FFF2-40B4-BE49-F238E27FC236}">
              <a16:creationId xmlns:a16="http://schemas.microsoft.com/office/drawing/2014/main" id="{A520AFBE-A962-4DB4-8B2A-500B14A5D7B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222775" y="1152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6</xdr:row>
      <xdr:rowOff>0</xdr:rowOff>
    </xdr:from>
    <xdr:ext cx="9525" cy="9525"/>
    <xdr:sp macro="" textlink="">
      <xdr:nvSpPr>
        <xdr:cNvPr id="16" name="AutoShape 15" descr="https://d.adroll.com/cm/pubmatic/out">
          <a:extLst>
            <a:ext uri="{FF2B5EF4-FFF2-40B4-BE49-F238E27FC236}">
              <a16:creationId xmlns:a16="http://schemas.microsoft.com/office/drawing/2014/main" id="{E2BF5597-551F-455A-B4F7-6F2810E15EF2}"/>
            </a:ext>
          </a:extLst>
        </xdr:cNvPr>
        <xdr:cNvSpPr>
          <a:spLocks noChangeAspect="1" noChangeArrowheads="1"/>
        </xdr:cNvSpPr>
      </xdr:nvSpPr>
      <xdr:spPr bwMode="auto">
        <a:xfrm>
          <a:off x="182241825" y="1152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sp macro="" textlink="">
      <xdr:nvSpPr>
        <xdr:cNvPr id="17" name="AutoShape 16" descr="https://d.adroll.com/cm/r/out">
          <a:extLst>
            <a:ext uri="{FF2B5EF4-FFF2-40B4-BE49-F238E27FC236}">
              <a16:creationId xmlns:a16="http://schemas.microsoft.com/office/drawing/2014/main" id="{D9C9936C-6E74-4718-B4F1-613E3DDAA0CE}"/>
            </a:ext>
          </a:extLst>
        </xdr:cNvPr>
        <xdr:cNvSpPr>
          <a:spLocks noChangeAspect="1" noChangeArrowheads="1"/>
        </xdr:cNvSpPr>
      </xdr:nvSpPr>
      <xdr:spPr bwMode="auto">
        <a:xfrm>
          <a:off x="182184675" y="1343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pic>
      <xdr:nvPicPr>
        <xdr:cNvPr id="18" name="Picture 17" descr="https://d.adroll.com/cm/f/out">
          <a:extLst>
            <a:ext uri="{FF2B5EF4-FFF2-40B4-BE49-F238E27FC236}">
              <a16:creationId xmlns:a16="http://schemas.microsoft.com/office/drawing/2014/main" id="{6AE1A2F0-1AD9-4004-8EB3-B2E5AB2CC6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2037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9" name="Picture 18" descr="https://d.adroll.com/cm/b/out">
          <a:extLst>
            <a:ext uri="{FF2B5EF4-FFF2-40B4-BE49-F238E27FC236}">
              <a16:creationId xmlns:a16="http://schemas.microsoft.com/office/drawing/2014/main" id="{2D28CCB1-BB45-4E48-8FDF-3FBBD435B96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822227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20" name="Picture 19" descr="https://d.adroll.com/cm/x/out">
          <a:extLst>
            <a:ext uri="{FF2B5EF4-FFF2-40B4-BE49-F238E27FC236}">
              <a16:creationId xmlns:a16="http://schemas.microsoft.com/office/drawing/2014/main" id="{E9D65799-991B-49C2-81E1-7ED9B04169F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2418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21" name="Picture 20" descr="https://d.adroll.com/cm/l/out">
          <a:extLst>
            <a:ext uri="{FF2B5EF4-FFF2-40B4-BE49-F238E27FC236}">
              <a16:creationId xmlns:a16="http://schemas.microsoft.com/office/drawing/2014/main" id="{C5E701A1-3271-4E16-9CE3-9970ADE8DFC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822608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22" name="Picture 21" descr="https://d.adroll.com/cm/o/out">
          <a:extLst>
            <a:ext uri="{FF2B5EF4-FFF2-40B4-BE49-F238E27FC236}">
              <a16:creationId xmlns:a16="http://schemas.microsoft.com/office/drawing/2014/main" id="{E6113C41-C0EF-4054-9C2C-36E7FE9B0F73}"/>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822799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23" name="Picture 22" descr="https://d.adroll.com/cm/g/out?google_nid=adroll4">
          <a:extLst>
            <a:ext uri="{FF2B5EF4-FFF2-40B4-BE49-F238E27FC236}">
              <a16:creationId xmlns:a16="http://schemas.microsoft.com/office/drawing/2014/main" id="{8E72744C-42B9-49BE-BAED-B537E44B49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2989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24" name="Picture 23" descr="https://d.adroll.com/cm/aol/out">
          <a:extLst>
            <a:ext uri="{FF2B5EF4-FFF2-40B4-BE49-F238E27FC236}">
              <a16:creationId xmlns:a16="http://schemas.microsoft.com/office/drawing/2014/main" id="{C9963A96-519C-4659-834A-7E106C787C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1846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25" name="Picture 24" descr="https://d.adroll.com/cm/index/out">
          <a:extLst>
            <a:ext uri="{FF2B5EF4-FFF2-40B4-BE49-F238E27FC236}">
              <a16:creationId xmlns:a16="http://schemas.microsoft.com/office/drawing/2014/main" id="{E024463F-FEE7-4C03-A0D4-8F75B2B2D3B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2037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26" name="Picture 25" descr="https://d.adroll.com/cm/n/out">
          <a:extLst>
            <a:ext uri="{FF2B5EF4-FFF2-40B4-BE49-F238E27FC236}">
              <a16:creationId xmlns:a16="http://schemas.microsoft.com/office/drawing/2014/main" id="{15DDC0B2-8C88-44F4-BA8D-B95B5EA5C40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2227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sp macro="" textlink="">
      <xdr:nvSpPr>
        <xdr:cNvPr id="27" name="AutoShape 4" descr="https://d.adroll.com/cm/pubmatic/out">
          <a:extLst>
            <a:ext uri="{FF2B5EF4-FFF2-40B4-BE49-F238E27FC236}">
              <a16:creationId xmlns:a16="http://schemas.microsoft.com/office/drawing/2014/main" id="{3E59736B-B468-471B-97AE-325097D8E740}"/>
            </a:ext>
          </a:extLst>
        </xdr:cNvPr>
        <xdr:cNvSpPr>
          <a:spLocks noChangeAspect="1" noChangeArrowheads="1"/>
        </xdr:cNvSpPr>
      </xdr:nvSpPr>
      <xdr:spPr bwMode="auto">
        <a:xfrm>
          <a:off x="182241825" y="1343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sp macro="" textlink="">
      <xdr:nvSpPr>
        <xdr:cNvPr id="28" name="AutoShape 12" descr="https://d.adroll.com/cm/aol/out">
          <a:extLst>
            <a:ext uri="{FF2B5EF4-FFF2-40B4-BE49-F238E27FC236}">
              <a16:creationId xmlns:a16="http://schemas.microsoft.com/office/drawing/2014/main" id="{058FD6A2-C081-4401-AB7B-25750888A344}"/>
            </a:ext>
          </a:extLst>
        </xdr:cNvPr>
        <xdr:cNvSpPr>
          <a:spLocks noChangeAspect="1" noChangeArrowheads="1"/>
        </xdr:cNvSpPr>
      </xdr:nvSpPr>
      <xdr:spPr bwMode="auto">
        <a:xfrm>
          <a:off x="182184675" y="1343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pic>
      <xdr:nvPicPr>
        <xdr:cNvPr id="29" name="Picture 28" descr="https://d.adroll.com/cm/index/out">
          <a:extLst>
            <a:ext uri="{FF2B5EF4-FFF2-40B4-BE49-F238E27FC236}">
              <a16:creationId xmlns:a16="http://schemas.microsoft.com/office/drawing/2014/main" id="{01000F79-0D18-4E2D-9FB0-551CFE72800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2037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30" name="Picture 29" descr="https://d.adroll.com/cm/n/out">
          <a:extLst>
            <a:ext uri="{FF2B5EF4-FFF2-40B4-BE49-F238E27FC236}">
              <a16:creationId xmlns:a16="http://schemas.microsoft.com/office/drawing/2014/main" id="{C048EC54-5155-45C1-891F-9F6BD042948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2227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sp macro="" textlink="">
      <xdr:nvSpPr>
        <xdr:cNvPr id="31" name="AutoShape 15" descr="https://d.adroll.com/cm/pubmatic/out">
          <a:extLst>
            <a:ext uri="{FF2B5EF4-FFF2-40B4-BE49-F238E27FC236}">
              <a16:creationId xmlns:a16="http://schemas.microsoft.com/office/drawing/2014/main" id="{B9DC089D-8F01-4DCB-B552-CBED16DB08BD}"/>
            </a:ext>
          </a:extLst>
        </xdr:cNvPr>
        <xdr:cNvSpPr>
          <a:spLocks noChangeAspect="1" noChangeArrowheads="1"/>
        </xdr:cNvSpPr>
      </xdr:nvSpPr>
      <xdr:spPr bwMode="auto">
        <a:xfrm>
          <a:off x="182241825" y="1343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8</xdr:row>
      <xdr:rowOff>0</xdr:rowOff>
    </xdr:from>
    <xdr:ext cx="9525" cy="9525"/>
    <xdr:pic>
      <xdr:nvPicPr>
        <xdr:cNvPr id="32" name="Picture 31" descr="https://d.adroll.com/cm/aol/out">
          <a:extLst>
            <a:ext uri="{FF2B5EF4-FFF2-40B4-BE49-F238E27FC236}">
              <a16:creationId xmlns:a16="http://schemas.microsoft.com/office/drawing/2014/main" id="{BED302AF-4687-41E1-AC76-A67BAF8DC0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18467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8</xdr:row>
      <xdr:rowOff>0</xdr:rowOff>
    </xdr:from>
    <xdr:ext cx="9525" cy="9525"/>
    <xdr:pic>
      <xdr:nvPicPr>
        <xdr:cNvPr id="33" name="Picture 32" descr="https://d.adroll.com/cm/index/out">
          <a:extLst>
            <a:ext uri="{FF2B5EF4-FFF2-40B4-BE49-F238E27FC236}">
              <a16:creationId xmlns:a16="http://schemas.microsoft.com/office/drawing/2014/main" id="{CA6E990D-9727-48A3-AB5A-B0170F62ED3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20372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8</xdr:row>
      <xdr:rowOff>0</xdr:rowOff>
    </xdr:from>
    <xdr:ext cx="9525" cy="9525"/>
    <xdr:pic>
      <xdr:nvPicPr>
        <xdr:cNvPr id="34" name="Picture 33" descr="https://d.adroll.com/cm/n/out">
          <a:extLst>
            <a:ext uri="{FF2B5EF4-FFF2-40B4-BE49-F238E27FC236}">
              <a16:creationId xmlns:a16="http://schemas.microsoft.com/office/drawing/2014/main" id="{953402B3-9AE7-43F6-9361-8F2DBD246E2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22277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8</xdr:row>
      <xdr:rowOff>0</xdr:rowOff>
    </xdr:from>
    <xdr:ext cx="9525" cy="9525"/>
    <xdr:sp macro="" textlink="">
      <xdr:nvSpPr>
        <xdr:cNvPr id="35" name="AutoShape 4" descr="https://d.adroll.com/cm/pubmatic/out">
          <a:extLst>
            <a:ext uri="{FF2B5EF4-FFF2-40B4-BE49-F238E27FC236}">
              <a16:creationId xmlns:a16="http://schemas.microsoft.com/office/drawing/2014/main" id="{F1A42959-0EAB-4797-8502-A674401C99EB}"/>
            </a:ext>
          </a:extLst>
        </xdr:cNvPr>
        <xdr:cNvSpPr>
          <a:spLocks noChangeAspect="1" noChangeArrowheads="1"/>
        </xdr:cNvSpPr>
      </xdr:nvSpPr>
      <xdr:spPr bwMode="auto">
        <a:xfrm>
          <a:off x="18224182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8</xdr:row>
      <xdr:rowOff>0</xdr:rowOff>
    </xdr:from>
    <xdr:ext cx="9525" cy="9525"/>
    <xdr:sp macro="" textlink="">
      <xdr:nvSpPr>
        <xdr:cNvPr id="36" name="AutoShape 12" descr="https://d.adroll.com/cm/aol/out">
          <a:extLst>
            <a:ext uri="{FF2B5EF4-FFF2-40B4-BE49-F238E27FC236}">
              <a16:creationId xmlns:a16="http://schemas.microsoft.com/office/drawing/2014/main" id="{9031F092-09C6-4C28-853B-7E79D83FA653}"/>
            </a:ext>
          </a:extLst>
        </xdr:cNvPr>
        <xdr:cNvSpPr>
          <a:spLocks noChangeAspect="1" noChangeArrowheads="1"/>
        </xdr:cNvSpPr>
      </xdr:nvSpPr>
      <xdr:spPr bwMode="auto">
        <a:xfrm>
          <a:off x="18218467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8</xdr:row>
      <xdr:rowOff>0</xdr:rowOff>
    </xdr:from>
    <xdr:ext cx="9525" cy="9525"/>
    <xdr:pic>
      <xdr:nvPicPr>
        <xdr:cNvPr id="37" name="Picture 36" descr="https://d.adroll.com/cm/index/out">
          <a:extLst>
            <a:ext uri="{FF2B5EF4-FFF2-40B4-BE49-F238E27FC236}">
              <a16:creationId xmlns:a16="http://schemas.microsoft.com/office/drawing/2014/main" id="{CE3F19DC-2C6A-4009-8CB1-926387AA9C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20372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8</xdr:row>
      <xdr:rowOff>0</xdr:rowOff>
    </xdr:from>
    <xdr:ext cx="9525" cy="9525"/>
    <xdr:pic>
      <xdr:nvPicPr>
        <xdr:cNvPr id="38" name="Picture 37" descr="https://d.adroll.com/cm/n/out">
          <a:extLst>
            <a:ext uri="{FF2B5EF4-FFF2-40B4-BE49-F238E27FC236}">
              <a16:creationId xmlns:a16="http://schemas.microsoft.com/office/drawing/2014/main" id="{45F894F0-7E8B-4437-A9FC-9965F427C47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22277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8</xdr:row>
      <xdr:rowOff>0</xdr:rowOff>
    </xdr:from>
    <xdr:ext cx="9525" cy="9525"/>
    <xdr:sp macro="" textlink="">
      <xdr:nvSpPr>
        <xdr:cNvPr id="39" name="AutoShape 15" descr="https://d.adroll.com/cm/pubmatic/out">
          <a:extLst>
            <a:ext uri="{FF2B5EF4-FFF2-40B4-BE49-F238E27FC236}">
              <a16:creationId xmlns:a16="http://schemas.microsoft.com/office/drawing/2014/main" id="{D72E356B-AC48-4D95-A557-2FA031312D6E}"/>
            </a:ext>
          </a:extLst>
        </xdr:cNvPr>
        <xdr:cNvSpPr>
          <a:spLocks noChangeAspect="1" noChangeArrowheads="1"/>
        </xdr:cNvSpPr>
      </xdr:nvSpPr>
      <xdr:spPr bwMode="auto">
        <a:xfrm>
          <a:off x="18224182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9</xdr:row>
      <xdr:rowOff>0</xdr:rowOff>
    </xdr:from>
    <xdr:ext cx="9525" cy="9525"/>
    <xdr:pic>
      <xdr:nvPicPr>
        <xdr:cNvPr id="40" name="Picture 39" descr="https://d.adroll.com/cm/aol/out">
          <a:extLst>
            <a:ext uri="{FF2B5EF4-FFF2-40B4-BE49-F238E27FC236}">
              <a16:creationId xmlns:a16="http://schemas.microsoft.com/office/drawing/2014/main" id="{CE1EBC44-EEB4-41D6-BCE5-C0BB3235B6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184675" y="1724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9</xdr:row>
      <xdr:rowOff>0</xdr:rowOff>
    </xdr:from>
    <xdr:ext cx="9525" cy="9525"/>
    <xdr:pic>
      <xdr:nvPicPr>
        <xdr:cNvPr id="41" name="Picture 40" descr="https://d.adroll.com/cm/index/out">
          <a:extLst>
            <a:ext uri="{FF2B5EF4-FFF2-40B4-BE49-F238E27FC236}">
              <a16:creationId xmlns:a16="http://schemas.microsoft.com/office/drawing/2014/main" id="{C5E6AF6A-7AAC-447D-A960-93D7B40CABB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203725" y="1724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9</xdr:row>
      <xdr:rowOff>0</xdr:rowOff>
    </xdr:from>
    <xdr:ext cx="9525" cy="9525"/>
    <xdr:pic>
      <xdr:nvPicPr>
        <xdr:cNvPr id="42" name="Picture 41" descr="https://d.adroll.com/cm/n/out">
          <a:extLst>
            <a:ext uri="{FF2B5EF4-FFF2-40B4-BE49-F238E27FC236}">
              <a16:creationId xmlns:a16="http://schemas.microsoft.com/office/drawing/2014/main" id="{DEA75EE6-FEA2-45E0-87BE-C8079CAF7E1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222775" y="1724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9</xdr:row>
      <xdr:rowOff>0</xdr:rowOff>
    </xdr:from>
    <xdr:ext cx="9525" cy="9525"/>
    <xdr:sp macro="" textlink="">
      <xdr:nvSpPr>
        <xdr:cNvPr id="43" name="AutoShape 4" descr="https://d.adroll.com/cm/pubmatic/out">
          <a:extLst>
            <a:ext uri="{FF2B5EF4-FFF2-40B4-BE49-F238E27FC236}">
              <a16:creationId xmlns:a16="http://schemas.microsoft.com/office/drawing/2014/main" id="{A66EC0CC-F290-42EA-9EC3-D5B8D2433831}"/>
            </a:ext>
          </a:extLst>
        </xdr:cNvPr>
        <xdr:cNvSpPr>
          <a:spLocks noChangeAspect="1" noChangeArrowheads="1"/>
        </xdr:cNvSpPr>
      </xdr:nvSpPr>
      <xdr:spPr bwMode="auto">
        <a:xfrm>
          <a:off x="182241825" y="1724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9</xdr:row>
      <xdr:rowOff>0</xdr:rowOff>
    </xdr:from>
    <xdr:ext cx="9525" cy="9525"/>
    <xdr:sp macro="" textlink="">
      <xdr:nvSpPr>
        <xdr:cNvPr id="44" name="AutoShape 12" descr="https://d.adroll.com/cm/aol/out">
          <a:extLst>
            <a:ext uri="{FF2B5EF4-FFF2-40B4-BE49-F238E27FC236}">
              <a16:creationId xmlns:a16="http://schemas.microsoft.com/office/drawing/2014/main" id="{AEFFF690-E037-462C-8DA8-00FB310235D9}"/>
            </a:ext>
          </a:extLst>
        </xdr:cNvPr>
        <xdr:cNvSpPr>
          <a:spLocks noChangeAspect="1" noChangeArrowheads="1"/>
        </xdr:cNvSpPr>
      </xdr:nvSpPr>
      <xdr:spPr bwMode="auto">
        <a:xfrm>
          <a:off x="182184675" y="1724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9</xdr:row>
      <xdr:rowOff>0</xdr:rowOff>
    </xdr:from>
    <xdr:ext cx="9525" cy="9525"/>
    <xdr:pic>
      <xdr:nvPicPr>
        <xdr:cNvPr id="45" name="Picture 44" descr="https://d.adroll.com/cm/index/out">
          <a:extLst>
            <a:ext uri="{FF2B5EF4-FFF2-40B4-BE49-F238E27FC236}">
              <a16:creationId xmlns:a16="http://schemas.microsoft.com/office/drawing/2014/main" id="{E0BD5A7F-01CB-47F7-949C-D54AF0D4EC5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203725" y="1724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9</xdr:row>
      <xdr:rowOff>0</xdr:rowOff>
    </xdr:from>
    <xdr:ext cx="9525" cy="9525"/>
    <xdr:pic>
      <xdr:nvPicPr>
        <xdr:cNvPr id="46" name="Picture 45" descr="https://d.adroll.com/cm/n/out">
          <a:extLst>
            <a:ext uri="{FF2B5EF4-FFF2-40B4-BE49-F238E27FC236}">
              <a16:creationId xmlns:a16="http://schemas.microsoft.com/office/drawing/2014/main" id="{6DF87677-7E37-4E0F-9639-6497B580761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222775" y="1724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9</xdr:row>
      <xdr:rowOff>0</xdr:rowOff>
    </xdr:from>
    <xdr:ext cx="9525" cy="9525"/>
    <xdr:sp macro="" textlink="">
      <xdr:nvSpPr>
        <xdr:cNvPr id="47" name="AutoShape 15" descr="https://d.adroll.com/cm/pubmatic/out">
          <a:extLst>
            <a:ext uri="{FF2B5EF4-FFF2-40B4-BE49-F238E27FC236}">
              <a16:creationId xmlns:a16="http://schemas.microsoft.com/office/drawing/2014/main" id="{E3EEAE61-D6CD-43C3-9EA5-361B8E5076FA}"/>
            </a:ext>
          </a:extLst>
        </xdr:cNvPr>
        <xdr:cNvSpPr>
          <a:spLocks noChangeAspect="1" noChangeArrowheads="1"/>
        </xdr:cNvSpPr>
      </xdr:nvSpPr>
      <xdr:spPr bwMode="auto">
        <a:xfrm>
          <a:off x="182241825" y="1724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10</xdr:row>
      <xdr:rowOff>0</xdr:rowOff>
    </xdr:from>
    <xdr:ext cx="9525" cy="9525"/>
    <xdr:pic>
      <xdr:nvPicPr>
        <xdr:cNvPr id="48" name="Picture 47" descr="https://d.adroll.com/cm/aol/out">
          <a:extLst>
            <a:ext uri="{FF2B5EF4-FFF2-40B4-BE49-F238E27FC236}">
              <a16:creationId xmlns:a16="http://schemas.microsoft.com/office/drawing/2014/main" id="{57D7D486-5384-474E-A0AC-E013A98F6C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184675" y="1914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10</xdr:row>
      <xdr:rowOff>0</xdr:rowOff>
    </xdr:from>
    <xdr:ext cx="9525" cy="9525"/>
    <xdr:pic>
      <xdr:nvPicPr>
        <xdr:cNvPr id="49" name="Picture 48" descr="https://d.adroll.com/cm/index/out">
          <a:extLst>
            <a:ext uri="{FF2B5EF4-FFF2-40B4-BE49-F238E27FC236}">
              <a16:creationId xmlns:a16="http://schemas.microsoft.com/office/drawing/2014/main" id="{DB93C30C-8B4E-4DE1-A893-FCE19BC7C1E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203725" y="1914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10</xdr:row>
      <xdr:rowOff>0</xdr:rowOff>
    </xdr:from>
    <xdr:ext cx="9525" cy="9525"/>
    <xdr:pic>
      <xdr:nvPicPr>
        <xdr:cNvPr id="50" name="Picture 49" descr="https://d.adroll.com/cm/n/out">
          <a:extLst>
            <a:ext uri="{FF2B5EF4-FFF2-40B4-BE49-F238E27FC236}">
              <a16:creationId xmlns:a16="http://schemas.microsoft.com/office/drawing/2014/main" id="{21B88758-E235-4E19-8492-2F96D9DB5B1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222775" y="1914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10</xdr:row>
      <xdr:rowOff>0</xdr:rowOff>
    </xdr:from>
    <xdr:ext cx="9525" cy="9525"/>
    <xdr:sp macro="" textlink="">
      <xdr:nvSpPr>
        <xdr:cNvPr id="51" name="AutoShape 4" descr="https://d.adroll.com/cm/pubmatic/out">
          <a:extLst>
            <a:ext uri="{FF2B5EF4-FFF2-40B4-BE49-F238E27FC236}">
              <a16:creationId xmlns:a16="http://schemas.microsoft.com/office/drawing/2014/main" id="{9A0D1756-3887-4121-861A-44BBFC41409F}"/>
            </a:ext>
          </a:extLst>
        </xdr:cNvPr>
        <xdr:cNvSpPr>
          <a:spLocks noChangeAspect="1" noChangeArrowheads="1"/>
        </xdr:cNvSpPr>
      </xdr:nvSpPr>
      <xdr:spPr bwMode="auto">
        <a:xfrm>
          <a:off x="182241825" y="1914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10</xdr:row>
      <xdr:rowOff>0</xdr:rowOff>
    </xdr:from>
    <xdr:ext cx="9525" cy="9525"/>
    <xdr:sp macro="" textlink="">
      <xdr:nvSpPr>
        <xdr:cNvPr id="52" name="AutoShape 12" descr="https://d.adroll.com/cm/aol/out">
          <a:extLst>
            <a:ext uri="{FF2B5EF4-FFF2-40B4-BE49-F238E27FC236}">
              <a16:creationId xmlns:a16="http://schemas.microsoft.com/office/drawing/2014/main" id="{76CE33A1-60E0-402E-90CA-4E64007483E8}"/>
            </a:ext>
          </a:extLst>
        </xdr:cNvPr>
        <xdr:cNvSpPr>
          <a:spLocks noChangeAspect="1" noChangeArrowheads="1"/>
        </xdr:cNvSpPr>
      </xdr:nvSpPr>
      <xdr:spPr bwMode="auto">
        <a:xfrm>
          <a:off x="182184675" y="1914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10</xdr:row>
      <xdr:rowOff>0</xdr:rowOff>
    </xdr:from>
    <xdr:ext cx="9525" cy="9525"/>
    <xdr:pic>
      <xdr:nvPicPr>
        <xdr:cNvPr id="53" name="Picture 52" descr="https://d.adroll.com/cm/index/out">
          <a:extLst>
            <a:ext uri="{FF2B5EF4-FFF2-40B4-BE49-F238E27FC236}">
              <a16:creationId xmlns:a16="http://schemas.microsoft.com/office/drawing/2014/main" id="{E5721456-C8EC-4789-ABE0-A471D0F706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203725" y="1914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10</xdr:row>
      <xdr:rowOff>0</xdr:rowOff>
    </xdr:from>
    <xdr:ext cx="9525" cy="9525"/>
    <xdr:pic>
      <xdr:nvPicPr>
        <xdr:cNvPr id="54" name="Picture 53" descr="https://d.adroll.com/cm/n/out">
          <a:extLst>
            <a:ext uri="{FF2B5EF4-FFF2-40B4-BE49-F238E27FC236}">
              <a16:creationId xmlns:a16="http://schemas.microsoft.com/office/drawing/2014/main" id="{E30240CB-1475-4B2E-876D-8B4FB97B5AE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222775" y="1914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10</xdr:row>
      <xdr:rowOff>0</xdr:rowOff>
    </xdr:from>
    <xdr:ext cx="9525" cy="9525"/>
    <xdr:sp macro="" textlink="">
      <xdr:nvSpPr>
        <xdr:cNvPr id="55" name="AutoShape 15" descr="https://d.adroll.com/cm/pubmatic/out">
          <a:extLst>
            <a:ext uri="{FF2B5EF4-FFF2-40B4-BE49-F238E27FC236}">
              <a16:creationId xmlns:a16="http://schemas.microsoft.com/office/drawing/2014/main" id="{403B3766-CD83-40AD-B531-3B112D1B7F70}"/>
            </a:ext>
          </a:extLst>
        </xdr:cNvPr>
        <xdr:cNvSpPr>
          <a:spLocks noChangeAspect="1" noChangeArrowheads="1"/>
        </xdr:cNvSpPr>
      </xdr:nvSpPr>
      <xdr:spPr bwMode="auto">
        <a:xfrm>
          <a:off x="182241825" y="1914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11</xdr:row>
      <xdr:rowOff>0</xdr:rowOff>
    </xdr:from>
    <xdr:ext cx="9525" cy="9525"/>
    <xdr:pic>
      <xdr:nvPicPr>
        <xdr:cNvPr id="56" name="Picture 55" descr="https://d.adroll.com/cm/aol/out">
          <a:extLst>
            <a:ext uri="{FF2B5EF4-FFF2-40B4-BE49-F238E27FC236}">
              <a16:creationId xmlns:a16="http://schemas.microsoft.com/office/drawing/2014/main" id="{915954CA-C00B-4315-AF2B-4A85FAA1F8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184675" y="2105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11</xdr:row>
      <xdr:rowOff>0</xdr:rowOff>
    </xdr:from>
    <xdr:ext cx="9525" cy="9525"/>
    <xdr:pic>
      <xdr:nvPicPr>
        <xdr:cNvPr id="57" name="Picture 56" descr="https://d.adroll.com/cm/index/out">
          <a:extLst>
            <a:ext uri="{FF2B5EF4-FFF2-40B4-BE49-F238E27FC236}">
              <a16:creationId xmlns:a16="http://schemas.microsoft.com/office/drawing/2014/main" id="{C4AAFC19-34EF-4AA0-9027-8BC660C91FA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203725" y="2105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11</xdr:row>
      <xdr:rowOff>0</xdr:rowOff>
    </xdr:from>
    <xdr:ext cx="9525" cy="9525"/>
    <xdr:pic>
      <xdr:nvPicPr>
        <xdr:cNvPr id="58" name="Picture 57" descr="https://d.adroll.com/cm/n/out">
          <a:extLst>
            <a:ext uri="{FF2B5EF4-FFF2-40B4-BE49-F238E27FC236}">
              <a16:creationId xmlns:a16="http://schemas.microsoft.com/office/drawing/2014/main" id="{50104DF8-32E0-489D-85B8-6535F9B121F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222775" y="2105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11</xdr:row>
      <xdr:rowOff>0</xdr:rowOff>
    </xdr:from>
    <xdr:ext cx="9525" cy="9525"/>
    <xdr:sp macro="" textlink="">
      <xdr:nvSpPr>
        <xdr:cNvPr id="59" name="AutoShape 4" descr="https://d.adroll.com/cm/pubmatic/out">
          <a:extLst>
            <a:ext uri="{FF2B5EF4-FFF2-40B4-BE49-F238E27FC236}">
              <a16:creationId xmlns:a16="http://schemas.microsoft.com/office/drawing/2014/main" id="{AE90EFA6-2ABF-41A2-B35A-2D70BE5BFA73}"/>
            </a:ext>
          </a:extLst>
        </xdr:cNvPr>
        <xdr:cNvSpPr>
          <a:spLocks noChangeAspect="1" noChangeArrowheads="1"/>
        </xdr:cNvSpPr>
      </xdr:nvSpPr>
      <xdr:spPr bwMode="auto">
        <a:xfrm>
          <a:off x="182241825" y="2105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11</xdr:row>
      <xdr:rowOff>0</xdr:rowOff>
    </xdr:from>
    <xdr:ext cx="9525" cy="9525"/>
    <xdr:sp macro="" textlink="">
      <xdr:nvSpPr>
        <xdr:cNvPr id="60" name="AutoShape 12" descr="https://d.adroll.com/cm/aol/out">
          <a:extLst>
            <a:ext uri="{FF2B5EF4-FFF2-40B4-BE49-F238E27FC236}">
              <a16:creationId xmlns:a16="http://schemas.microsoft.com/office/drawing/2014/main" id="{538AF159-176A-4DF1-AD5F-FE986FF86BB0}"/>
            </a:ext>
          </a:extLst>
        </xdr:cNvPr>
        <xdr:cNvSpPr>
          <a:spLocks noChangeAspect="1" noChangeArrowheads="1"/>
        </xdr:cNvSpPr>
      </xdr:nvSpPr>
      <xdr:spPr bwMode="auto">
        <a:xfrm>
          <a:off x="182184675" y="2105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11</xdr:row>
      <xdr:rowOff>0</xdr:rowOff>
    </xdr:from>
    <xdr:ext cx="9525" cy="9525"/>
    <xdr:pic>
      <xdr:nvPicPr>
        <xdr:cNvPr id="61" name="Picture 60" descr="https://d.adroll.com/cm/index/out">
          <a:extLst>
            <a:ext uri="{FF2B5EF4-FFF2-40B4-BE49-F238E27FC236}">
              <a16:creationId xmlns:a16="http://schemas.microsoft.com/office/drawing/2014/main" id="{D1FA759B-87C3-4320-BC1C-78AEBC2BAC6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203725" y="2105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11</xdr:row>
      <xdr:rowOff>0</xdr:rowOff>
    </xdr:from>
    <xdr:ext cx="9525" cy="9525"/>
    <xdr:pic>
      <xdr:nvPicPr>
        <xdr:cNvPr id="62" name="Picture 61" descr="https://d.adroll.com/cm/n/out">
          <a:extLst>
            <a:ext uri="{FF2B5EF4-FFF2-40B4-BE49-F238E27FC236}">
              <a16:creationId xmlns:a16="http://schemas.microsoft.com/office/drawing/2014/main" id="{1AD4E8EF-1C38-4105-AD4F-7672685A25A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222775" y="2105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11</xdr:row>
      <xdr:rowOff>0</xdr:rowOff>
    </xdr:from>
    <xdr:ext cx="9525" cy="9525"/>
    <xdr:sp macro="" textlink="">
      <xdr:nvSpPr>
        <xdr:cNvPr id="63" name="AutoShape 15" descr="https://d.adroll.com/cm/pubmatic/out">
          <a:extLst>
            <a:ext uri="{FF2B5EF4-FFF2-40B4-BE49-F238E27FC236}">
              <a16:creationId xmlns:a16="http://schemas.microsoft.com/office/drawing/2014/main" id="{D9EE6CB0-FF25-4F7F-8617-6567393AB87A}"/>
            </a:ext>
          </a:extLst>
        </xdr:cNvPr>
        <xdr:cNvSpPr>
          <a:spLocks noChangeAspect="1" noChangeArrowheads="1"/>
        </xdr:cNvSpPr>
      </xdr:nvSpPr>
      <xdr:spPr bwMode="auto">
        <a:xfrm>
          <a:off x="182241825" y="2105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12</xdr:row>
      <xdr:rowOff>0</xdr:rowOff>
    </xdr:from>
    <xdr:ext cx="9525" cy="9525"/>
    <xdr:pic>
      <xdr:nvPicPr>
        <xdr:cNvPr id="64" name="Picture 63" descr="https://d.adroll.com/cm/aol/out">
          <a:extLst>
            <a:ext uri="{FF2B5EF4-FFF2-40B4-BE49-F238E27FC236}">
              <a16:creationId xmlns:a16="http://schemas.microsoft.com/office/drawing/2014/main" id="{50287D65-314E-4F0C-B5D2-FE46DF9B27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184675" y="2295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12</xdr:row>
      <xdr:rowOff>0</xdr:rowOff>
    </xdr:from>
    <xdr:ext cx="9525" cy="9525"/>
    <xdr:pic>
      <xdr:nvPicPr>
        <xdr:cNvPr id="65" name="Picture 64" descr="https://d.adroll.com/cm/index/out">
          <a:extLst>
            <a:ext uri="{FF2B5EF4-FFF2-40B4-BE49-F238E27FC236}">
              <a16:creationId xmlns:a16="http://schemas.microsoft.com/office/drawing/2014/main" id="{7EEFA084-93FE-4CB8-9EA7-63D8FCB4F49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203725" y="2295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12</xdr:row>
      <xdr:rowOff>0</xdr:rowOff>
    </xdr:from>
    <xdr:ext cx="9525" cy="9525"/>
    <xdr:pic>
      <xdr:nvPicPr>
        <xdr:cNvPr id="66" name="Picture 65" descr="https://d.adroll.com/cm/n/out">
          <a:extLst>
            <a:ext uri="{FF2B5EF4-FFF2-40B4-BE49-F238E27FC236}">
              <a16:creationId xmlns:a16="http://schemas.microsoft.com/office/drawing/2014/main" id="{03767792-EA34-401E-B9F8-D4BC874CA90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222775" y="2295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12</xdr:row>
      <xdr:rowOff>0</xdr:rowOff>
    </xdr:from>
    <xdr:ext cx="9525" cy="9525"/>
    <xdr:sp macro="" textlink="">
      <xdr:nvSpPr>
        <xdr:cNvPr id="67" name="AutoShape 4" descr="https://d.adroll.com/cm/pubmatic/out">
          <a:extLst>
            <a:ext uri="{FF2B5EF4-FFF2-40B4-BE49-F238E27FC236}">
              <a16:creationId xmlns:a16="http://schemas.microsoft.com/office/drawing/2014/main" id="{8C5FE18B-699D-4E83-8828-7B107B32E7CF}"/>
            </a:ext>
          </a:extLst>
        </xdr:cNvPr>
        <xdr:cNvSpPr>
          <a:spLocks noChangeAspect="1" noChangeArrowheads="1"/>
        </xdr:cNvSpPr>
      </xdr:nvSpPr>
      <xdr:spPr bwMode="auto">
        <a:xfrm>
          <a:off x="182241825" y="2295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12</xdr:row>
      <xdr:rowOff>0</xdr:rowOff>
    </xdr:from>
    <xdr:ext cx="9525" cy="9525"/>
    <xdr:sp macro="" textlink="">
      <xdr:nvSpPr>
        <xdr:cNvPr id="68" name="AutoShape 12" descr="https://d.adroll.com/cm/aol/out">
          <a:extLst>
            <a:ext uri="{FF2B5EF4-FFF2-40B4-BE49-F238E27FC236}">
              <a16:creationId xmlns:a16="http://schemas.microsoft.com/office/drawing/2014/main" id="{119B1832-9F43-447B-96BD-FA63BFEE6A68}"/>
            </a:ext>
          </a:extLst>
        </xdr:cNvPr>
        <xdr:cNvSpPr>
          <a:spLocks noChangeAspect="1" noChangeArrowheads="1"/>
        </xdr:cNvSpPr>
      </xdr:nvSpPr>
      <xdr:spPr bwMode="auto">
        <a:xfrm>
          <a:off x="182184675" y="2295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12</xdr:row>
      <xdr:rowOff>0</xdr:rowOff>
    </xdr:from>
    <xdr:ext cx="9525" cy="9525"/>
    <xdr:pic>
      <xdr:nvPicPr>
        <xdr:cNvPr id="69" name="Picture 68" descr="https://d.adroll.com/cm/index/out">
          <a:extLst>
            <a:ext uri="{FF2B5EF4-FFF2-40B4-BE49-F238E27FC236}">
              <a16:creationId xmlns:a16="http://schemas.microsoft.com/office/drawing/2014/main" id="{515F2488-BF4D-4417-9FE3-C302B49E8F8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203725" y="2295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12</xdr:row>
      <xdr:rowOff>0</xdr:rowOff>
    </xdr:from>
    <xdr:ext cx="9525" cy="9525"/>
    <xdr:pic>
      <xdr:nvPicPr>
        <xdr:cNvPr id="70" name="Picture 69" descr="https://d.adroll.com/cm/n/out">
          <a:extLst>
            <a:ext uri="{FF2B5EF4-FFF2-40B4-BE49-F238E27FC236}">
              <a16:creationId xmlns:a16="http://schemas.microsoft.com/office/drawing/2014/main" id="{C37B47B3-9526-4065-B719-917F0BB3701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222775" y="2295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12</xdr:row>
      <xdr:rowOff>0</xdr:rowOff>
    </xdr:from>
    <xdr:ext cx="9525" cy="9525"/>
    <xdr:sp macro="" textlink="">
      <xdr:nvSpPr>
        <xdr:cNvPr id="71" name="AutoShape 15" descr="https://d.adroll.com/cm/pubmatic/out">
          <a:extLst>
            <a:ext uri="{FF2B5EF4-FFF2-40B4-BE49-F238E27FC236}">
              <a16:creationId xmlns:a16="http://schemas.microsoft.com/office/drawing/2014/main" id="{622D904E-2C89-4F69-BF1E-8D13EB29A2A0}"/>
            </a:ext>
          </a:extLst>
        </xdr:cNvPr>
        <xdr:cNvSpPr>
          <a:spLocks noChangeAspect="1" noChangeArrowheads="1"/>
        </xdr:cNvSpPr>
      </xdr:nvSpPr>
      <xdr:spPr bwMode="auto">
        <a:xfrm>
          <a:off x="182241825" y="2295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13</xdr:row>
      <xdr:rowOff>0</xdr:rowOff>
    </xdr:from>
    <xdr:ext cx="9525" cy="9525"/>
    <xdr:pic>
      <xdr:nvPicPr>
        <xdr:cNvPr id="72" name="Picture 71" descr="https://d.adroll.com/cm/aol/out">
          <a:extLst>
            <a:ext uri="{FF2B5EF4-FFF2-40B4-BE49-F238E27FC236}">
              <a16:creationId xmlns:a16="http://schemas.microsoft.com/office/drawing/2014/main" id="{DD34E444-9B87-4C05-834B-99AAEC2404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184675" y="2486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13</xdr:row>
      <xdr:rowOff>0</xdr:rowOff>
    </xdr:from>
    <xdr:ext cx="9525" cy="9525"/>
    <xdr:pic>
      <xdr:nvPicPr>
        <xdr:cNvPr id="73" name="Picture 72" descr="https://d.adroll.com/cm/index/out">
          <a:extLst>
            <a:ext uri="{FF2B5EF4-FFF2-40B4-BE49-F238E27FC236}">
              <a16:creationId xmlns:a16="http://schemas.microsoft.com/office/drawing/2014/main" id="{5334A79C-622A-4D71-9E32-6BA43D23C3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203725" y="2486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13</xdr:row>
      <xdr:rowOff>0</xdr:rowOff>
    </xdr:from>
    <xdr:ext cx="9525" cy="9525"/>
    <xdr:pic>
      <xdr:nvPicPr>
        <xdr:cNvPr id="74" name="Picture 73" descr="https://d.adroll.com/cm/n/out">
          <a:extLst>
            <a:ext uri="{FF2B5EF4-FFF2-40B4-BE49-F238E27FC236}">
              <a16:creationId xmlns:a16="http://schemas.microsoft.com/office/drawing/2014/main" id="{F0E3D6A1-F9DC-4AA1-8774-D3C0B989503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222775" y="2486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13</xdr:row>
      <xdr:rowOff>0</xdr:rowOff>
    </xdr:from>
    <xdr:ext cx="9525" cy="9525"/>
    <xdr:sp macro="" textlink="">
      <xdr:nvSpPr>
        <xdr:cNvPr id="75" name="AutoShape 4" descr="https://d.adroll.com/cm/pubmatic/out">
          <a:extLst>
            <a:ext uri="{FF2B5EF4-FFF2-40B4-BE49-F238E27FC236}">
              <a16:creationId xmlns:a16="http://schemas.microsoft.com/office/drawing/2014/main" id="{AB1002D0-2319-4EFB-BED7-DE56E7D65DB8}"/>
            </a:ext>
          </a:extLst>
        </xdr:cNvPr>
        <xdr:cNvSpPr>
          <a:spLocks noChangeAspect="1" noChangeArrowheads="1"/>
        </xdr:cNvSpPr>
      </xdr:nvSpPr>
      <xdr:spPr bwMode="auto">
        <a:xfrm>
          <a:off x="182241825" y="2486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13</xdr:row>
      <xdr:rowOff>0</xdr:rowOff>
    </xdr:from>
    <xdr:ext cx="9525" cy="9525"/>
    <xdr:sp macro="" textlink="">
      <xdr:nvSpPr>
        <xdr:cNvPr id="76" name="AutoShape 12" descr="https://d.adroll.com/cm/aol/out">
          <a:extLst>
            <a:ext uri="{FF2B5EF4-FFF2-40B4-BE49-F238E27FC236}">
              <a16:creationId xmlns:a16="http://schemas.microsoft.com/office/drawing/2014/main" id="{8A864345-7F40-40DF-896A-5836679D034F}"/>
            </a:ext>
          </a:extLst>
        </xdr:cNvPr>
        <xdr:cNvSpPr>
          <a:spLocks noChangeAspect="1" noChangeArrowheads="1"/>
        </xdr:cNvSpPr>
      </xdr:nvSpPr>
      <xdr:spPr bwMode="auto">
        <a:xfrm>
          <a:off x="182184675" y="2486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13</xdr:row>
      <xdr:rowOff>0</xdr:rowOff>
    </xdr:from>
    <xdr:ext cx="9525" cy="9525"/>
    <xdr:pic>
      <xdr:nvPicPr>
        <xdr:cNvPr id="77" name="Picture 76" descr="https://d.adroll.com/cm/index/out">
          <a:extLst>
            <a:ext uri="{FF2B5EF4-FFF2-40B4-BE49-F238E27FC236}">
              <a16:creationId xmlns:a16="http://schemas.microsoft.com/office/drawing/2014/main" id="{6A7EC686-9932-408B-B9E8-C4574C1A382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203725" y="2486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13</xdr:row>
      <xdr:rowOff>0</xdr:rowOff>
    </xdr:from>
    <xdr:ext cx="9525" cy="9525"/>
    <xdr:pic>
      <xdr:nvPicPr>
        <xdr:cNvPr id="78" name="Picture 77" descr="https://d.adroll.com/cm/n/out">
          <a:extLst>
            <a:ext uri="{FF2B5EF4-FFF2-40B4-BE49-F238E27FC236}">
              <a16:creationId xmlns:a16="http://schemas.microsoft.com/office/drawing/2014/main" id="{68E721BB-7E16-48ED-A46E-9203F6F28B7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222775" y="2486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13</xdr:row>
      <xdr:rowOff>0</xdr:rowOff>
    </xdr:from>
    <xdr:ext cx="9525" cy="9525"/>
    <xdr:sp macro="" textlink="">
      <xdr:nvSpPr>
        <xdr:cNvPr id="79" name="AutoShape 15" descr="https://d.adroll.com/cm/pubmatic/out">
          <a:extLst>
            <a:ext uri="{FF2B5EF4-FFF2-40B4-BE49-F238E27FC236}">
              <a16:creationId xmlns:a16="http://schemas.microsoft.com/office/drawing/2014/main" id="{BCE2A3C7-07E8-42D8-971C-3739D7D15195}"/>
            </a:ext>
          </a:extLst>
        </xdr:cNvPr>
        <xdr:cNvSpPr>
          <a:spLocks noChangeAspect="1" noChangeArrowheads="1"/>
        </xdr:cNvSpPr>
      </xdr:nvSpPr>
      <xdr:spPr bwMode="auto">
        <a:xfrm>
          <a:off x="182241825" y="2486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14</xdr:row>
      <xdr:rowOff>0</xdr:rowOff>
    </xdr:from>
    <xdr:ext cx="9525" cy="9525"/>
    <xdr:pic>
      <xdr:nvPicPr>
        <xdr:cNvPr id="80" name="Picture 79" descr="https://d.adroll.com/cm/aol/out">
          <a:extLst>
            <a:ext uri="{FF2B5EF4-FFF2-40B4-BE49-F238E27FC236}">
              <a16:creationId xmlns:a16="http://schemas.microsoft.com/office/drawing/2014/main" id="{2DD827F2-2D31-4D3E-8EDA-BFABF9AFDC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184675" y="2695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14</xdr:row>
      <xdr:rowOff>0</xdr:rowOff>
    </xdr:from>
    <xdr:ext cx="9525" cy="9525"/>
    <xdr:pic>
      <xdr:nvPicPr>
        <xdr:cNvPr id="81" name="Picture 80" descr="https://d.adroll.com/cm/index/out">
          <a:extLst>
            <a:ext uri="{FF2B5EF4-FFF2-40B4-BE49-F238E27FC236}">
              <a16:creationId xmlns:a16="http://schemas.microsoft.com/office/drawing/2014/main" id="{B4AD41CA-FE97-4996-9195-9BEA1DF226E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203725" y="2695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14</xdr:row>
      <xdr:rowOff>0</xdr:rowOff>
    </xdr:from>
    <xdr:ext cx="9525" cy="9525"/>
    <xdr:pic>
      <xdr:nvPicPr>
        <xdr:cNvPr id="82" name="Picture 81" descr="https://d.adroll.com/cm/n/out">
          <a:extLst>
            <a:ext uri="{FF2B5EF4-FFF2-40B4-BE49-F238E27FC236}">
              <a16:creationId xmlns:a16="http://schemas.microsoft.com/office/drawing/2014/main" id="{4A464430-318C-4353-8EF8-8A9DE333D25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222775" y="2695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14</xdr:row>
      <xdr:rowOff>0</xdr:rowOff>
    </xdr:from>
    <xdr:ext cx="9525" cy="9525"/>
    <xdr:sp macro="" textlink="">
      <xdr:nvSpPr>
        <xdr:cNvPr id="83" name="AutoShape 4" descr="https://d.adroll.com/cm/pubmatic/out">
          <a:extLst>
            <a:ext uri="{FF2B5EF4-FFF2-40B4-BE49-F238E27FC236}">
              <a16:creationId xmlns:a16="http://schemas.microsoft.com/office/drawing/2014/main" id="{9B8CAA57-5E11-4FB2-856A-BEB46CE9C786}"/>
            </a:ext>
          </a:extLst>
        </xdr:cNvPr>
        <xdr:cNvSpPr>
          <a:spLocks noChangeAspect="1" noChangeArrowheads="1"/>
        </xdr:cNvSpPr>
      </xdr:nvSpPr>
      <xdr:spPr bwMode="auto">
        <a:xfrm>
          <a:off x="182241825" y="2695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14</xdr:row>
      <xdr:rowOff>0</xdr:rowOff>
    </xdr:from>
    <xdr:ext cx="9525" cy="9525"/>
    <xdr:sp macro="" textlink="">
      <xdr:nvSpPr>
        <xdr:cNvPr id="84" name="AutoShape 12" descr="https://d.adroll.com/cm/aol/out">
          <a:extLst>
            <a:ext uri="{FF2B5EF4-FFF2-40B4-BE49-F238E27FC236}">
              <a16:creationId xmlns:a16="http://schemas.microsoft.com/office/drawing/2014/main" id="{BAE077E1-3E3B-43FB-A1BA-A675B8B6EC5F}"/>
            </a:ext>
          </a:extLst>
        </xdr:cNvPr>
        <xdr:cNvSpPr>
          <a:spLocks noChangeAspect="1" noChangeArrowheads="1"/>
        </xdr:cNvSpPr>
      </xdr:nvSpPr>
      <xdr:spPr bwMode="auto">
        <a:xfrm>
          <a:off x="182184675" y="2695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14</xdr:row>
      <xdr:rowOff>0</xdr:rowOff>
    </xdr:from>
    <xdr:ext cx="9525" cy="9525"/>
    <xdr:pic>
      <xdr:nvPicPr>
        <xdr:cNvPr id="85" name="Picture 84" descr="https://d.adroll.com/cm/index/out">
          <a:extLst>
            <a:ext uri="{FF2B5EF4-FFF2-40B4-BE49-F238E27FC236}">
              <a16:creationId xmlns:a16="http://schemas.microsoft.com/office/drawing/2014/main" id="{1C1295D2-6368-4564-AFC3-5235EF4DF91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203725" y="2695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14</xdr:row>
      <xdr:rowOff>0</xdr:rowOff>
    </xdr:from>
    <xdr:ext cx="9525" cy="9525"/>
    <xdr:pic>
      <xdr:nvPicPr>
        <xdr:cNvPr id="86" name="Picture 85" descr="https://d.adroll.com/cm/n/out">
          <a:extLst>
            <a:ext uri="{FF2B5EF4-FFF2-40B4-BE49-F238E27FC236}">
              <a16:creationId xmlns:a16="http://schemas.microsoft.com/office/drawing/2014/main" id="{EF934281-A24E-44E4-829D-402BB66615F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222775" y="2695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14</xdr:row>
      <xdr:rowOff>0</xdr:rowOff>
    </xdr:from>
    <xdr:ext cx="9525" cy="9525"/>
    <xdr:sp macro="" textlink="">
      <xdr:nvSpPr>
        <xdr:cNvPr id="87" name="AutoShape 15" descr="https://d.adroll.com/cm/pubmatic/out">
          <a:extLst>
            <a:ext uri="{FF2B5EF4-FFF2-40B4-BE49-F238E27FC236}">
              <a16:creationId xmlns:a16="http://schemas.microsoft.com/office/drawing/2014/main" id="{FDCF170F-0E02-4172-AE97-A635E715C0CD}"/>
            </a:ext>
          </a:extLst>
        </xdr:cNvPr>
        <xdr:cNvSpPr>
          <a:spLocks noChangeAspect="1" noChangeArrowheads="1"/>
        </xdr:cNvSpPr>
      </xdr:nvSpPr>
      <xdr:spPr bwMode="auto">
        <a:xfrm>
          <a:off x="182241825" y="2695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15</xdr:row>
      <xdr:rowOff>0</xdr:rowOff>
    </xdr:from>
    <xdr:ext cx="9525" cy="9525"/>
    <xdr:pic>
      <xdr:nvPicPr>
        <xdr:cNvPr id="88" name="Picture 87" descr="https://d.adroll.com/cm/aol/out">
          <a:extLst>
            <a:ext uri="{FF2B5EF4-FFF2-40B4-BE49-F238E27FC236}">
              <a16:creationId xmlns:a16="http://schemas.microsoft.com/office/drawing/2014/main" id="{82BC45EE-A597-4EAA-8872-A6048B6623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184675" y="2886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15</xdr:row>
      <xdr:rowOff>0</xdr:rowOff>
    </xdr:from>
    <xdr:ext cx="9525" cy="9525"/>
    <xdr:pic>
      <xdr:nvPicPr>
        <xdr:cNvPr id="89" name="Picture 88" descr="https://d.adroll.com/cm/index/out">
          <a:extLst>
            <a:ext uri="{FF2B5EF4-FFF2-40B4-BE49-F238E27FC236}">
              <a16:creationId xmlns:a16="http://schemas.microsoft.com/office/drawing/2014/main" id="{D2A16CC0-908D-4756-9A7B-C02B3C3529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203725" y="2886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15</xdr:row>
      <xdr:rowOff>0</xdr:rowOff>
    </xdr:from>
    <xdr:ext cx="9525" cy="9525"/>
    <xdr:pic>
      <xdr:nvPicPr>
        <xdr:cNvPr id="90" name="Picture 89" descr="https://d.adroll.com/cm/n/out">
          <a:extLst>
            <a:ext uri="{FF2B5EF4-FFF2-40B4-BE49-F238E27FC236}">
              <a16:creationId xmlns:a16="http://schemas.microsoft.com/office/drawing/2014/main" id="{3FBD85F2-785D-408F-9B17-451CD562D34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222775" y="2886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15</xdr:row>
      <xdr:rowOff>0</xdr:rowOff>
    </xdr:from>
    <xdr:ext cx="9525" cy="9525"/>
    <xdr:sp macro="" textlink="">
      <xdr:nvSpPr>
        <xdr:cNvPr id="91" name="AutoShape 4" descr="https://d.adroll.com/cm/pubmatic/out">
          <a:extLst>
            <a:ext uri="{FF2B5EF4-FFF2-40B4-BE49-F238E27FC236}">
              <a16:creationId xmlns:a16="http://schemas.microsoft.com/office/drawing/2014/main" id="{4EE2BBD1-443B-4263-9D36-95B9714B7B04}"/>
            </a:ext>
          </a:extLst>
        </xdr:cNvPr>
        <xdr:cNvSpPr>
          <a:spLocks noChangeAspect="1" noChangeArrowheads="1"/>
        </xdr:cNvSpPr>
      </xdr:nvSpPr>
      <xdr:spPr bwMode="auto">
        <a:xfrm>
          <a:off x="182241825" y="2886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15</xdr:row>
      <xdr:rowOff>0</xdr:rowOff>
    </xdr:from>
    <xdr:ext cx="9525" cy="9525"/>
    <xdr:sp macro="" textlink="">
      <xdr:nvSpPr>
        <xdr:cNvPr id="92" name="AutoShape 12" descr="https://d.adroll.com/cm/aol/out">
          <a:extLst>
            <a:ext uri="{FF2B5EF4-FFF2-40B4-BE49-F238E27FC236}">
              <a16:creationId xmlns:a16="http://schemas.microsoft.com/office/drawing/2014/main" id="{8A6B408B-3EF6-4AF1-84C9-558237274FEC}"/>
            </a:ext>
          </a:extLst>
        </xdr:cNvPr>
        <xdr:cNvSpPr>
          <a:spLocks noChangeAspect="1" noChangeArrowheads="1"/>
        </xdr:cNvSpPr>
      </xdr:nvSpPr>
      <xdr:spPr bwMode="auto">
        <a:xfrm>
          <a:off x="182184675" y="2886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15</xdr:row>
      <xdr:rowOff>0</xdr:rowOff>
    </xdr:from>
    <xdr:ext cx="9525" cy="9525"/>
    <xdr:pic>
      <xdr:nvPicPr>
        <xdr:cNvPr id="93" name="Picture 92" descr="https://d.adroll.com/cm/index/out">
          <a:extLst>
            <a:ext uri="{FF2B5EF4-FFF2-40B4-BE49-F238E27FC236}">
              <a16:creationId xmlns:a16="http://schemas.microsoft.com/office/drawing/2014/main" id="{3EDBCE20-157E-4F51-B58C-31DE68349D8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203725" y="2886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15</xdr:row>
      <xdr:rowOff>0</xdr:rowOff>
    </xdr:from>
    <xdr:ext cx="9525" cy="9525"/>
    <xdr:pic>
      <xdr:nvPicPr>
        <xdr:cNvPr id="94" name="Picture 93" descr="https://d.adroll.com/cm/n/out">
          <a:extLst>
            <a:ext uri="{FF2B5EF4-FFF2-40B4-BE49-F238E27FC236}">
              <a16:creationId xmlns:a16="http://schemas.microsoft.com/office/drawing/2014/main" id="{EDA3C8EC-3456-472E-93C5-33A63FBC060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222775" y="2886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15</xdr:row>
      <xdr:rowOff>0</xdr:rowOff>
    </xdr:from>
    <xdr:ext cx="9525" cy="9525"/>
    <xdr:sp macro="" textlink="">
      <xdr:nvSpPr>
        <xdr:cNvPr id="95" name="AutoShape 15" descr="https://d.adroll.com/cm/pubmatic/out">
          <a:extLst>
            <a:ext uri="{FF2B5EF4-FFF2-40B4-BE49-F238E27FC236}">
              <a16:creationId xmlns:a16="http://schemas.microsoft.com/office/drawing/2014/main" id="{031F367C-E323-4055-8B73-938D86B28567}"/>
            </a:ext>
          </a:extLst>
        </xdr:cNvPr>
        <xdr:cNvSpPr>
          <a:spLocks noChangeAspect="1" noChangeArrowheads="1"/>
        </xdr:cNvSpPr>
      </xdr:nvSpPr>
      <xdr:spPr bwMode="auto">
        <a:xfrm>
          <a:off x="182241825" y="2886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6</xdr:row>
      <xdr:rowOff>0</xdr:rowOff>
    </xdr:from>
    <xdr:ext cx="9525" cy="9525"/>
    <xdr:sp macro="" textlink="">
      <xdr:nvSpPr>
        <xdr:cNvPr id="96" name="AutoShape 23" descr="https://d.adroll.com/cm/aol/out">
          <a:extLst>
            <a:ext uri="{FF2B5EF4-FFF2-40B4-BE49-F238E27FC236}">
              <a16:creationId xmlns:a16="http://schemas.microsoft.com/office/drawing/2014/main" id="{E3C20985-7B90-4384-B80C-36193F3BCEBF}"/>
            </a:ext>
          </a:extLst>
        </xdr:cNvPr>
        <xdr:cNvSpPr>
          <a:spLocks noChangeAspect="1" noChangeArrowheads="1"/>
        </xdr:cNvSpPr>
      </xdr:nvSpPr>
      <xdr:spPr bwMode="auto">
        <a:xfrm>
          <a:off x="182794275" y="1152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6</xdr:row>
      <xdr:rowOff>0</xdr:rowOff>
    </xdr:from>
    <xdr:ext cx="9525" cy="9525"/>
    <xdr:pic>
      <xdr:nvPicPr>
        <xdr:cNvPr id="97" name="Picture 96" descr="https://d.adroll.com/cm/index/out">
          <a:extLst>
            <a:ext uri="{FF2B5EF4-FFF2-40B4-BE49-F238E27FC236}">
              <a16:creationId xmlns:a16="http://schemas.microsoft.com/office/drawing/2014/main" id="{121F9458-074D-4833-9EA6-D227A12376A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1152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6</xdr:row>
      <xdr:rowOff>0</xdr:rowOff>
    </xdr:from>
    <xdr:ext cx="9525" cy="9525"/>
    <xdr:pic>
      <xdr:nvPicPr>
        <xdr:cNvPr id="98" name="Picture 97" descr="https://d.adroll.com/cm/n/out">
          <a:extLst>
            <a:ext uri="{FF2B5EF4-FFF2-40B4-BE49-F238E27FC236}">
              <a16:creationId xmlns:a16="http://schemas.microsoft.com/office/drawing/2014/main" id="{44284C6A-481C-4C7F-A48B-313BA0A73C6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1152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6</xdr:row>
      <xdr:rowOff>0</xdr:rowOff>
    </xdr:from>
    <xdr:ext cx="9525" cy="9525"/>
    <xdr:sp macro="" textlink="">
      <xdr:nvSpPr>
        <xdr:cNvPr id="99" name="AutoShape 26" descr="https://d.adroll.com/cm/pubmatic/out">
          <a:extLst>
            <a:ext uri="{FF2B5EF4-FFF2-40B4-BE49-F238E27FC236}">
              <a16:creationId xmlns:a16="http://schemas.microsoft.com/office/drawing/2014/main" id="{965B6FEA-B7B2-4A0E-8A79-E321B751E086}"/>
            </a:ext>
          </a:extLst>
        </xdr:cNvPr>
        <xdr:cNvSpPr>
          <a:spLocks noChangeAspect="1" noChangeArrowheads="1"/>
        </xdr:cNvSpPr>
      </xdr:nvSpPr>
      <xdr:spPr bwMode="auto">
        <a:xfrm>
          <a:off x="182851425" y="1152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sp macro="" textlink="">
      <xdr:nvSpPr>
        <xdr:cNvPr id="100" name="AutoShape 27" descr="https://d.adroll.com/cm/r/out">
          <a:extLst>
            <a:ext uri="{FF2B5EF4-FFF2-40B4-BE49-F238E27FC236}">
              <a16:creationId xmlns:a16="http://schemas.microsoft.com/office/drawing/2014/main" id="{46D053B7-2AE5-42FA-97A7-F13493B4BEE7}"/>
            </a:ext>
          </a:extLst>
        </xdr:cNvPr>
        <xdr:cNvSpPr>
          <a:spLocks noChangeAspect="1" noChangeArrowheads="1"/>
        </xdr:cNvSpPr>
      </xdr:nvSpPr>
      <xdr:spPr bwMode="auto">
        <a:xfrm>
          <a:off x="182794275" y="1343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pic>
      <xdr:nvPicPr>
        <xdr:cNvPr id="101" name="Picture 100" descr="https://d.adroll.com/cm/f/out">
          <a:extLst>
            <a:ext uri="{FF2B5EF4-FFF2-40B4-BE49-F238E27FC236}">
              <a16:creationId xmlns:a16="http://schemas.microsoft.com/office/drawing/2014/main" id="{52DD8956-2E00-4B4A-A3F4-3B33F4681B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133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sp macro="" textlink="">
      <xdr:nvSpPr>
        <xdr:cNvPr id="102" name="AutoShape 29" descr="https://d.adroll.com/cm/b/out">
          <a:extLst>
            <a:ext uri="{FF2B5EF4-FFF2-40B4-BE49-F238E27FC236}">
              <a16:creationId xmlns:a16="http://schemas.microsoft.com/office/drawing/2014/main" id="{9CF9CA8D-6A33-41C4-A805-4D41415730A1}"/>
            </a:ext>
          </a:extLst>
        </xdr:cNvPr>
        <xdr:cNvSpPr>
          <a:spLocks noChangeAspect="1" noChangeArrowheads="1"/>
        </xdr:cNvSpPr>
      </xdr:nvSpPr>
      <xdr:spPr bwMode="auto">
        <a:xfrm>
          <a:off x="182832375" y="1343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pic>
      <xdr:nvPicPr>
        <xdr:cNvPr id="103" name="Picture 102" descr="https://d.adroll.com/cm/x/out">
          <a:extLst>
            <a:ext uri="{FF2B5EF4-FFF2-40B4-BE49-F238E27FC236}">
              <a16:creationId xmlns:a16="http://schemas.microsoft.com/office/drawing/2014/main" id="{DD8AE129-3AD2-468E-8ADC-6472AE5D9C9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514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04" name="Picture 103" descr="https://d.adroll.com/cm/l/out">
          <a:extLst>
            <a:ext uri="{FF2B5EF4-FFF2-40B4-BE49-F238E27FC236}">
              <a16:creationId xmlns:a16="http://schemas.microsoft.com/office/drawing/2014/main" id="{06963BE9-D7F2-4569-A4EA-4F54746A096B}"/>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828704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05" name="Picture 104" descr="https://d.adroll.com/cm/o/out">
          <a:extLst>
            <a:ext uri="{FF2B5EF4-FFF2-40B4-BE49-F238E27FC236}">
              <a16:creationId xmlns:a16="http://schemas.microsoft.com/office/drawing/2014/main" id="{95F746F4-3383-4755-B432-CAA3C9486787}"/>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828895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06" name="Picture 105" descr="https://d.adroll.com/cm/g/out?google_nid=adroll4">
          <a:extLst>
            <a:ext uri="{FF2B5EF4-FFF2-40B4-BE49-F238E27FC236}">
              <a16:creationId xmlns:a16="http://schemas.microsoft.com/office/drawing/2014/main" id="{AACA7B68-B224-4780-A65C-734ABE6EBA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9085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6</xdr:row>
      <xdr:rowOff>0</xdr:rowOff>
    </xdr:from>
    <xdr:ext cx="9525" cy="9525"/>
    <xdr:sp macro="" textlink="">
      <xdr:nvSpPr>
        <xdr:cNvPr id="107" name="AutoShape 34" descr="https://d.adroll.com/cm/aol/out">
          <a:extLst>
            <a:ext uri="{FF2B5EF4-FFF2-40B4-BE49-F238E27FC236}">
              <a16:creationId xmlns:a16="http://schemas.microsoft.com/office/drawing/2014/main" id="{F5DE21C2-0364-49B1-9BF9-B51F62E9201A}"/>
            </a:ext>
          </a:extLst>
        </xdr:cNvPr>
        <xdr:cNvSpPr>
          <a:spLocks noChangeAspect="1" noChangeArrowheads="1"/>
        </xdr:cNvSpPr>
      </xdr:nvSpPr>
      <xdr:spPr bwMode="auto">
        <a:xfrm>
          <a:off x="182794275" y="1152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6</xdr:row>
      <xdr:rowOff>0</xdr:rowOff>
    </xdr:from>
    <xdr:ext cx="9525" cy="9525"/>
    <xdr:pic>
      <xdr:nvPicPr>
        <xdr:cNvPr id="108" name="Picture 107" descr="https://d.adroll.com/cm/index/out">
          <a:extLst>
            <a:ext uri="{FF2B5EF4-FFF2-40B4-BE49-F238E27FC236}">
              <a16:creationId xmlns:a16="http://schemas.microsoft.com/office/drawing/2014/main" id="{50E11389-824A-4166-BA4B-8E33897BB96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1152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6</xdr:row>
      <xdr:rowOff>0</xdr:rowOff>
    </xdr:from>
    <xdr:ext cx="9525" cy="9525"/>
    <xdr:pic>
      <xdr:nvPicPr>
        <xdr:cNvPr id="109" name="Picture 108" descr="https://d.adroll.com/cm/n/out">
          <a:extLst>
            <a:ext uri="{FF2B5EF4-FFF2-40B4-BE49-F238E27FC236}">
              <a16:creationId xmlns:a16="http://schemas.microsoft.com/office/drawing/2014/main" id="{2114B476-3BC4-4F3A-AEDD-0B1C55838D6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1152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6</xdr:row>
      <xdr:rowOff>0</xdr:rowOff>
    </xdr:from>
    <xdr:ext cx="9525" cy="9525"/>
    <xdr:sp macro="" textlink="">
      <xdr:nvSpPr>
        <xdr:cNvPr id="110" name="AutoShape 37" descr="https://d.adroll.com/cm/pubmatic/out">
          <a:extLst>
            <a:ext uri="{FF2B5EF4-FFF2-40B4-BE49-F238E27FC236}">
              <a16:creationId xmlns:a16="http://schemas.microsoft.com/office/drawing/2014/main" id="{3E6A565A-0682-4DDC-B8AD-FCEA074EE238}"/>
            </a:ext>
          </a:extLst>
        </xdr:cNvPr>
        <xdr:cNvSpPr>
          <a:spLocks noChangeAspect="1" noChangeArrowheads="1"/>
        </xdr:cNvSpPr>
      </xdr:nvSpPr>
      <xdr:spPr bwMode="auto">
        <a:xfrm>
          <a:off x="182851425" y="1152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sp macro="" textlink="">
      <xdr:nvSpPr>
        <xdr:cNvPr id="111" name="AutoShape 38" descr="https://d.adroll.com/cm/r/out">
          <a:extLst>
            <a:ext uri="{FF2B5EF4-FFF2-40B4-BE49-F238E27FC236}">
              <a16:creationId xmlns:a16="http://schemas.microsoft.com/office/drawing/2014/main" id="{2EFFB7AB-FE80-43DC-9881-88ED2D84876A}"/>
            </a:ext>
          </a:extLst>
        </xdr:cNvPr>
        <xdr:cNvSpPr>
          <a:spLocks noChangeAspect="1" noChangeArrowheads="1"/>
        </xdr:cNvSpPr>
      </xdr:nvSpPr>
      <xdr:spPr bwMode="auto">
        <a:xfrm>
          <a:off x="182794275" y="1343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pic>
      <xdr:nvPicPr>
        <xdr:cNvPr id="112" name="Picture 111" descr="https://d.adroll.com/cm/f/out">
          <a:extLst>
            <a:ext uri="{FF2B5EF4-FFF2-40B4-BE49-F238E27FC236}">
              <a16:creationId xmlns:a16="http://schemas.microsoft.com/office/drawing/2014/main" id="{DA0B4AC5-9304-45B9-A1C1-AC16DCBD83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133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13" name="Picture 112" descr="https://d.adroll.com/cm/b/out">
          <a:extLst>
            <a:ext uri="{FF2B5EF4-FFF2-40B4-BE49-F238E27FC236}">
              <a16:creationId xmlns:a16="http://schemas.microsoft.com/office/drawing/2014/main" id="{1BFA3CAC-2BBE-46E6-8EBB-36D0E372A95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828323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14" name="Picture 113" descr="https://d.adroll.com/cm/x/out">
          <a:extLst>
            <a:ext uri="{FF2B5EF4-FFF2-40B4-BE49-F238E27FC236}">
              <a16:creationId xmlns:a16="http://schemas.microsoft.com/office/drawing/2014/main" id="{42E09086-EA0C-4EEB-83D4-97764C0936D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514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15" name="Picture 114" descr="https://d.adroll.com/cm/l/out">
          <a:extLst>
            <a:ext uri="{FF2B5EF4-FFF2-40B4-BE49-F238E27FC236}">
              <a16:creationId xmlns:a16="http://schemas.microsoft.com/office/drawing/2014/main" id="{2D36B4D6-26E3-486A-9D71-4655520E33C6}"/>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828704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16" name="Picture 115" descr="https://d.adroll.com/cm/o/out">
          <a:extLst>
            <a:ext uri="{FF2B5EF4-FFF2-40B4-BE49-F238E27FC236}">
              <a16:creationId xmlns:a16="http://schemas.microsoft.com/office/drawing/2014/main" id="{3185D3F8-C110-492E-85D4-0174630C9E28}"/>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828895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17" name="Picture 116" descr="https://d.adroll.com/cm/g/out?google_nid=adroll4">
          <a:extLst>
            <a:ext uri="{FF2B5EF4-FFF2-40B4-BE49-F238E27FC236}">
              <a16:creationId xmlns:a16="http://schemas.microsoft.com/office/drawing/2014/main" id="{673FBE4B-0552-4303-90D6-416A461058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9085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6</xdr:row>
      <xdr:rowOff>0</xdr:rowOff>
    </xdr:from>
    <xdr:ext cx="9525" cy="9525"/>
    <xdr:sp macro="" textlink="">
      <xdr:nvSpPr>
        <xdr:cNvPr id="118" name="AutoShape 23" descr="https://d.adroll.com/cm/aol/out">
          <a:extLst>
            <a:ext uri="{FF2B5EF4-FFF2-40B4-BE49-F238E27FC236}">
              <a16:creationId xmlns:a16="http://schemas.microsoft.com/office/drawing/2014/main" id="{58E71C31-0196-43E4-8A9D-4AA033E70140}"/>
            </a:ext>
          </a:extLst>
        </xdr:cNvPr>
        <xdr:cNvSpPr>
          <a:spLocks noChangeAspect="1" noChangeArrowheads="1"/>
        </xdr:cNvSpPr>
      </xdr:nvSpPr>
      <xdr:spPr bwMode="auto">
        <a:xfrm>
          <a:off x="182794275" y="1152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6</xdr:row>
      <xdr:rowOff>0</xdr:rowOff>
    </xdr:from>
    <xdr:ext cx="9525" cy="9525"/>
    <xdr:pic>
      <xdr:nvPicPr>
        <xdr:cNvPr id="119" name="Picture 118" descr="https://d.adroll.com/cm/index/out">
          <a:extLst>
            <a:ext uri="{FF2B5EF4-FFF2-40B4-BE49-F238E27FC236}">
              <a16:creationId xmlns:a16="http://schemas.microsoft.com/office/drawing/2014/main" id="{FC6F0D92-1DA7-4C60-90E3-99D406741BB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1152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6</xdr:row>
      <xdr:rowOff>0</xdr:rowOff>
    </xdr:from>
    <xdr:ext cx="9525" cy="9525"/>
    <xdr:pic>
      <xdr:nvPicPr>
        <xdr:cNvPr id="120" name="Picture 119" descr="https://d.adroll.com/cm/n/out">
          <a:extLst>
            <a:ext uri="{FF2B5EF4-FFF2-40B4-BE49-F238E27FC236}">
              <a16:creationId xmlns:a16="http://schemas.microsoft.com/office/drawing/2014/main" id="{3B2F2265-A66A-4F3E-8A22-3AAC0F021ED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1152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6</xdr:row>
      <xdr:rowOff>0</xdr:rowOff>
    </xdr:from>
    <xdr:ext cx="9525" cy="9525"/>
    <xdr:sp macro="" textlink="">
      <xdr:nvSpPr>
        <xdr:cNvPr id="121" name="AutoShape 26" descr="https://d.adroll.com/cm/pubmatic/out">
          <a:extLst>
            <a:ext uri="{FF2B5EF4-FFF2-40B4-BE49-F238E27FC236}">
              <a16:creationId xmlns:a16="http://schemas.microsoft.com/office/drawing/2014/main" id="{496A25AF-848C-4DF4-8FDC-7FE4FF770B6C}"/>
            </a:ext>
          </a:extLst>
        </xdr:cNvPr>
        <xdr:cNvSpPr>
          <a:spLocks noChangeAspect="1" noChangeArrowheads="1"/>
        </xdr:cNvSpPr>
      </xdr:nvSpPr>
      <xdr:spPr bwMode="auto">
        <a:xfrm>
          <a:off x="182851425" y="1152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sp macro="" textlink="">
      <xdr:nvSpPr>
        <xdr:cNvPr id="122" name="AutoShape 27" descr="https://d.adroll.com/cm/r/out">
          <a:extLst>
            <a:ext uri="{FF2B5EF4-FFF2-40B4-BE49-F238E27FC236}">
              <a16:creationId xmlns:a16="http://schemas.microsoft.com/office/drawing/2014/main" id="{359AB063-39F4-4FB4-ABDE-003996E3DE42}"/>
            </a:ext>
          </a:extLst>
        </xdr:cNvPr>
        <xdr:cNvSpPr>
          <a:spLocks noChangeAspect="1" noChangeArrowheads="1"/>
        </xdr:cNvSpPr>
      </xdr:nvSpPr>
      <xdr:spPr bwMode="auto">
        <a:xfrm>
          <a:off x="182794275" y="1343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pic>
      <xdr:nvPicPr>
        <xdr:cNvPr id="123" name="Picture 122" descr="https://d.adroll.com/cm/f/out">
          <a:extLst>
            <a:ext uri="{FF2B5EF4-FFF2-40B4-BE49-F238E27FC236}">
              <a16:creationId xmlns:a16="http://schemas.microsoft.com/office/drawing/2014/main" id="{81E26930-00AE-4255-8CB2-96CD1F6FA3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133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sp macro="" textlink="">
      <xdr:nvSpPr>
        <xdr:cNvPr id="124" name="AutoShape 29" descr="https://d.adroll.com/cm/b/out">
          <a:extLst>
            <a:ext uri="{FF2B5EF4-FFF2-40B4-BE49-F238E27FC236}">
              <a16:creationId xmlns:a16="http://schemas.microsoft.com/office/drawing/2014/main" id="{99BAE1DF-BA19-4D63-B8DF-74CDC7519B3E}"/>
            </a:ext>
          </a:extLst>
        </xdr:cNvPr>
        <xdr:cNvSpPr>
          <a:spLocks noChangeAspect="1" noChangeArrowheads="1"/>
        </xdr:cNvSpPr>
      </xdr:nvSpPr>
      <xdr:spPr bwMode="auto">
        <a:xfrm>
          <a:off x="182832375" y="1343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pic>
      <xdr:nvPicPr>
        <xdr:cNvPr id="125" name="Picture 124" descr="https://d.adroll.com/cm/x/out">
          <a:extLst>
            <a:ext uri="{FF2B5EF4-FFF2-40B4-BE49-F238E27FC236}">
              <a16:creationId xmlns:a16="http://schemas.microsoft.com/office/drawing/2014/main" id="{D7826E86-0E05-4916-972E-5978E4C1FAC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514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26" name="Picture 125" descr="https://d.adroll.com/cm/l/out">
          <a:extLst>
            <a:ext uri="{FF2B5EF4-FFF2-40B4-BE49-F238E27FC236}">
              <a16:creationId xmlns:a16="http://schemas.microsoft.com/office/drawing/2014/main" id="{588B4148-C528-43D8-8112-91805D96C51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828704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27" name="Picture 126" descr="https://d.adroll.com/cm/o/out">
          <a:extLst>
            <a:ext uri="{FF2B5EF4-FFF2-40B4-BE49-F238E27FC236}">
              <a16:creationId xmlns:a16="http://schemas.microsoft.com/office/drawing/2014/main" id="{8A9FAD01-2D4D-4A5E-9464-C523B057649C}"/>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828895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28" name="Picture 127" descr="https://d.adroll.com/cm/g/out?google_nid=adroll4">
          <a:extLst>
            <a:ext uri="{FF2B5EF4-FFF2-40B4-BE49-F238E27FC236}">
              <a16:creationId xmlns:a16="http://schemas.microsoft.com/office/drawing/2014/main" id="{939CC337-4D16-475A-8349-6B0BB97186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9085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6</xdr:row>
      <xdr:rowOff>0</xdr:rowOff>
    </xdr:from>
    <xdr:ext cx="9525" cy="9525"/>
    <xdr:sp macro="" textlink="">
      <xdr:nvSpPr>
        <xdr:cNvPr id="129" name="AutoShape 34" descr="https://d.adroll.com/cm/aol/out">
          <a:extLst>
            <a:ext uri="{FF2B5EF4-FFF2-40B4-BE49-F238E27FC236}">
              <a16:creationId xmlns:a16="http://schemas.microsoft.com/office/drawing/2014/main" id="{45D99A7C-F82A-4C3A-A105-DC189328EDCE}"/>
            </a:ext>
          </a:extLst>
        </xdr:cNvPr>
        <xdr:cNvSpPr>
          <a:spLocks noChangeAspect="1" noChangeArrowheads="1"/>
        </xdr:cNvSpPr>
      </xdr:nvSpPr>
      <xdr:spPr bwMode="auto">
        <a:xfrm>
          <a:off x="182794275" y="1152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6</xdr:row>
      <xdr:rowOff>0</xdr:rowOff>
    </xdr:from>
    <xdr:ext cx="9525" cy="9525"/>
    <xdr:pic>
      <xdr:nvPicPr>
        <xdr:cNvPr id="130" name="Picture 129" descr="https://d.adroll.com/cm/index/out">
          <a:extLst>
            <a:ext uri="{FF2B5EF4-FFF2-40B4-BE49-F238E27FC236}">
              <a16:creationId xmlns:a16="http://schemas.microsoft.com/office/drawing/2014/main" id="{15D0F834-8ACE-4746-BE3E-095866EF21C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1152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6</xdr:row>
      <xdr:rowOff>0</xdr:rowOff>
    </xdr:from>
    <xdr:ext cx="9525" cy="9525"/>
    <xdr:pic>
      <xdr:nvPicPr>
        <xdr:cNvPr id="131" name="Picture 130" descr="https://d.adroll.com/cm/n/out">
          <a:extLst>
            <a:ext uri="{FF2B5EF4-FFF2-40B4-BE49-F238E27FC236}">
              <a16:creationId xmlns:a16="http://schemas.microsoft.com/office/drawing/2014/main" id="{819454B2-90EC-455C-A31E-8AC7BDE5D8C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1152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6</xdr:row>
      <xdr:rowOff>0</xdr:rowOff>
    </xdr:from>
    <xdr:ext cx="9525" cy="9525"/>
    <xdr:sp macro="" textlink="">
      <xdr:nvSpPr>
        <xdr:cNvPr id="132" name="AutoShape 37" descr="https://d.adroll.com/cm/pubmatic/out">
          <a:extLst>
            <a:ext uri="{FF2B5EF4-FFF2-40B4-BE49-F238E27FC236}">
              <a16:creationId xmlns:a16="http://schemas.microsoft.com/office/drawing/2014/main" id="{0639B1BD-584A-4614-AAC2-060F9678CA98}"/>
            </a:ext>
          </a:extLst>
        </xdr:cNvPr>
        <xdr:cNvSpPr>
          <a:spLocks noChangeAspect="1" noChangeArrowheads="1"/>
        </xdr:cNvSpPr>
      </xdr:nvSpPr>
      <xdr:spPr bwMode="auto">
        <a:xfrm>
          <a:off x="182851425" y="1152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sp macro="" textlink="">
      <xdr:nvSpPr>
        <xdr:cNvPr id="133" name="AutoShape 38" descr="https://d.adroll.com/cm/r/out">
          <a:extLst>
            <a:ext uri="{FF2B5EF4-FFF2-40B4-BE49-F238E27FC236}">
              <a16:creationId xmlns:a16="http://schemas.microsoft.com/office/drawing/2014/main" id="{BFC8C36D-940B-43EF-A904-2B62D4675735}"/>
            </a:ext>
          </a:extLst>
        </xdr:cNvPr>
        <xdr:cNvSpPr>
          <a:spLocks noChangeAspect="1" noChangeArrowheads="1"/>
        </xdr:cNvSpPr>
      </xdr:nvSpPr>
      <xdr:spPr bwMode="auto">
        <a:xfrm>
          <a:off x="182794275" y="1343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pic>
      <xdr:nvPicPr>
        <xdr:cNvPr id="134" name="Picture 133" descr="https://d.adroll.com/cm/f/out">
          <a:extLst>
            <a:ext uri="{FF2B5EF4-FFF2-40B4-BE49-F238E27FC236}">
              <a16:creationId xmlns:a16="http://schemas.microsoft.com/office/drawing/2014/main" id="{1CBFD9BB-44DC-4C53-B68D-0034FBAE20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133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35" name="Picture 134" descr="https://d.adroll.com/cm/b/out">
          <a:extLst>
            <a:ext uri="{FF2B5EF4-FFF2-40B4-BE49-F238E27FC236}">
              <a16:creationId xmlns:a16="http://schemas.microsoft.com/office/drawing/2014/main" id="{C48242D2-5A02-4053-883D-F2D1A9A02DC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828323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36" name="Picture 135" descr="https://d.adroll.com/cm/x/out">
          <a:extLst>
            <a:ext uri="{FF2B5EF4-FFF2-40B4-BE49-F238E27FC236}">
              <a16:creationId xmlns:a16="http://schemas.microsoft.com/office/drawing/2014/main" id="{224E0DFB-F16B-47E2-AF5E-3D8807015BF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514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37" name="Picture 136" descr="https://d.adroll.com/cm/l/out">
          <a:extLst>
            <a:ext uri="{FF2B5EF4-FFF2-40B4-BE49-F238E27FC236}">
              <a16:creationId xmlns:a16="http://schemas.microsoft.com/office/drawing/2014/main" id="{6A5B5287-7AE2-4775-BB41-1C60E824CA0B}"/>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828704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38" name="Picture 137" descr="https://d.adroll.com/cm/o/out">
          <a:extLst>
            <a:ext uri="{FF2B5EF4-FFF2-40B4-BE49-F238E27FC236}">
              <a16:creationId xmlns:a16="http://schemas.microsoft.com/office/drawing/2014/main" id="{B9585294-32EB-4A12-A852-AD93768748E1}"/>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828895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39" name="Picture 138" descr="https://d.adroll.com/cm/g/out?google_nid=adroll4">
          <a:extLst>
            <a:ext uri="{FF2B5EF4-FFF2-40B4-BE49-F238E27FC236}">
              <a16:creationId xmlns:a16="http://schemas.microsoft.com/office/drawing/2014/main" id="{869F0DE0-7EF8-46B7-ABA9-0253882F53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9085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sp macro="" textlink="">
      <xdr:nvSpPr>
        <xdr:cNvPr id="140" name="AutoShape 23" descr="https://d.adroll.com/cm/aol/out">
          <a:extLst>
            <a:ext uri="{FF2B5EF4-FFF2-40B4-BE49-F238E27FC236}">
              <a16:creationId xmlns:a16="http://schemas.microsoft.com/office/drawing/2014/main" id="{A8E9FC3E-EC82-4D4E-B7B4-6E403004CFF7}"/>
            </a:ext>
          </a:extLst>
        </xdr:cNvPr>
        <xdr:cNvSpPr>
          <a:spLocks noChangeAspect="1" noChangeArrowheads="1"/>
        </xdr:cNvSpPr>
      </xdr:nvSpPr>
      <xdr:spPr bwMode="auto">
        <a:xfrm>
          <a:off x="182794275" y="1343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pic>
      <xdr:nvPicPr>
        <xdr:cNvPr id="141" name="Picture 140" descr="https://d.adroll.com/cm/index/out">
          <a:extLst>
            <a:ext uri="{FF2B5EF4-FFF2-40B4-BE49-F238E27FC236}">
              <a16:creationId xmlns:a16="http://schemas.microsoft.com/office/drawing/2014/main" id="{AF81B13D-C646-47D5-BAD4-D184EBCC1F8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42" name="Picture 141" descr="https://d.adroll.com/cm/n/out">
          <a:extLst>
            <a:ext uri="{FF2B5EF4-FFF2-40B4-BE49-F238E27FC236}">
              <a16:creationId xmlns:a16="http://schemas.microsoft.com/office/drawing/2014/main" id="{E6827B12-DAD5-431E-8F21-1D012909464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sp macro="" textlink="">
      <xdr:nvSpPr>
        <xdr:cNvPr id="143" name="AutoShape 26" descr="https://d.adroll.com/cm/pubmatic/out">
          <a:extLst>
            <a:ext uri="{FF2B5EF4-FFF2-40B4-BE49-F238E27FC236}">
              <a16:creationId xmlns:a16="http://schemas.microsoft.com/office/drawing/2014/main" id="{A3FB3E2E-18EE-4981-963B-7AA0E895F8DF}"/>
            </a:ext>
          </a:extLst>
        </xdr:cNvPr>
        <xdr:cNvSpPr>
          <a:spLocks noChangeAspect="1" noChangeArrowheads="1"/>
        </xdr:cNvSpPr>
      </xdr:nvSpPr>
      <xdr:spPr bwMode="auto">
        <a:xfrm>
          <a:off x="182851425" y="1343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sp macro="" textlink="">
      <xdr:nvSpPr>
        <xdr:cNvPr id="144" name="AutoShape 34" descr="https://d.adroll.com/cm/aol/out">
          <a:extLst>
            <a:ext uri="{FF2B5EF4-FFF2-40B4-BE49-F238E27FC236}">
              <a16:creationId xmlns:a16="http://schemas.microsoft.com/office/drawing/2014/main" id="{5AEE765D-2B78-4E8A-8D03-4C82855FA83E}"/>
            </a:ext>
          </a:extLst>
        </xdr:cNvPr>
        <xdr:cNvSpPr>
          <a:spLocks noChangeAspect="1" noChangeArrowheads="1"/>
        </xdr:cNvSpPr>
      </xdr:nvSpPr>
      <xdr:spPr bwMode="auto">
        <a:xfrm>
          <a:off x="182794275" y="1343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pic>
      <xdr:nvPicPr>
        <xdr:cNvPr id="145" name="Picture 144" descr="https://d.adroll.com/cm/index/out">
          <a:extLst>
            <a:ext uri="{FF2B5EF4-FFF2-40B4-BE49-F238E27FC236}">
              <a16:creationId xmlns:a16="http://schemas.microsoft.com/office/drawing/2014/main" id="{0E88AEA5-A3A2-46F5-AF3F-817B0E0449C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46" name="Picture 145" descr="https://d.adroll.com/cm/n/out">
          <a:extLst>
            <a:ext uri="{FF2B5EF4-FFF2-40B4-BE49-F238E27FC236}">
              <a16:creationId xmlns:a16="http://schemas.microsoft.com/office/drawing/2014/main" id="{D3796917-A2E9-468D-8310-61408B7215D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sp macro="" textlink="">
      <xdr:nvSpPr>
        <xdr:cNvPr id="147" name="AutoShape 37" descr="https://d.adroll.com/cm/pubmatic/out">
          <a:extLst>
            <a:ext uri="{FF2B5EF4-FFF2-40B4-BE49-F238E27FC236}">
              <a16:creationId xmlns:a16="http://schemas.microsoft.com/office/drawing/2014/main" id="{6E90537C-92E3-4D49-B9AD-839ACEA1AA46}"/>
            </a:ext>
          </a:extLst>
        </xdr:cNvPr>
        <xdr:cNvSpPr>
          <a:spLocks noChangeAspect="1" noChangeArrowheads="1"/>
        </xdr:cNvSpPr>
      </xdr:nvSpPr>
      <xdr:spPr bwMode="auto">
        <a:xfrm>
          <a:off x="182851425" y="1343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sp macro="" textlink="">
      <xdr:nvSpPr>
        <xdr:cNvPr id="148" name="AutoShape 23" descr="https://d.adroll.com/cm/aol/out">
          <a:extLst>
            <a:ext uri="{FF2B5EF4-FFF2-40B4-BE49-F238E27FC236}">
              <a16:creationId xmlns:a16="http://schemas.microsoft.com/office/drawing/2014/main" id="{F7E77A3D-375E-48B1-8167-BCBDF02ACFB4}"/>
            </a:ext>
          </a:extLst>
        </xdr:cNvPr>
        <xdr:cNvSpPr>
          <a:spLocks noChangeAspect="1" noChangeArrowheads="1"/>
        </xdr:cNvSpPr>
      </xdr:nvSpPr>
      <xdr:spPr bwMode="auto">
        <a:xfrm>
          <a:off x="182794275" y="1343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pic>
      <xdr:nvPicPr>
        <xdr:cNvPr id="149" name="Picture 148" descr="https://d.adroll.com/cm/index/out">
          <a:extLst>
            <a:ext uri="{FF2B5EF4-FFF2-40B4-BE49-F238E27FC236}">
              <a16:creationId xmlns:a16="http://schemas.microsoft.com/office/drawing/2014/main" id="{D99826BC-4A46-4475-B5B0-C9329EDFDF6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50" name="Picture 149" descr="https://d.adroll.com/cm/n/out">
          <a:extLst>
            <a:ext uri="{FF2B5EF4-FFF2-40B4-BE49-F238E27FC236}">
              <a16:creationId xmlns:a16="http://schemas.microsoft.com/office/drawing/2014/main" id="{63508BBC-574B-48A3-9B46-25DD0020668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sp macro="" textlink="">
      <xdr:nvSpPr>
        <xdr:cNvPr id="151" name="AutoShape 26" descr="https://d.adroll.com/cm/pubmatic/out">
          <a:extLst>
            <a:ext uri="{FF2B5EF4-FFF2-40B4-BE49-F238E27FC236}">
              <a16:creationId xmlns:a16="http://schemas.microsoft.com/office/drawing/2014/main" id="{E4FF922B-5B0A-4C6E-BF70-F259C8FDAE72}"/>
            </a:ext>
          </a:extLst>
        </xdr:cNvPr>
        <xdr:cNvSpPr>
          <a:spLocks noChangeAspect="1" noChangeArrowheads="1"/>
        </xdr:cNvSpPr>
      </xdr:nvSpPr>
      <xdr:spPr bwMode="auto">
        <a:xfrm>
          <a:off x="182851425" y="1343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sp macro="" textlink="">
      <xdr:nvSpPr>
        <xdr:cNvPr id="152" name="AutoShape 34" descr="https://d.adroll.com/cm/aol/out">
          <a:extLst>
            <a:ext uri="{FF2B5EF4-FFF2-40B4-BE49-F238E27FC236}">
              <a16:creationId xmlns:a16="http://schemas.microsoft.com/office/drawing/2014/main" id="{949BD28A-3872-48D1-A30F-F33EBEF7C89C}"/>
            </a:ext>
          </a:extLst>
        </xdr:cNvPr>
        <xdr:cNvSpPr>
          <a:spLocks noChangeAspect="1" noChangeArrowheads="1"/>
        </xdr:cNvSpPr>
      </xdr:nvSpPr>
      <xdr:spPr bwMode="auto">
        <a:xfrm>
          <a:off x="182794275" y="1343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pic>
      <xdr:nvPicPr>
        <xdr:cNvPr id="153" name="Picture 152" descr="https://d.adroll.com/cm/index/out">
          <a:extLst>
            <a:ext uri="{FF2B5EF4-FFF2-40B4-BE49-F238E27FC236}">
              <a16:creationId xmlns:a16="http://schemas.microsoft.com/office/drawing/2014/main" id="{D1B95A80-5B68-4C3D-AC5F-529A96E86C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54" name="Picture 153" descr="https://d.adroll.com/cm/n/out">
          <a:extLst>
            <a:ext uri="{FF2B5EF4-FFF2-40B4-BE49-F238E27FC236}">
              <a16:creationId xmlns:a16="http://schemas.microsoft.com/office/drawing/2014/main" id="{762DEFC1-1DFE-4238-BE75-74E37E59B3A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sp macro="" textlink="">
      <xdr:nvSpPr>
        <xdr:cNvPr id="155" name="AutoShape 37" descr="https://d.adroll.com/cm/pubmatic/out">
          <a:extLst>
            <a:ext uri="{FF2B5EF4-FFF2-40B4-BE49-F238E27FC236}">
              <a16:creationId xmlns:a16="http://schemas.microsoft.com/office/drawing/2014/main" id="{67B7C22E-B2D1-4D09-B46A-469F26384668}"/>
            </a:ext>
          </a:extLst>
        </xdr:cNvPr>
        <xdr:cNvSpPr>
          <a:spLocks noChangeAspect="1" noChangeArrowheads="1"/>
        </xdr:cNvSpPr>
      </xdr:nvSpPr>
      <xdr:spPr bwMode="auto">
        <a:xfrm>
          <a:off x="182851425" y="1343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8</xdr:row>
      <xdr:rowOff>0</xdr:rowOff>
    </xdr:from>
    <xdr:ext cx="9525" cy="9525"/>
    <xdr:sp macro="" textlink="">
      <xdr:nvSpPr>
        <xdr:cNvPr id="156" name="AutoShape 23" descr="https://d.adroll.com/cm/aol/out">
          <a:extLst>
            <a:ext uri="{FF2B5EF4-FFF2-40B4-BE49-F238E27FC236}">
              <a16:creationId xmlns:a16="http://schemas.microsoft.com/office/drawing/2014/main" id="{39AB3B19-70A2-4D0A-BB7C-A7C5080FE6FD}"/>
            </a:ext>
          </a:extLst>
        </xdr:cNvPr>
        <xdr:cNvSpPr>
          <a:spLocks noChangeAspect="1" noChangeArrowheads="1"/>
        </xdr:cNvSpPr>
      </xdr:nvSpPr>
      <xdr:spPr bwMode="auto">
        <a:xfrm>
          <a:off x="18279427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8</xdr:row>
      <xdr:rowOff>0</xdr:rowOff>
    </xdr:from>
    <xdr:ext cx="9525" cy="9525"/>
    <xdr:pic>
      <xdr:nvPicPr>
        <xdr:cNvPr id="157" name="Picture 156" descr="https://d.adroll.com/cm/index/out">
          <a:extLst>
            <a:ext uri="{FF2B5EF4-FFF2-40B4-BE49-F238E27FC236}">
              <a16:creationId xmlns:a16="http://schemas.microsoft.com/office/drawing/2014/main" id="{FC1AD1D9-530C-4A01-B140-8756336974D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8</xdr:row>
      <xdr:rowOff>0</xdr:rowOff>
    </xdr:from>
    <xdr:ext cx="9525" cy="9525"/>
    <xdr:pic>
      <xdr:nvPicPr>
        <xdr:cNvPr id="158" name="Picture 157" descr="https://d.adroll.com/cm/n/out">
          <a:extLst>
            <a:ext uri="{FF2B5EF4-FFF2-40B4-BE49-F238E27FC236}">
              <a16:creationId xmlns:a16="http://schemas.microsoft.com/office/drawing/2014/main" id="{0B918B09-B06E-4152-A150-953499B4538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8</xdr:row>
      <xdr:rowOff>0</xdr:rowOff>
    </xdr:from>
    <xdr:ext cx="9525" cy="9525"/>
    <xdr:sp macro="" textlink="">
      <xdr:nvSpPr>
        <xdr:cNvPr id="159" name="AutoShape 26" descr="https://d.adroll.com/cm/pubmatic/out">
          <a:extLst>
            <a:ext uri="{FF2B5EF4-FFF2-40B4-BE49-F238E27FC236}">
              <a16:creationId xmlns:a16="http://schemas.microsoft.com/office/drawing/2014/main" id="{A2B63247-07F4-4972-8236-3F3275250A15}"/>
            </a:ext>
          </a:extLst>
        </xdr:cNvPr>
        <xdr:cNvSpPr>
          <a:spLocks noChangeAspect="1" noChangeArrowheads="1"/>
        </xdr:cNvSpPr>
      </xdr:nvSpPr>
      <xdr:spPr bwMode="auto">
        <a:xfrm>
          <a:off x="18285142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8</xdr:row>
      <xdr:rowOff>0</xdr:rowOff>
    </xdr:from>
    <xdr:ext cx="9525" cy="9525"/>
    <xdr:sp macro="" textlink="">
      <xdr:nvSpPr>
        <xdr:cNvPr id="160" name="AutoShape 34" descr="https://d.adroll.com/cm/aol/out">
          <a:extLst>
            <a:ext uri="{FF2B5EF4-FFF2-40B4-BE49-F238E27FC236}">
              <a16:creationId xmlns:a16="http://schemas.microsoft.com/office/drawing/2014/main" id="{4D1072E5-98C6-4B02-9824-851B90BA15D9}"/>
            </a:ext>
          </a:extLst>
        </xdr:cNvPr>
        <xdr:cNvSpPr>
          <a:spLocks noChangeAspect="1" noChangeArrowheads="1"/>
        </xdr:cNvSpPr>
      </xdr:nvSpPr>
      <xdr:spPr bwMode="auto">
        <a:xfrm>
          <a:off x="18279427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8</xdr:row>
      <xdr:rowOff>0</xdr:rowOff>
    </xdr:from>
    <xdr:ext cx="9525" cy="9525"/>
    <xdr:pic>
      <xdr:nvPicPr>
        <xdr:cNvPr id="161" name="Picture 160" descr="https://d.adroll.com/cm/index/out">
          <a:extLst>
            <a:ext uri="{FF2B5EF4-FFF2-40B4-BE49-F238E27FC236}">
              <a16:creationId xmlns:a16="http://schemas.microsoft.com/office/drawing/2014/main" id="{CEFF9476-9988-4360-B6BE-A2932CCEAB1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8</xdr:row>
      <xdr:rowOff>0</xdr:rowOff>
    </xdr:from>
    <xdr:ext cx="9525" cy="9525"/>
    <xdr:pic>
      <xdr:nvPicPr>
        <xdr:cNvPr id="162" name="Picture 161" descr="https://d.adroll.com/cm/n/out">
          <a:extLst>
            <a:ext uri="{FF2B5EF4-FFF2-40B4-BE49-F238E27FC236}">
              <a16:creationId xmlns:a16="http://schemas.microsoft.com/office/drawing/2014/main" id="{49D92E4A-CDD3-45EB-B136-5D86A77E62B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8</xdr:row>
      <xdr:rowOff>0</xdr:rowOff>
    </xdr:from>
    <xdr:ext cx="9525" cy="9525"/>
    <xdr:sp macro="" textlink="">
      <xdr:nvSpPr>
        <xdr:cNvPr id="163" name="AutoShape 37" descr="https://d.adroll.com/cm/pubmatic/out">
          <a:extLst>
            <a:ext uri="{FF2B5EF4-FFF2-40B4-BE49-F238E27FC236}">
              <a16:creationId xmlns:a16="http://schemas.microsoft.com/office/drawing/2014/main" id="{6839FD32-36D0-448D-8924-4803F754BF68}"/>
            </a:ext>
          </a:extLst>
        </xdr:cNvPr>
        <xdr:cNvSpPr>
          <a:spLocks noChangeAspect="1" noChangeArrowheads="1"/>
        </xdr:cNvSpPr>
      </xdr:nvSpPr>
      <xdr:spPr bwMode="auto">
        <a:xfrm>
          <a:off x="18285142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8</xdr:row>
      <xdr:rowOff>0</xdr:rowOff>
    </xdr:from>
    <xdr:ext cx="9525" cy="9525"/>
    <xdr:sp macro="" textlink="">
      <xdr:nvSpPr>
        <xdr:cNvPr id="164" name="AutoShape 23" descr="https://d.adroll.com/cm/aol/out">
          <a:extLst>
            <a:ext uri="{FF2B5EF4-FFF2-40B4-BE49-F238E27FC236}">
              <a16:creationId xmlns:a16="http://schemas.microsoft.com/office/drawing/2014/main" id="{0591550A-1CB9-4E70-9BFD-F08EABD7A798}"/>
            </a:ext>
          </a:extLst>
        </xdr:cNvPr>
        <xdr:cNvSpPr>
          <a:spLocks noChangeAspect="1" noChangeArrowheads="1"/>
        </xdr:cNvSpPr>
      </xdr:nvSpPr>
      <xdr:spPr bwMode="auto">
        <a:xfrm>
          <a:off x="18279427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8</xdr:row>
      <xdr:rowOff>0</xdr:rowOff>
    </xdr:from>
    <xdr:ext cx="9525" cy="9525"/>
    <xdr:pic>
      <xdr:nvPicPr>
        <xdr:cNvPr id="165" name="Picture 164" descr="https://d.adroll.com/cm/index/out">
          <a:extLst>
            <a:ext uri="{FF2B5EF4-FFF2-40B4-BE49-F238E27FC236}">
              <a16:creationId xmlns:a16="http://schemas.microsoft.com/office/drawing/2014/main" id="{5D2D0A12-1E80-41CB-A46D-2CF85DCA8E4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8</xdr:row>
      <xdr:rowOff>0</xdr:rowOff>
    </xdr:from>
    <xdr:ext cx="9525" cy="9525"/>
    <xdr:pic>
      <xdr:nvPicPr>
        <xdr:cNvPr id="166" name="Picture 165" descr="https://d.adroll.com/cm/n/out">
          <a:extLst>
            <a:ext uri="{FF2B5EF4-FFF2-40B4-BE49-F238E27FC236}">
              <a16:creationId xmlns:a16="http://schemas.microsoft.com/office/drawing/2014/main" id="{D030DB46-8A70-474B-91FD-3ABB31678BF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8</xdr:row>
      <xdr:rowOff>0</xdr:rowOff>
    </xdr:from>
    <xdr:ext cx="9525" cy="9525"/>
    <xdr:sp macro="" textlink="">
      <xdr:nvSpPr>
        <xdr:cNvPr id="167" name="AutoShape 26" descr="https://d.adroll.com/cm/pubmatic/out">
          <a:extLst>
            <a:ext uri="{FF2B5EF4-FFF2-40B4-BE49-F238E27FC236}">
              <a16:creationId xmlns:a16="http://schemas.microsoft.com/office/drawing/2014/main" id="{4032ABBF-5DC6-4F7D-9015-42D58B23FBCD}"/>
            </a:ext>
          </a:extLst>
        </xdr:cNvPr>
        <xdr:cNvSpPr>
          <a:spLocks noChangeAspect="1" noChangeArrowheads="1"/>
        </xdr:cNvSpPr>
      </xdr:nvSpPr>
      <xdr:spPr bwMode="auto">
        <a:xfrm>
          <a:off x="18285142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8</xdr:row>
      <xdr:rowOff>0</xdr:rowOff>
    </xdr:from>
    <xdr:ext cx="9525" cy="9525"/>
    <xdr:sp macro="" textlink="">
      <xdr:nvSpPr>
        <xdr:cNvPr id="168" name="AutoShape 34" descr="https://d.adroll.com/cm/aol/out">
          <a:extLst>
            <a:ext uri="{FF2B5EF4-FFF2-40B4-BE49-F238E27FC236}">
              <a16:creationId xmlns:a16="http://schemas.microsoft.com/office/drawing/2014/main" id="{A6DB548B-DDDF-4274-8AD1-1B8A92C80158}"/>
            </a:ext>
          </a:extLst>
        </xdr:cNvPr>
        <xdr:cNvSpPr>
          <a:spLocks noChangeAspect="1" noChangeArrowheads="1"/>
        </xdr:cNvSpPr>
      </xdr:nvSpPr>
      <xdr:spPr bwMode="auto">
        <a:xfrm>
          <a:off x="18279427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8</xdr:row>
      <xdr:rowOff>0</xdr:rowOff>
    </xdr:from>
    <xdr:ext cx="9525" cy="9525"/>
    <xdr:pic>
      <xdr:nvPicPr>
        <xdr:cNvPr id="169" name="Picture 168" descr="https://d.adroll.com/cm/index/out">
          <a:extLst>
            <a:ext uri="{FF2B5EF4-FFF2-40B4-BE49-F238E27FC236}">
              <a16:creationId xmlns:a16="http://schemas.microsoft.com/office/drawing/2014/main" id="{8E50524F-8511-4049-A6CA-07AC921FA92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8</xdr:row>
      <xdr:rowOff>0</xdr:rowOff>
    </xdr:from>
    <xdr:ext cx="9525" cy="9525"/>
    <xdr:pic>
      <xdr:nvPicPr>
        <xdr:cNvPr id="170" name="Picture 169" descr="https://d.adroll.com/cm/n/out">
          <a:extLst>
            <a:ext uri="{FF2B5EF4-FFF2-40B4-BE49-F238E27FC236}">
              <a16:creationId xmlns:a16="http://schemas.microsoft.com/office/drawing/2014/main" id="{47B92E42-CAD7-40A2-9CA3-055BAFE688F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8</xdr:row>
      <xdr:rowOff>0</xdr:rowOff>
    </xdr:from>
    <xdr:ext cx="9525" cy="9525"/>
    <xdr:sp macro="" textlink="">
      <xdr:nvSpPr>
        <xdr:cNvPr id="171" name="AutoShape 37" descr="https://d.adroll.com/cm/pubmatic/out">
          <a:extLst>
            <a:ext uri="{FF2B5EF4-FFF2-40B4-BE49-F238E27FC236}">
              <a16:creationId xmlns:a16="http://schemas.microsoft.com/office/drawing/2014/main" id="{2C0A6283-08BE-43E6-835D-A81E2C19DF30}"/>
            </a:ext>
          </a:extLst>
        </xdr:cNvPr>
        <xdr:cNvSpPr>
          <a:spLocks noChangeAspect="1" noChangeArrowheads="1"/>
        </xdr:cNvSpPr>
      </xdr:nvSpPr>
      <xdr:spPr bwMode="auto">
        <a:xfrm>
          <a:off x="18285142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9</xdr:row>
      <xdr:rowOff>0</xdr:rowOff>
    </xdr:from>
    <xdr:ext cx="9525" cy="9525"/>
    <xdr:sp macro="" textlink="">
      <xdr:nvSpPr>
        <xdr:cNvPr id="172" name="AutoShape 23" descr="https://d.adroll.com/cm/aol/out">
          <a:extLst>
            <a:ext uri="{FF2B5EF4-FFF2-40B4-BE49-F238E27FC236}">
              <a16:creationId xmlns:a16="http://schemas.microsoft.com/office/drawing/2014/main" id="{8E101CA4-5FB6-4352-A7F7-03C068143C29}"/>
            </a:ext>
          </a:extLst>
        </xdr:cNvPr>
        <xdr:cNvSpPr>
          <a:spLocks noChangeAspect="1" noChangeArrowheads="1"/>
        </xdr:cNvSpPr>
      </xdr:nvSpPr>
      <xdr:spPr bwMode="auto">
        <a:xfrm>
          <a:off x="182794275" y="1724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9</xdr:row>
      <xdr:rowOff>0</xdr:rowOff>
    </xdr:from>
    <xdr:ext cx="9525" cy="9525"/>
    <xdr:pic>
      <xdr:nvPicPr>
        <xdr:cNvPr id="173" name="Picture 172" descr="https://d.adroll.com/cm/index/out">
          <a:extLst>
            <a:ext uri="{FF2B5EF4-FFF2-40B4-BE49-F238E27FC236}">
              <a16:creationId xmlns:a16="http://schemas.microsoft.com/office/drawing/2014/main" id="{0E101B66-8D15-43C7-8024-5E321E864F3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1724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9</xdr:row>
      <xdr:rowOff>0</xdr:rowOff>
    </xdr:from>
    <xdr:ext cx="9525" cy="9525"/>
    <xdr:pic>
      <xdr:nvPicPr>
        <xdr:cNvPr id="174" name="Picture 173" descr="https://d.adroll.com/cm/n/out">
          <a:extLst>
            <a:ext uri="{FF2B5EF4-FFF2-40B4-BE49-F238E27FC236}">
              <a16:creationId xmlns:a16="http://schemas.microsoft.com/office/drawing/2014/main" id="{7BD35B19-FB27-4DE5-8FF8-C039E76CE09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1724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9</xdr:row>
      <xdr:rowOff>0</xdr:rowOff>
    </xdr:from>
    <xdr:ext cx="9525" cy="9525"/>
    <xdr:sp macro="" textlink="">
      <xdr:nvSpPr>
        <xdr:cNvPr id="175" name="AutoShape 26" descr="https://d.adroll.com/cm/pubmatic/out">
          <a:extLst>
            <a:ext uri="{FF2B5EF4-FFF2-40B4-BE49-F238E27FC236}">
              <a16:creationId xmlns:a16="http://schemas.microsoft.com/office/drawing/2014/main" id="{4AE67BC4-EAE5-4E4B-920D-375F10FC56DC}"/>
            </a:ext>
          </a:extLst>
        </xdr:cNvPr>
        <xdr:cNvSpPr>
          <a:spLocks noChangeAspect="1" noChangeArrowheads="1"/>
        </xdr:cNvSpPr>
      </xdr:nvSpPr>
      <xdr:spPr bwMode="auto">
        <a:xfrm>
          <a:off x="182851425" y="1724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9</xdr:row>
      <xdr:rowOff>0</xdr:rowOff>
    </xdr:from>
    <xdr:ext cx="9525" cy="9525"/>
    <xdr:sp macro="" textlink="">
      <xdr:nvSpPr>
        <xdr:cNvPr id="176" name="AutoShape 34" descr="https://d.adroll.com/cm/aol/out">
          <a:extLst>
            <a:ext uri="{FF2B5EF4-FFF2-40B4-BE49-F238E27FC236}">
              <a16:creationId xmlns:a16="http://schemas.microsoft.com/office/drawing/2014/main" id="{DA49951B-A02A-48EE-A237-9E01F9307E3E}"/>
            </a:ext>
          </a:extLst>
        </xdr:cNvPr>
        <xdr:cNvSpPr>
          <a:spLocks noChangeAspect="1" noChangeArrowheads="1"/>
        </xdr:cNvSpPr>
      </xdr:nvSpPr>
      <xdr:spPr bwMode="auto">
        <a:xfrm>
          <a:off x="182794275" y="1724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9</xdr:row>
      <xdr:rowOff>0</xdr:rowOff>
    </xdr:from>
    <xdr:ext cx="9525" cy="9525"/>
    <xdr:pic>
      <xdr:nvPicPr>
        <xdr:cNvPr id="177" name="Picture 176" descr="https://d.adroll.com/cm/index/out">
          <a:extLst>
            <a:ext uri="{FF2B5EF4-FFF2-40B4-BE49-F238E27FC236}">
              <a16:creationId xmlns:a16="http://schemas.microsoft.com/office/drawing/2014/main" id="{5D5ACD2D-8CA8-4F8B-B9F2-F95F738A9CE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1724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9</xdr:row>
      <xdr:rowOff>0</xdr:rowOff>
    </xdr:from>
    <xdr:ext cx="9525" cy="9525"/>
    <xdr:pic>
      <xdr:nvPicPr>
        <xdr:cNvPr id="178" name="Picture 177" descr="https://d.adroll.com/cm/n/out">
          <a:extLst>
            <a:ext uri="{FF2B5EF4-FFF2-40B4-BE49-F238E27FC236}">
              <a16:creationId xmlns:a16="http://schemas.microsoft.com/office/drawing/2014/main" id="{31B2BEED-6B68-4729-A5A6-A8A71F8D023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1724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9</xdr:row>
      <xdr:rowOff>0</xdr:rowOff>
    </xdr:from>
    <xdr:ext cx="9525" cy="9525"/>
    <xdr:sp macro="" textlink="">
      <xdr:nvSpPr>
        <xdr:cNvPr id="179" name="AutoShape 37" descr="https://d.adroll.com/cm/pubmatic/out">
          <a:extLst>
            <a:ext uri="{FF2B5EF4-FFF2-40B4-BE49-F238E27FC236}">
              <a16:creationId xmlns:a16="http://schemas.microsoft.com/office/drawing/2014/main" id="{32D0BCE2-D6DD-44F3-AE64-C22F4C009A35}"/>
            </a:ext>
          </a:extLst>
        </xdr:cNvPr>
        <xdr:cNvSpPr>
          <a:spLocks noChangeAspect="1" noChangeArrowheads="1"/>
        </xdr:cNvSpPr>
      </xdr:nvSpPr>
      <xdr:spPr bwMode="auto">
        <a:xfrm>
          <a:off x="182851425" y="1724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9</xdr:row>
      <xdr:rowOff>0</xdr:rowOff>
    </xdr:from>
    <xdr:ext cx="9525" cy="9525"/>
    <xdr:sp macro="" textlink="">
      <xdr:nvSpPr>
        <xdr:cNvPr id="180" name="AutoShape 23" descr="https://d.adroll.com/cm/aol/out">
          <a:extLst>
            <a:ext uri="{FF2B5EF4-FFF2-40B4-BE49-F238E27FC236}">
              <a16:creationId xmlns:a16="http://schemas.microsoft.com/office/drawing/2014/main" id="{615DCBDC-CBAA-473C-A834-7EA4DE246B42}"/>
            </a:ext>
          </a:extLst>
        </xdr:cNvPr>
        <xdr:cNvSpPr>
          <a:spLocks noChangeAspect="1" noChangeArrowheads="1"/>
        </xdr:cNvSpPr>
      </xdr:nvSpPr>
      <xdr:spPr bwMode="auto">
        <a:xfrm>
          <a:off x="182794275" y="1724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9</xdr:row>
      <xdr:rowOff>0</xdr:rowOff>
    </xdr:from>
    <xdr:ext cx="9525" cy="9525"/>
    <xdr:pic>
      <xdr:nvPicPr>
        <xdr:cNvPr id="181" name="Picture 180" descr="https://d.adroll.com/cm/index/out">
          <a:extLst>
            <a:ext uri="{FF2B5EF4-FFF2-40B4-BE49-F238E27FC236}">
              <a16:creationId xmlns:a16="http://schemas.microsoft.com/office/drawing/2014/main" id="{38A1986A-08A3-4880-BBFE-97EB7A54BBA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1724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9</xdr:row>
      <xdr:rowOff>0</xdr:rowOff>
    </xdr:from>
    <xdr:ext cx="9525" cy="9525"/>
    <xdr:pic>
      <xdr:nvPicPr>
        <xdr:cNvPr id="182" name="Picture 181" descr="https://d.adroll.com/cm/n/out">
          <a:extLst>
            <a:ext uri="{FF2B5EF4-FFF2-40B4-BE49-F238E27FC236}">
              <a16:creationId xmlns:a16="http://schemas.microsoft.com/office/drawing/2014/main" id="{BB6B4D9C-820B-49A5-AF64-D8089B67453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1724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9</xdr:row>
      <xdr:rowOff>0</xdr:rowOff>
    </xdr:from>
    <xdr:ext cx="9525" cy="9525"/>
    <xdr:sp macro="" textlink="">
      <xdr:nvSpPr>
        <xdr:cNvPr id="183" name="AutoShape 26" descr="https://d.adroll.com/cm/pubmatic/out">
          <a:extLst>
            <a:ext uri="{FF2B5EF4-FFF2-40B4-BE49-F238E27FC236}">
              <a16:creationId xmlns:a16="http://schemas.microsoft.com/office/drawing/2014/main" id="{2C199F85-184B-41C3-BA50-80C928E920A0}"/>
            </a:ext>
          </a:extLst>
        </xdr:cNvPr>
        <xdr:cNvSpPr>
          <a:spLocks noChangeAspect="1" noChangeArrowheads="1"/>
        </xdr:cNvSpPr>
      </xdr:nvSpPr>
      <xdr:spPr bwMode="auto">
        <a:xfrm>
          <a:off x="182851425" y="1724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9</xdr:row>
      <xdr:rowOff>0</xdr:rowOff>
    </xdr:from>
    <xdr:ext cx="9525" cy="9525"/>
    <xdr:sp macro="" textlink="">
      <xdr:nvSpPr>
        <xdr:cNvPr id="184" name="AutoShape 34" descr="https://d.adroll.com/cm/aol/out">
          <a:extLst>
            <a:ext uri="{FF2B5EF4-FFF2-40B4-BE49-F238E27FC236}">
              <a16:creationId xmlns:a16="http://schemas.microsoft.com/office/drawing/2014/main" id="{88FCD834-3E66-4C8A-B4E6-672E218B47CE}"/>
            </a:ext>
          </a:extLst>
        </xdr:cNvPr>
        <xdr:cNvSpPr>
          <a:spLocks noChangeAspect="1" noChangeArrowheads="1"/>
        </xdr:cNvSpPr>
      </xdr:nvSpPr>
      <xdr:spPr bwMode="auto">
        <a:xfrm>
          <a:off x="182794275" y="1724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9</xdr:row>
      <xdr:rowOff>0</xdr:rowOff>
    </xdr:from>
    <xdr:ext cx="9525" cy="9525"/>
    <xdr:pic>
      <xdr:nvPicPr>
        <xdr:cNvPr id="185" name="Picture 184" descr="https://d.adroll.com/cm/index/out">
          <a:extLst>
            <a:ext uri="{FF2B5EF4-FFF2-40B4-BE49-F238E27FC236}">
              <a16:creationId xmlns:a16="http://schemas.microsoft.com/office/drawing/2014/main" id="{E4B30C9B-01BF-4915-8051-B5082F5AF82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1724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9</xdr:row>
      <xdr:rowOff>0</xdr:rowOff>
    </xdr:from>
    <xdr:ext cx="9525" cy="9525"/>
    <xdr:pic>
      <xdr:nvPicPr>
        <xdr:cNvPr id="186" name="Picture 185" descr="https://d.adroll.com/cm/n/out">
          <a:extLst>
            <a:ext uri="{FF2B5EF4-FFF2-40B4-BE49-F238E27FC236}">
              <a16:creationId xmlns:a16="http://schemas.microsoft.com/office/drawing/2014/main" id="{4BA218B4-A8A0-4047-8DB0-11920032436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1724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9</xdr:row>
      <xdr:rowOff>0</xdr:rowOff>
    </xdr:from>
    <xdr:ext cx="9525" cy="9525"/>
    <xdr:sp macro="" textlink="">
      <xdr:nvSpPr>
        <xdr:cNvPr id="187" name="AutoShape 37" descr="https://d.adroll.com/cm/pubmatic/out">
          <a:extLst>
            <a:ext uri="{FF2B5EF4-FFF2-40B4-BE49-F238E27FC236}">
              <a16:creationId xmlns:a16="http://schemas.microsoft.com/office/drawing/2014/main" id="{0B7D817D-8034-4D16-87BF-663322A4EF72}"/>
            </a:ext>
          </a:extLst>
        </xdr:cNvPr>
        <xdr:cNvSpPr>
          <a:spLocks noChangeAspect="1" noChangeArrowheads="1"/>
        </xdr:cNvSpPr>
      </xdr:nvSpPr>
      <xdr:spPr bwMode="auto">
        <a:xfrm>
          <a:off x="182851425" y="1724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10</xdr:row>
      <xdr:rowOff>0</xdr:rowOff>
    </xdr:from>
    <xdr:ext cx="9525" cy="9525"/>
    <xdr:sp macro="" textlink="">
      <xdr:nvSpPr>
        <xdr:cNvPr id="188" name="AutoShape 23" descr="https://d.adroll.com/cm/aol/out">
          <a:extLst>
            <a:ext uri="{FF2B5EF4-FFF2-40B4-BE49-F238E27FC236}">
              <a16:creationId xmlns:a16="http://schemas.microsoft.com/office/drawing/2014/main" id="{DEB15391-7157-449A-8071-F4781E13082C}"/>
            </a:ext>
          </a:extLst>
        </xdr:cNvPr>
        <xdr:cNvSpPr>
          <a:spLocks noChangeAspect="1" noChangeArrowheads="1"/>
        </xdr:cNvSpPr>
      </xdr:nvSpPr>
      <xdr:spPr bwMode="auto">
        <a:xfrm>
          <a:off x="182794275" y="1914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10</xdr:row>
      <xdr:rowOff>0</xdr:rowOff>
    </xdr:from>
    <xdr:ext cx="9525" cy="9525"/>
    <xdr:pic>
      <xdr:nvPicPr>
        <xdr:cNvPr id="189" name="Picture 188" descr="https://d.adroll.com/cm/index/out">
          <a:extLst>
            <a:ext uri="{FF2B5EF4-FFF2-40B4-BE49-F238E27FC236}">
              <a16:creationId xmlns:a16="http://schemas.microsoft.com/office/drawing/2014/main" id="{AC12DC35-AB46-4847-A18F-62934E13481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1914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10</xdr:row>
      <xdr:rowOff>0</xdr:rowOff>
    </xdr:from>
    <xdr:ext cx="9525" cy="9525"/>
    <xdr:pic>
      <xdr:nvPicPr>
        <xdr:cNvPr id="190" name="Picture 189" descr="https://d.adroll.com/cm/n/out">
          <a:extLst>
            <a:ext uri="{FF2B5EF4-FFF2-40B4-BE49-F238E27FC236}">
              <a16:creationId xmlns:a16="http://schemas.microsoft.com/office/drawing/2014/main" id="{69B16608-E89D-425F-A19D-FB719779747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1914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10</xdr:row>
      <xdr:rowOff>0</xdr:rowOff>
    </xdr:from>
    <xdr:ext cx="9525" cy="9525"/>
    <xdr:sp macro="" textlink="">
      <xdr:nvSpPr>
        <xdr:cNvPr id="191" name="AutoShape 26" descr="https://d.adroll.com/cm/pubmatic/out">
          <a:extLst>
            <a:ext uri="{FF2B5EF4-FFF2-40B4-BE49-F238E27FC236}">
              <a16:creationId xmlns:a16="http://schemas.microsoft.com/office/drawing/2014/main" id="{6C63460E-3AF5-432B-A4C0-EFC05AFF6C77}"/>
            </a:ext>
          </a:extLst>
        </xdr:cNvPr>
        <xdr:cNvSpPr>
          <a:spLocks noChangeAspect="1" noChangeArrowheads="1"/>
        </xdr:cNvSpPr>
      </xdr:nvSpPr>
      <xdr:spPr bwMode="auto">
        <a:xfrm>
          <a:off x="182851425" y="1914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10</xdr:row>
      <xdr:rowOff>0</xdr:rowOff>
    </xdr:from>
    <xdr:ext cx="9525" cy="9525"/>
    <xdr:sp macro="" textlink="">
      <xdr:nvSpPr>
        <xdr:cNvPr id="192" name="AutoShape 34" descr="https://d.adroll.com/cm/aol/out">
          <a:extLst>
            <a:ext uri="{FF2B5EF4-FFF2-40B4-BE49-F238E27FC236}">
              <a16:creationId xmlns:a16="http://schemas.microsoft.com/office/drawing/2014/main" id="{AD3D0C87-1CC3-4831-A971-106CD5F8F92A}"/>
            </a:ext>
          </a:extLst>
        </xdr:cNvPr>
        <xdr:cNvSpPr>
          <a:spLocks noChangeAspect="1" noChangeArrowheads="1"/>
        </xdr:cNvSpPr>
      </xdr:nvSpPr>
      <xdr:spPr bwMode="auto">
        <a:xfrm>
          <a:off x="182794275" y="1914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10</xdr:row>
      <xdr:rowOff>0</xdr:rowOff>
    </xdr:from>
    <xdr:ext cx="9525" cy="9525"/>
    <xdr:pic>
      <xdr:nvPicPr>
        <xdr:cNvPr id="193" name="Picture 192" descr="https://d.adroll.com/cm/index/out">
          <a:extLst>
            <a:ext uri="{FF2B5EF4-FFF2-40B4-BE49-F238E27FC236}">
              <a16:creationId xmlns:a16="http://schemas.microsoft.com/office/drawing/2014/main" id="{C691B9B3-5096-4113-9BB9-6A56704D292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1914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10</xdr:row>
      <xdr:rowOff>0</xdr:rowOff>
    </xdr:from>
    <xdr:ext cx="9525" cy="9525"/>
    <xdr:pic>
      <xdr:nvPicPr>
        <xdr:cNvPr id="194" name="Picture 193" descr="https://d.adroll.com/cm/n/out">
          <a:extLst>
            <a:ext uri="{FF2B5EF4-FFF2-40B4-BE49-F238E27FC236}">
              <a16:creationId xmlns:a16="http://schemas.microsoft.com/office/drawing/2014/main" id="{A49D2A92-0E66-4A60-BAFE-0F55EB0F9D6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1914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10</xdr:row>
      <xdr:rowOff>0</xdr:rowOff>
    </xdr:from>
    <xdr:ext cx="9525" cy="9525"/>
    <xdr:sp macro="" textlink="">
      <xdr:nvSpPr>
        <xdr:cNvPr id="195" name="AutoShape 37" descr="https://d.adroll.com/cm/pubmatic/out">
          <a:extLst>
            <a:ext uri="{FF2B5EF4-FFF2-40B4-BE49-F238E27FC236}">
              <a16:creationId xmlns:a16="http://schemas.microsoft.com/office/drawing/2014/main" id="{4359B863-DDCA-4C5C-9286-EBED68F6D2AA}"/>
            </a:ext>
          </a:extLst>
        </xdr:cNvPr>
        <xdr:cNvSpPr>
          <a:spLocks noChangeAspect="1" noChangeArrowheads="1"/>
        </xdr:cNvSpPr>
      </xdr:nvSpPr>
      <xdr:spPr bwMode="auto">
        <a:xfrm>
          <a:off x="182851425" y="1914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10</xdr:row>
      <xdr:rowOff>0</xdr:rowOff>
    </xdr:from>
    <xdr:ext cx="9525" cy="9525"/>
    <xdr:sp macro="" textlink="">
      <xdr:nvSpPr>
        <xdr:cNvPr id="196" name="AutoShape 23" descr="https://d.adroll.com/cm/aol/out">
          <a:extLst>
            <a:ext uri="{FF2B5EF4-FFF2-40B4-BE49-F238E27FC236}">
              <a16:creationId xmlns:a16="http://schemas.microsoft.com/office/drawing/2014/main" id="{629250C0-EA36-4224-9A1C-37D3F502EB62}"/>
            </a:ext>
          </a:extLst>
        </xdr:cNvPr>
        <xdr:cNvSpPr>
          <a:spLocks noChangeAspect="1" noChangeArrowheads="1"/>
        </xdr:cNvSpPr>
      </xdr:nvSpPr>
      <xdr:spPr bwMode="auto">
        <a:xfrm>
          <a:off x="182794275" y="1914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10</xdr:row>
      <xdr:rowOff>0</xdr:rowOff>
    </xdr:from>
    <xdr:ext cx="9525" cy="9525"/>
    <xdr:pic>
      <xdr:nvPicPr>
        <xdr:cNvPr id="197" name="Picture 196" descr="https://d.adroll.com/cm/index/out">
          <a:extLst>
            <a:ext uri="{FF2B5EF4-FFF2-40B4-BE49-F238E27FC236}">
              <a16:creationId xmlns:a16="http://schemas.microsoft.com/office/drawing/2014/main" id="{F8B0085E-FD0B-404D-964B-3CF4504A2B8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1914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10</xdr:row>
      <xdr:rowOff>0</xdr:rowOff>
    </xdr:from>
    <xdr:ext cx="9525" cy="9525"/>
    <xdr:pic>
      <xdr:nvPicPr>
        <xdr:cNvPr id="198" name="Picture 197" descr="https://d.adroll.com/cm/n/out">
          <a:extLst>
            <a:ext uri="{FF2B5EF4-FFF2-40B4-BE49-F238E27FC236}">
              <a16:creationId xmlns:a16="http://schemas.microsoft.com/office/drawing/2014/main" id="{9D9B45F8-4745-4F03-BAEC-79423FBE94D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1914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10</xdr:row>
      <xdr:rowOff>0</xdr:rowOff>
    </xdr:from>
    <xdr:ext cx="9525" cy="9525"/>
    <xdr:sp macro="" textlink="">
      <xdr:nvSpPr>
        <xdr:cNvPr id="199" name="AutoShape 26" descr="https://d.adroll.com/cm/pubmatic/out">
          <a:extLst>
            <a:ext uri="{FF2B5EF4-FFF2-40B4-BE49-F238E27FC236}">
              <a16:creationId xmlns:a16="http://schemas.microsoft.com/office/drawing/2014/main" id="{888188B9-0038-4AE3-8E39-1E5DAEF7D317}"/>
            </a:ext>
          </a:extLst>
        </xdr:cNvPr>
        <xdr:cNvSpPr>
          <a:spLocks noChangeAspect="1" noChangeArrowheads="1"/>
        </xdr:cNvSpPr>
      </xdr:nvSpPr>
      <xdr:spPr bwMode="auto">
        <a:xfrm>
          <a:off x="182851425" y="1914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10</xdr:row>
      <xdr:rowOff>0</xdr:rowOff>
    </xdr:from>
    <xdr:ext cx="9525" cy="9525"/>
    <xdr:sp macro="" textlink="">
      <xdr:nvSpPr>
        <xdr:cNvPr id="200" name="AutoShape 34" descr="https://d.adroll.com/cm/aol/out">
          <a:extLst>
            <a:ext uri="{FF2B5EF4-FFF2-40B4-BE49-F238E27FC236}">
              <a16:creationId xmlns:a16="http://schemas.microsoft.com/office/drawing/2014/main" id="{E8E2B147-564B-4E35-AB2D-2A80AAEC40C0}"/>
            </a:ext>
          </a:extLst>
        </xdr:cNvPr>
        <xdr:cNvSpPr>
          <a:spLocks noChangeAspect="1" noChangeArrowheads="1"/>
        </xdr:cNvSpPr>
      </xdr:nvSpPr>
      <xdr:spPr bwMode="auto">
        <a:xfrm>
          <a:off x="182794275" y="1914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10</xdr:row>
      <xdr:rowOff>0</xdr:rowOff>
    </xdr:from>
    <xdr:ext cx="9525" cy="9525"/>
    <xdr:pic>
      <xdr:nvPicPr>
        <xdr:cNvPr id="201" name="Picture 200" descr="https://d.adroll.com/cm/index/out">
          <a:extLst>
            <a:ext uri="{FF2B5EF4-FFF2-40B4-BE49-F238E27FC236}">
              <a16:creationId xmlns:a16="http://schemas.microsoft.com/office/drawing/2014/main" id="{FF3B1ACC-2CB1-4A0D-8F2E-889D5809F1A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1914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10</xdr:row>
      <xdr:rowOff>0</xdr:rowOff>
    </xdr:from>
    <xdr:ext cx="9525" cy="9525"/>
    <xdr:pic>
      <xdr:nvPicPr>
        <xdr:cNvPr id="202" name="Picture 201" descr="https://d.adroll.com/cm/n/out">
          <a:extLst>
            <a:ext uri="{FF2B5EF4-FFF2-40B4-BE49-F238E27FC236}">
              <a16:creationId xmlns:a16="http://schemas.microsoft.com/office/drawing/2014/main" id="{0580786E-2ABA-4B9F-B8DD-D3E0347BE6A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1914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10</xdr:row>
      <xdr:rowOff>0</xdr:rowOff>
    </xdr:from>
    <xdr:ext cx="9525" cy="9525"/>
    <xdr:sp macro="" textlink="">
      <xdr:nvSpPr>
        <xdr:cNvPr id="203" name="AutoShape 37" descr="https://d.adroll.com/cm/pubmatic/out">
          <a:extLst>
            <a:ext uri="{FF2B5EF4-FFF2-40B4-BE49-F238E27FC236}">
              <a16:creationId xmlns:a16="http://schemas.microsoft.com/office/drawing/2014/main" id="{ABC35F58-1AA6-4C63-8043-0A9BDD3E79A8}"/>
            </a:ext>
          </a:extLst>
        </xdr:cNvPr>
        <xdr:cNvSpPr>
          <a:spLocks noChangeAspect="1" noChangeArrowheads="1"/>
        </xdr:cNvSpPr>
      </xdr:nvSpPr>
      <xdr:spPr bwMode="auto">
        <a:xfrm>
          <a:off x="182851425" y="1914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11</xdr:row>
      <xdr:rowOff>0</xdr:rowOff>
    </xdr:from>
    <xdr:ext cx="9525" cy="9525"/>
    <xdr:sp macro="" textlink="">
      <xdr:nvSpPr>
        <xdr:cNvPr id="204" name="AutoShape 23" descr="https://d.adroll.com/cm/aol/out">
          <a:extLst>
            <a:ext uri="{FF2B5EF4-FFF2-40B4-BE49-F238E27FC236}">
              <a16:creationId xmlns:a16="http://schemas.microsoft.com/office/drawing/2014/main" id="{FDA96140-01BB-48D4-B30B-EABABBC25E9E}"/>
            </a:ext>
          </a:extLst>
        </xdr:cNvPr>
        <xdr:cNvSpPr>
          <a:spLocks noChangeAspect="1" noChangeArrowheads="1"/>
        </xdr:cNvSpPr>
      </xdr:nvSpPr>
      <xdr:spPr bwMode="auto">
        <a:xfrm>
          <a:off x="182794275" y="2105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11</xdr:row>
      <xdr:rowOff>0</xdr:rowOff>
    </xdr:from>
    <xdr:ext cx="9525" cy="9525"/>
    <xdr:pic>
      <xdr:nvPicPr>
        <xdr:cNvPr id="205" name="Picture 204" descr="https://d.adroll.com/cm/index/out">
          <a:extLst>
            <a:ext uri="{FF2B5EF4-FFF2-40B4-BE49-F238E27FC236}">
              <a16:creationId xmlns:a16="http://schemas.microsoft.com/office/drawing/2014/main" id="{6DE3309A-D374-453B-98F4-C792C6F3ECB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2105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11</xdr:row>
      <xdr:rowOff>0</xdr:rowOff>
    </xdr:from>
    <xdr:ext cx="9525" cy="9525"/>
    <xdr:pic>
      <xdr:nvPicPr>
        <xdr:cNvPr id="206" name="Picture 205" descr="https://d.adroll.com/cm/n/out">
          <a:extLst>
            <a:ext uri="{FF2B5EF4-FFF2-40B4-BE49-F238E27FC236}">
              <a16:creationId xmlns:a16="http://schemas.microsoft.com/office/drawing/2014/main" id="{CDFC6660-6754-4CF5-8223-BD166FD4494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2105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11</xdr:row>
      <xdr:rowOff>0</xdr:rowOff>
    </xdr:from>
    <xdr:ext cx="9525" cy="9525"/>
    <xdr:sp macro="" textlink="">
      <xdr:nvSpPr>
        <xdr:cNvPr id="207" name="AutoShape 26" descr="https://d.adroll.com/cm/pubmatic/out">
          <a:extLst>
            <a:ext uri="{FF2B5EF4-FFF2-40B4-BE49-F238E27FC236}">
              <a16:creationId xmlns:a16="http://schemas.microsoft.com/office/drawing/2014/main" id="{C1112C82-BF04-43AF-BB38-FFDCF1DAC0EA}"/>
            </a:ext>
          </a:extLst>
        </xdr:cNvPr>
        <xdr:cNvSpPr>
          <a:spLocks noChangeAspect="1" noChangeArrowheads="1"/>
        </xdr:cNvSpPr>
      </xdr:nvSpPr>
      <xdr:spPr bwMode="auto">
        <a:xfrm>
          <a:off x="182851425" y="2105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11</xdr:row>
      <xdr:rowOff>0</xdr:rowOff>
    </xdr:from>
    <xdr:ext cx="9525" cy="9525"/>
    <xdr:sp macro="" textlink="">
      <xdr:nvSpPr>
        <xdr:cNvPr id="208" name="AutoShape 34" descr="https://d.adroll.com/cm/aol/out">
          <a:extLst>
            <a:ext uri="{FF2B5EF4-FFF2-40B4-BE49-F238E27FC236}">
              <a16:creationId xmlns:a16="http://schemas.microsoft.com/office/drawing/2014/main" id="{49D63C22-99A8-463A-B6C7-56B0FA1304F1}"/>
            </a:ext>
          </a:extLst>
        </xdr:cNvPr>
        <xdr:cNvSpPr>
          <a:spLocks noChangeAspect="1" noChangeArrowheads="1"/>
        </xdr:cNvSpPr>
      </xdr:nvSpPr>
      <xdr:spPr bwMode="auto">
        <a:xfrm>
          <a:off x="182794275" y="2105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11</xdr:row>
      <xdr:rowOff>0</xdr:rowOff>
    </xdr:from>
    <xdr:ext cx="9525" cy="9525"/>
    <xdr:pic>
      <xdr:nvPicPr>
        <xdr:cNvPr id="209" name="Picture 208" descr="https://d.adroll.com/cm/index/out">
          <a:extLst>
            <a:ext uri="{FF2B5EF4-FFF2-40B4-BE49-F238E27FC236}">
              <a16:creationId xmlns:a16="http://schemas.microsoft.com/office/drawing/2014/main" id="{2E484BAA-00A1-4E2D-80DC-D6E7C8039EF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2105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11</xdr:row>
      <xdr:rowOff>0</xdr:rowOff>
    </xdr:from>
    <xdr:ext cx="9525" cy="9525"/>
    <xdr:pic>
      <xdr:nvPicPr>
        <xdr:cNvPr id="210" name="Picture 209" descr="https://d.adroll.com/cm/n/out">
          <a:extLst>
            <a:ext uri="{FF2B5EF4-FFF2-40B4-BE49-F238E27FC236}">
              <a16:creationId xmlns:a16="http://schemas.microsoft.com/office/drawing/2014/main" id="{A4EAD566-8B46-4623-B413-F93AE2CCCEF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2105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11</xdr:row>
      <xdr:rowOff>0</xdr:rowOff>
    </xdr:from>
    <xdr:ext cx="9525" cy="9525"/>
    <xdr:sp macro="" textlink="">
      <xdr:nvSpPr>
        <xdr:cNvPr id="211" name="AutoShape 37" descr="https://d.adroll.com/cm/pubmatic/out">
          <a:extLst>
            <a:ext uri="{FF2B5EF4-FFF2-40B4-BE49-F238E27FC236}">
              <a16:creationId xmlns:a16="http://schemas.microsoft.com/office/drawing/2014/main" id="{5E2FE13D-C50A-4E76-ACC2-BA46798485E0}"/>
            </a:ext>
          </a:extLst>
        </xdr:cNvPr>
        <xdr:cNvSpPr>
          <a:spLocks noChangeAspect="1" noChangeArrowheads="1"/>
        </xdr:cNvSpPr>
      </xdr:nvSpPr>
      <xdr:spPr bwMode="auto">
        <a:xfrm>
          <a:off x="182851425" y="2105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11</xdr:row>
      <xdr:rowOff>0</xdr:rowOff>
    </xdr:from>
    <xdr:ext cx="9525" cy="9525"/>
    <xdr:sp macro="" textlink="">
      <xdr:nvSpPr>
        <xdr:cNvPr id="212" name="AutoShape 23" descr="https://d.adroll.com/cm/aol/out">
          <a:extLst>
            <a:ext uri="{FF2B5EF4-FFF2-40B4-BE49-F238E27FC236}">
              <a16:creationId xmlns:a16="http://schemas.microsoft.com/office/drawing/2014/main" id="{1174AAD3-213E-42E7-9E6E-460581C89371}"/>
            </a:ext>
          </a:extLst>
        </xdr:cNvPr>
        <xdr:cNvSpPr>
          <a:spLocks noChangeAspect="1" noChangeArrowheads="1"/>
        </xdr:cNvSpPr>
      </xdr:nvSpPr>
      <xdr:spPr bwMode="auto">
        <a:xfrm>
          <a:off x="182794275" y="2105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11</xdr:row>
      <xdr:rowOff>0</xdr:rowOff>
    </xdr:from>
    <xdr:ext cx="9525" cy="9525"/>
    <xdr:pic>
      <xdr:nvPicPr>
        <xdr:cNvPr id="213" name="Picture 212" descr="https://d.adroll.com/cm/index/out">
          <a:extLst>
            <a:ext uri="{FF2B5EF4-FFF2-40B4-BE49-F238E27FC236}">
              <a16:creationId xmlns:a16="http://schemas.microsoft.com/office/drawing/2014/main" id="{1F6F8C74-E2A6-4B73-A889-6DBA1F50FCD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2105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11</xdr:row>
      <xdr:rowOff>0</xdr:rowOff>
    </xdr:from>
    <xdr:ext cx="9525" cy="9525"/>
    <xdr:pic>
      <xdr:nvPicPr>
        <xdr:cNvPr id="214" name="Picture 213" descr="https://d.adroll.com/cm/n/out">
          <a:extLst>
            <a:ext uri="{FF2B5EF4-FFF2-40B4-BE49-F238E27FC236}">
              <a16:creationId xmlns:a16="http://schemas.microsoft.com/office/drawing/2014/main" id="{B21741B0-9A88-45C8-915C-56E20A15E1D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2105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11</xdr:row>
      <xdr:rowOff>0</xdr:rowOff>
    </xdr:from>
    <xdr:ext cx="9525" cy="9525"/>
    <xdr:sp macro="" textlink="">
      <xdr:nvSpPr>
        <xdr:cNvPr id="215" name="AutoShape 26" descr="https://d.adroll.com/cm/pubmatic/out">
          <a:extLst>
            <a:ext uri="{FF2B5EF4-FFF2-40B4-BE49-F238E27FC236}">
              <a16:creationId xmlns:a16="http://schemas.microsoft.com/office/drawing/2014/main" id="{F3A5D03A-A701-4413-BB25-5102128A9136}"/>
            </a:ext>
          </a:extLst>
        </xdr:cNvPr>
        <xdr:cNvSpPr>
          <a:spLocks noChangeAspect="1" noChangeArrowheads="1"/>
        </xdr:cNvSpPr>
      </xdr:nvSpPr>
      <xdr:spPr bwMode="auto">
        <a:xfrm>
          <a:off x="182851425" y="2105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11</xdr:row>
      <xdr:rowOff>0</xdr:rowOff>
    </xdr:from>
    <xdr:ext cx="9525" cy="9525"/>
    <xdr:sp macro="" textlink="">
      <xdr:nvSpPr>
        <xdr:cNvPr id="216" name="AutoShape 34" descr="https://d.adroll.com/cm/aol/out">
          <a:extLst>
            <a:ext uri="{FF2B5EF4-FFF2-40B4-BE49-F238E27FC236}">
              <a16:creationId xmlns:a16="http://schemas.microsoft.com/office/drawing/2014/main" id="{536B135D-167B-4C43-96A2-4FDBF82F79B8}"/>
            </a:ext>
          </a:extLst>
        </xdr:cNvPr>
        <xdr:cNvSpPr>
          <a:spLocks noChangeAspect="1" noChangeArrowheads="1"/>
        </xdr:cNvSpPr>
      </xdr:nvSpPr>
      <xdr:spPr bwMode="auto">
        <a:xfrm>
          <a:off x="182794275" y="2105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11</xdr:row>
      <xdr:rowOff>0</xdr:rowOff>
    </xdr:from>
    <xdr:ext cx="9525" cy="9525"/>
    <xdr:pic>
      <xdr:nvPicPr>
        <xdr:cNvPr id="217" name="Picture 216" descr="https://d.adroll.com/cm/index/out">
          <a:extLst>
            <a:ext uri="{FF2B5EF4-FFF2-40B4-BE49-F238E27FC236}">
              <a16:creationId xmlns:a16="http://schemas.microsoft.com/office/drawing/2014/main" id="{17A03392-95F6-4BDA-8CB1-291198E0A52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2105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11</xdr:row>
      <xdr:rowOff>0</xdr:rowOff>
    </xdr:from>
    <xdr:ext cx="9525" cy="9525"/>
    <xdr:pic>
      <xdr:nvPicPr>
        <xdr:cNvPr id="218" name="Picture 217" descr="https://d.adroll.com/cm/n/out">
          <a:extLst>
            <a:ext uri="{FF2B5EF4-FFF2-40B4-BE49-F238E27FC236}">
              <a16:creationId xmlns:a16="http://schemas.microsoft.com/office/drawing/2014/main" id="{B4CC6891-4D43-40FB-BF05-4CD9BFC05C4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2105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11</xdr:row>
      <xdr:rowOff>0</xdr:rowOff>
    </xdr:from>
    <xdr:ext cx="9525" cy="9525"/>
    <xdr:sp macro="" textlink="">
      <xdr:nvSpPr>
        <xdr:cNvPr id="219" name="AutoShape 37" descr="https://d.adroll.com/cm/pubmatic/out">
          <a:extLst>
            <a:ext uri="{FF2B5EF4-FFF2-40B4-BE49-F238E27FC236}">
              <a16:creationId xmlns:a16="http://schemas.microsoft.com/office/drawing/2014/main" id="{7B6AD834-3C3A-492F-95E3-B9450B6491D4}"/>
            </a:ext>
          </a:extLst>
        </xdr:cNvPr>
        <xdr:cNvSpPr>
          <a:spLocks noChangeAspect="1" noChangeArrowheads="1"/>
        </xdr:cNvSpPr>
      </xdr:nvSpPr>
      <xdr:spPr bwMode="auto">
        <a:xfrm>
          <a:off x="182851425" y="2105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12</xdr:row>
      <xdr:rowOff>0</xdr:rowOff>
    </xdr:from>
    <xdr:ext cx="9525" cy="9525"/>
    <xdr:sp macro="" textlink="">
      <xdr:nvSpPr>
        <xdr:cNvPr id="220" name="AutoShape 23" descr="https://d.adroll.com/cm/aol/out">
          <a:extLst>
            <a:ext uri="{FF2B5EF4-FFF2-40B4-BE49-F238E27FC236}">
              <a16:creationId xmlns:a16="http://schemas.microsoft.com/office/drawing/2014/main" id="{E1125BD3-3CEC-4AD8-8810-95BFE73A2708}"/>
            </a:ext>
          </a:extLst>
        </xdr:cNvPr>
        <xdr:cNvSpPr>
          <a:spLocks noChangeAspect="1" noChangeArrowheads="1"/>
        </xdr:cNvSpPr>
      </xdr:nvSpPr>
      <xdr:spPr bwMode="auto">
        <a:xfrm>
          <a:off x="182794275" y="2295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12</xdr:row>
      <xdr:rowOff>0</xdr:rowOff>
    </xdr:from>
    <xdr:ext cx="9525" cy="9525"/>
    <xdr:pic>
      <xdr:nvPicPr>
        <xdr:cNvPr id="221" name="Picture 220" descr="https://d.adroll.com/cm/index/out">
          <a:extLst>
            <a:ext uri="{FF2B5EF4-FFF2-40B4-BE49-F238E27FC236}">
              <a16:creationId xmlns:a16="http://schemas.microsoft.com/office/drawing/2014/main" id="{FD90D5B3-0982-474A-AA98-A4A3DA242BD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2295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12</xdr:row>
      <xdr:rowOff>0</xdr:rowOff>
    </xdr:from>
    <xdr:ext cx="9525" cy="9525"/>
    <xdr:pic>
      <xdr:nvPicPr>
        <xdr:cNvPr id="222" name="Picture 221" descr="https://d.adroll.com/cm/n/out">
          <a:extLst>
            <a:ext uri="{FF2B5EF4-FFF2-40B4-BE49-F238E27FC236}">
              <a16:creationId xmlns:a16="http://schemas.microsoft.com/office/drawing/2014/main" id="{0E5B9E7F-62A2-410F-A5E0-46E9E1009CE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2295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12</xdr:row>
      <xdr:rowOff>0</xdr:rowOff>
    </xdr:from>
    <xdr:ext cx="9525" cy="9525"/>
    <xdr:sp macro="" textlink="">
      <xdr:nvSpPr>
        <xdr:cNvPr id="223" name="AutoShape 26" descr="https://d.adroll.com/cm/pubmatic/out">
          <a:extLst>
            <a:ext uri="{FF2B5EF4-FFF2-40B4-BE49-F238E27FC236}">
              <a16:creationId xmlns:a16="http://schemas.microsoft.com/office/drawing/2014/main" id="{9549B0A4-2BAA-4DF7-80F3-5C7D49E79817}"/>
            </a:ext>
          </a:extLst>
        </xdr:cNvPr>
        <xdr:cNvSpPr>
          <a:spLocks noChangeAspect="1" noChangeArrowheads="1"/>
        </xdr:cNvSpPr>
      </xdr:nvSpPr>
      <xdr:spPr bwMode="auto">
        <a:xfrm>
          <a:off x="182851425" y="2295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12</xdr:row>
      <xdr:rowOff>0</xdr:rowOff>
    </xdr:from>
    <xdr:ext cx="9525" cy="9525"/>
    <xdr:sp macro="" textlink="">
      <xdr:nvSpPr>
        <xdr:cNvPr id="224" name="AutoShape 34" descr="https://d.adroll.com/cm/aol/out">
          <a:extLst>
            <a:ext uri="{FF2B5EF4-FFF2-40B4-BE49-F238E27FC236}">
              <a16:creationId xmlns:a16="http://schemas.microsoft.com/office/drawing/2014/main" id="{D4B5FF88-E6EB-430C-8E7B-422B0B628F9E}"/>
            </a:ext>
          </a:extLst>
        </xdr:cNvPr>
        <xdr:cNvSpPr>
          <a:spLocks noChangeAspect="1" noChangeArrowheads="1"/>
        </xdr:cNvSpPr>
      </xdr:nvSpPr>
      <xdr:spPr bwMode="auto">
        <a:xfrm>
          <a:off x="182794275" y="2295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12</xdr:row>
      <xdr:rowOff>0</xdr:rowOff>
    </xdr:from>
    <xdr:ext cx="9525" cy="9525"/>
    <xdr:pic>
      <xdr:nvPicPr>
        <xdr:cNvPr id="225" name="Picture 224" descr="https://d.adroll.com/cm/index/out">
          <a:extLst>
            <a:ext uri="{FF2B5EF4-FFF2-40B4-BE49-F238E27FC236}">
              <a16:creationId xmlns:a16="http://schemas.microsoft.com/office/drawing/2014/main" id="{D2014E5D-336E-4B24-90FE-BAE8CDB731F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2295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12</xdr:row>
      <xdr:rowOff>0</xdr:rowOff>
    </xdr:from>
    <xdr:ext cx="9525" cy="9525"/>
    <xdr:pic>
      <xdr:nvPicPr>
        <xdr:cNvPr id="226" name="Picture 225" descr="https://d.adroll.com/cm/n/out">
          <a:extLst>
            <a:ext uri="{FF2B5EF4-FFF2-40B4-BE49-F238E27FC236}">
              <a16:creationId xmlns:a16="http://schemas.microsoft.com/office/drawing/2014/main" id="{E941F5F6-2F26-4329-A726-08F625CECD8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2295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12</xdr:row>
      <xdr:rowOff>0</xdr:rowOff>
    </xdr:from>
    <xdr:ext cx="9525" cy="9525"/>
    <xdr:sp macro="" textlink="">
      <xdr:nvSpPr>
        <xdr:cNvPr id="227" name="AutoShape 37" descr="https://d.adroll.com/cm/pubmatic/out">
          <a:extLst>
            <a:ext uri="{FF2B5EF4-FFF2-40B4-BE49-F238E27FC236}">
              <a16:creationId xmlns:a16="http://schemas.microsoft.com/office/drawing/2014/main" id="{FF4B2B67-A952-4227-AE3C-44BC5C47B210}"/>
            </a:ext>
          </a:extLst>
        </xdr:cNvPr>
        <xdr:cNvSpPr>
          <a:spLocks noChangeAspect="1" noChangeArrowheads="1"/>
        </xdr:cNvSpPr>
      </xdr:nvSpPr>
      <xdr:spPr bwMode="auto">
        <a:xfrm>
          <a:off x="182851425" y="2295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12</xdr:row>
      <xdr:rowOff>0</xdr:rowOff>
    </xdr:from>
    <xdr:ext cx="9525" cy="9525"/>
    <xdr:sp macro="" textlink="">
      <xdr:nvSpPr>
        <xdr:cNvPr id="228" name="AutoShape 23" descr="https://d.adroll.com/cm/aol/out">
          <a:extLst>
            <a:ext uri="{FF2B5EF4-FFF2-40B4-BE49-F238E27FC236}">
              <a16:creationId xmlns:a16="http://schemas.microsoft.com/office/drawing/2014/main" id="{A71349F4-0883-40E2-9F5E-F32F33D7336F}"/>
            </a:ext>
          </a:extLst>
        </xdr:cNvPr>
        <xdr:cNvSpPr>
          <a:spLocks noChangeAspect="1" noChangeArrowheads="1"/>
        </xdr:cNvSpPr>
      </xdr:nvSpPr>
      <xdr:spPr bwMode="auto">
        <a:xfrm>
          <a:off x="182794275" y="2295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12</xdr:row>
      <xdr:rowOff>0</xdr:rowOff>
    </xdr:from>
    <xdr:ext cx="9525" cy="9525"/>
    <xdr:pic>
      <xdr:nvPicPr>
        <xdr:cNvPr id="229" name="Picture 228" descr="https://d.adroll.com/cm/index/out">
          <a:extLst>
            <a:ext uri="{FF2B5EF4-FFF2-40B4-BE49-F238E27FC236}">
              <a16:creationId xmlns:a16="http://schemas.microsoft.com/office/drawing/2014/main" id="{CD357F0D-9052-41EF-8084-2B295792B5A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2295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12</xdr:row>
      <xdr:rowOff>0</xdr:rowOff>
    </xdr:from>
    <xdr:ext cx="9525" cy="9525"/>
    <xdr:pic>
      <xdr:nvPicPr>
        <xdr:cNvPr id="230" name="Picture 229" descr="https://d.adroll.com/cm/n/out">
          <a:extLst>
            <a:ext uri="{FF2B5EF4-FFF2-40B4-BE49-F238E27FC236}">
              <a16:creationId xmlns:a16="http://schemas.microsoft.com/office/drawing/2014/main" id="{E47B7D11-38D9-41A7-80D0-A4E53DCDD02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2295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12</xdr:row>
      <xdr:rowOff>0</xdr:rowOff>
    </xdr:from>
    <xdr:ext cx="9525" cy="9525"/>
    <xdr:sp macro="" textlink="">
      <xdr:nvSpPr>
        <xdr:cNvPr id="231" name="AutoShape 26" descr="https://d.adroll.com/cm/pubmatic/out">
          <a:extLst>
            <a:ext uri="{FF2B5EF4-FFF2-40B4-BE49-F238E27FC236}">
              <a16:creationId xmlns:a16="http://schemas.microsoft.com/office/drawing/2014/main" id="{5792F679-CD69-4DF7-ACBD-69DBA4765DA0}"/>
            </a:ext>
          </a:extLst>
        </xdr:cNvPr>
        <xdr:cNvSpPr>
          <a:spLocks noChangeAspect="1" noChangeArrowheads="1"/>
        </xdr:cNvSpPr>
      </xdr:nvSpPr>
      <xdr:spPr bwMode="auto">
        <a:xfrm>
          <a:off x="182851425" y="2295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12</xdr:row>
      <xdr:rowOff>0</xdr:rowOff>
    </xdr:from>
    <xdr:ext cx="9525" cy="9525"/>
    <xdr:sp macro="" textlink="">
      <xdr:nvSpPr>
        <xdr:cNvPr id="232" name="AutoShape 34" descr="https://d.adroll.com/cm/aol/out">
          <a:extLst>
            <a:ext uri="{FF2B5EF4-FFF2-40B4-BE49-F238E27FC236}">
              <a16:creationId xmlns:a16="http://schemas.microsoft.com/office/drawing/2014/main" id="{0F31D638-6D64-44A5-AA29-D675ECE2F0EF}"/>
            </a:ext>
          </a:extLst>
        </xdr:cNvPr>
        <xdr:cNvSpPr>
          <a:spLocks noChangeAspect="1" noChangeArrowheads="1"/>
        </xdr:cNvSpPr>
      </xdr:nvSpPr>
      <xdr:spPr bwMode="auto">
        <a:xfrm>
          <a:off x="182794275" y="2295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12</xdr:row>
      <xdr:rowOff>0</xdr:rowOff>
    </xdr:from>
    <xdr:ext cx="9525" cy="9525"/>
    <xdr:pic>
      <xdr:nvPicPr>
        <xdr:cNvPr id="233" name="Picture 232" descr="https://d.adroll.com/cm/index/out">
          <a:extLst>
            <a:ext uri="{FF2B5EF4-FFF2-40B4-BE49-F238E27FC236}">
              <a16:creationId xmlns:a16="http://schemas.microsoft.com/office/drawing/2014/main" id="{5B4FD81D-DC0E-497D-AE73-769EBEE1FE5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2295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12</xdr:row>
      <xdr:rowOff>0</xdr:rowOff>
    </xdr:from>
    <xdr:ext cx="9525" cy="9525"/>
    <xdr:pic>
      <xdr:nvPicPr>
        <xdr:cNvPr id="234" name="Picture 233" descr="https://d.adroll.com/cm/n/out">
          <a:extLst>
            <a:ext uri="{FF2B5EF4-FFF2-40B4-BE49-F238E27FC236}">
              <a16:creationId xmlns:a16="http://schemas.microsoft.com/office/drawing/2014/main" id="{7E1A5F16-EB43-4FF9-876B-409653279A3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2295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12</xdr:row>
      <xdr:rowOff>0</xdr:rowOff>
    </xdr:from>
    <xdr:ext cx="9525" cy="9525"/>
    <xdr:sp macro="" textlink="">
      <xdr:nvSpPr>
        <xdr:cNvPr id="235" name="AutoShape 37" descr="https://d.adroll.com/cm/pubmatic/out">
          <a:extLst>
            <a:ext uri="{FF2B5EF4-FFF2-40B4-BE49-F238E27FC236}">
              <a16:creationId xmlns:a16="http://schemas.microsoft.com/office/drawing/2014/main" id="{FF4C1D19-0B69-41CD-96D3-31458B813949}"/>
            </a:ext>
          </a:extLst>
        </xdr:cNvPr>
        <xdr:cNvSpPr>
          <a:spLocks noChangeAspect="1" noChangeArrowheads="1"/>
        </xdr:cNvSpPr>
      </xdr:nvSpPr>
      <xdr:spPr bwMode="auto">
        <a:xfrm>
          <a:off x="182851425" y="2295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13</xdr:row>
      <xdr:rowOff>0</xdr:rowOff>
    </xdr:from>
    <xdr:ext cx="9525" cy="9525"/>
    <xdr:sp macro="" textlink="">
      <xdr:nvSpPr>
        <xdr:cNvPr id="236" name="AutoShape 23" descr="https://d.adroll.com/cm/aol/out">
          <a:extLst>
            <a:ext uri="{FF2B5EF4-FFF2-40B4-BE49-F238E27FC236}">
              <a16:creationId xmlns:a16="http://schemas.microsoft.com/office/drawing/2014/main" id="{0D65422B-1674-479B-BC38-3CB35FB906C6}"/>
            </a:ext>
          </a:extLst>
        </xdr:cNvPr>
        <xdr:cNvSpPr>
          <a:spLocks noChangeAspect="1" noChangeArrowheads="1"/>
        </xdr:cNvSpPr>
      </xdr:nvSpPr>
      <xdr:spPr bwMode="auto">
        <a:xfrm>
          <a:off x="182794275" y="2486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13</xdr:row>
      <xdr:rowOff>0</xdr:rowOff>
    </xdr:from>
    <xdr:ext cx="9525" cy="9525"/>
    <xdr:pic>
      <xdr:nvPicPr>
        <xdr:cNvPr id="237" name="Picture 236" descr="https://d.adroll.com/cm/index/out">
          <a:extLst>
            <a:ext uri="{FF2B5EF4-FFF2-40B4-BE49-F238E27FC236}">
              <a16:creationId xmlns:a16="http://schemas.microsoft.com/office/drawing/2014/main" id="{9D62AE7A-7A18-4A8A-81CA-EDE9197264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2486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13</xdr:row>
      <xdr:rowOff>0</xdr:rowOff>
    </xdr:from>
    <xdr:ext cx="9525" cy="9525"/>
    <xdr:pic>
      <xdr:nvPicPr>
        <xdr:cNvPr id="238" name="Picture 237" descr="https://d.adroll.com/cm/n/out">
          <a:extLst>
            <a:ext uri="{FF2B5EF4-FFF2-40B4-BE49-F238E27FC236}">
              <a16:creationId xmlns:a16="http://schemas.microsoft.com/office/drawing/2014/main" id="{B4D5FB2F-C895-4048-9C02-DC88B931E72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2486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13</xdr:row>
      <xdr:rowOff>0</xdr:rowOff>
    </xdr:from>
    <xdr:ext cx="9525" cy="9525"/>
    <xdr:sp macro="" textlink="">
      <xdr:nvSpPr>
        <xdr:cNvPr id="239" name="AutoShape 26" descr="https://d.adroll.com/cm/pubmatic/out">
          <a:extLst>
            <a:ext uri="{FF2B5EF4-FFF2-40B4-BE49-F238E27FC236}">
              <a16:creationId xmlns:a16="http://schemas.microsoft.com/office/drawing/2014/main" id="{9684393D-44A1-4A08-AE1D-679AB67F20C4}"/>
            </a:ext>
          </a:extLst>
        </xdr:cNvPr>
        <xdr:cNvSpPr>
          <a:spLocks noChangeAspect="1" noChangeArrowheads="1"/>
        </xdr:cNvSpPr>
      </xdr:nvSpPr>
      <xdr:spPr bwMode="auto">
        <a:xfrm>
          <a:off x="182851425" y="2486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13</xdr:row>
      <xdr:rowOff>0</xdr:rowOff>
    </xdr:from>
    <xdr:ext cx="9525" cy="9525"/>
    <xdr:sp macro="" textlink="">
      <xdr:nvSpPr>
        <xdr:cNvPr id="240" name="AutoShape 34" descr="https://d.adroll.com/cm/aol/out">
          <a:extLst>
            <a:ext uri="{FF2B5EF4-FFF2-40B4-BE49-F238E27FC236}">
              <a16:creationId xmlns:a16="http://schemas.microsoft.com/office/drawing/2014/main" id="{E4B88100-B107-4385-9CFE-1839C1B61106}"/>
            </a:ext>
          </a:extLst>
        </xdr:cNvPr>
        <xdr:cNvSpPr>
          <a:spLocks noChangeAspect="1" noChangeArrowheads="1"/>
        </xdr:cNvSpPr>
      </xdr:nvSpPr>
      <xdr:spPr bwMode="auto">
        <a:xfrm>
          <a:off x="182794275" y="2486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13</xdr:row>
      <xdr:rowOff>0</xdr:rowOff>
    </xdr:from>
    <xdr:ext cx="9525" cy="9525"/>
    <xdr:pic>
      <xdr:nvPicPr>
        <xdr:cNvPr id="241" name="Picture 240" descr="https://d.adroll.com/cm/index/out">
          <a:extLst>
            <a:ext uri="{FF2B5EF4-FFF2-40B4-BE49-F238E27FC236}">
              <a16:creationId xmlns:a16="http://schemas.microsoft.com/office/drawing/2014/main" id="{3077D69D-FB1D-40AD-A82A-652F9144B3B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2486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13</xdr:row>
      <xdr:rowOff>0</xdr:rowOff>
    </xdr:from>
    <xdr:ext cx="9525" cy="9525"/>
    <xdr:pic>
      <xdr:nvPicPr>
        <xdr:cNvPr id="242" name="Picture 241" descr="https://d.adroll.com/cm/n/out">
          <a:extLst>
            <a:ext uri="{FF2B5EF4-FFF2-40B4-BE49-F238E27FC236}">
              <a16:creationId xmlns:a16="http://schemas.microsoft.com/office/drawing/2014/main" id="{878A7A29-06AD-4FC8-A5F7-CC3F5E3A009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2486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13</xdr:row>
      <xdr:rowOff>0</xdr:rowOff>
    </xdr:from>
    <xdr:ext cx="9525" cy="9525"/>
    <xdr:sp macro="" textlink="">
      <xdr:nvSpPr>
        <xdr:cNvPr id="243" name="AutoShape 37" descr="https://d.adroll.com/cm/pubmatic/out">
          <a:extLst>
            <a:ext uri="{FF2B5EF4-FFF2-40B4-BE49-F238E27FC236}">
              <a16:creationId xmlns:a16="http://schemas.microsoft.com/office/drawing/2014/main" id="{A4825DCD-3339-4B14-A101-7A16753D1C43}"/>
            </a:ext>
          </a:extLst>
        </xdr:cNvPr>
        <xdr:cNvSpPr>
          <a:spLocks noChangeAspect="1" noChangeArrowheads="1"/>
        </xdr:cNvSpPr>
      </xdr:nvSpPr>
      <xdr:spPr bwMode="auto">
        <a:xfrm>
          <a:off x="182851425" y="2486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13</xdr:row>
      <xdr:rowOff>0</xdr:rowOff>
    </xdr:from>
    <xdr:ext cx="9525" cy="9525"/>
    <xdr:sp macro="" textlink="">
      <xdr:nvSpPr>
        <xdr:cNvPr id="244" name="AutoShape 23" descr="https://d.adroll.com/cm/aol/out">
          <a:extLst>
            <a:ext uri="{FF2B5EF4-FFF2-40B4-BE49-F238E27FC236}">
              <a16:creationId xmlns:a16="http://schemas.microsoft.com/office/drawing/2014/main" id="{01036499-590F-4A64-935B-85ECA4CDBB0F}"/>
            </a:ext>
          </a:extLst>
        </xdr:cNvPr>
        <xdr:cNvSpPr>
          <a:spLocks noChangeAspect="1" noChangeArrowheads="1"/>
        </xdr:cNvSpPr>
      </xdr:nvSpPr>
      <xdr:spPr bwMode="auto">
        <a:xfrm>
          <a:off x="182794275" y="2486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13</xdr:row>
      <xdr:rowOff>0</xdr:rowOff>
    </xdr:from>
    <xdr:ext cx="9525" cy="9525"/>
    <xdr:pic>
      <xdr:nvPicPr>
        <xdr:cNvPr id="245" name="Picture 244" descr="https://d.adroll.com/cm/index/out">
          <a:extLst>
            <a:ext uri="{FF2B5EF4-FFF2-40B4-BE49-F238E27FC236}">
              <a16:creationId xmlns:a16="http://schemas.microsoft.com/office/drawing/2014/main" id="{4D409B49-1512-4763-97B6-BF9A2682841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2486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13</xdr:row>
      <xdr:rowOff>0</xdr:rowOff>
    </xdr:from>
    <xdr:ext cx="9525" cy="9525"/>
    <xdr:pic>
      <xdr:nvPicPr>
        <xdr:cNvPr id="246" name="Picture 245" descr="https://d.adroll.com/cm/n/out">
          <a:extLst>
            <a:ext uri="{FF2B5EF4-FFF2-40B4-BE49-F238E27FC236}">
              <a16:creationId xmlns:a16="http://schemas.microsoft.com/office/drawing/2014/main" id="{E463EDB4-ACF1-4201-881C-CE01205B19B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2486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13</xdr:row>
      <xdr:rowOff>0</xdr:rowOff>
    </xdr:from>
    <xdr:ext cx="9525" cy="9525"/>
    <xdr:sp macro="" textlink="">
      <xdr:nvSpPr>
        <xdr:cNvPr id="247" name="AutoShape 26" descr="https://d.adroll.com/cm/pubmatic/out">
          <a:extLst>
            <a:ext uri="{FF2B5EF4-FFF2-40B4-BE49-F238E27FC236}">
              <a16:creationId xmlns:a16="http://schemas.microsoft.com/office/drawing/2014/main" id="{E77B0A9C-D056-423A-AA06-C6009AC6CF6E}"/>
            </a:ext>
          </a:extLst>
        </xdr:cNvPr>
        <xdr:cNvSpPr>
          <a:spLocks noChangeAspect="1" noChangeArrowheads="1"/>
        </xdr:cNvSpPr>
      </xdr:nvSpPr>
      <xdr:spPr bwMode="auto">
        <a:xfrm>
          <a:off x="182851425" y="2486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13</xdr:row>
      <xdr:rowOff>0</xdr:rowOff>
    </xdr:from>
    <xdr:ext cx="9525" cy="9525"/>
    <xdr:sp macro="" textlink="">
      <xdr:nvSpPr>
        <xdr:cNvPr id="248" name="AutoShape 34" descr="https://d.adroll.com/cm/aol/out">
          <a:extLst>
            <a:ext uri="{FF2B5EF4-FFF2-40B4-BE49-F238E27FC236}">
              <a16:creationId xmlns:a16="http://schemas.microsoft.com/office/drawing/2014/main" id="{8C33F740-F2C7-4A17-B038-2B70795D5F5D}"/>
            </a:ext>
          </a:extLst>
        </xdr:cNvPr>
        <xdr:cNvSpPr>
          <a:spLocks noChangeAspect="1" noChangeArrowheads="1"/>
        </xdr:cNvSpPr>
      </xdr:nvSpPr>
      <xdr:spPr bwMode="auto">
        <a:xfrm>
          <a:off x="182794275" y="2486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13</xdr:row>
      <xdr:rowOff>0</xdr:rowOff>
    </xdr:from>
    <xdr:ext cx="9525" cy="9525"/>
    <xdr:pic>
      <xdr:nvPicPr>
        <xdr:cNvPr id="249" name="Picture 248" descr="https://d.adroll.com/cm/index/out">
          <a:extLst>
            <a:ext uri="{FF2B5EF4-FFF2-40B4-BE49-F238E27FC236}">
              <a16:creationId xmlns:a16="http://schemas.microsoft.com/office/drawing/2014/main" id="{BF2968F5-FFEA-4FB5-AB5D-27A7B8E8D37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2486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13</xdr:row>
      <xdr:rowOff>0</xdr:rowOff>
    </xdr:from>
    <xdr:ext cx="9525" cy="9525"/>
    <xdr:pic>
      <xdr:nvPicPr>
        <xdr:cNvPr id="250" name="Picture 249" descr="https://d.adroll.com/cm/n/out">
          <a:extLst>
            <a:ext uri="{FF2B5EF4-FFF2-40B4-BE49-F238E27FC236}">
              <a16:creationId xmlns:a16="http://schemas.microsoft.com/office/drawing/2014/main" id="{CD57A643-F2EE-4E62-8048-ADA65CD357D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2486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13</xdr:row>
      <xdr:rowOff>0</xdr:rowOff>
    </xdr:from>
    <xdr:ext cx="9525" cy="9525"/>
    <xdr:sp macro="" textlink="">
      <xdr:nvSpPr>
        <xdr:cNvPr id="251" name="AutoShape 37" descr="https://d.adroll.com/cm/pubmatic/out">
          <a:extLst>
            <a:ext uri="{FF2B5EF4-FFF2-40B4-BE49-F238E27FC236}">
              <a16:creationId xmlns:a16="http://schemas.microsoft.com/office/drawing/2014/main" id="{2B89BC16-B857-482F-9AAA-78FE06C39038}"/>
            </a:ext>
          </a:extLst>
        </xdr:cNvPr>
        <xdr:cNvSpPr>
          <a:spLocks noChangeAspect="1" noChangeArrowheads="1"/>
        </xdr:cNvSpPr>
      </xdr:nvSpPr>
      <xdr:spPr bwMode="auto">
        <a:xfrm>
          <a:off x="182851425" y="2486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14</xdr:row>
      <xdr:rowOff>0</xdr:rowOff>
    </xdr:from>
    <xdr:ext cx="9525" cy="9525"/>
    <xdr:sp macro="" textlink="">
      <xdr:nvSpPr>
        <xdr:cNvPr id="252" name="AutoShape 23" descr="https://d.adroll.com/cm/aol/out">
          <a:extLst>
            <a:ext uri="{FF2B5EF4-FFF2-40B4-BE49-F238E27FC236}">
              <a16:creationId xmlns:a16="http://schemas.microsoft.com/office/drawing/2014/main" id="{18E2770A-1221-46D3-93C6-81E96B9A00A8}"/>
            </a:ext>
          </a:extLst>
        </xdr:cNvPr>
        <xdr:cNvSpPr>
          <a:spLocks noChangeAspect="1" noChangeArrowheads="1"/>
        </xdr:cNvSpPr>
      </xdr:nvSpPr>
      <xdr:spPr bwMode="auto">
        <a:xfrm>
          <a:off x="182794275" y="2695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14</xdr:row>
      <xdr:rowOff>0</xdr:rowOff>
    </xdr:from>
    <xdr:ext cx="9525" cy="9525"/>
    <xdr:pic>
      <xdr:nvPicPr>
        <xdr:cNvPr id="253" name="Picture 252" descr="https://d.adroll.com/cm/index/out">
          <a:extLst>
            <a:ext uri="{FF2B5EF4-FFF2-40B4-BE49-F238E27FC236}">
              <a16:creationId xmlns:a16="http://schemas.microsoft.com/office/drawing/2014/main" id="{DE311809-8489-48F1-9C52-04D3AAA0EAB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2695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14</xdr:row>
      <xdr:rowOff>0</xdr:rowOff>
    </xdr:from>
    <xdr:ext cx="9525" cy="9525"/>
    <xdr:pic>
      <xdr:nvPicPr>
        <xdr:cNvPr id="254" name="Picture 253" descr="https://d.adroll.com/cm/n/out">
          <a:extLst>
            <a:ext uri="{FF2B5EF4-FFF2-40B4-BE49-F238E27FC236}">
              <a16:creationId xmlns:a16="http://schemas.microsoft.com/office/drawing/2014/main" id="{24C54550-52DE-4599-BEE6-5769AAA7BC2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2695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14</xdr:row>
      <xdr:rowOff>0</xdr:rowOff>
    </xdr:from>
    <xdr:ext cx="9525" cy="9525"/>
    <xdr:sp macro="" textlink="">
      <xdr:nvSpPr>
        <xdr:cNvPr id="255" name="AutoShape 26" descr="https://d.adroll.com/cm/pubmatic/out">
          <a:extLst>
            <a:ext uri="{FF2B5EF4-FFF2-40B4-BE49-F238E27FC236}">
              <a16:creationId xmlns:a16="http://schemas.microsoft.com/office/drawing/2014/main" id="{788A060A-C66D-4E5C-B90F-53F46CACC455}"/>
            </a:ext>
          </a:extLst>
        </xdr:cNvPr>
        <xdr:cNvSpPr>
          <a:spLocks noChangeAspect="1" noChangeArrowheads="1"/>
        </xdr:cNvSpPr>
      </xdr:nvSpPr>
      <xdr:spPr bwMode="auto">
        <a:xfrm>
          <a:off x="182851425" y="2695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14</xdr:row>
      <xdr:rowOff>0</xdr:rowOff>
    </xdr:from>
    <xdr:ext cx="9525" cy="9525"/>
    <xdr:sp macro="" textlink="">
      <xdr:nvSpPr>
        <xdr:cNvPr id="256" name="AutoShape 34" descr="https://d.adroll.com/cm/aol/out">
          <a:extLst>
            <a:ext uri="{FF2B5EF4-FFF2-40B4-BE49-F238E27FC236}">
              <a16:creationId xmlns:a16="http://schemas.microsoft.com/office/drawing/2014/main" id="{151D456B-009A-42C8-A783-147822B39D3B}"/>
            </a:ext>
          </a:extLst>
        </xdr:cNvPr>
        <xdr:cNvSpPr>
          <a:spLocks noChangeAspect="1" noChangeArrowheads="1"/>
        </xdr:cNvSpPr>
      </xdr:nvSpPr>
      <xdr:spPr bwMode="auto">
        <a:xfrm>
          <a:off x="182794275" y="2695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14</xdr:row>
      <xdr:rowOff>0</xdr:rowOff>
    </xdr:from>
    <xdr:ext cx="9525" cy="9525"/>
    <xdr:pic>
      <xdr:nvPicPr>
        <xdr:cNvPr id="257" name="Picture 256" descr="https://d.adroll.com/cm/index/out">
          <a:extLst>
            <a:ext uri="{FF2B5EF4-FFF2-40B4-BE49-F238E27FC236}">
              <a16:creationId xmlns:a16="http://schemas.microsoft.com/office/drawing/2014/main" id="{A3FEA532-46AD-4EE4-9149-9818B2CDC2E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2695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14</xdr:row>
      <xdr:rowOff>0</xdr:rowOff>
    </xdr:from>
    <xdr:ext cx="9525" cy="9525"/>
    <xdr:pic>
      <xdr:nvPicPr>
        <xdr:cNvPr id="258" name="Picture 257" descr="https://d.adroll.com/cm/n/out">
          <a:extLst>
            <a:ext uri="{FF2B5EF4-FFF2-40B4-BE49-F238E27FC236}">
              <a16:creationId xmlns:a16="http://schemas.microsoft.com/office/drawing/2014/main" id="{60DCC9C5-A26B-4882-817C-D7740E05742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2695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14</xdr:row>
      <xdr:rowOff>0</xdr:rowOff>
    </xdr:from>
    <xdr:ext cx="9525" cy="9525"/>
    <xdr:sp macro="" textlink="">
      <xdr:nvSpPr>
        <xdr:cNvPr id="259" name="AutoShape 37" descr="https://d.adroll.com/cm/pubmatic/out">
          <a:extLst>
            <a:ext uri="{FF2B5EF4-FFF2-40B4-BE49-F238E27FC236}">
              <a16:creationId xmlns:a16="http://schemas.microsoft.com/office/drawing/2014/main" id="{BAC1ABEB-FA8E-40B1-B42D-D85ECC6A4537}"/>
            </a:ext>
          </a:extLst>
        </xdr:cNvPr>
        <xdr:cNvSpPr>
          <a:spLocks noChangeAspect="1" noChangeArrowheads="1"/>
        </xdr:cNvSpPr>
      </xdr:nvSpPr>
      <xdr:spPr bwMode="auto">
        <a:xfrm>
          <a:off x="182851425" y="2695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14</xdr:row>
      <xdr:rowOff>0</xdr:rowOff>
    </xdr:from>
    <xdr:ext cx="9525" cy="9525"/>
    <xdr:sp macro="" textlink="">
      <xdr:nvSpPr>
        <xdr:cNvPr id="260" name="AutoShape 23" descr="https://d.adroll.com/cm/aol/out">
          <a:extLst>
            <a:ext uri="{FF2B5EF4-FFF2-40B4-BE49-F238E27FC236}">
              <a16:creationId xmlns:a16="http://schemas.microsoft.com/office/drawing/2014/main" id="{622EB1A9-D75C-459C-B952-0B615EFE91CB}"/>
            </a:ext>
          </a:extLst>
        </xdr:cNvPr>
        <xdr:cNvSpPr>
          <a:spLocks noChangeAspect="1" noChangeArrowheads="1"/>
        </xdr:cNvSpPr>
      </xdr:nvSpPr>
      <xdr:spPr bwMode="auto">
        <a:xfrm>
          <a:off x="182794275" y="2695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14</xdr:row>
      <xdr:rowOff>0</xdr:rowOff>
    </xdr:from>
    <xdr:ext cx="9525" cy="9525"/>
    <xdr:pic>
      <xdr:nvPicPr>
        <xdr:cNvPr id="261" name="Picture 260" descr="https://d.adroll.com/cm/index/out">
          <a:extLst>
            <a:ext uri="{FF2B5EF4-FFF2-40B4-BE49-F238E27FC236}">
              <a16:creationId xmlns:a16="http://schemas.microsoft.com/office/drawing/2014/main" id="{9B906693-EA21-4060-9EF8-AB4074B389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2695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14</xdr:row>
      <xdr:rowOff>0</xdr:rowOff>
    </xdr:from>
    <xdr:ext cx="9525" cy="9525"/>
    <xdr:pic>
      <xdr:nvPicPr>
        <xdr:cNvPr id="262" name="Picture 261" descr="https://d.adroll.com/cm/n/out">
          <a:extLst>
            <a:ext uri="{FF2B5EF4-FFF2-40B4-BE49-F238E27FC236}">
              <a16:creationId xmlns:a16="http://schemas.microsoft.com/office/drawing/2014/main" id="{F1BAB52E-3FF7-4CD7-88C6-69726A1F5CB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2695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14</xdr:row>
      <xdr:rowOff>0</xdr:rowOff>
    </xdr:from>
    <xdr:ext cx="9525" cy="9525"/>
    <xdr:sp macro="" textlink="">
      <xdr:nvSpPr>
        <xdr:cNvPr id="263" name="AutoShape 26" descr="https://d.adroll.com/cm/pubmatic/out">
          <a:extLst>
            <a:ext uri="{FF2B5EF4-FFF2-40B4-BE49-F238E27FC236}">
              <a16:creationId xmlns:a16="http://schemas.microsoft.com/office/drawing/2014/main" id="{C514F545-73DB-434B-8415-3A224DAD326E}"/>
            </a:ext>
          </a:extLst>
        </xdr:cNvPr>
        <xdr:cNvSpPr>
          <a:spLocks noChangeAspect="1" noChangeArrowheads="1"/>
        </xdr:cNvSpPr>
      </xdr:nvSpPr>
      <xdr:spPr bwMode="auto">
        <a:xfrm>
          <a:off x="182851425" y="2695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14</xdr:row>
      <xdr:rowOff>0</xdr:rowOff>
    </xdr:from>
    <xdr:ext cx="9525" cy="9525"/>
    <xdr:sp macro="" textlink="">
      <xdr:nvSpPr>
        <xdr:cNvPr id="264" name="AutoShape 34" descr="https://d.adroll.com/cm/aol/out">
          <a:extLst>
            <a:ext uri="{FF2B5EF4-FFF2-40B4-BE49-F238E27FC236}">
              <a16:creationId xmlns:a16="http://schemas.microsoft.com/office/drawing/2014/main" id="{5E1A2434-5576-455D-821E-F8A1319610EB}"/>
            </a:ext>
          </a:extLst>
        </xdr:cNvPr>
        <xdr:cNvSpPr>
          <a:spLocks noChangeAspect="1" noChangeArrowheads="1"/>
        </xdr:cNvSpPr>
      </xdr:nvSpPr>
      <xdr:spPr bwMode="auto">
        <a:xfrm>
          <a:off x="182794275" y="2695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14</xdr:row>
      <xdr:rowOff>0</xdr:rowOff>
    </xdr:from>
    <xdr:ext cx="9525" cy="9525"/>
    <xdr:pic>
      <xdr:nvPicPr>
        <xdr:cNvPr id="265" name="Picture 264" descr="https://d.adroll.com/cm/index/out">
          <a:extLst>
            <a:ext uri="{FF2B5EF4-FFF2-40B4-BE49-F238E27FC236}">
              <a16:creationId xmlns:a16="http://schemas.microsoft.com/office/drawing/2014/main" id="{0C115F18-E0C3-48CD-B354-8CAAEA35A2E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2695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14</xdr:row>
      <xdr:rowOff>0</xdr:rowOff>
    </xdr:from>
    <xdr:ext cx="9525" cy="9525"/>
    <xdr:pic>
      <xdr:nvPicPr>
        <xdr:cNvPr id="266" name="Picture 265" descr="https://d.adroll.com/cm/n/out">
          <a:extLst>
            <a:ext uri="{FF2B5EF4-FFF2-40B4-BE49-F238E27FC236}">
              <a16:creationId xmlns:a16="http://schemas.microsoft.com/office/drawing/2014/main" id="{64E02FEA-593C-4BDC-92B1-F52E11F7FA6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2695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14</xdr:row>
      <xdr:rowOff>0</xdr:rowOff>
    </xdr:from>
    <xdr:ext cx="9525" cy="9525"/>
    <xdr:sp macro="" textlink="">
      <xdr:nvSpPr>
        <xdr:cNvPr id="267" name="AutoShape 37" descr="https://d.adroll.com/cm/pubmatic/out">
          <a:extLst>
            <a:ext uri="{FF2B5EF4-FFF2-40B4-BE49-F238E27FC236}">
              <a16:creationId xmlns:a16="http://schemas.microsoft.com/office/drawing/2014/main" id="{BD503E91-9C14-4C49-898D-A9C37D4B91DE}"/>
            </a:ext>
          </a:extLst>
        </xdr:cNvPr>
        <xdr:cNvSpPr>
          <a:spLocks noChangeAspect="1" noChangeArrowheads="1"/>
        </xdr:cNvSpPr>
      </xdr:nvSpPr>
      <xdr:spPr bwMode="auto">
        <a:xfrm>
          <a:off x="182851425" y="2695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15</xdr:row>
      <xdr:rowOff>0</xdr:rowOff>
    </xdr:from>
    <xdr:ext cx="9525" cy="9525"/>
    <xdr:sp macro="" textlink="">
      <xdr:nvSpPr>
        <xdr:cNvPr id="268" name="AutoShape 23" descr="https://d.adroll.com/cm/aol/out">
          <a:extLst>
            <a:ext uri="{FF2B5EF4-FFF2-40B4-BE49-F238E27FC236}">
              <a16:creationId xmlns:a16="http://schemas.microsoft.com/office/drawing/2014/main" id="{6974EE62-663D-4875-889F-336C4CC49C74}"/>
            </a:ext>
          </a:extLst>
        </xdr:cNvPr>
        <xdr:cNvSpPr>
          <a:spLocks noChangeAspect="1" noChangeArrowheads="1"/>
        </xdr:cNvSpPr>
      </xdr:nvSpPr>
      <xdr:spPr bwMode="auto">
        <a:xfrm>
          <a:off x="182794275" y="2886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15</xdr:row>
      <xdr:rowOff>0</xdr:rowOff>
    </xdr:from>
    <xdr:ext cx="9525" cy="9525"/>
    <xdr:pic>
      <xdr:nvPicPr>
        <xdr:cNvPr id="269" name="Picture 268" descr="https://d.adroll.com/cm/index/out">
          <a:extLst>
            <a:ext uri="{FF2B5EF4-FFF2-40B4-BE49-F238E27FC236}">
              <a16:creationId xmlns:a16="http://schemas.microsoft.com/office/drawing/2014/main" id="{35B7D6F5-BE03-46EB-8779-C4B8F06727B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2886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15</xdr:row>
      <xdr:rowOff>0</xdr:rowOff>
    </xdr:from>
    <xdr:ext cx="9525" cy="9525"/>
    <xdr:pic>
      <xdr:nvPicPr>
        <xdr:cNvPr id="270" name="Picture 269" descr="https://d.adroll.com/cm/n/out">
          <a:extLst>
            <a:ext uri="{FF2B5EF4-FFF2-40B4-BE49-F238E27FC236}">
              <a16:creationId xmlns:a16="http://schemas.microsoft.com/office/drawing/2014/main" id="{9D7C74F9-4D59-4035-AB70-11960FF502B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2886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15</xdr:row>
      <xdr:rowOff>0</xdr:rowOff>
    </xdr:from>
    <xdr:ext cx="9525" cy="9525"/>
    <xdr:sp macro="" textlink="">
      <xdr:nvSpPr>
        <xdr:cNvPr id="271" name="AutoShape 26" descr="https://d.adroll.com/cm/pubmatic/out">
          <a:extLst>
            <a:ext uri="{FF2B5EF4-FFF2-40B4-BE49-F238E27FC236}">
              <a16:creationId xmlns:a16="http://schemas.microsoft.com/office/drawing/2014/main" id="{C6084620-CBFB-4918-8542-26DB858AD0FA}"/>
            </a:ext>
          </a:extLst>
        </xdr:cNvPr>
        <xdr:cNvSpPr>
          <a:spLocks noChangeAspect="1" noChangeArrowheads="1"/>
        </xdr:cNvSpPr>
      </xdr:nvSpPr>
      <xdr:spPr bwMode="auto">
        <a:xfrm>
          <a:off x="182851425" y="2886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15</xdr:row>
      <xdr:rowOff>0</xdr:rowOff>
    </xdr:from>
    <xdr:ext cx="9525" cy="9525"/>
    <xdr:sp macro="" textlink="">
      <xdr:nvSpPr>
        <xdr:cNvPr id="272" name="AutoShape 34" descr="https://d.adroll.com/cm/aol/out">
          <a:extLst>
            <a:ext uri="{FF2B5EF4-FFF2-40B4-BE49-F238E27FC236}">
              <a16:creationId xmlns:a16="http://schemas.microsoft.com/office/drawing/2014/main" id="{4837B583-3E94-48F3-ACE3-5BB67AC11D59}"/>
            </a:ext>
          </a:extLst>
        </xdr:cNvPr>
        <xdr:cNvSpPr>
          <a:spLocks noChangeAspect="1" noChangeArrowheads="1"/>
        </xdr:cNvSpPr>
      </xdr:nvSpPr>
      <xdr:spPr bwMode="auto">
        <a:xfrm>
          <a:off x="182794275" y="2886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15</xdr:row>
      <xdr:rowOff>0</xdr:rowOff>
    </xdr:from>
    <xdr:ext cx="9525" cy="9525"/>
    <xdr:pic>
      <xdr:nvPicPr>
        <xdr:cNvPr id="273" name="Picture 272" descr="https://d.adroll.com/cm/index/out">
          <a:extLst>
            <a:ext uri="{FF2B5EF4-FFF2-40B4-BE49-F238E27FC236}">
              <a16:creationId xmlns:a16="http://schemas.microsoft.com/office/drawing/2014/main" id="{96817EBD-DCC1-44E2-99ED-2B36D3A3FF5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2886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15</xdr:row>
      <xdr:rowOff>0</xdr:rowOff>
    </xdr:from>
    <xdr:ext cx="9525" cy="9525"/>
    <xdr:pic>
      <xdr:nvPicPr>
        <xdr:cNvPr id="274" name="Picture 273" descr="https://d.adroll.com/cm/n/out">
          <a:extLst>
            <a:ext uri="{FF2B5EF4-FFF2-40B4-BE49-F238E27FC236}">
              <a16:creationId xmlns:a16="http://schemas.microsoft.com/office/drawing/2014/main" id="{2E9EABC7-F3A2-44A3-9CA8-FBE48134BB1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2886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15</xdr:row>
      <xdr:rowOff>0</xdr:rowOff>
    </xdr:from>
    <xdr:ext cx="9525" cy="9525"/>
    <xdr:sp macro="" textlink="">
      <xdr:nvSpPr>
        <xdr:cNvPr id="275" name="AutoShape 37" descr="https://d.adroll.com/cm/pubmatic/out">
          <a:extLst>
            <a:ext uri="{FF2B5EF4-FFF2-40B4-BE49-F238E27FC236}">
              <a16:creationId xmlns:a16="http://schemas.microsoft.com/office/drawing/2014/main" id="{F005CF9A-221A-4AA8-BE91-B117F3F28241}"/>
            </a:ext>
          </a:extLst>
        </xdr:cNvPr>
        <xdr:cNvSpPr>
          <a:spLocks noChangeAspect="1" noChangeArrowheads="1"/>
        </xdr:cNvSpPr>
      </xdr:nvSpPr>
      <xdr:spPr bwMode="auto">
        <a:xfrm>
          <a:off x="182851425" y="2886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15</xdr:row>
      <xdr:rowOff>0</xdr:rowOff>
    </xdr:from>
    <xdr:ext cx="9525" cy="9525"/>
    <xdr:sp macro="" textlink="">
      <xdr:nvSpPr>
        <xdr:cNvPr id="276" name="AutoShape 23" descr="https://d.adroll.com/cm/aol/out">
          <a:extLst>
            <a:ext uri="{FF2B5EF4-FFF2-40B4-BE49-F238E27FC236}">
              <a16:creationId xmlns:a16="http://schemas.microsoft.com/office/drawing/2014/main" id="{4F965494-4296-4599-80E2-DBFAD821F420}"/>
            </a:ext>
          </a:extLst>
        </xdr:cNvPr>
        <xdr:cNvSpPr>
          <a:spLocks noChangeAspect="1" noChangeArrowheads="1"/>
        </xdr:cNvSpPr>
      </xdr:nvSpPr>
      <xdr:spPr bwMode="auto">
        <a:xfrm>
          <a:off x="182794275" y="2886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15</xdr:row>
      <xdr:rowOff>0</xdr:rowOff>
    </xdr:from>
    <xdr:ext cx="9525" cy="9525"/>
    <xdr:pic>
      <xdr:nvPicPr>
        <xdr:cNvPr id="277" name="Picture 276" descr="https://d.adroll.com/cm/index/out">
          <a:extLst>
            <a:ext uri="{FF2B5EF4-FFF2-40B4-BE49-F238E27FC236}">
              <a16:creationId xmlns:a16="http://schemas.microsoft.com/office/drawing/2014/main" id="{528D64F4-BCF0-479F-940F-76B8F182D6B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2886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15</xdr:row>
      <xdr:rowOff>0</xdr:rowOff>
    </xdr:from>
    <xdr:ext cx="9525" cy="9525"/>
    <xdr:pic>
      <xdr:nvPicPr>
        <xdr:cNvPr id="278" name="Picture 277" descr="https://d.adroll.com/cm/n/out">
          <a:extLst>
            <a:ext uri="{FF2B5EF4-FFF2-40B4-BE49-F238E27FC236}">
              <a16:creationId xmlns:a16="http://schemas.microsoft.com/office/drawing/2014/main" id="{DF764424-2E8D-456D-8AB3-7121DAECF88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2886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15</xdr:row>
      <xdr:rowOff>0</xdr:rowOff>
    </xdr:from>
    <xdr:ext cx="9525" cy="9525"/>
    <xdr:sp macro="" textlink="">
      <xdr:nvSpPr>
        <xdr:cNvPr id="279" name="AutoShape 26" descr="https://d.adroll.com/cm/pubmatic/out">
          <a:extLst>
            <a:ext uri="{FF2B5EF4-FFF2-40B4-BE49-F238E27FC236}">
              <a16:creationId xmlns:a16="http://schemas.microsoft.com/office/drawing/2014/main" id="{71A56D96-0567-4D49-8B2E-0845A8E4A3CA}"/>
            </a:ext>
          </a:extLst>
        </xdr:cNvPr>
        <xdr:cNvSpPr>
          <a:spLocks noChangeAspect="1" noChangeArrowheads="1"/>
        </xdr:cNvSpPr>
      </xdr:nvSpPr>
      <xdr:spPr bwMode="auto">
        <a:xfrm>
          <a:off x="182851425" y="2886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15</xdr:row>
      <xdr:rowOff>0</xdr:rowOff>
    </xdr:from>
    <xdr:ext cx="9525" cy="9525"/>
    <xdr:sp macro="" textlink="">
      <xdr:nvSpPr>
        <xdr:cNvPr id="280" name="AutoShape 34" descr="https://d.adroll.com/cm/aol/out">
          <a:extLst>
            <a:ext uri="{FF2B5EF4-FFF2-40B4-BE49-F238E27FC236}">
              <a16:creationId xmlns:a16="http://schemas.microsoft.com/office/drawing/2014/main" id="{6EA2133C-527C-4036-84C2-FA0243FBF2F1}"/>
            </a:ext>
          </a:extLst>
        </xdr:cNvPr>
        <xdr:cNvSpPr>
          <a:spLocks noChangeAspect="1" noChangeArrowheads="1"/>
        </xdr:cNvSpPr>
      </xdr:nvSpPr>
      <xdr:spPr bwMode="auto">
        <a:xfrm>
          <a:off x="182794275" y="2886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15</xdr:row>
      <xdr:rowOff>0</xdr:rowOff>
    </xdr:from>
    <xdr:ext cx="9525" cy="9525"/>
    <xdr:pic>
      <xdr:nvPicPr>
        <xdr:cNvPr id="281" name="Picture 280" descr="https://d.adroll.com/cm/index/out">
          <a:extLst>
            <a:ext uri="{FF2B5EF4-FFF2-40B4-BE49-F238E27FC236}">
              <a16:creationId xmlns:a16="http://schemas.microsoft.com/office/drawing/2014/main" id="{F78A45BC-75E9-4445-95E3-072038175CB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2886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15</xdr:row>
      <xdr:rowOff>0</xdr:rowOff>
    </xdr:from>
    <xdr:ext cx="9525" cy="9525"/>
    <xdr:pic>
      <xdr:nvPicPr>
        <xdr:cNvPr id="282" name="Picture 281" descr="https://d.adroll.com/cm/n/out">
          <a:extLst>
            <a:ext uri="{FF2B5EF4-FFF2-40B4-BE49-F238E27FC236}">
              <a16:creationId xmlns:a16="http://schemas.microsoft.com/office/drawing/2014/main" id="{EFDAC38E-DD3B-4585-B484-70FC264EA84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2886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15</xdr:row>
      <xdr:rowOff>0</xdr:rowOff>
    </xdr:from>
    <xdr:ext cx="9525" cy="9525"/>
    <xdr:sp macro="" textlink="">
      <xdr:nvSpPr>
        <xdr:cNvPr id="283" name="AutoShape 37" descr="https://d.adroll.com/cm/pubmatic/out">
          <a:extLst>
            <a:ext uri="{FF2B5EF4-FFF2-40B4-BE49-F238E27FC236}">
              <a16:creationId xmlns:a16="http://schemas.microsoft.com/office/drawing/2014/main" id="{BD8A2EB4-FA2B-46B1-ADC7-3BBADF98F8F8}"/>
            </a:ext>
          </a:extLst>
        </xdr:cNvPr>
        <xdr:cNvSpPr>
          <a:spLocks noChangeAspect="1" noChangeArrowheads="1"/>
        </xdr:cNvSpPr>
      </xdr:nvSpPr>
      <xdr:spPr bwMode="auto">
        <a:xfrm>
          <a:off x="182851425" y="2886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29</xdr:col>
      <xdr:colOff>0</xdr:colOff>
      <xdr:row>6</xdr:row>
      <xdr:rowOff>0</xdr:rowOff>
    </xdr:from>
    <xdr:to>
      <xdr:col>29</xdr:col>
      <xdr:colOff>9525</xdr:colOff>
      <xdr:row>6</xdr:row>
      <xdr:rowOff>9525</xdr:rowOff>
    </xdr:to>
    <xdr:pic>
      <xdr:nvPicPr>
        <xdr:cNvPr id="284" name="Picture 283" descr="https://d.adroll.com/cm/aol/out">
          <a:extLst>
            <a:ext uri="{FF2B5EF4-FFF2-40B4-BE49-F238E27FC236}">
              <a16:creationId xmlns:a16="http://schemas.microsoft.com/office/drawing/2014/main" id="{3321136A-35BC-48A1-A3AE-860F1C5F2E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76675" y="76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0</xdr:colOff>
      <xdr:row>6</xdr:row>
      <xdr:rowOff>0</xdr:rowOff>
    </xdr:from>
    <xdr:to>
      <xdr:col>29</xdr:col>
      <xdr:colOff>9525</xdr:colOff>
      <xdr:row>6</xdr:row>
      <xdr:rowOff>9525</xdr:rowOff>
    </xdr:to>
    <xdr:pic>
      <xdr:nvPicPr>
        <xdr:cNvPr id="285" name="Picture 284" descr="https://d.adroll.com/cm/index/out">
          <a:extLst>
            <a:ext uri="{FF2B5EF4-FFF2-40B4-BE49-F238E27FC236}">
              <a16:creationId xmlns:a16="http://schemas.microsoft.com/office/drawing/2014/main" id="{45408EC7-EC5D-452D-9BE0-DC5D03D3DA2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5725" y="76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0</xdr:colOff>
      <xdr:row>6</xdr:row>
      <xdr:rowOff>0</xdr:rowOff>
    </xdr:from>
    <xdr:to>
      <xdr:col>29</xdr:col>
      <xdr:colOff>9525</xdr:colOff>
      <xdr:row>6</xdr:row>
      <xdr:rowOff>9525</xdr:rowOff>
    </xdr:to>
    <xdr:pic>
      <xdr:nvPicPr>
        <xdr:cNvPr id="286" name="Picture 285" descr="https://d.adroll.com/cm/n/out">
          <a:extLst>
            <a:ext uri="{FF2B5EF4-FFF2-40B4-BE49-F238E27FC236}">
              <a16:creationId xmlns:a16="http://schemas.microsoft.com/office/drawing/2014/main" id="{F89D5B11-EA69-4F31-A1B5-16543D0FD0A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14775" y="76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0</xdr:colOff>
      <xdr:row>6</xdr:row>
      <xdr:rowOff>0</xdr:rowOff>
    </xdr:from>
    <xdr:to>
      <xdr:col>29</xdr:col>
      <xdr:colOff>9525</xdr:colOff>
      <xdr:row>6</xdr:row>
      <xdr:rowOff>9525</xdr:rowOff>
    </xdr:to>
    <xdr:sp macro="" textlink="">
      <xdr:nvSpPr>
        <xdr:cNvPr id="287" name="AutoShape 4" descr="https://d.adroll.com/cm/pubmatic/out">
          <a:extLst>
            <a:ext uri="{FF2B5EF4-FFF2-40B4-BE49-F238E27FC236}">
              <a16:creationId xmlns:a16="http://schemas.microsoft.com/office/drawing/2014/main" id="{205626AA-5A27-4F64-A0F5-E38C6CA54216}"/>
            </a:ext>
          </a:extLst>
        </xdr:cNvPr>
        <xdr:cNvSpPr>
          <a:spLocks noChangeAspect="1" noChangeArrowheads="1"/>
        </xdr:cNvSpPr>
      </xdr:nvSpPr>
      <xdr:spPr bwMode="auto">
        <a:xfrm>
          <a:off x="3933825" y="76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29</xdr:col>
      <xdr:colOff>0</xdr:colOff>
      <xdr:row>7</xdr:row>
      <xdr:rowOff>0</xdr:rowOff>
    </xdr:from>
    <xdr:to>
      <xdr:col>29</xdr:col>
      <xdr:colOff>9525</xdr:colOff>
      <xdr:row>7</xdr:row>
      <xdr:rowOff>9525</xdr:rowOff>
    </xdr:to>
    <xdr:sp macro="" textlink="">
      <xdr:nvSpPr>
        <xdr:cNvPr id="288" name="AutoShape 5" descr="https://d.adroll.com/cm/r/out">
          <a:extLst>
            <a:ext uri="{FF2B5EF4-FFF2-40B4-BE49-F238E27FC236}">
              <a16:creationId xmlns:a16="http://schemas.microsoft.com/office/drawing/2014/main" id="{55B7FD81-A747-4B8F-813D-E09359CA85CA}"/>
            </a:ext>
          </a:extLst>
        </xdr:cNvPr>
        <xdr:cNvSpPr>
          <a:spLocks noChangeAspect="1" noChangeArrowheads="1"/>
        </xdr:cNvSpPr>
      </xdr:nvSpPr>
      <xdr:spPr bwMode="auto">
        <a:xfrm>
          <a:off x="3876675" y="10191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29</xdr:col>
      <xdr:colOff>0</xdr:colOff>
      <xdr:row>7</xdr:row>
      <xdr:rowOff>0</xdr:rowOff>
    </xdr:from>
    <xdr:to>
      <xdr:col>29</xdr:col>
      <xdr:colOff>9525</xdr:colOff>
      <xdr:row>7</xdr:row>
      <xdr:rowOff>9525</xdr:rowOff>
    </xdr:to>
    <xdr:pic>
      <xdr:nvPicPr>
        <xdr:cNvPr id="289" name="Picture 288" descr="https://d.adroll.com/cm/f/out">
          <a:extLst>
            <a:ext uri="{FF2B5EF4-FFF2-40B4-BE49-F238E27FC236}">
              <a16:creationId xmlns:a16="http://schemas.microsoft.com/office/drawing/2014/main" id="{6D27DC45-082B-4914-BA68-AF0D0BB0C6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957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0</xdr:colOff>
      <xdr:row>7</xdr:row>
      <xdr:rowOff>0</xdr:rowOff>
    </xdr:from>
    <xdr:to>
      <xdr:col>29</xdr:col>
      <xdr:colOff>9525</xdr:colOff>
      <xdr:row>7</xdr:row>
      <xdr:rowOff>9525</xdr:rowOff>
    </xdr:to>
    <xdr:pic>
      <xdr:nvPicPr>
        <xdr:cNvPr id="290" name="Picture 289" descr="https://d.adroll.com/cm/b/out">
          <a:extLst>
            <a:ext uri="{FF2B5EF4-FFF2-40B4-BE49-F238E27FC236}">
              <a16:creationId xmlns:a16="http://schemas.microsoft.com/office/drawing/2014/main" id="{2E4A2B46-D8ED-46F7-8890-1D8DA3CF70C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9147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0</xdr:colOff>
      <xdr:row>7</xdr:row>
      <xdr:rowOff>0</xdr:rowOff>
    </xdr:from>
    <xdr:to>
      <xdr:col>29</xdr:col>
      <xdr:colOff>9525</xdr:colOff>
      <xdr:row>7</xdr:row>
      <xdr:rowOff>9525</xdr:rowOff>
    </xdr:to>
    <xdr:pic>
      <xdr:nvPicPr>
        <xdr:cNvPr id="291" name="Picture 290" descr="https://d.adroll.com/cm/x/out">
          <a:extLst>
            <a:ext uri="{FF2B5EF4-FFF2-40B4-BE49-F238E27FC236}">
              <a16:creationId xmlns:a16="http://schemas.microsoft.com/office/drawing/2014/main" id="{BBB22933-DE94-4D79-BADA-CC2708BA6D4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9338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0</xdr:colOff>
      <xdr:row>7</xdr:row>
      <xdr:rowOff>0</xdr:rowOff>
    </xdr:from>
    <xdr:to>
      <xdr:col>29</xdr:col>
      <xdr:colOff>9525</xdr:colOff>
      <xdr:row>7</xdr:row>
      <xdr:rowOff>9525</xdr:rowOff>
    </xdr:to>
    <xdr:pic>
      <xdr:nvPicPr>
        <xdr:cNvPr id="292" name="Picture 291" descr="https://d.adroll.com/cm/l/out">
          <a:extLst>
            <a:ext uri="{FF2B5EF4-FFF2-40B4-BE49-F238E27FC236}">
              <a16:creationId xmlns:a16="http://schemas.microsoft.com/office/drawing/2014/main" id="{691D156D-61EE-4516-9829-56CD39E4A0B4}"/>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9528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0</xdr:colOff>
      <xdr:row>7</xdr:row>
      <xdr:rowOff>0</xdr:rowOff>
    </xdr:from>
    <xdr:to>
      <xdr:col>29</xdr:col>
      <xdr:colOff>9525</xdr:colOff>
      <xdr:row>7</xdr:row>
      <xdr:rowOff>9525</xdr:rowOff>
    </xdr:to>
    <xdr:pic>
      <xdr:nvPicPr>
        <xdr:cNvPr id="293" name="Picture 292" descr="https://d.adroll.com/cm/o/out">
          <a:extLst>
            <a:ext uri="{FF2B5EF4-FFF2-40B4-BE49-F238E27FC236}">
              <a16:creationId xmlns:a16="http://schemas.microsoft.com/office/drawing/2014/main" id="{D74EACDF-44F1-4989-B44B-2F1E5E560A22}"/>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9719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0</xdr:colOff>
      <xdr:row>7</xdr:row>
      <xdr:rowOff>0</xdr:rowOff>
    </xdr:from>
    <xdr:to>
      <xdr:col>29</xdr:col>
      <xdr:colOff>9525</xdr:colOff>
      <xdr:row>7</xdr:row>
      <xdr:rowOff>9525</xdr:rowOff>
    </xdr:to>
    <xdr:pic>
      <xdr:nvPicPr>
        <xdr:cNvPr id="294" name="Picture 293" descr="https://d.adroll.com/cm/g/out?google_nid=adroll4">
          <a:extLst>
            <a:ext uri="{FF2B5EF4-FFF2-40B4-BE49-F238E27FC236}">
              <a16:creationId xmlns:a16="http://schemas.microsoft.com/office/drawing/2014/main" id="{31A5C8EA-729C-4069-9D2B-8252578EB5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909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0</xdr:colOff>
      <xdr:row>6</xdr:row>
      <xdr:rowOff>0</xdr:rowOff>
    </xdr:from>
    <xdr:to>
      <xdr:col>29</xdr:col>
      <xdr:colOff>9525</xdr:colOff>
      <xdr:row>6</xdr:row>
      <xdr:rowOff>9525</xdr:rowOff>
    </xdr:to>
    <xdr:sp macro="" textlink="">
      <xdr:nvSpPr>
        <xdr:cNvPr id="295" name="AutoShape 12" descr="https://d.adroll.com/cm/aol/out">
          <a:extLst>
            <a:ext uri="{FF2B5EF4-FFF2-40B4-BE49-F238E27FC236}">
              <a16:creationId xmlns:a16="http://schemas.microsoft.com/office/drawing/2014/main" id="{EFB62187-7170-4072-8613-7ACF262706D7}"/>
            </a:ext>
          </a:extLst>
        </xdr:cNvPr>
        <xdr:cNvSpPr>
          <a:spLocks noChangeAspect="1" noChangeArrowheads="1"/>
        </xdr:cNvSpPr>
      </xdr:nvSpPr>
      <xdr:spPr bwMode="auto">
        <a:xfrm>
          <a:off x="3876675" y="76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29</xdr:col>
      <xdr:colOff>0</xdr:colOff>
      <xdr:row>6</xdr:row>
      <xdr:rowOff>0</xdr:rowOff>
    </xdr:from>
    <xdr:to>
      <xdr:col>29</xdr:col>
      <xdr:colOff>9525</xdr:colOff>
      <xdr:row>6</xdr:row>
      <xdr:rowOff>9525</xdr:rowOff>
    </xdr:to>
    <xdr:pic>
      <xdr:nvPicPr>
        <xdr:cNvPr id="296" name="Picture 295" descr="https://d.adroll.com/cm/index/out">
          <a:extLst>
            <a:ext uri="{FF2B5EF4-FFF2-40B4-BE49-F238E27FC236}">
              <a16:creationId xmlns:a16="http://schemas.microsoft.com/office/drawing/2014/main" id="{A6A8A776-67E5-494D-8EE9-C8519392BA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5725" y="76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0</xdr:colOff>
      <xdr:row>6</xdr:row>
      <xdr:rowOff>0</xdr:rowOff>
    </xdr:from>
    <xdr:to>
      <xdr:col>29</xdr:col>
      <xdr:colOff>9525</xdr:colOff>
      <xdr:row>6</xdr:row>
      <xdr:rowOff>9525</xdr:rowOff>
    </xdr:to>
    <xdr:pic>
      <xdr:nvPicPr>
        <xdr:cNvPr id="297" name="Picture 296" descr="https://d.adroll.com/cm/n/out">
          <a:extLst>
            <a:ext uri="{FF2B5EF4-FFF2-40B4-BE49-F238E27FC236}">
              <a16:creationId xmlns:a16="http://schemas.microsoft.com/office/drawing/2014/main" id="{6B309221-D6DE-455B-A1D9-D1D18A9EBF9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14775" y="76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0</xdr:colOff>
      <xdr:row>6</xdr:row>
      <xdr:rowOff>0</xdr:rowOff>
    </xdr:from>
    <xdr:to>
      <xdr:col>29</xdr:col>
      <xdr:colOff>9525</xdr:colOff>
      <xdr:row>6</xdr:row>
      <xdr:rowOff>9525</xdr:rowOff>
    </xdr:to>
    <xdr:sp macro="" textlink="">
      <xdr:nvSpPr>
        <xdr:cNvPr id="298" name="AutoShape 15" descr="https://d.adroll.com/cm/pubmatic/out">
          <a:extLst>
            <a:ext uri="{FF2B5EF4-FFF2-40B4-BE49-F238E27FC236}">
              <a16:creationId xmlns:a16="http://schemas.microsoft.com/office/drawing/2014/main" id="{C3B41405-68CF-4F4D-BDBC-8AF3F8035A7E}"/>
            </a:ext>
          </a:extLst>
        </xdr:cNvPr>
        <xdr:cNvSpPr>
          <a:spLocks noChangeAspect="1" noChangeArrowheads="1"/>
        </xdr:cNvSpPr>
      </xdr:nvSpPr>
      <xdr:spPr bwMode="auto">
        <a:xfrm>
          <a:off x="3933825" y="76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29</xdr:col>
      <xdr:colOff>0</xdr:colOff>
      <xdr:row>7</xdr:row>
      <xdr:rowOff>0</xdr:rowOff>
    </xdr:from>
    <xdr:to>
      <xdr:col>29</xdr:col>
      <xdr:colOff>9525</xdr:colOff>
      <xdr:row>7</xdr:row>
      <xdr:rowOff>9525</xdr:rowOff>
    </xdr:to>
    <xdr:sp macro="" textlink="">
      <xdr:nvSpPr>
        <xdr:cNvPr id="299" name="AutoShape 16" descr="https://d.adroll.com/cm/r/out">
          <a:extLst>
            <a:ext uri="{FF2B5EF4-FFF2-40B4-BE49-F238E27FC236}">
              <a16:creationId xmlns:a16="http://schemas.microsoft.com/office/drawing/2014/main" id="{41C5DBBC-1770-45B8-BC2D-0246AF53D970}"/>
            </a:ext>
          </a:extLst>
        </xdr:cNvPr>
        <xdr:cNvSpPr>
          <a:spLocks noChangeAspect="1" noChangeArrowheads="1"/>
        </xdr:cNvSpPr>
      </xdr:nvSpPr>
      <xdr:spPr bwMode="auto">
        <a:xfrm>
          <a:off x="3876675" y="10191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29</xdr:col>
      <xdr:colOff>0</xdr:colOff>
      <xdr:row>7</xdr:row>
      <xdr:rowOff>0</xdr:rowOff>
    </xdr:from>
    <xdr:to>
      <xdr:col>29</xdr:col>
      <xdr:colOff>9525</xdr:colOff>
      <xdr:row>7</xdr:row>
      <xdr:rowOff>9525</xdr:rowOff>
    </xdr:to>
    <xdr:pic>
      <xdr:nvPicPr>
        <xdr:cNvPr id="300" name="Picture 299" descr="https://d.adroll.com/cm/f/out">
          <a:extLst>
            <a:ext uri="{FF2B5EF4-FFF2-40B4-BE49-F238E27FC236}">
              <a16:creationId xmlns:a16="http://schemas.microsoft.com/office/drawing/2014/main" id="{DDF8DB99-D3F9-4BA1-ABF0-323C466248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957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0</xdr:colOff>
      <xdr:row>7</xdr:row>
      <xdr:rowOff>0</xdr:rowOff>
    </xdr:from>
    <xdr:to>
      <xdr:col>29</xdr:col>
      <xdr:colOff>9525</xdr:colOff>
      <xdr:row>7</xdr:row>
      <xdr:rowOff>9525</xdr:rowOff>
    </xdr:to>
    <xdr:pic>
      <xdr:nvPicPr>
        <xdr:cNvPr id="301" name="Picture 300" descr="https://d.adroll.com/cm/b/out">
          <a:extLst>
            <a:ext uri="{FF2B5EF4-FFF2-40B4-BE49-F238E27FC236}">
              <a16:creationId xmlns:a16="http://schemas.microsoft.com/office/drawing/2014/main" id="{7949A8B7-503F-4256-BA37-3FCEB7262CA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9147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0</xdr:colOff>
      <xdr:row>7</xdr:row>
      <xdr:rowOff>0</xdr:rowOff>
    </xdr:from>
    <xdr:to>
      <xdr:col>29</xdr:col>
      <xdr:colOff>9525</xdr:colOff>
      <xdr:row>7</xdr:row>
      <xdr:rowOff>9525</xdr:rowOff>
    </xdr:to>
    <xdr:pic>
      <xdr:nvPicPr>
        <xdr:cNvPr id="302" name="Picture 301" descr="https://d.adroll.com/cm/x/out">
          <a:extLst>
            <a:ext uri="{FF2B5EF4-FFF2-40B4-BE49-F238E27FC236}">
              <a16:creationId xmlns:a16="http://schemas.microsoft.com/office/drawing/2014/main" id="{60FC36FE-D418-4DAA-B839-BA05D7E0687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9338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0</xdr:colOff>
      <xdr:row>7</xdr:row>
      <xdr:rowOff>0</xdr:rowOff>
    </xdr:from>
    <xdr:to>
      <xdr:col>29</xdr:col>
      <xdr:colOff>9525</xdr:colOff>
      <xdr:row>7</xdr:row>
      <xdr:rowOff>9525</xdr:rowOff>
    </xdr:to>
    <xdr:pic>
      <xdr:nvPicPr>
        <xdr:cNvPr id="303" name="Picture 302" descr="https://d.adroll.com/cm/l/out">
          <a:extLst>
            <a:ext uri="{FF2B5EF4-FFF2-40B4-BE49-F238E27FC236}">
              <a16:creationId xmlns:a16="http://schemas.microsoft.com/office/drawing/2014/main" id="{79BE0B0D-E5AA-4544-995F-05CAD973738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9528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0</xdr:colOff>
      <xdr:row>7</xdr:row>
      <xdr:rowOff>0</xdr:rowOff>
    </xdr:from>
    <xdr:to>
      <xdr:col>29</xdr:col>
      <xdr:colOff>9525</xdr:colOff>
      <xdr:row>7</xdr:row>
      <xdr:rowOff>9525</xdr:rowOff>
    </xdr:to>
    <xdr:pic>
      <xdr:nvPicPr>
        <xdr:cNvPr id="304" name="Picture 303" descr="https://d.adroll.com/cm/o/out">
          <a:extLst>
            <a:ext uri="{FF2B5EF4-FFF2-40B4-BE49-F238E27FC236}">
              <a16:creationId xmlns:a16="http://schemas.microsoft.com/office/drawing/2014/main" id="{95820314-5346-4835-83D0-FD0AB4BD2C05}"/>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9719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0</xdr:colOff>
      <xdr:row>7</xdr:row>
      <xdr:rowOff>0</xdr:rowOff>
    </xdr:from>
    <xdr:to>
      <xdr:col>29</xdr:col>
      <xdr:colOff>9525</xdr:colOff>
      <xdr:row>7</xdr:row>
      <xdr:rowOff>9525</xdr:rowOff>
    </xdr:to>
    <xdr:pic>
      <xdr:nvPicPr>
        <xdr:cNvPr id="305" name="Picture 304" descr="https://d.adroll.com/cm/g/out?google_nid=adroll4">
          <a:extLst>
            <a:ext uri="{FF2B5EF4-FFF2-40B4-BE49-F238E27FC236}">
              <a16:creationId xmlns:a16="http://schemas.microsoft.com/office/drawing/2014/main" id="{C377D11B-9042-4E3C-AB5A-C8B6EDD2E4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909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29</xdr:col>
      <xdr:colOff>0</xdr:colOff>
      <xdr:row>7</xdr:row>
      <xdr:rowOff>0</xdr:rowOff>
    </xdr:from>
    <xdr:ext cx="9525" cy="9525"/>
    <xdr:pic>
      <xdr:nvPicPr>
        <xdr:cNvPr id="306" name="Picture 305" descr="https://d.adroll.com/cm/aol/out">
          <a:extLst>
            <a:ext uri="{FF2B5EF4-FFF2-40B4-BE49-F238E27FC236}">
              <a16:creationId xmlns:a16="http://schemas.microsoft.com/office/drawing/2014/main" id="{B41534E5-36BA-4AEE-843F-24ECE2BE16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766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307" name="Picture 306" descr="https://d.adroll.com/cm/index/out">
          <a:extLst>
            <a:ext uri="{FF2B5EF4-FFF2-40B4-BE49-F238E27FC236}">
              <a16:creationId xmlns:a16="http://schemas.microsoft.com/office/drawing/2014/main" id="{21A6D3EA-4886-4629-B0E0-4AFE8EC14F4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57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308" name="Picture 307" descr="https://d.adroll.com/cm/n/out">
          <a:extLst>
            <a:ext uri="{FF2B5EF4-FFF2-40B4-BE49-F238E27FC236}">
              <a16:creationId xmlns:a16="http://schemas.microsoft.com/office/drawing/2014/main" id="{0D06C694-2C53-44AC-A733-40CC20D516E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147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sp macro="" textlink="">
      <xdr:nvSpPr>
        <xdr:cNvPr id="309" name="AutoShape 4" descr="https://d.adroll.com/cm/pubmatic/out">
          <a:extLst>
            <a:ext uri="{FF2B5EF4-FFF2-40B4-BE49-F238E27FC236}">
              <a16:creationId xmlns:a16="http://schemas.microsoft.com/office/drawing/2014/main" id="{3B4BDC0A-5B4A-491B-B780-9CB79EE7FD84}"/>
            </a:ext>
          </a:extLst>
        </xdr:cNvPr>
        <xdr:cNvSpPr>
          <a:spLocks noChangeAspect="1" noChangeArrowheads="1"/>
        </xdr:cNvSpPr>
      </xdr:nvSpPr>
      <xdr:spPr bwMode="auto">
        <a:xfrm>
          <a:off x="3933825" y="10191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sp macro="" textlink="">
      <xdr:nvSpPr>
        <xdr:cNvPr id="310" name="AutoShape 12" descr="https://d.adroll.com/cm/aol/out">
          <a:extLst>
            <a:ext uri="{FF2B5EF4-FFF2-40B4-BE49-F238E27FC236}">
              <a16:creationId xmlns:a16="http://schemas.microsoft.com/office/drawing/2014/main" id="{8E07D730-8471-471A-ABEF-3FF6C9736AAF}"/>
            </a:ext>
          </a:extLst>
        </xdr:cNvPr>
        <xdr:cNvSpPr>
          <a:spLocks noChangeAspect="1" noChangeArrowheads="1"/>
        </xdr:cNvSpPr>
      </xdr:nvSpPr>
      <xdr:spPr bwMode="auto">
        <a:xfrm>
          <a:off x="3876675" y="10191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pic>
      <xdr:nvPicPr>
        <xdr:cNvPr id="311" name="Picture 310" descr="https://d.adroll.com/cm/index/out">
          <a:extLst>
            <a:ext uri="{FF2B5EF4-FFF2-40B4-BE49-F238E27FC236}">
              <a16:creationId xmlns:a16="http://schemas.microsoft.com/office/drawing/2014/main" id="{5711782A-6A05-4C3D-AC72-60A5C182994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57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312" name="Picture 311" descr="https://d.adroll.com/cm/n/out">
          <a:extLst>
            <a:ext uri="{FF2B5EF4-FFF2-40B4-BE49-F238E27FC236}">
              <a16:creationId xmlns:a16="http://schemas.microsoft.com/office/drawing/2014/main" id="{B7CEC001-1EF8-4CC9-89E3-F927E383A0C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147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sp macro="" textlink="">
      <xdr:nvSpPr>
        <xdr:cNvPr id="313" name="AutoShape 15" descr="https://d.adroll.com/cm/pubmatic/out">
          <a:extLst>
            <a:ext uri="{FF2B5EF4-FFF2-40B4-BE49-F238E27FC236}">
              <a16:creationId xmlns:a16="http://schemas.microsoft.com/office/drawing/2014/main" id="{D14E2911-88D2-42D9-A9EF-E44CF42A10FC}"/>
            </a:ext>
          </a:extLst>
        </xdr:cNvPr>
        <xdr:cNvSpPr>
          <a:spLocks noChangeAspect="1" noChangeArrowheads="1"/>
        </xdr:cNvSpPr>
      </xdr:nvSpPr>
      <xdr:spPr bwMode="auto">
        <a:xfrm>
          <a:off x="3933825" y="10191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8</xdr:row>
      <xdr:rowOff>0</xdr:rowOff>
    </xdr:from>
    <xdr:ext cx="9525" cy="9525"/>
    <xdr:pic>
      <xdr:nvPicPr>
        <xdr:cNvPr id="314" name="Picture 313" descr="https://d.adroll.com/cm/aol/out">
          <a:extLst>
            <a:ext uri="{FF2B5EF4-FFF2-40B4-BE49-F238E27FC236}">
              <a16:creationId xmlns:a16="http://schemas.microsoft.com/office/drawing/2014/main" id="{CC563EAC-3E9B-4C21-BD12-6EE7BD39D1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76675" y="12763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8</xdr:row>
      <xdr:rowOff>0</xdr:rowOff>
    </xdr:from>
    <xdr:ext cx="9525" cy="9525"/>
    <xdr:pic>
      <xdr:nvPicPr>
        <xdr:cNvPr id="315" name="Picture 314" descr="https://d.adroll.com/cm/index/out">
          <a:extLst>
            <a:ext uri="{FF2B5EF4-FFF2-40B4-BE49-F238E27FC236}">
              <a16:creationId xmlns:a16="http://schemas.microsoft.com/office/drawing/2014/main" id="{AEB05188-419A-4DB0-B0E8-20E7AA041D4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5725" y="12763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8</xdr:row>
      <xdr:rowOff>0</xdr:rowOff>
    </xdr:from>
    <xdr:ext cx="9525" cy="9525"/>
    <xdr:pic>
      <xdr:nvPicPr>
        <xdr:cNvPr id="316" name="Picture 315" descr="https://d.adroll.com/cm/n/out">
          <a:extLst>
            <a:ext uri="{FF2B5EF4-FFF2-40B4-BE49-F238E27FC236}">
              <a16:creationId xmlns:a16="http://schemas.microsoft.com/office/drawing/2014/main" id="{99377C90-747E-4957-95D1-EBDE51A428E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14775" y="12763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8</xdr:row>
      <xdr:rowOff>0</xdr:rowOff>
    </xdr:from>
    <xdr:ext cx="9525" cy="9525"/>
    <xdr:sp macro="" textlink="">
      <xdr:nvSpPr>
        <xdr:cNvPr id="317" name="AutoShape 4" descr="https://d.adroll.com/cm/pubmatic/out">
          <a:extLst>
            <a:ext uri="{FF2B5EF4-FFF2-40B4-BE49-F238E27FC236}">
              <a16:creationId xmlns:a16="http://schemas.microsoft.com/office/drawing/2014/main" id="{AA765186-4A85-4E89-9ABE-6DF64A88B79B}"/>
            </a:ext>
          </a:extLst>
        </xdr:cNvPr>
        <xdr:cNvSpPr>
          <a:spLocks noChangeAspect="1" noChangeArrowheads="1"/>
        </xdr:cNvSpPr>
      </xdr:nvSpPr>
      <xdr:spPr bwMode="auto">
        <a:xfrm>
          <a:off x="3933825" y="12763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8</xdr:row>
      <xdr:rowOff>0</xdr:rowOff>
    </xdr:from>
    <xdr:ext cx="9525" cy="9525"/>
    <xdr:sp macro="" textlink="">
      <xdr:nvSpPr>
        <xdr:cNvPr id="318" name="AutoShape 12" descr="https://d.adroll.com/cm/aol/out">
          <a:extLst>
            <a:ext uri="{FF2B5EF4-FFF2-40B4-BE49-F238E27FC236}">
              <a16:creationId xmlns:a16="http://schemas.microsoft.com/office/drawing/2014/main" id="{90327652-96F3-49DE-A7B8-8D6728622D85}"/>
            </a:ext>
          </a:extLst>
        </xdr:cNvPr>
        <xdr:cNvSpPr>
          <a:spLocks noChangeAspect="1" noChangeArrowheads="1"/>
        </xdr:cNvSpPr>
      </xdr:nvSpPr>
      <xdr:spPr bwMode="auto">
        <a:xfrm>
          <a:off x="3876675" y="12763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8</xdr:row>
      <xdr:rowOff>0</xdr:rowOff>
    </xdr:from>
    <xdr:ext cx="9525" cy="9525"/>
    <xdr:pic>
      <xdr:nvPicPr>
        <xdr:cNvPr id="319" name="Picture 318" descr="https://d.adroll.com/cm/index/out">
          <a:extLst>
            <a:ext uri="{FF2B5EF4-FFF2-40B4-BE49-F238E27FC236}">
              <a16:creationId xmlns:a16="http://schemas.microsoft.com/office/drawing/2014/main" id="{7CBF10DB-93D0-4577-804B-F3236F6D7C8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5725" y="12763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8</xdr:row>
      <xdr:rowOff>0</xdr:rowOff>
    </xdr:from>
    <xdr:ext cx="9525" cy="9525"/>
    <xdr:pic>
      <xdr:nvPicPr>
        <xdr:cNvPr id="320" name="Picture 319" descr="https://d.adroll.com/cm/n/out">
          <a:extLst>
            <a:ext uri="{FF2B5EF4-FFF2-40B4-BE49-F238E27FC236}">
              <a16:creationId xmlns:a16="http://schemas.microsoft.com/office/drawing/2014/main" id="{995B8579-820E-4960-AC8D-26CFBF74381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14775" y="12763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8</xdr:row>
      <xdr:rowOff>0</xdr:rowOff>
    </xdr:from>
    <xdr:ext cx="9525" cy="9525"/>
    <xdr:sp macro="" textlink="">
      <xdr:nvSpPr>
        <xdr:cNvPr id="321" name="AutoShape 15" descr="https://d.adroll.com/cm/pubmatic/out">
          <a:extLst>
            <a:ext uri="{FF2B5EF4-FFF2-40B4-BE49-F238E27FC236}">
              <a16:creationId xmlns:a16="http://schemas.microsoft.com/office/drawing/2014/main" id="{CF48A9CC-3912-4E02-93AE-F0B1D9B713FE}"/>
            </a:ext>
          </a:extLst>
        </xdr:cNvPr>
        <xdr:cNvSpPr>
          <a:spLocks noChangeAspect="1" noChangeArrowheads="1"/>
        </xdr:cNvSpPr>
      </xdr:nvSpPr>
      <xdr:spPr bwMode="auto">
        <a:xfrm>
          <a:off x="3933825" y="12763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9</xdr:row>
      <xdr:rowOff>0</xdr:rowOff>
    </xdr:from>
    <xdr:ext cx="9525" cy="9525"/>
    <xdr:pic>
      <xdr:nvPicPr>
        <xdr:cNvPr id="322" name="Picture 321" descr="https://d.adroll.com/cm/aol/out">
          <a:extLst>
            <a:ext uri="{FF2B5EF4-FFF2-40B4-BE49-F238E27FC236}">
              <a16:creationId xmlns:a16="http://schemas.microsoft.com/office/drawing/2014/main" id="{FE7DC3DA-278C-4E84-8AA6-F8A8E8680B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7667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9</xdr:row>
      <xdr:rowOff>0</xdr:rowOff>
    </xdr:from>
    <xdr:ext cx="9525" cy="9525"/>
    <xdr:pic>
      <xdr:nvPicPr>
        <xdr:cNvPr id="323" name="Picture 322" descr="https://d.adroll.com/cm/index/out">
          <a:extLst>
            <a:ext uri="{FF2B5EF4-FFF2-40B4-BE49-F238E27FC236}">
              <a16:creationId xmlns:a16="http://schemas.microsoft.com/office/drawing/2014/main" id="{49AAC6E8-633B-43B9-88BC-9917A1B4E38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572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9</xdr:row>
      <xdr:rowOff>0</xdr:rowOff>
    </xdr:from>
    <xdr:ext cx="9525" cy="9525"/>
    <xdr:pic>
      <xdr:nvPicPr>
        <xdr:cNvPr id="324" name="Picture 323" descr="https://d.adroll.com/cm/n/out">
          <a:extLst>
            <a:ext uri="{FF2B5EF4-FFF2-40B4-BE49-F238E27FC236}">
              <a16:creationId xmlns:a16="http://schemas.microsoft.com/office/drawing/2014/main" id="{988337C5-9287-4451-8340-09543B8E36B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1477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9</xdr:row>
      <xdr:rowOff>0</xdr:rowOff>
    </xdr:from>
    <xdr:ext cx="9525" cy="9525"/>
    <xdr:sp macro="" textlink="">
      <xdr:nvSpPr>
        <xdr:cNvPr id="325" name="AutoShape 4" descr="https://d.adroll.com/cm/pubmatic/out">
          <a:extLst>
            <a:ext uri="{FF2B5EF4-FFF2-40B4-BE49-F238E27FC236}">
              <a16:creationId xmlns:a16="http://schemas.microsoft.com/office/drawing/2014/main" id="{CD7B0824-C455-4528-8901-626EA7C505F0}"/>
            </a:ext>
          </a:extLst>
        </xdr:cNvPr>
        <xdr:cNvSpPr>
          <a:spLocks noChangeAspect="1" noChangeArrowheads="1"/>
        </xdr:cNvSpPr>
      </xdr:nvSpPr>
      <xdr:spPr bwMode="auto">
        <a:xfrm>
          <a:off x="393382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9</xdr:row>
      <xdr:rowOff>0</xdr:rowOff>
    </xdr:from>
    <xdr:ext cx="9525" cy="9525"/>
    <xdr:sp macro="" textlink="">
      <xdr:nvSpPr>
        <xdr:cNvPr id="326" name="AutoShape 12" descr="https://d.adroll.com/cm/aol/out">
          <a:extLst>
            <a:ext uri="{FF2B5EF4-FFF2-40B4-BE49-F238E27FC236}">
              <a16:creationId xmlns:a16="http://schemas.microsoft.com/office/drawing/2014/main" id="{BE37225C-8EA6-432B-8521-C490E68E4F29}"/>
            </a:ext>
          </a:extLst>
        </xdr:cNvPr>
        <xdr:cNvSpPr>
          <a:spLocks noChangeAspect="1" noChangeArrowheads="1"/>
        </xdr:cNvSpPr>
      </xdr:nvSpPr>
      <xdr:spPr bwMode="auto">
        <a:xfrm>
          <a:off x="387667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9</xdr:row>
      <xdr:rowOff>0</xdr:rowOff>
    </xdr:from>
    <xdr:ext cx="9525" cy="9525"/>
    <xdr:pic>
      <xdr:nvPicPr>
        <xdr:cNvPr id="327" name="Picture 326" descr="https://d.adroll.com/cm/index/out">
          <a:extLst>
            <a:ext uri="{FF2B5EF4-FFF2-40B4-BE49-F238E27FC236}">
              <a16:creationId xmlns:a16="http://schemas.microsoft.com/office/drawing/2014/main" id="{94AAFBDC-84FD-49EE-A251-B9DEE18C02F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572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9</xdr:row>
      <xdr:rowOff>0</xdr:rowOff>
    </xdr:from>
    <xdr:ext cx="9525" cy="9525"/>
    <xdr:pic>
      <xdr:nvPicPr>
        <xdr:cNvPr id="328" name="Picture 327" descr="https://d.adroll.com/cm/n/out">
          <a:extLst>
            <a:ext uri="{FF2B5EF4-FFF2-40B4-BE49-F238E27FC236}">
              <a16:creationId xmlns:a16="http://schemas.microsoft.com/office/drawing/2014/main" id="{9FDFCD4C-92DB-4A37-B78B-C21EA1844C7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1477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9</xdr:row>
      <xdr:rowOff>0</xdr:rowOff>
    </xdr:from>
    <xdr:ext cx="9525" cy="9525"/>
    <xdr:sp macro="" textlink="">
      <xdr:nvSpPr>
        <xdr:cNvPr id="329" name="AutoShape 15" descr="https://d.adroll.com/cm/pubmatic/out">
          <a:extLst>
            <a:ext uri="{FF2B5EF4-FFF2-40B4-BE49-F238E27FC236}">
              <a16:creationId xmlns:a16="http://schemas.microsoft.com/office/drawing/2014/main" id="{A886C17D-5F22-4A88-A5B4-C21FCE442F4D}"/>
            </a:ext>
          </a:extLst>
        </xdr:cNvPr>
        <xdr:cNvSpPr>
          <a:spLocks noChangeAspect="1" noChangeArrowheads="1"/>
        </xdr:cNvSpPr>
      </xdr:nvSpPr>
      <xdr:spPr bwMode="auto">
        <a:xfrm>
          <a:off x="393382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10</xdr:row>
      <xdr:rowOff>0</xdr:rowOff>
    </xdr:from>
    <xdr:ext cx="9525" cy="9525"/>
    <xdr:pic>
      <xdr:nvPicPr>
        <xdr:cNvPr id="330" name="Picture 329" descr="https://d.adroll.com/cm/aol/out">
          <a:extLst>
            <a:ext uri="{FF2B5EF4-FFF2-40B4-BE49-F238E27FC236}">
              <a16:creationId xmlns:a16="http://schemas.microsoft.com/office/drawing/2014/main" id="{A14975BB-EF67-4DB0-89E5-5D03E9085F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76675" y="1790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10</xdr:row>
      <xdr:rowOff>0</xdr:rowOff>
    </xdr:from>
    <xdr:ext cx="9525" cy="9525"/>
    <xdr:pic>
      <xdr:nvPicPr>
        <xdr:cNvPr id="331" name="Picture 330" descr="https://d.adroll.com/cm/index/out">
          <a:extLst>
            <a:ext uri="{FF2B5EF4-FFF2-40B4-BE49-F238E27FC236}">
              <a16:creationId xmlns:a16="http://schemas.microsoft.com/office/drawing/2014/main" id="{F9ED4DAF-1482-4D9B-AD88-97E21712C00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5725" y="1790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10</xdr:row>
      <xdr:rowOff>0</xdr:rowOff>
    </xdr:from>
    <xdr:ext cx="9525" cy="9525"/>
    <xdr:pic>
      <xdr:nvPicPr>
        <xdr:cNvPr id="332" name="Picture 331" descr="https://d.adroll.com/cm/n/out">
          <a:extLst>
            <a:ext uri="{FF2B5EF4-FFF2-40B4-BE49-F238E27FC236}">
              <a16:creationId xmlns:a16="http://schemas.microsoft.com/office/drawing/2014/main" id="{675AA5A7-8F73-4872-B450-CC370FF4FC1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14775" y="1790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10</xdr:row>
      <xdr:rowOff>0</xdr:rowOff>
    </xdr:from>
    <xdr:ext cx="9525" cy="9525"/>
    <xdr:sp macro="" textlink="">
      <xdr:nvSpPr>
        <xdr:cNvPr id="333" name="AutoShape 4" descr="https://d.adroll.com/cm/pubmatic/out">
          <a:extLst>
            <a:ext uri="{FF2B5EF4-FFF2-40B4-BE49-F238E27FC236}">
              <a16:creationId xmlns:a16="http://schemas.microsoft.com/office/drawing/2014/main" id="{DDEE03FD-EF06-4CE1-912F-5D837257846F}"/>
            </a:ext>
          </a:extLst>
        </xdr:cNvPr>
        <xdr:cNvSpPr>
          <a:spLocks noChangeAspect="1" noChangeArrowheads="1"/>
        </xdr:cNvSpPr>
      </xdr:nvSpPr>
      <xdr:spPr bwMode="auto">
        <a:xfrm>
          <a:off x="3933825" y="17907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10</xdr:row>
      <xdr:rowOff>0</xdr:rowOff>
    </xdr:from>
    <xdr:ext cx="9525" cy="9525"/>
    <xdr:sp macro="" textlink="">
      <xdr:nvSpPr>
        <xdr:cNvPr id="334" name="AutoShape 12" descr="https://d.adroll.com/cm/aol/out">
          <a:extLst>
            <a:ext uri="{FF2B5EF4-FFF2-40B4-BE49-F238E27FC236}">
              <a16:creationId xmlns:a16="http://schemas.microsoft.com/office/drawing/2014/main" id="{87E89F40-C208-402E-A8AD-EB81E6FCA903}"/>
            </a:ext>
          </a:extLst>
        </xdr:cNvPr>
        <xdr:cNvSpPr>
          <a:spLocks noChangeAspect="1" noChangeArrowheads="1"/>
        </xdr:cNvSpPr>
      </xdr:nvSpPr>
      <xdr:spPr bwMode="auto">
        <a:xfrm>
          <a:off x="3876675" y="17907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10</xdr:row>
      <xdr:rowOff>0</xdr:rowOff>
    </xdr:from>
    <xdr:ext cx="9525" cy="9525"/>
    <xdr:pic>
      <xdr:nvPicPr>
        <xdr:cNvPr id="335" name="Picture 334" descr="https://d.adroll.com/cm/index/out">
          <a:extLst>
            <a:ext uri="{FF2B5EF4-FFF2-40B4-BE49-F238E27FC236}">
              <a16:creationId xmlns:a16="http://schemas.microsoft.com/office/drawing/2014/main" id="{9043F689-E8A9-48FF-985C-7CE44E13B84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5725" y="1790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10</xdr:row>
      <xdr:rowOff>0</xdr:rowOff>
    </xdr:from>
    <xdr:ext cx="9525" cy="9525"/>
    <xdr:pic>
      <xdr:nvPicPr>
        <xdr:cNvPr id="336" name="Picture 335" descr="https://d.adroll.com/cm/n/out">
          <a:extLst>
            <a:ext uri="{FF2B5EF4-FFF2-40B4-BE49-F238E27FC236}">
              <a16:creationId xmlns:a16="http://schemas.microsoft.com/office/drawing/2014/main" id="{45C6D059-049F-4625-8F3A-483565E1068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14775" y="1790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10</xdr:row>
      <xdr:rowOff>0</xdr:rowOff>
    </xdr:from>
    <xdr:ext cx="9525" cy="9525"/>
    <xdr:sp macro="" textlink="">
      <xdr:nvSpPr>
        <xdr:cNvPr id="337" name="AutoShape 15" descr="https://d.adroll.com/cm/pubmatic/out">
          <a:extLst>
            <a:ext uri="{FF2B5EF4-FFF2-40B4-BE49-F238E27FC236}">
              <a16:creationId xmlns:a16="http://schemas.microsoft.com/office/drawing/2014/main" id="{BF9002E8-F711-445C-8ABD-74BF6A858406}"/>
            </a:ext>
          </a:extLst>
        </xdr:cNvPr>
        <xdr:cNvSpPr>
          <a:spLocks noChangeAspect="1" noChangeArrowheads="1"/>
        </xdr:cNvSpPr>
      </xdr:nvSpPr>
      <xdr:spPr bwMode="auto">
        <a:xfrm>
          <a:off x="3933825" y="17907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11</xdr:row>
      <xdr:rowOff>0</xdr:rowOff>
    </xdr:from>
    <xdr:ext cx="9525" cy="9525"/>
    <xdr:pic>
      <xdr:nvPicPr>
        <xdr:cNvPr id="338" name="Picture 337" descr="https://d.adroll.com/cm/aol/out">
          <a:extLst>
            <a:ext uri="{FF2B5EF4-FFF2-40B4-BE49-F238E27FC236}">
              <a16:creationId xmlns:a16="http://schemas.microsoft.com/office/drawing/2014/main" id="{E3618F7D-D26F-4C0F-91EE-3BB98360B3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76675" y="2047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11</xdr:row>
      <xdr:rowOff>0</xdr:rowOff>
    </xdr:from>
    <xdr:ext cx="9525" cy="9525"/>
    <xdr:pic>
      <xdr:nvPicPr>
        <xdr:cNvPr id="339" name="Picture 338" descr="https://d.adroll.com/cm/index/out">
          <a:extLst>
            <a:ext uri="{FF2B5EF4-FFF2-40B4-BE49-F238E27FC236}">
              <a16:creationId xmlns:a16="http://schemas.microsoft.com/office/drawing/2014/main" id="{4B08D282-8488-4E54-AAAB-2C2FA33EF42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5725" y="2047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11</xdr:row>
      <xdr:rowOff>0</xdr:rowOff>
    </xdr:from>
    <xdr:ext cx="9525" cy="9525"/>
    <xdr:pic>
      <xdr:nvPicPr>
        <xdr:cNvPr id="340" name="Picture 339" descr="https://d.adroll.com/cm/n/out">
          <a:extLst>
            <a:ext uri="{FF2B5EF4-FFF2-40B4-BE49-F238E27FC236}">
              <a16:creationId xmlns:a16="http://schemas.microsoft.com/office/drawing/2014/main" id="{2BC26389-4787-4C6E-AA9B-D86971DCF38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14775" y="2047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11</xdr:row>
      <xdr:rowOff>0</xdr:rowOff>
    </xdr:from>
    <xdr:ext cx="9525" cy="9525"/>
    <xdr:sp macro="" textlink="">
      <xdr:nvSpPr>
        <xdr:cNvPr id="341" name="AutoShape 4" descr="https://d.adroll.com/cm/pubmatic/out">
          <a:extLst>
            <a:ext uri="{FF2B5EF4-FFF2-40B4-BE49-F238E27FC236}">
              <a16:creationId xmlns:a16="http://schemas.microsoft.com/office/drawing/2014/main" id="{F78D2008-8310-4C8A-88D5-B627592473A6}"/>
            </a:ext>
          </a:extLst>
        </xdr:cNvPr>
        <xdr:cNvSpPr>
          <a:spLocks noChangeAspect="1" noChangeArrowheads="1"/>
        </xdr:cNvSpPr>
      </xdr:nvSpPr>
      <xdr:spPr bwMode="auto">
        <a:xfrm>
          <a:off x="3933825" y="20478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11</xdr:row>
      <xdr:rowOff>0</xdr:rowOff>
    </xdr:from>
    <xdr:ext cx="9525" cy="9525"/>
    <xdr:sp macro="" textlink="">
      <xdr:nvSpPr>
        <xdr:cNvPr id="342" name="AutoShape 12" descr="https://d.adroll.com/cm/aol/out">
          <a:extLst>
            <a:ext uri="{FF2B5EF4-FFF2-40B4-BE49-F238E27FC236}">
              <a16:creationId xmlns:a16="http://schemas.microsoft.com/office/drawing/2014/main" id="{56D3A521-A888-4282-83CE-DDC270294E7C}"/>
            </a:ext>
          </a:extLst>
        </xdr:cNvPr>
        <xdr:cNvSpPr>
          <a:spLocks noChangeAspect="1" noChangeArrowheads="1"/>
        </xdr:cNvSpPr>
      </xdr:nvSpPr>
      <xdr:spPr bwMode="auto">
        <a:xfrm>
          <a:off x="3876675" y="20478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11</xdr:row>
      <xdr:rowOff>0</xdr:rowOff>
    </xdr:from>
    <xdr:ext cx="9525" cy="9525"/>
    <xdr:pic>
      <xdr:nvPicPr>
        <xdr:cNvPr id="343" name="Picture 342" descr="https://d.adroll.com/cm/index/out">
          <a:extLst>
            <a:ext uri="{FF2B5EF4-FFF2-40B4-BE49-F238E27FC236}">
              <a16:creationId xmlns:a16="http://schemas.microsoft.com/office/drawing/2014/main" id="{CEE6E855-5813-4697-AA51-17D02A05AFF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5725" y="2047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11</xdr:row>
      <xdr:rowOff>0</xdr:rowOff>
    </xdr:from>
    <xdr:ext cx="9525" cy="9525"/>
    <xdr:pic>
      <xdr:nvPicPr>
        <xdr:cNvPr id="344" name="Picture 343" descr="https://d.adroll.com/cm/n/out">
          <a:extLst>
            <a:ext uri="{FF2B5EF4-FFF2-40B4-BE49-F238E27FC236}">
              <a16:creationId xmlns:a16="http://schemas.microsoft.com/office/drawing/2014/main" id="{D2030C05-D28B-478A-88FB-B8F8177A04B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14775" y="2047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11</xdr:row>
      <xdr:rowOff>0</xdr:rowOff>
    </xdr:from>
    <xdr:ext cx="9525" cy="9525"/>
    <xdr:sp macro="" textlink="">
      <xdr:nvSpPr>
        <xdr:cNvPr id="345" name="AutoShape 15" descr="https://d.adroll.com/cm/pubmatic/out">
          <a:extLst>
            <a:ext uri="{FF2B5EF4-FFF2-40B4-BE49-F238E27FC236}">
              <a16:creationId xmlns:a16="http://schemas.microsoft.com/office/drawing/2014/main" id="{2E0B2836-9BBF-4E00-AC90-515A02CF75D1}"/>
            </a:ext>
          </a:extLst>
        </xdr:cNvPr>
        <xdr:cNvSpPr>
          <a:spLocks noChangeAspect="1" noChangeArrowheads="1"/>
        </xdr:cNvSpPr>
      </xdr:nvSpPr>
      <xdr:spPr bwMode="auto">
        <a:xfrm>
          <a:off x="3933825" y="20478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12</xdr:row>
      <xdr:rowOff>0</xdr:rowOff>
    </xdr:from>
    <xdr:ext cx="9525" cy="9525"/>
    <xdr:pic>
      <xdr:nvPicPr>
        <xdr:cNvPr id="346" name="Picture 345" descr="https://d.adroll.com/cm/aol/out">
          <a:extLst>
            <a:ext uri="{FF2B5EF4-FFF2-40B4-BE49-F238E27FC236}">
              <a16:creationId xmlns:a16="http://schemas.microsoft.com/office/drawing/2014/main" id="{C34BB838-D37C-4DCC-B5C0-73B8B0F96C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76675" y="2305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12</xdr:row>
      <xdr:rowOff>0</xdr:rowOff>
    </xdr:from>
    <xdr:ext cx="9525" cy="9525"/>
    <xdr:pic>
      <xdr:nvPicPr>
        <xdr:cNvPr id="347" name="Picture 346" descr="https://d.adroll.com/cm/index/out">
          <a:extLst>
            <a:ext uri="{FF2B5EF4-FFF2-40B4-BE49-F238E27FC236}">
              <a16:creationId xmlns:a16="http://schemas.microsoft.com/office/drawing/2014/main" id="{9F3A6FDE-408A-42B4-8C45-1380585CD90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5725" y="2305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12</xdr:row>
      <xdr:rowOff>0</xdr:rowOff>
    </xdr:from>
    <xdr:ext cx="9525" cy="9525"/>
    <xdr:pic>
      <xdr:nvPicPr>
        <xdr:cNvPr id="348" name="Picture 347" descr="https://d.adroll.com/cm/n/out">
          <a:extLst>
            <a:ext uri="{FF2B5EF4-FFF2-40B4-BE49-F238E27FC236}">
              <a16:creationId xmlns:a16="http://schemas.microsoft.com/office/drawing/2014/main" id="{103F4358-00A9-41BF-ADFE-6FCA1AEC64D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14775" y="2305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12</xdr:row>
      <xdr:rowOff>0</xdr:rowOff>
    </xdr:from>
    <xdr:ext cx="9525" cy="9525"/>
    <xdr:sp macro="" textlink="">
      <xdr:nvSpPr>
        <xdr:cNvPr id="349" name="AutoShape 4" descr="https://d.adroll.com/cm/pubmatic/out">
          <a:extLst>
            <a:ext uri="{FF2B5EF4-FFF2-40B4-BE49-F238E27FC236}">
              <a16:creationId xmlns:a16="http://schemas.microsoft.com/office/drawing/2014/main" id="{0F19F3BE-3829-4F51-B99E-7795BF5C4DC6}"/>
            </a:ext>
          </a:extLst>
        </xdr:cNvPr>
        <xdr:cNvSpPr>
          <a:spLocks noChangeAspect="1" noChangeArrowheads="1"/>
        </xdr:cNvSpPr>
      </xdr:nvSpPr>
      <xdr:spPr bwMode="auto">
        <a:xfrm>
          <a:off x="3933825" y="23050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12</xdr:row>
      <xdr:rowOff>0</xdr:rowOff>
    </xdr:from>
    <xdr:ext cx="9525" cy="9525"/>
    <xdr:sp macro="" textlink="">
      <xdr:nvSpPr>
        <xdr:cNvPr id="350" name="AutoShape 12" descr="https://d.adroll.com/cm/aol/out">
          <a:extLst>
            <a:ext uri="{FF2B5EF4-FFF2-40B4-BE49-F238E27FC236}">
              <a16:creationId xmlns:a16="http://schemas.microsoft.com/office/drawing/2014/main" id="{635316C7-A0DF-4852-BDCF-566E70B687C9}"/>
            </a:ext>
          </a:extLst>
        </xdr:cNvPr>
        <xdr:cNvSpPr>
          <a:spLocks noChangeAspect="1" noChangeArrowheads="1"/>
        </xdr:cNvSpPr>
      </xdr:nvSpPr>
      <xdr:spPr bwMode="auto">
        <a:xfrm>
          <a:off x="3876675" y="23050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12</xdr:row>
      <xdr:rowOff>0</xdr:rowOff>
    </xdr:from>
    <xdr:ext cx="9525" cy="9525"/>
    <xdr:pic>
      <xdr:nvPicPr>
        <xdr:cNvPr id="351" name="Picture 350" descr="https://d.adroll.com/cm/index/out">
          <a:extLst>
            <a:ext uri="{FF2B5EF4-FFF2-40B4-BE49-F238E27FC236}">
              <a16:creationId xmlns:a16="http://schemas.microsoft.com/office/drawing/2014/main" id="{D332D133-22D6-4562-A86E-21CDD33375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5725" y="2305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12</xdr:row>
      <xdr:rowOff>0</xdr:rowOff>
    </xdr:from>
    <xdr:ext cx="9525" cy="9525"/>
    <xdr:pic>
      <xdr:nvPicPr>
        <xdr:cNvPr id="352" name="Picture 351" descr="https://d.adroll.com/cm/n/out">
          <a:extLst>
            <a:ext uri="{FF2B5EF4-FFF2-40B4-BE49-F238E27FC236}">
              <a16:creationId xmlns:a16="http://schemas.microsoft.com/office/drawing/2014/main" id="{5E89875A-01D6-47FA-A005-BD051D8F16D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14775" y="2305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12</xdr:row>
      <xdr:rowOff>0</xdr:rowOff>
    </xdr:from>
    <xdr:ext cx="9525" cy="9525"/>
    <xdr:sp macro="" textlink="">
      <xdr:nvSpPr>
        <xdr:cNvPr id="353" name="AutoShape 15" descr="https://d.adroll.com/cm/pubmatic/out">
          <a:extLst>
            <a:ext uri="{FF2B5EF4-FFF2-40B4-BE49-F238E27FC236}">
              <a16:creationId xmlns:a16="http://schemas.microsoft.com/office/drawing/2014/main" id="{A6D49984-76AD-438B-82FB-9692D8BDC7F3}"/>
            </a:ext>
          </a:extLst>
        </xdr:cNvPr>
        <xdr:cNvSpPr>
          <a:spLocks noChangeAspect="1" noChangeArrowheads="1"/>
        </xdr:cNvSpPr>
      </xdr:nvSpPr>
      <xdr:spPr bwMode="auto">
        <a:xfrm>
          <a:off x="3933825" y="23050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13</xdr:row>
      <xdr:rowOff>0</xdr:rowOff>
    </xdr:from>
    <xdr:ext cx="9525" cy="9525"/>
    <xdr:pic>
      <xdr:nvPicPr>
        <xdr:cNvPr id="354" name="Picture 353" descr="https://d.adroll.com/cm/aol/out">
          <a:extLst>
            <a:ext uri="{FF2B5EF4-FFF2-40B4-BE49-F238E27FC236}">
              <a16:creationId xmlns:a16="http://schemas.microsoft.com/office/drawing/2014/main" id="{D2EBD0D7-800D-40AC-AB0E-2A30027E7E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76675" y="2562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13</xdr:row>
      <xdr:rowOff>0</xdr:rowOff>
    </xdr:from>
    <xdr:ext cx="9525" cy="9525"/>
    <xdr:pic>
      <xdr:nvPicPr>
        <xdr:cNvPr id="355" name="Picture 354" descr="https://d.adroll.com/cm/index/out">
          <a:extLst>
            <a:ext uri="{FF2B5EF4-FFF2-40B4-BE49-F238E27FC236}">
              <a16:creationId xmlns:a16="http://schemas.microsoft.com/office/drawing/2014/main" id="{7DC6246D-C3E1-41B2-A6EE-5D5A459F4F2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5725" y="2562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13</xdr:row>
      <xdr:rowOff>0</xdr:rowOff>
    </xdr:from>
    <xdr:ext cx="9525" cy="9525"/>
    <xdr:pic>
      <xdr:nvPicPr>
        <xdr:cNvPr id="356" name="Picture 355" descr="https://d.adroll.com/cm/n/out">
          <a:extLst>
            <a:ext uri="{FF2B5EF4-FFF2-40B4-BE49-F238E27FC236}">
              <a16:creationId xmlns:a16="http://schemas.microsoft.com/office/drawing/2014/main" id="{1AD7B586-AB91-4A63-91C5-A8D289C87A9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14775" y="2562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13</xdr:row>
      <xdr:rowOff>0</xdr:rowOff>
    </xdr:from>
    <xdr:ext cx="9525" cy="9525"/>
    <xdr:sp macro="" textlink="">
      <xdr:nvSpPr>
        <xdr:cNvPr id="357" name="AutoShape 4" descr="https://d.adroll.com/cm/pubmatic/out">
          <a:extLst>
            <a:ext uri="{FF2B5EF4-FFF2-40B4-BE49-F238E27FC236}">
              <a16:creationId xmlns:a16="http://schemas.microsoft.com/office/drawing/2014/main" id="{5E88ED10-2A5F-4854-B451-7A46AB5C4439}"/>
            </a:ext>
          </a:extLst>
        </xdr:cNvPr>
        <xdr:cNvSpPr>
          <a:spLocks noChangeAspect="1" noChangeArrowheads="1"/>
        </xdr:cNvSpPr>
      </xdr:nvSpPr>
      <xdr:spPr bwMode="auto">
        <a:xfrm>
          <a:off x="3933825" y="25622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13</xdr:row>
      <xdr:rowOff>0</xdr:rowOff>
    </xdr:from>
    <xdr:ext cx="9525" cy="9525"/>
    <xdr:sp macro="" textlink="">
      <xdr:nvSpPr>
        <xdr:cNvPr id="358" name="AutoShape 12" descr="https://d.adroll.com/cm/aol/out">
          <a:extLst>
            <a:ext uri="{FF2B5EF4-FFF2-40B4-BE49-F238E27FC236}">
              <a16:creationId xmlns:a16="http://schemas.microsoft.com/office/drawing/2014/main" id="{A956C0DC-C8C3-47E0-BFC9-34CEE2271C23}"/>
            </a:ext>
          </a:extLst>
        </xdr:cNvPr>
        <xdr:cNvSpPr>
          <a:spLocks noChangeAspect="1" noChangeArrowheads="1"/>
        </xdr:cNvSpPr>
      </xdr:nvSpPr>
      <xdr:spPr bwMode="auto">
        <a:xfrm>
          <a:off x="3876675" y="25622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13</xdr:row>
      <xdr:rowOff>0</xdr:rowOff>
    </xdr:from>
    <xdr:ext cx="9525" cy="9525"/>
    <xdr:pic>
      <xdr:nvPicPr>
        <xdr:cNvPr id="359" name="Picture 358" descr="https://d.adroll.com/cm/index/out">
          <a:extLst>
            <a:ext uri="{FF2B5EF4-FFF2-40B4-BE49-F238E27FC236}">
              <a16:creationId xmlns:a16="http://schemas.microsoft.com/office/drawing/2014/main" id="{845CD052-B5DB-46F5-A2EF-1472C2059DE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5725" y="2562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13</xdr:row>
      <xdr:rowOff>0</xdr:rowOff>
    </xdr:from>
    <xdr:ext cx="9525" cy="9525"/>
    <xdr:pic>
      <xdr:nvPicPr>
        <xdr:cNvPr id="360" name="Picture 359" descr="https://d.adroll.com/cm/n/out">
          <a:extLst>
            <a:ext uri="{FF2B5EF4-FFF2-40B4-BE49-F238E27FC236}">
              <a16:creationId xmlns:a16="http://schemas.microsoft.com/office/drawing/2014/main" id="{E078AF0C-A9A1-4198-A45F-D5777BE8AF0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14775" y="2562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13</xdr:row>
      <xdr:rowOff>0</xdr:rowOff>
    </xdr:from>
    <xdr:ext cx="9525" cy="9525"/>
    <xdr:sp macro="" textlink="">
      <xdr:nvSpPr>
        <xdr:cNvPr id="361" name="AutoShape 15" descr="https://d.adroll.com/cm/pubmatic/out">
          <a:extLst>
            <a:ext uri="{FF2B5EF4-FFF2-40B4-BE49-F238E27FC236}">
              <a16:creationId xmlns:a16="http://schemas.microsoft.com/office/drawing/2014/main" id="{12F2AD3E-C230-490B-8C3B-B618CA2987AD}"/>
            </a:ext>
          </a:extLst>
        </xdr:cNvPr>
        <xdr:cNvSpPr>
          <a:spLocks noChangeAspect="1" noChangeArrowheads="1"/>
        </xdr:cNvSpPr>
      </xdr:nvSpPr>
      <xdr:spPr bwMode="auto">
        <a:xfrm>
          <a:off x="3933825" y="25622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14</xdr:row>
      <xdr:rowOff>0</xdr:rowOff>
    </xdr:from>
    <xdr:ext cx="9525" cy="9525"/>
    <xdr:pic>
      <xdr:nvPicPr>
        <xdr:cNvPr id="362" name="Picture 361" descr="https://d.adroll.com/cm/aol/out">
          <a:extLst>
            <a:ext uri="{FF2B5EF4-FFF2-40B4-BE49-F238E27FC236}">
              <a16:creationId xmlns:a16="http://schemas.microsoft.com/office/drawing/2014/main" id="{0226E7E0-D13F-4C61-A2F5-EC8EED5C26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76675" y="2819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14</xdr:row>
      <xdr:rowOff>0</xdr:rowOff>
    </xdr:from>
    <xdr:ext cx="9525" cy="9525"/>
    <xdr:pic>
      <xdr:nvPicPr>
        <xdr:cNvPr id="363" name="Picture 362" descr="https://d.adroll.com/cm/index/out">
          <a:extLst>
            <a:ext uri="{FF2B5EF4-FFF2-40B4-BE49-F238E27FC236}">
              <a16:creationId xmlns:a16="http://schemas.microsoft.com/office/drawing/2014/main" id="{A158288B-72B4-4A23-9136-8A35917A39A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5725" y="2819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14</xdr:row>
      <xdr:rowOff>0</xdr:rowOff>
    </xdr:from>
    <xdr:ext cx="9525" cy="9525"/>
    <xdr:pic>
      <xdr:nvPicPr>
        <xdr:cNvPr id="364" name="Picture 363" descr="https://d.adroll.com/cm/n/out">
          <a:extLst>
            <a:ext uri="{FF2B5EF4-FFF2-40B4-BE49-F238E27FC236}">
              <a16:creationId xmlns:a16="http://schemas.microsoft.com/office/drawing/2014/main" id="{06D2443B-114A-4FCF-B493-4B253D27C0C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14775" y="2819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14</xdr:row>
      <xdr:rowOff>0</xdr:rowOff>
    </xdr:from>
    <xdr:ext cx="9525" cy="9525"/>
    <xdr:sp macro="" textlink="">
      <xdr:nvSpPr>
        <xdr:cNvPr id="365" name="AutoShape 4" descr="https://d.adroll.com/cm/pubmatic/out">
          <a:extLst>
            <a:ext uri="{FF2B5EF4-FFF2-40B4-BE49-F238E27FC236}">
              <a16:creationId xmlns:a16="http://schemas.microsoft.com/office/drawing/2014/main" id="{D8E52434-24F5-4CE4-9F74-29BC57D2895D}"/>
            </a:ext>
          </a:extLst>
        </xdr:cNvPr>
        <xdr:cNvSpPr>
          <a:spLocks noChangeAspect="1" noChangeArrowheads="1"/>
        </xdr:cNvSpPr>
      </xdr:nvSpPr>
      <xdr:spPr bwMode="auto">
        <a:xfrm>
          <a:off x="3933825" y="28194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14</xdr:row>
      <xdr:rowOff>0</xdr:rowOff>
    </xdr:from>
    <xdr:ext cx="9525" cy="9525"/>
    <xdr:sp macro="" textlink="">
      <xdr:nvSpPr>
        <xdr:cNvPr id="366" name="AutoShape 12" descr="https://d.adroll.com/cm/aol/out">
          <a:extLst>
            <a:ext uri="{FF2B5EF4-FFF2-40B4-BE49-F238E27FC236}">
              <a16:creationId xmlns:a16="http://schemas.microsoft.com/office/drawing/2014/main" id="{BA64DE27-83FD-4F07-8CE8-E3409BDAF0E8}"/>
            </a:ext>
          </a:extLst>
        </xdr:cNvPr>
        <xdr:cNvSpPr>
          <a:spLocks noChangeAspect="1" noChangeArrowheads="1"/>
        </xdr:cNvSpPr>
      </xdr:nvSpPr>
      <xdr:spPr bwMode="auto">
        <a:xfrm>
          <a:off x="3876675" y="28194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14</xdr:row>
      <xdr:rowOff>0</xdr:rowOff>
    </xdr:from>
    <xdr:ext cx="9525" cy="9525"/>
    <xdr:pic>
      <xdr:nvPicPr>
        <xdr:cNvPr id="367" name="Picture 366" descr="https://d.adroll.com/cm/index/out">
          <a:extLst>
            <a:ext uri="{FF2B5EF4-FFF2-40B4-BE49-F238E27FC236}">
              <a16:creationId xmlns:a16="http://schemas.microsoft.com/office/drawing/2014/main" id="{11645664-6172-465F-9635-14CDE7AC7F0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5725" y="2819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14</xdr:row>
      <xdr:rowOff>0</xdr:rowOff>
    </xdr:from>
    <xdr:ext cx="9525" cy="9525"/>
    <xdr:pic>
      <xdr:nvPicPr>
        <xdr:cNvPr id="368" name="Picture 367" descr="https://d.adroll.com/cm/n/out">
          <a:extLst>
            <a:ext uri="{FF2B5EF4-FFF2-40B4-BE49-F238E27FC236}">
              <a16:creationId xmlns:a16="http://schemas.microsoft.com/office/drawing/2014/main" id="{C62969CD-B832-43AB-BD23-56AAD96D6B5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14775" y="2819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14</xdr:row>
      <xdr:rowOff>0</xdr:rowOff>
    </xdr:from>
    <xdr:ext cx="9525" cy="9525"/>
    <xdr:sp macro="" textlink="">
      <xdr:nvSpPr>
        <xdr:cNvPr id="369" name="AutoShape 15" descr="https://d.adroll.com/cm/pubmatic/out">
          <a:extLst>
            <a:ext uri="{FF2B5EF4-FFF2-40B4-BE49-F238E27FC236}">
              <a16:creationId xmlns:a16="http://schemas.microsoft.com/office/drawing/2014/main" id="{4986C2EB-33CE-4F01-A330-D7536445F46D}"/>
            </a:ext>
          </a:extLst>
        </xdr:cNvPr>
        <xdr:cNvSpPr>
          <a:spLocks noChangeAspect="1" noChangeArrowheads="1"/>
        </xdr:cNvSpPr>
      </xdr:nvSpPr>
      <xdr:spPr bwMode="auto">
        <a:xfrm>
          <a:off x="3933825" y="28194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15</xdr:row>
      <xdr:rowOff>0</xdr:rowOff>
    </xdr:from>
    <xdr:ext cx="9525" cy="9525"/>
    <xdr:pic>
      <xdr:nvPicPr>
        <xdr:cNvPr id="370" name="Picture 369" descr="https://d.adroll.com/cm/aol/out">
          <a:extLst>
            <a:ext uri="{FF2B5EF4-FFF2-40B4-BE49-F238E27FC236}">
              <a16:creationId xmlns:a16="http://schemas.microsoft.com/office/drawing/2014/main" id="{C07D2A1E-462F-4382-AB53-1DDD8629A5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76675" y="307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15</xdr:row>
      <xdr:rowOff>0</xdr:rowOff>
    </xdr:from>
    <xdr:ext cx="9525" cy="9525"/>
    <xdr:pic>
      <xdr:nvPicPr>
        <xdr:cNvPr id="371" name="Picture 370" descr="https://d.adroll.com/cm/index/out">
          <a:extLst>
            <a:ext uri="{FF2B5EF4-FFF2-40B4-BE49-F238E27FC236}">
              <a16:creationId xmlns:a16="http://schemas.microsoft.com/office/drawing/2014/main" id="{C2A4531D-C8CB-48B0-9B6D-DA155C90A15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5725" y="307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15</xdr:row>
      <xdr:rowOff>0</xdr:rowOff>
    </xdr:from>
    <xdr:ext cx="9525" cy="9525"/>
    <xdr:pic>
      <xdr:nvPicPr>
        <xdr:cNvPr id="372" name="Picture 371" descr="https://d.adroll.com/cm/n/out">
          <a:extLst>
            <a:ext uri="{FF2B5EF4-FFF2-40B4-BE49-F238E27FC236}">
              <a16:creationId xmlns:a16="http://schemas.microsoft.com/office/drawing/2014/main" id="{17120412-1475-4D72-BE14-E64695E68FF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14775" y="307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15</xdr:row>
      <xdr:rowOff>0</xdr:rowOff>
    </xdr:from>
    <xdr:ext cx="9525" cy="9525"/>
    <xdr:sp macro="" textlink="">
      <xdr:nvSpPr>
        <xdr:cNvPr id="373" name="AutoShape 4" descr="https://d.adroll.com/cm/pubmatic/out">
          <a:extLst>
            <a:ext uri="{FF2B5EF4-FFF2-40B4-BE49-F238E27FC236}">
              <a16:creationId xmlns:a16="http://schemas.microsoft.com/office/drawing/2014/main" id="{01F2C8D0-8FC4-4B3E-BFF6-273FCEC8DDDE}"/>
            </a:ext>
          </a:extLst>
        </xdr:cNvPr>
        <xdr:cNvSpPr>
          <a:spLocks noChangeAspect="1" noChangeArrowheads="1"/>
        </xdr:cNvSpPr>
      </xdr:nvSpPr>
      <xdr:spPr bwMode="auto">
        <a:xfrm>
          <a:off x="3933825" y="3076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15</xdr:row>
      <xdr:rowOff>0</xdr:rowOff>
    </xdr:from>
    <xdr:ext cx="9525" cy="9525"/>
    <xdr:sp macro="" textlink="">
      <xdr:nvSpPr>
        <xdr:cNvPr id="374" name="AutoShape 12" descr="https://d.adroll.com/cm/aol/out">
          <a:extLst>
            <a:ext uri="{FF2B5EF4-FFF2-40B4-BE49-F238E27FC236}">
              <a16:creationId xmlns:a16="http://schemas.microsoft.com/office/drawing/2014/main" id="{002AFA22-02E8-43E0-B3E2-C498CCFC44E2}"/>
            </a:ext>
          </a:extLst>
        </xdr:cNvPr>
        <xdr:cNvSpPr>
          <a:spLocks noChangeAspect="1" noChangeArrowheads="1"/>
        </xdr:cNvSpPr>
      </xdr:nvSpPr>
      <xdr:spPr bwMode="auto">
        <a:xfrm>
          <a:off x="3876675" y="3076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15</xdr:row>
      <xdr:rowOff>0</xdr:rowOff>
    </xdr:from>
    <xdr:ext cx="9525" cy="9525"/>
    <xdr:pic>
      <xdr:nvPicPr>
        <xdr:cNvPr id="375" name="Picture 374" descr="https://d.adroll.com/cm/index/out">
          <a:extLst>
            <a:ext uri="{FF2B5EF4-FFF2-40B4-BE49-F238E27FC236}">
              <a16:creationId xmlns:a16="http://schemas.microsoft.com/office/drawing/2014/main" id="{9AD3ED7A-6133-4FEF-B5E7-276ECA6C14B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5725" y="307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15</xdr:row>
      <xdr:rowOff>0</xdr:rowOff>
    </xdr:from>
    <xdr:ext cx="9525" cy="9525"/>
    <xdr:pic>
      <xdr:nvPicPr>
        <xdr:cNvPr id="376" name="Picture 375" descr="https://d.adroll.com/cm/n/out">
          <a:extLst>
            <a:ext uri="{FF2B5EF4-FFF2-40B4-BE49-F238E27FC236}">
              <a16:creationId xmlns:a16="http://schemas.microsoft.com/office/drawing/2014/main" id="{35B1A46F-EECC-4416-9D8D-7B9BB5714AF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14775" y="307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15</xdr:row>
      <xdr:rowOff>0</xdr:rowOff>
    </xdr:from>
    <xdr:ext cx="9525" cy="9525"/>
    <xdr:sp macro="" textlink="">
      <xdr:nvSpPr>
        <xdr:cNvPr id="377" name="AutoShape 15" descr="https://d.adroll.com/cm/pubmatic/out">
          <a:extLst>
            <a:ext uri="{FF2B5EF4-FFF2-40B4-BE49-F238E27FC236}">
              <a16:creationId xmlns:a16="http://schemas.microsoft.com/office/drawing/2014/main" id="{6DAC3365-9B4A-4BD5-9FC8-3E72CDA79403}"/>
            </a:ext>
          </a:extLst>
        </xdr:cNvPr>
        <xdr:cNvSpPr>
          <a:spLocks noChangeAspect="1" noChangeArrowheads="1"/>
        </xdr:cNvSpPr>
      </xdr:nvSpPr>
      <xdr:spPr bwMode="auto">
        <a:xfrm>
          <a:off x="3933825" y="3076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29</xdr:col>
      <xdr:colOff>0</xdr:colOff>
      <xdr:row>6</xdr:row>
      <xdr:rowOff>0</xdr:rowOff>
    </xdr:from>
    <xdr:to>
      <xdr:col>29</xdr:col>
      <xdr:colOff>9525</xdr:colOff>
      <xdr:row>6</xdr:row>
      <xdr:rowOff>9525</xdr:rowOff>
    </xdr:to>
    <xdr:sp macro="" textlink="">
      <xdr:nvSpPr>
        <xdr:cNvPr id="378" name="AutoShape 23" descr="https://d.adroll.com/cm/aol/out">
          <a:extLst>
            <a:ext uri="{FF2B5EF4-FFF2-40B4-BE49-F238E27FC236}">
              <a16:creationId xmlns:a16="http://schemas.microsoft.com/office/drawing/2014/main" id="{E7E76CA8-DE1A-4344-9FCE-A83220F6FD7D}"/>
            </a:ext>
          </a:extLst>
        </xdr:cNvPr>
        <xdr:cNvSpPr>
          <a:spLocks noChangeAspect="1" noChangeArrowheads="1"/>
        </xdr:cNvSpPr>
      </xdr:nvSpPr>
      <xdr:spPr bwMode="auto">
        <a:xfrm>
          <a:off x="5019675" y="76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29</xdr:col>
      <xdr:colOff>19050</xdr:colOff>
      <xdr:row>6</xdr:row>
      <xdr:rowOff>0</xdr:rowOff>
    </xdr:from>
    <xdr:to>
      <xdr:col>29</xdr:col>
      <xdr:colOff>28575</xdr:colOff>
      <xdr:row>6</xdr:row>
      <xdr:rowOff>9525</xdr:rowOff>
    </xdr:to>
    <xdr:pic>
      <xdr:nvPicPr>
        <xdr:cNvPr id="379" name="Picture 378" descr="https://d.adroll.com/cm/index/out">
          <a:extLst>
            <a:ext uri="{FF2B5EF4-FFF2-40B4-BE49-F238E27FC236}">
              <a16:creationId xmlns:a16="http://schemas.microsoft.com/office/drawing/2014/main" id="{68E54566-1E00-4109-86BE-C995FF4E527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76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38100</xdr:colOff>
      <xdr:row>6</xdr:row>
      <xdr:rowOff>0</xdr:rowOff>
    </xdr:from>
    <xdr:to>
      <xdr:col>29</xdr:col>
      <xdr:colOff>47625</xdr:colOff>
      <xdr:row>6</xdr:row>
      <xdr:rowOff>9525</xdr:rowOff>
    </xdr:to>
    <xdr:pic>
      <xdr:nvPicPr>
        <xdr:cNvPr id="380" name="Picture 379" descr="https://d.adroll.com/cm/n/out">
          <a:extLst>
            <a:ext uri="{FF2B5EF4-FFF2-40B4-BE49-F238E27FC236}">
              <a16:creationId xmlns:a16="http://schemas.microsoft.com/office/drawing/2014/main" id="{DF05414D-9085-487A-9BBB-447056087FC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76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57150</xdr:colOff>
      <xdr:row>6</xdr:row>
      <xdr:rowOff>0</xdr:rowOff>
    </xdr:from>
    <xdr:to>
      <xdr:col>29</xdr:col>
      <xdr:colOff>66675</xdr:colOff>
      <xdr:row>6</xdr:row>
      <xdr:rowOff>9525</xdr:rowOff>
    </xdr:to>
    <xdr:sp macro="" textlink="">
      <xdr:nvSpPr>
        <xdr:cNvPr id="381" name="AutoShape 26" descr="https://d.adroll.com/cm/pubmatic/out">
          <a:extLst>
            <a:ext uri="{FF2B5EF4-FFF2-40B4-BE49-F238E27FC236}">
              <a16:creationId xmlns:a16="http://schemas.microsoft.com/office/drawing/2014/main" id="{81089D8D-7F39-4692-9E04-C8E0DE5B8E8E}"/>
            </a:ext>
          </a:extLst>
        </xdr:cNvPr>
        <xdr:cNvSpPr>
          <a:spLocks noChangeAspect="1" noChangeArrowheads="1"/>
        </xdr:cNvSpPr>
      </xdr:nvSpPr>
      <xdr:spPr bwMode="auto">
        <a:xfrm>
          <a:off x="5076825" y="76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29</xdr:col>
      <xdr:colOff>0</xdr:colOff>
      <xdr:row>7</xdr:row>
      <xdr:rowOff>0</xdr:rowOff>
    </xdr:from>
    <xdr:to>
      <xdr:col>29</xdr:col>
      <xdr:colOff>9525</xdr:colOff>
      <xdr:row>7</xdr:row>
      <xdr:rowOff>9525</xdr:rowOff>
    </xdr:to>
    <xdr:sp macro="" textlink="">
      <xdr:nvSpPr>
        <xdr:cNvPr id="382" name="AutoShape 27" descr="https://d.adroll.com/cm/r/out">
          <a:extLst>
            <a:ext uri="{FF2B5EF4-FFF2-40B4-BE49-F238E27FC236}">
              <a16:creationId xmlns:a16="http://schemas.microsoft.com/office/drawing/2014/main" id="{7F2B7066-E064-4CFF-804C-448A01E67DB0}"/>
            </a:ext>
          </a:extLst>
        </xdr:cNvPr>
        <xdr:cNvSpPr>
          <a:spLocks noChangeAspect="1" noChangeArrowheads="1"/>
        </xdr:cNvSpPr>
      </xdr:nvSpPr>
      <xdr:spPr bwMode="auto">
        <a:xfrm>
          <a:off x="5019675" y="10191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29</xdr:col>
      <xdr:colOff>19050</xdr:colOff>
      <xdr:row>7</xdr:row>
      <xdr:rowOff>0</xdr:rowOff>
    </xdr:from>
    <xdr:to>
      <xdr:col>29</xdr:col>
      <xdr:colOff>28575</xdr:colOff>
      <xdr:row>7</xdr:row>
      <xdr:rowOff>9525</xdr:rowOff>
    </xdr:to>
    <xdr:pic>
      <xdr:nvPicPr>
        <xdr:cNvPr id="383" name="Picture 382" descr="https://d.adroll.com/cm/f/out">
          <a:extLst>
            <a:ext uri="{FF2B5EF4-FFF2-40B4-BE49-F238E27FC236}">
              <a16:creationId xmlns:a16="http://schemas.microsoft.com/office/drawing/2014/main" id="{63C66D5D-354A-4F84-8CF8-F9B0B577E1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387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38100</xdr:colOff>
      <xdr:row>7</xdr:row>
      <xdr:rowOff>0</xdr:rowOff>
    </xdr:from>
    <xdr:to>
      <xdr:col>29</xdr:col>
      <xdr:colOff>47625</xdr:colOff>
      <xdr:row>7</xdr:row>
      <xdr:rowOff>9525</xdr:rowOff>
    </xdr:to>
    <xdr:sp macro="" textlink="">
      <xdr:nvSpPr>
        <xdr:cNvPr id="384" name="AutoShape 29" descr="https://d.adroll.com/cm/b/out">
          <a:extLst>
            <a:ext uri="{FF2B5EF4-FFF2-40B4-BE49-F238E27FC236}">
              <a16:creationId xmlns:a16="http://schemas.microsoft.com/office/drawing/2014/main" id="{54AFA542-8069-44F3-A2CA-7DA9FCCF690D}"/>
            </a:ext>
          </a:extLst>
        </xdr:cNvPr>
        <xdr:cNvSpPr>
          <a:spLocks noChangeAspect="1" noChangeArrowheads="1"/>
        </xdr:cNvSpPr>
      </xdr:nvSpPr>
      <xdr:spPr bwMode="auto">
        <a:xfrm>
          <a:off x="5057775" y="10191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29</xdr:col>
      <xdr:colOff>57150</xdr:colOff>
      <xdr:row>7</xdr:row>
      <xdr:rowOff>0</xdr:rowOff>
    </xdr:from>
    <xdr:to>
      <xdr:col>29</xdr:col>
      <xdr:colOff>66675</xdr:colOff>
      <xdr:row>7</xdr:row>
      <xdr:rowOff>9525</xdr:rowOff>
    </xdr:to>
    <xdr:pic>
      <xdr:nvPicPr>
        <xdr:cNvPr id="385" name="Picture 384" descr="https://d.adroll.com/cm/x/out">
          <a:extLst>
            <a:ext uri="{FF2B5EF4-FFF2-40B4-BE49-F238E27FC236}">
              <a16:creationId xmlns:a16="http://schemas.microsoft.com/office/drawing/2014/main" id="{2EE77FC3-1A3F-49A8-93E7-C2E91484346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0768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76200</xdr:colOff>
      <xdr:row>7</xdr:row>
      <xdr:rowOff>0</xdr:rowOff>
    </xdr:from>
    <xdr:to>
      <xdr:col>29</xdr:col>
      <xdr:colOff>85725</xdr:colOff>
      <xdr:row>7</xdr:row>
      <xdr:rowOff>9525</xdr:rowOff>
    </xdr:to>
    <xdr:pic>
      <xdr:nvPicPr>
        <xdr:cNvPr id="386" name="Picture 385" descr="https://d.adroll.com/cm/l/out">
          <a:extLst>
            <a:ext uri="{FF2B5EF4-FFF2-40B4-BE49-F238E27FC236}">
              <a16:creationId xmlns:a16="http://schemas.microsoft.com/office/drawing/2014/main" id="{BF4B95ED-F29A-4CE8-AE01-7935A1C91B77}"/>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0958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95250</xdr:colOff>
      <xdr:row>7</xdr:row>
      <xdr:rowOff>0</xdr:rowOff>
    </xdr:from>
    <xdr:to>
      <xdr:col>29</xdr:col>
      <xdr:colOff>104775</xdr:colOff>
      <xdr:row>7</xdr:row>
      <xdr:rowOff>9525</xdr:rowOff>
    </xdr:to>
    <xdr:pic>
      <xdr:nvPicPr>
        <xdr:cNvPr id="387" name="Picture 386" descr="https://d.adroll.com/cm/o/out">
          <a:extLst>
            <a:ext uri="{FF2B5EF4-FFF2-40B4-BE49-F238E27FC236}">
              <a16:creationId xmlns:a16="http://schemas.microsoft.com/office/drawing/2014/main" id="{8F4AE9EF-E8B9-42CE-B422-3AA9E1896311}"/>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1149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114300</xdr:colOff>
      <xdr:row>7</xdr:row>
      <xdr:rowOff>0</xdr:rowOff>
    </xdr:from>
    <xdr:to>
      <xdr:col>29</xdr:col>
      <xdr:colOff>123825</xdr:colOff>
      <xdr:row>7</xdr:row>
      <xdr:rowOff>9525</xdr:rowOff>
    </xdr:to>
    <xdr:pic>
      <xdr:nvPicPr>
        <xdr:cNvPr id="388" name="Picture 387" descr="https://d.adroll.com/cm/g/out?google_nid=adroll4">
          <a:extLst>
            <a:ext uri="{FF2B5EF4-FFF2-40B4-BE49-F238E27FC236}">
              <a16:creationId xmlns:a16="http://schemas.microsoft.com/office/drawing/2014/main" id="{E467687E-21B9-478A-AAFF-1028B0695A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0</xdr:colOff>
      <xdr:row>6</xdr:row>
      <xdr:rowOff>0</xdr:rowOff>
    </xdr:from>
    <xdr:to>
      <xdr:col>29</xdr:col>
      <xdr:colOff>9525</xdr:colOff>
      <xdr:row>6</xdr:row>
      <xdr:rowOff>9525</xdr:rowOff>
    </xdr:to>
    <xdr:sp macro="" textlink="">
      <xdr:nvSpPr>
        <xdr:cNvPr id="389" name="AutoShape 34" descr="https://d.adroll.com/cm/aol/out">
          <a:extLst>
            <a:ext uri="{FF2B5EF4-FFF2-40B4-BE49-F238E27FC236}">
              <a16:creationId xmlns:a16="http://schemas.microsoft.com/office/drawing/2014/main" id="{3C9A0621-BBEB-4594-8758-0DE005850C80}"/>
            </a:ext>
          </a:extLst>
        </xdr:cNvPr>
        <xdr:cNvSpPr>
          <a:spLocks noChangeAspect="1" noChangeArrowheads="1"/>
        </xdr:cNvSpPr>
      </xdr:nvSpPr>
      <xdr:spPr bwMode="auto">
        <a:xfrm>
          <a:off x="5019675" y="76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29</xdr:col>
      <xdr:colOff>19050</xdr:colOff>
      <xdr:row>6</xdr:row>
      <xdr:rowOff>0</xdr:rowOff>
    </xdr:from>
    <xdr:to>
      <xdr:col>29</xdr:col>
      <xdr:colOff>28575</xdr:colOff>
      <xdr:row>6</xdr:row>
      <xdr:rowOff>9525</xdr:rowOff>
    </xdr:to>
    <xdr:pic>
      <xdr:nvPicPr>
        <xdr:cNvPr id="390" name="Picture 389" descr="https://d.adroll.com/cm/index/out">
          <a:extLst>
            <a:ext uri="{FF2B5EF4-FFF2-40B4-BE49-F238E27FC236}">
              <a16:creationId xmlns:a16="http://schemas.microsoft.com/office/drawing/2014/main" id="{DC47B7E2-AD7D-43CA-B161-9AF0AAC3E16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76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38100</xdr:colOff>
      <xdr:row>6</xdr:row>
      <xdr:rowOff>0</xdr:rowOff>
    </xdr:from>
    <xdr:to>
      <xdr:col>29</xdr:col>
      <xdr:colOff>47625</xdr:colOff>
      <xdr:row>6</xdr:row>
      <xdr:rowOff>9525</xdr:rowOff>
    </xdr:to>
    <xdr:pic>
      <xdr:nvPicPr>
        <xdr:cNvPr id="391" name="Picture 390" descr="https://d.adroll.com/cm/n/out">
          <a:extLst>
            <a:ext uri="{FF2B5EF4-FFF2-40B4-BE49-F238E27FC236}">
              <a16:creationId xmlns:a16="http://schemas.microsoft.com/office/drawing/2014/main" id="{A56EE7AC-B83B-42CF-B5B6-BF0557B89C8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76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57150</xdr:colOff>
      <xdr:row>6</xdr:row>
      <xdr:rowOff>0</xdr:rowOff>
    </xdr:from>
    <xdr:to>
      <xdr:col>29</xdr:col>
      <xdr:colOff>66675</xdr:colOff>
      <xdr:row>6</xdr:row>
      <xdr:rowOff>9525</xdr:rowOff>
    </xdr:to>
    <xdr:sp macro="" textlink="">
      <xdr:nvSpPr>
        <xdr:cNvPr id="392" name="AutoShape 37" descr="https://d.adroll.com/cm/pubmatic/out">
          <a:extLst>
            <a:ext uri="{FF2B5EF4-FFF2-40B4-BE49-F238E27FC236}">
              <a16:creationId xmlns:a16="http://schemas.microsoft.com/office/drawing/2014/main" id="{A86B7207-4D79-417D-B3F7-E2AE0AE64641}"/>
            </a:ext>
          </a:extLst>
        </xdr:cNvPr>
        <xdr:cNvSpPr>
          <a:spLocks noChangeAspect="1" noChangeArrowheads="1"/>
        </xdr:cNvSpPr>
      </xdr:nvSpPr>
      <xdr:spPr bwMode="auto">
        <a:xfrm>
          <a:off x="5076825" y="76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29</xdr:col>
      <xdr:colOff>0</xdr:colOff>
      <xdr:row>7</xdr:row>
      <xdr:rowOff>0</xdr:rowOff>
    </xdr:from>
    <xdr:to>
      <xdr:col>29</xdr:col>
      <xdr:colOff>9525</xdr:colOff>
      <xdr:row>7</xdr:row>
      <xdr:rowOff>9525</xdr:rowOff>
    </xdr:to>
    <xdr:sp macro="" textlink="">
      <xdr:nvSpPr>
        <xdr:cNvPr id="393" name="AutoShape 38" descr="https://d.adroll.com/cm/r/out">
          <a:extLst>
            <a:ext uri="{FF2B5EF4-FFF2-40B4-BE49-F238E27FC236}">
              <a16:creationId xmlns:a16="http://schemas.microsoft.com/office/drawing/2014/main" id="{9B4D7192-D246-46ED-978F-924F44C70D74}"/>
            </a:ext>
          </a:extLst>
        </xdr:cNvPr>
        <xdr:cNvSpPr>
          <a:spLocks noChangeAspect="1" noChangeArrowheads="1"/>
        </xdr:cNvSpPr>
      </xdr:nvSpPr>
      <xdr:spPr bwMode="auto">
        <a:xfrm>
          <a:off x="5019675" y="10191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29</xdr:col>
      <xdr:colOff>19050</xdr:colOff>
      <xdr:row>7</xdr:row>
      <xdr:rowOff>0</xdr:rowOff>
    </xdr:from>
    <xdr:to>
      <xdr:col>29</xdr:col>
      <xdr:colOff>28575</xdr:colOff>
      <xdr:row>7</xdr:row>
      <xdr:rowOff>9525</xdr:rowOff>
    </xdr:to>
    <xdr:pic>
      <xdr:nvPicPr>
        <xdr:cNvPr id="394" name="Picture 393" descr="https://d.adroll.com/cm/f/out">
          <a:extLst>
            <a:ext uri="{FF2B5EF4-FFF2-40B4-BE49-F238E27FC236}">
              <a16:creationId xmlns:a16="http://schemas.microsoft.com/office/drawing/2014/main" id="{0D1936F2-4CEB-44EC-92B0-8A4E371D84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387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38100</xdr:colOff>
      <xdr:row>7</xdr:row>
      <xdr:rowOff>0</xdr:rowOff>
    </xdr:from>
    <xdr:to>
      <xdr:col>29</xdr:col>
      <xdr:colOff>47625</xdr:colOff>
      <xdr:row>7</xdr:row>
      <xdr:rowOff>9525</xdr:rowOff>
    </xdr:to>
    <xdr:pic>
      <xdr:nvPicPr>
        <xdr:cNvPr id="395" name="Picture 394" descr="https://d.adroll.com/cm/b/out">
          <a:extLst>
            <a:ext uri="{FF2B5EF4-FFF2-40B4-BE49-F238E27FC236}">
              <a16:creationId xmlns:a16="http://schemas.microsoft.com/office/drawing/2014/main" id="{0E2F9702-EE0F-4C67-B0E8-FABC33936FC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0577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57150</xdr:colOff>
      <xdr:row>7</xdr:row>
      <xdr:rowOff>0</xdr:rowOff>
    </xdr:from>
    <xdr:to>
      <xdr:col>29</xdr:col>
      <xdr:colOff>66675</xdr:colOff>
      <xdr:row>7</xdr:row>
      <xdr:rowOff>9525</xdr:rowOff>
    </xdr:to>
    <xdr:pic>
      <xdr:nvPicPr>
        <xdr:cNvPr id="396" name="Picture 395" descr="https://d.adroll.com/cm/x/out">
          <a:extLst>
            <a:ext uri="{FF2B5EF4-FFF2-40B4-BE49-F238E27FC236}">
              <a16:creationId xmlns:a16="http://schemas.microsoft.com/office/drawing/2014/main" id="{439BA931-BD0E-4250-B0C6-604ED9D95AF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0768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76200</xdr:colOff>
      <xdr:row>7</xdr:row>
      <xdr:rowOff>0</xdr:rowOff>
    </xdr:from>
    <xdr:to>
      <xdr:col>29</xdr:col>
      <xdr:colOff>85725</xdr:colOff>
      <xdr:row>7</xdr:row>
      <xdr:rowOff>9525</xdr:rowOff>
    </xdr:to>
    <xdr:pic>
      <xdr:nvPicPr>
        <xdr:cNvPr id="397" name="Picture 396" descr="https://d.adroll.com/cm/l/out">
          <a:extLst>
            <a:ext uri="{FF2B5EF4-FFF2-40B4-BE49-F238E27FC236}">
              <a16:creationId xmlns:a16="http://schemas.microsoft.com/office/drawing/2014/main" id="{A16F0F00-9FD0-4DC1-8D6B-26ECC9B87716}"/>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0958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95250</xdr:colOff>
      <xdr:row>7</xdr:row>
      <xdr:rowOff>0</xdr:rowOff>
    </xdr:from>
    <xdr:to>
      <xdr:col>29</xdr:col>
      <xdr:colOff>104775</xdr:colOff>
      <xdr:row>7</xdr:row>
      <xdr:rowOff>9525</xdr:rowOff>
    </xdr:to>
    <xdr:pic>
      <xdr:nvPicPr>
        <xdr:cNvPr id="398" name="Picture 397" descr="https://d.adroll.com/cm/o/out">
          <a:extLst>
            <a:ext uri="{FF2B5EF4-FFF2-40B4-BE49-F238E27FC236}">
              <a16:creationId xmlns:a16="http://schemas.microsoft.com/office/drawing/2014/main" id="{6C2D1531-56F5-486B-AEDF-ECEEFF426772}"/>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1149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114300</xdr:colOff>
      <xdr:row>7</xdr:row>
      <xdr:rowOff>0</xdr:rowOff>
    </xdr:from>
    <xdr:to>
      <xdr:col>29</xdr:col>
      <xdr:colOff>123825</xdr:colOff>
      <xdr:row>7</xdr:row>
      <xdr:rowOff>9525</xdr:rowOff>
    </xdr:to>
    <xdr:pic>
      <xdr:nvPicPr>
        <xdr:cNvPr id="399" name="Picture 398" descr="https://d.adroll.com/cm/g/out?google_nid=adroll4">
          <a:extLst>
            <a:ext uri="{FF2B5EF4-FFF2-40B4-BE49-F238E27FC236}">
              <a16:creationId xmlns:a16="http://schemas.microsoft.com/office/drawing/2014/main" id="{38306954-6D5E-4C2F-8827-471D9BE0A5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29</xdr:col>
      <xdr:colOff>0</xdr:colOff>
      <xdr:row>6</xdr:row>
      <xdr:rowOff>0</xdr:rowOff>
    </xdr:from>
    <xdr:ext cx="9525" cy="9525"/>
    <xdr:sp macro="" textlink="">
      <xdr:nvSpPr>
        <xdr:cNvPr id="400" name="AutoShape 23" descr="https://d.adroll.com/cm/aol/out">
          <a:extLst>
            <a:ext uri="{FF2B5EF4-FFF2-40B4-BE49-F238E27FC236}">
              <a16:creationId xmlns:a16="http://schemas.microsoft.com/office/drawing/2014/main" id="{6AFA47A4-BE70-449A-B1E6-3936E12E352F}"/>
            </a:ext>
          </a:extLst>
        </xdr:cNvPr>
        <xdr:cNvSpPr>
          <a:spLocks noChangeAspect="1" noChangeArrowheads="1"/>
        </xdr:cNvSpPr>
      </xdr:nvSpPr>
      <xdr:spPr bwMode="auto">
        <a:xfrm>
          <a:off x="5019675" y="76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6</xdr:row>
      <xdr:rowOff>0</xdr:rowOff>
    </xdr:from>
    <xdr:ext cx="9525" cy="9525"/>
    <xdr:pic>
      <xdr:nvPicPr>
        <xdr:cNvPr id="401" name="Picture 400" descr="https://d.adroll.com/cm/index/out">
          <a:extLst>
            <a:ext uri="{FF2B5EF4-FFF2-40B4-BE49-F238E27FC236}">
              <a16:creationId xmlns:a16="http://schemas.microsoft.com/office/drawing/2014/main" id="{1E679928-A6D5-4B38-9864-DC8684D16F5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76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6</xdr:row>
      <xdr:rowOff>0</xdr:rowOff>
    </xdr:from>
    <xdr:ext cx="9525" cy="9525"/>
    <xdr:pic>
      <xdr:nvPicPr>
        <xdr:cNvPr id="402" name="Picture 401" descr="https://d.adroll.com/cm/n/out">
          <a:extLst>
            <a:ext uri="{FF2B5EF4-FFF2-40B4-BE49-F238E27FC236}">
              <a16:creationId xmlns:a16="http://schemas.microsoft.com/office/drawing/2014/main" id="{84B12E2F-3C5C-410F-BB8E-5E6BA0541B2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76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6</xdr:row>
      <xdr:rowOff>0</xdr:rowOff>
    </xdr:from>
    <xdr:ext cx="9525" cy="9525"/>
    <xdr:sp macro="" textlink="">
      <xdr:nvSpPr>
        <xdr:cNvPr id="403" name="AutoShape 26" descr="https://d.adroll.com/cm/pubmatic/out">
          <a:extLst>
            <a:ext uri="{FF2B5EF4-FFF2-40B4-BE49-F238E27FC236}">
              <a16:creationId xmlns:a16="http://schemas.microsoft.com/office/drawing/2014/main" id="{018298C6-AF96-4D5F-AAED-0AC839E888C0}"/>
            </a:ext>
          </a:extLst>
        </xdr:cNvPr>
        <xdr:cNvSpPr>
          <a:spLocks noChangeAspect="1" noChangeArrowheads="1"/>
        </xdr:cNvSpPr>
      </xdr:nvSpPr>
      <xdr:spPr bwMode="auto">
        <a:xfrm>
          <a:off x="5076825" y="76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sp macro="" textlink="">
      <xdr:nvSpPr>
        <xdr:cNvPr id="404" name="AutoShape 27" descr="https://d.adroll.com/cm/r/out">
          <a:extLst>
            <a:ext uri="{FF2B5EF4-FFF2-40B4-BE49-F238E27FC236}">
              <a16:creationId xmlns:a16="http://schemas.microsoft.com/office/drawing/2014/main" id="{09AE0712-8C06-4922-9A75-7CEEB0534F32}"/>
            </a:ext>
          </a:extLst>
        </xdr:cNvPr>
        <xdr:cNvSpPr>
          <a:spLocks noChangeAspect="1" noChangeArrowheads="1"/>
        </xdr:cNvSpPr>
      </xdr:nvSpPr>
      <xdr:spPr bwMode="auto">
        <a:xfrm>
          <a:off x="5019675" y="10191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7</xdr:row>
      <xdr:rowOff>0</xdr:rowOff>
    </xdr:from>
    <xdr:ext cx="9525" cy="9525"/>
    <xdr:pic>
      <xdr:nvPicPr>
        <xdr:cNvPr id="405" name="Picture 404" descr="https://d.adroll.com/cm/f/out">
          <a:extLst>
            <a:ext uri="{FF2B5EF4-FFF2-40B4-BE49-F238E27FC236}">
              <a16:creationId xmlns:a16="http://schemas.microsoft.com/office/drawing/2014/main" id="{CA199D93-38A7-4843-84A1-93EA69F02C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387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7</xdr:row>
      <xdr:rowOff>0</xdr:rowOff>
    </xdr:from>
    <xdr:ext cx="9525" cy="9525"/>
    <xdr:sp macro="" textlink="">
      <xdr:nvSpPr>
        <xdr:cNvPr id="406" name="AutoShape 29" descr="https://d.adroll.com/cm/b/out">
          <a:extLst>
            <a:ext uri="{FF2B5EF4-FFF2-40B4-BE49-F238E27FC236}">
              <a16:creationId xmlns:a16="http://schemas.microsoft.com/office/drawing/2014/main" id="{D0E9E814-E0D5-422A-AB84-B1703635A441}"/>
            </a:ext>
          </a:extLst>
        </xdr:cNvPr>
        <xdr:cNvSpPr>
          <a:spLocks noChangeAspect="1" noChangeArrowheads="1"/>
        </xdr:cNvSpPr>
      </xdr:nvSpPr>
      <xdr:spPr bwMode="auto">
        <a:xfrm>
          <a:off x="5057775" y="10191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57150</xdr:colOff>
      <xdr:row>7</xdr:row>
      <xdr:rowOff>0</xdr:rowOff>
    </xdr:from>
    <xdr:ext cx="9525" cy="9525"/>
    <xdr:pic>
      <xdr:nvPicPr>
        <xdr:cNvPr id="407" name="Picture 406" descr="https://d.adroll.com/cm/x/out">
          <a:extLst>
            <a:ext uri="{FF2B5EF4-FFF2-40B4-BE49-F238E27FC236}">
              <a16:creationId xmlns:a16="http://schemas.microsoft.com/office/drawing/2014/main" id="{905182FC-70BE-4319-BE26-CF1299D8338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0768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76200</xdr:colOff>
      <xdr:row>7</xdr:row>
      <xdr:rowOff>0</xdr:rowOff>
    </xdr:from>
    <xdr:ext cx="9525" cy="9525"/>
    <xdr:pic>
      <xdr:nvPicPr>
        <xdr:cNvPr id="408" name="Picture 407" descr="https://d.adroll.com/cm/l/out">
          <a:extLst>
            <a:ext uri="{FF2B5EF4-FFF2-40B4-BE49-F238E27FC236}">
              <a16:creationId xmlns:a16="http://schemas.microsoft.com/office/drawing/2014/main" id="{97B479EF-2FEA-48A4-8DEA-25A584FC5813}"/>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0958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95250</xdr:colOff>
      <xdr:row>7</xdr:row>
      <xdr:rowOff>0</xdr:rowOff>
    </xdr:from>
    <xdr:ext cx="9525" cy="9525"/>
    <xdr:pic>
      <xdr:nvPicPr>
        <xdr:cNvPr id="409" name="Picture 408" descr="https://d.adroll.com/cm/o/out">
          <a:extLst>
            <a:ext uri="{FF2B5EF4-FFF2-40B4-BE49-F238E27FC236}">
              <a16:creationId xmlns:a16="http://schemas.microsoft.com/office/drawing/2014/main" id="{2C691939-27C2-4BA9-8F2F-4C469D758B75}"/>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1149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114300</xdr:colOff>
      <xdr:row>7</xdr:row>
      <xdr:rowOff>0</xdr:rowOff>
    </xdr:from>
    <xdr:ext cx="9525" cy="9525"/>
    <xdr:pic>
      <xdr:nvPicPr>
        <xdr:cNvPr id="410" name="Picture 409" descr="https://d.adroll.com/cm/g/out?google_nid=adroll4">
          <a:extLst>
            <a:ext uri="{FF2B5EF4-FFF2-40B4-BE49-F238E27FC236}">
              <a16:creationId xmlns:a16="http://schemas.microsoft.com/office/drawing/2014/main" id="{C70258EC-452B-4E11-A68A-482C77A3F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6</xdr:row>
      <xdr:rowOff>0</xdr:rowOff>
    </xdr:from>
    <xdr:ext cx="9525" cy="9525"/>
    <xdr:sp macro="" textlink="">
      <xdr:nvSpPr>
        <xdr:cNvPr id="411" name="AutoShape 34" descr="https://d.adroll.com/cm/aol/out">
          <a:extLst>
            <a:ext uri="{FF2B5EF4-FFF2-40B4-BE49-F238E27FC236}">
              <a16:creationId xmlns:a16="http://schemas.microsoft.com/office/drawing/2014/main" id="{87CE3D47-6C89-41CB-96D8-5E32C387FDF7}"/>
            </a:ext>
          </a:extLst>
        </xdr:cNvPr>
        <xdr:cNvSpPr>
          <a:spLocks noChangeAspect="1" noChangeArrowheads="1"/>
        </xdr:cNvSpPr>
      </xdr:nvSpPr>
      <xdr:spPr bwMode="auto">
        <a:xfrm>
          <a:off x="5019675" y="76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6</xdr:row>
      <xdr:rowOff>0</xdr:rowOff>
    </xdr:from>
    <xdr:ext cx="9525" cy="9525"/>
    <xdr:pic>
      <xdr:nvPicPr>
        <xdr:cNvPr id="412" name="Picture 411" descr="https://d.adroll.com/cm/index/out">
          <a:extLst>
            <a:ext uri="{FF2B5EF4-FFF2-40B4-BE49-F238E27FC236}">
              <a16:creationId xmlns:a16="http://schemas.microsoft.com/office/drawing/2014/main" id="{246FE246-5DF9-427F-9DC9-370A64D5822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76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6</xdr:row>
      <xdr:rowOff>0</xdr:rowOff>
    </xdr:from>
    <xdr:ext cx="9525" cy="9525"/>
    <xdr:pic>
      <xdr:nvPicPr>
        <xdr:cNvPr id="413" name="Picture 412" descr="https://d.adroll.com/cm/n/out">
          <a:extLst>
            <a:ext uri="{FF2B5EF4-FFF2-40B4-BE49-F238E27FC236}">
              <a16:creationId xmlns:a16="http://schemas.microsoft.com/office/drawing/2014/main" id="{40074CCB-F211-486D-93FD-1F92ABDC25F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76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6</xdr:row>
      <xdr:rowOff>0</xdr:rowOff>
    </xdr:from>
    <xdr:ext cx="9525" cy="9525"/>
    <xdr:sp macro="" textlink="">
      <xdr:nvSpPr>
        <xdr:cNvPr id="414" name="AutoShape 37" descr="https://d.adroll.com/cm/pubmatic/out">
          <a:extLst>
            <a:ext uri="{FF2B5EF4-FFF2-40B4-BE49-F238E27FC236}">
              <a16:creationId xmlns:a16="http://schemas.microsoft.com/office/drawing/2014/main" id="{96C88203-4BA1-4552-9BAC-380411C8D965}"/>
            </a:ext>
          </a:extLst>
        </xdr:cNvPr>
        <xdr:cNvSpPr>
          <a:spLocks noChangeAspect="1" noChangeArrowheads="1"/>
        </xdr:cNvSpPr>
      </xdr:nvSpPr>
      <xdr:spPr bwMode="auto">
        <a:xfrm>
          <a:off x="5076825" y="76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sp macro="" textlink="">
      <xdr:nvSpPr>
        <xdr:cNvPr id="415" name="AutoShape 38" descr="https://d.adroll.com/cm/r/out">
          <a:extLst>
            <a:ext uri="{FF2B5EF4-FFF2-40B4-BE49-F238E27FC236}">
              <a16:creationId xmlns:a16="http://schemas.microsoft.com/office/drawing/2014/main" id="{97367B59-ED00-4C1D-8FDD-6F968A7B7911}"/>
            </a:ext>
          </a:extLst>
        </xdr:cNvPr>
        <xdr:cNvSpPr>
          <a:spLocks noChangeAspect="1" noChangeArrowheads="1"/>
        </xdr:cNvSpPr>
      </xdr:nvSpPr>
      <xdr:spPr bwMode="auto">
        <a:xfrm>
          <a:off x="5019675" y="10191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7</xdr:row>
      <xdr:rowOff>0</xdr:rowOff>
    </xdr:from>
    <xdr:ext cx="9525" cy="9525"/>
    <xdr:pic>
      <xdr:nvPicPr>
        <xdr:cNvPr id="416" name="Picture 415" descr="https://d.adroll.com/cm/f/out">
          <a:extLst>
            <a:ext uri="{FF2B5EF4-FFF2-40B4-BE49-F238E27FC236}">
              <a16:creationId xmlns:a16="http://schemas.microsoft.com/office/drawing/2014/main" id="{C5F4FD32-C112-4D26-A96F-2FAA282123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387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7</xdr:row>
      <xdr:rowOff>0</xdr:rowOff>
    </xdr:from>
    <xdr:ext cx="9525" cy="9525"/>
    <xdr:pic>
      <xdr:nvPicPr>
        <xdr:cNvPr id="417" name="Picture 416" descr="https://d.adroll.com/cm/b/out">
          <a:extLst>
            <a:ext uri="{FF2B5EF4-FFF2-40B4-BE49-F238E27FC236}">
              <a16:creationId xmlns:a16="http://schemas.microsoft.com/office/drawing/2014/main" id="{F4052F6A-3089-4CE4-B79B-7EB8973D27B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0577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7</xdr:row>
      <xdr:rowOff>0</xdr:rowOff>
    </xdr:from>
    <xdr:ext cx="9525" cy="9525"/>
    <xdr:pic>
      <xdr:nvPicPr>
        <xdr:cNvPr id="418" name="Picture 417" descr="https://d.adroll.com/cm/x/out">
          <a:extLst>
            <a:ext uri="{FF2B5EF4-FFF2-40B4-BE49-F238E27FC236}">
              <a16:creationId xmlns:a16="http://schemas.microsoft.com/office/drawing/2014/main" id="{41BAC0B4-DFB6-4668-A164-2EEF698475C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0768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76200</xdr:colOff>
      <xdr:row>7</xdr:row>
      <xdr:rowOff>0</xdr:rowOff>
    </xdr:from>
    <xdr:ext cx="9525" cy="9525"/>
    <xdr:pic>
      <xdr:nvPicPr>
        <xdr:cNvPr id="419" name="Picture 418" descr="https://d.adroll.com/cm/l/out">
          <a:extLst>
            <a:ext uri="{FF2B5EF4-FFF2-40B4-BE49-F238E27FC236}">
              <a16:creationId xmlns:a16="http://schemas.microsoft.com/office/drawing/2014/main" id="{07355154-6667-4E2C-8F06-E182ABA32F2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0958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95250</xdr:colOff>
      <xdr:row>7</xdr:row>
      <xdr:rowOff>0</xdr:rowOff>
    </xdr:from>
    <xdr:ext cx="9525" cy="9525"/>
    <xdr:pic>
      <xdr:nvPicPr>
        <xdr:cNvPr id="420" name="Picture 419" descr="https://d.adroll.com/cm/o/out">
          <a:extLst>
            <a:ext uri="{FF2B5EF4-FFF2-40B4-BE49-F238E27FC236}">
              <a16:creationId xmlns:a16="http://schemas.microsoft.com/office/drawing/2014/main" id="{F5C9FDA9-DA71-40D8-A856-199C19ED18A2}"/>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1149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114300</xdr:colOff>
      <xdr:row>7</xdr:row>
      <xdr:rowOff>0</xdr:rowOff>
    </xdr:from>
    <xdr:ext cx="9525" cy="9525"/>
    <xdr:pic>
      <xdr:nvPicPr>
        <xdr:cNvPr id="421" name="Picture 420" descr="https://d.adroll.com/cm/g/out?google_nid=adroll4">
          <a:extLst>
            <a:ext uri="{FF2B5EF4-FFF2-40B4-BE49-F238E27FC236}">
              <a16:creationId xmlns:a16="http://schemas.microsoft.com/office/drawing/2014/main" id="{577B93FF-B0EC-4AC0-B2F0-FF8E52B86C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sp macro="" textlink="">
      <xdr:nvSpPr>
        <xdr:cNvPr id="422" name="AutoShape 23" descr="https://d.adroll.com/cm/aol/out">
          <a:extLst>
            <a:ext uri="{FF2B5EF4-FFF2-40B4-BE49-F238E27FC236}">
              <a16:creationId xmlns:a16="http://schemas.microsoft.com/office/drawing/2014/main" id="{777E1200-C921-4A68-996B-DD6E3E2B342F}"/>
            </a:ext>
          </a:extLst>
        </xdr:cNvPr>
        <xdr:cNvSpPr>
          <a:spLocks noChangeAspect="1" noChangeArrowheads="1"/>
        </xdr:cNvSpPr>
      </xdr:nvSpPr>
      <xdr:spPr bwMode="auto">
        <a:xfrm>
          <a:off x="5019675" y="10191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7</xdr:row>
      <xdr:rowOff>0</xdr:rowOff>
    </xdr:from>
    <xdr:ext cx="9525" cy="9525"/>
    <xdr:pic>
      <xdr:nvPicPr>
        <xdr:cNvPr id="423" name="Picture 422" descr="https://d.adroll.com/cm/index/out">
          <a:extLst>
            <a:ext uri="{FF2B5EF4-FFF2-40B4-BE49-F238E27FC236}">
              <a16:creationId xmlns:a16="http://schemas.microsoft.com/office/drawing/2014/main" id="{2FA1CE8A-9458-4A88-9119-9DACEE1197C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7</xdr:row>
      <xdr:rowOff>0</xdr:rowOff>
    </xdr:from>
    <xdr:ext cx="9525" cy="9525"/>
    <xdr:pic>
      <xdr:nvPicPr>
        <xdr:cNvPr id="424" name="Picture 423" descr="https://d.adroll.com/cm/n/out">
          <a:extLst>
            <a:ext uri="{FF2B5EF4-FFF2-40B4-BE49-F238E27FC236}">
              <a16:creationId xmlns:a16="http://schemas.microsoft.com/office/drawing/2014/main" id="{C386CAFD-5F30-4BD5-B167-9156878F30D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7</xdr:row>
      <xdr:rowOff>0</xdr:rowOff>
    </xdr:from>
    <xdr:ext cx="9525" cy="9525"/>
    <xdr:sp macro="" textlink="">
      <xdr:nvSpPr>
        <xdr:cNvPr id="425" name="AutoShape 26" descr="https://d.adroll.com/cm/pubmatic/out">
          <a:extLst>
            <a:ext uri="{FF2B5EF4-FFF2-40B4-BE49-F238E27FC236}">
              <a16:creationId xmlns:a16="http://schemas.microsoft.com/office/drawing/2014/main" id="{60C8C35E-4F39-4EF9-A5B4-390022C4F2A2}"/>
            </a:ext>
          </a:extLst>
        </xdr:cNvPr>
        <xdr:cNvSpPr>
          <a:spLocks noChangeAspect="1" noChangeArrowheads="1"/>
        </xdr:cNvSpPr>
      </xdr:nvSpPr>
      <xdr:spPr bwMode="auto">
        <a:xfrm>
          <a:off x="5076825" y="10191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sp macro="" textlink="">
      <xdr:nvSpPr>
        <xdr:cNvPr id="426" name="AutoShape 34" descr="https://d.adroll.com/cm/aol/out">
          <a:extLst>
            <a:ext uri="{FF2B5EF4-FFF2-40B4-BE49-F238E27FC236}">
              <a16:creationId xmlns:a16="http://schemas.microsoft.com/office/drawing/2014/main" id="{69F6AD88-4D5C-4BEB-903D-FEC00EB98919}"/>
            </a:ext>
          </a:extLst>
        </xdr:cNvPr>
        <xdr:cNvSpPr>
          <a:spLocks noChangeAspect="1" noChangeArrowheads="1"/>
        </xdr:cNvSpPr>
      </xdr:nvSpPr>
      <xdr:spPr bwMode="auto">
        <a:xfrm>
          <a:off x="5019675" y="10191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7</xdr:row>
      <xdr:rowOff>0</xdr:rowOff>
    </xdr:from>
    <xdr:ext cx="9525" cy="9525"/>
    <xdr:pic>
      <xdr:nvPicPr>
        <xdr:cNvPr id="427" name="Picture 426" descr="https://d.adroll.com/cm/index/out">
          <a:extLst>
            <a:ext uri="{FF2B5EF4-FFF2-40B4-BE49-F238E27FC236}">
              <a16:creationId xmlns:a16="http://schemas.microsoft.com/office/drawing/2014/main" id="{7E007FC6-112F-4BAF-A6B9-93983512423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7</xdr:row>
      <xdr:rowOff>0</xdr:rowOff>
    </xdr:from>
    <xdr:ext cx="9525" cy="9525"/>
    <xdr:pic>
      <xdr:nvPicPr>
        <xdr:cNvPr id="428" name="Picture 427" descr="https://d.adroll.com/cm/n/out">
          <a:extLst>
            <a:ext uri="{FF2B5EF4-FFF2-40B4-BE49-F238E27FC236}">
              <a16:creationId xmlns:a16="http://schemas.microsoft.com/office/drawing/2014/main" id="{6468980D-5D21-45F5-8CB9-ABAD1367685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7</xdr:row>
      <xdr:rowOff>0</xdr:rowOff>
    </xdr:from>
    <xdr:ext cx="9525" cy="9525"/>
    <xdr:sp macro="" textlink="">
      <xdr:nvSpPr>
        <xdr:cNvPr id="429" name="AutoShape 37" descr="https://d.adroll.com/cm/pubmatic/out">
          <a:extLst>
            <a:ext uri="{FF2B5EF4-FFF2-40B4-BE49-F238E27FC236}">
              <a16:creationId xmlns:a16="http://schemas.microsoft.com/office/drawing/2014/main" id="{99DD5ACC-C108-40DB-B7B6-C04FEFFD2E63}"/>
            </a:ext>
          </a:extLst>
        </xdr:cNvPr>
        <xdr:cNvSpPr>
          <a:spLocks noChangeAspect="1" noChangeArrowheads="1"/>
        </xdr:cNvSpPr>
      </xdr:nvSpPr>
      <xdr:spPr bwMode="auto">
        <a:xfrm>
          <a:off x="5076825" y="10191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sp macro="" textlink="">
      <xdr:nvSpPr>
        <xdr:cNvPr id="430" name="AutoShape 23" descr="https://d.adroll.com/cm/aol/out">
          <a:extLst>
            <a:ext uri="{FF2B5EF4-FFF2-40B4-BE49-F238E27FC236}">
              <a16:creationId xmlns:a16="http://schemas.microsoft.com/office/drawing/2014/main" id="{2C67CC05-87CB-476B-96FC-486A80BB15F3}"/>
            </a:ext>
          </a:extLst>
        </xdr:cNvPr>
        <xdr:cNvSpPr>
          <a:spLocks noChangeAspect="1" noChangeArrowheads="1"/>
        </xdr:cNvSpPr>
      </xdr:nvSpPr>
      <xdr:spPr bwMode="auto">
        <a:xfrm>
          <a:off x="5019675" y="10191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7</xdr:row>
      <xdr:rowOff>0</xdr:rowOff>
    </xdr:from>
    <xdr:ext cx="9525" cy="9525"/>
    <xdr:pic>
      <xdr:nvPicPr>
        <xdr:cNvPr id="431" name="Picture 430" descr="https://d.adroll.com/cm/index/out">
          <a:extLst>
            <a:ext uri="{FF2B5EF4-FFF2-40B4-BE49-F238E27FC236}">
              <a16:creationId xmlns:a16="http://schemas.microsoft.com/office/drawing/2014/main" id="{30B0B42A-765E-4167-B6D5-D9AB013DB8D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7</xdr:row>
      <xdr:rowOff>0</xdr:rowOff>
    </xdr:from>
    <xdr:ext cx="9525" cy="9525"/>
    <xdr:pic>
      <xdr:nvPicPr>
        <xdr:cNvPr id="432" name="Picture 431" descr="https://d.adroll.com/cm/n/out">
          <a:extLst>
            <a:ext uri="{FF2B5EF4-FFF2-40B4-BE49-F238E27FC236}">
              <a16:creationId xmlns:a16="http://schemas.microsoft.com/office/drawing/2014/main" id="{D48ED9D6-841C-42B6-8868-E72494A2509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7</xdr:row>
      <xdr:rowOff>0</xdr:rowOff>
    </xdr:from>
    <xdr:ext cx="9525" cy="9525"/>
    <xdr:sp macro="" textlink="">
      <xdr:nvSpPr>
        <xdr:cNvPr id="433" name="AutoShape 26" descr="https://d.adroll.com/cm/pubmatic/out">
          <a:extLst>
            <a:ext uri="{FF2B5EF4-FFF2-40B4-BE49-F238E27FC236}">
              <a16:creationId xmlns:a16="http://schemas.microsoft.com/office/drawing/2014/main" id="{C9F80267-F77D-4A7A-881E-5EF1AAD49B4B}"/>
            </a:ext>
          </a:extLst>
        </xdr:cNvPr>
        <xdr:cNvSpPr>
          <a:spLocks noChangeAspect="1" noChangeArrowheads="1"/>
        </xdr:cNvSpPr>
      </xdr:nvSpPr>
      <xdr:spPr bwMode="auto">
        <a:xfrm>
          <a:off x="5076825" y="10191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sp macro="" textlink="">
      <xdr:nvSpPr>
        <xdr:cNvPr id="434" name="AutoShape 34" descr="https://d.adroll.com/cm/aol/out">
          <a:extLst>
            <a:ext uri="{FF2B5EF4-FFF2-40B4-BE49-F238E27FC236}">
              <a16:creationId xmlns:a16="http://schemas.microsoft.com/office/drawing/2014/main" id="{5F5DC641-2770-4A68-807C-F318407A7112}"/>
            </a:ext>
          </a:extLst>
        </xdr:cNvPr>
        <xdr:cNvSpPr>
          <a:spLocks noChangeAspect="1" noChangeArrowheads="1"/>
        </xdr:cNvSpPr>
      </xdr:nvSpPr>
      <xdr:spPr bwMode="auto">
        <a:xfrm>
          <a:off x="5019675" y="10191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7</xdr:row>
      <xdr:rowOff>0</xdr:rowOff>
    </xdr:from>
    <xdr:ext cx="9525" cy="9525"/>
    <xdr:pic>
      <xdr:nvPicPr>
        <xdr:cNvPr id="435" name="Picture 434" descr="https://d.adroll.com/cm/index/out">
          <a:extLst>
            <a:ext uri="{FF2B5EF4-FFF2-40B4-BE49-F238E27FC236}">
              <a16:creationId xmlns:a16="http://schemas.microsoft.com/office/drawing/2014/main" id="{AA45C773-23D1-4DA6-84D9-417CDFE0E53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7</xdr:row>
      <xdr:rowOff>0</xdr:rowOff>
    </xdr:from>
    <xdr:ext cx="9525" cy="9525"/>
    <xdr:pic>
      <xdr:nvPicPr>
        <xdr:cNvPr id="436" name="Picture 435" descr="https://d.adroll.com/cm/n/out">
          <a:extLst>
            <a:ext uri="{FF2B5EF4-FFF2-40B4-BE49-F238E27FC236}">
              <a16:creationId xmlns:a16="http://schemas.microsoft.com/office/drawing/2014/main" id="{E7575286-34C9-4077-8BB2-D5D1781B1B6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7</xdr:row>
      <xdr:rowOff>0</xdr:rowOff>
    </xdr:from>
    <xdr:ext cx="9525" cy="9525"/>
    <xdr:sp macro="" textlink="">
      <xdr:nvSpPr>
        <xdr:cNvPr id="437" name="AutoShape 37" descr="https://d.adroll.com/cm/pubmatic/out">
          <a:extLst>
            <a:ext uri="{FF2B5EF4-FFF2-40B4-BE49-F238E27FC236}">
              <a16:creationId xmlns:a16="http://schemas.microsoft.com/office/drawing/2014/main" id="{EFDE9EBC-FA69-498A-AE98-4253023CEC47}"/>
            </a:ext>
          </a:extLst>
        </xdr:cNvPr>
        <xdr:cNvSpPr>
          <a:spLocks noChangeAspect="1" noChangeArrowheads="1"/>
        </xdr:cNvSpPr>
      </xdr:nvSpPr>
      <xdr:spPr bwMode="auto">
        <a:xfrm>
          <a:off x="5076825" y="10191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8</xdr:row>
      <xdr:rowOff>0</xdr:rowOff>
    </xdr:from>
    <xdr:ext cx="9525" cy="9525"/>
    <xdr:sp macro="" textlink="">
      <xdr:nvSpPr>
        <xdr:cNvPr id="438" name="AutoShape 23" descr="https://d.adroll.com/cm/aol/out">
          <a:extLst>
            <a:ext uri="{FF2B5EF4-FFF2-40B4-BE49-F238E27FC236}">
              <a16:creationId xmlns:a16="http://schemas.microsoft.com/office/drawing/2014/main" id="{12F32CCF-98F4-4380-B588-6F8183CE8D6D}"/>
            </a:ext>
          </a:extLst>
        </xdr:cNvPr>
        <xdr:cNvSpPr>
          <a:spLocks noChangeAspect="1" noChangeArrowheads="1"/>
        </xdr:cNvSpPr>
      </xdr:nvSpPr>
      <xdr:spPr bwMode="auto">
        <a:xfrm>
          <a:off x="5019675" y="12763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8</xdr:row>
      <xdr:rowOff>0</xdr:rowOff>
    </xdr:from>
    <xdr:ext cx="9525" cy="9525"/>
    <xdr:pic>
      <xdr:nvPicPr>
        <xdr:cNvPr id="439" name="Picture 438" descr="https://d.adroll.com/cm/index/out">
          <a:extLst>
            <a:ext uri="{FF2B5EF4-FFF2-40B4-BE49-F238E27FC236}">
              <a16:creationId xmlns:a16="http://schemas.microsoft.com/office/drawing/2014/main" id="{0470B28D-98BA-44E0-8A0A-1C4CBDD470F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12763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8</xdr:row>
      <xdr:rowOff>0</xdr:rowOff>
    </xdr:from>
    <xdr:ext cx="9525" cy="9525"/>
    <xdr:pic>
      <xdr:nvPicPr>
        <xdr:cNvPr id="440" name="Picture 439" descr="https://d.adroll.com/cm/n/out">
          <a:extLst>
            <a:ext uri="{FF2B5EF4-FFF2-40B4-BE49-F238E27FC236}">
              <a16:creationId xmlns:a16="http://schemas.microsoft.com/office/drawing/2014/main" id="{89D02AAF-C3F4-4F49-9755-3F992BF9D4D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12763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8</xdr:row>
      <xdr:rowOff>0</xdr:rowOff>
    </xdr:from>
    <xdr:ext cx="9525" cy="9525"/>
    <xdr:sp macro="" textlink="">
      <xdr:nvSpPr>
        <xdr:cNvPr id="441" name="AutoShape 26" descr="https://d.adroll.com/cm/pubmatic/out">
          <a:extLst>
            <a:ext uri="{FF2B5EF4-FFF2-40B4-BE49-F238E27FC236}">
              <a16:creationId xmlns:a16="http://schemas.microsoft.com/office/drawing/2014/main" id="{A9EB52DD-5116-4082-9172-B2158F833556}"/>
            </a:ext>
          </a:extLst>
        </xdr:cNvPr>
        <xdr:cNvSpPr>
          <a:spLocks noChangeAspect="1" noChangeArrowheads="1"/>
        </xdr:cNvSpPr>
      </xdr:nvSpPr>
      <xdr:spPr bwMode="auto">
        <a:xfrm>
          <a:off x="5076825" y="12763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8</xdr:row>
      <xdr:rowOff>0</xdr:rowOff>
    </xdr:from>
    <xdr:ext cx="9525" cy="9525"/>
    <xdr:sp macro="" textlink="">
      <xdr:nvSpPr>
        <xdr:cNvPr id="442" name="AutoShape 34" descr="https://d.adroll.com/cm/aol/out">
          <a:extLst>
            <a:ext uri="{FF2B5EF4-FFF2-40B4-BE49-F238E27FC236}">
              <a16:creationId xmlns:a16="http://schemas.microsoft.com/office/drawing/2014/main" id="{3F4E7E77-32F4-4476-9FE6-E0F07C821D29}"/>
            </a:ext>
          </a:extLst>
        </xdr:cNvPr>
        <xdr:cNvSpPr>
          <a:spLocks noChangeAspect="1" noChangeArrowheads="1"/>
        </xdr:cNvSpPr>
      </xdr:nvSpPr>
      <xdr:spPr bwMode="auto">
        <a:xfrm>
          <a:off x="5019675" y="12763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8</xdr:row>
      <xdr:rowOff>0</xdr:rowOff>
    </xdr:from>
    <xdr:ext cx="9525" cy="9525"/>
    <xdr:pic>
      <xdr:nvPicPr>
        <xdr:cNvPr id="443" name="Picture 442" descr="https://d.adroll.com/cm/index/out">
          <a:extLst>
            <a:ext uri="{FF2B5EF4-FFF2-40B4-BE49-F238E27FC236}">
              <a16:creationId xmlns:a16="http://schemas.microsoft.com/office/drawing/2014/main" id="{C9A730F0-848E-4BB6-BF85-95325593D75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12763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8</xdr:row>
      <xdr:rowOff>0</xdr:rowOff>
    </xdr:from>
    <xdr:ext cx="9525" cy="9525"/>
    <xdr:pic>
      <xdr:nvPicPr>
        <xdr:cNvPr id="444" name="Picture 443" descr="https://d.adroll.com/cm/n/out">
          <a:extLst>
            <a:ext uri="{FF2B5EF4-FFF2-40B4-BE49-F238E27FC236}">
              <a16:creationId xmlns:a16="http://schemas.microsoft.com/office/drawing/2014/main" id="{6EF25DC6-3B1B-4164-AB53-D60C3BD2779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12763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8</xdr:row>
      <xdr:rowOff>0</xdr:rowOff>
    </xdr:from>
    <xdr:ext cx="9525" cy="9525"/>
    <xdr:sp macro="" textlink="">
      <xdr:nvSpPr>
        <xdr:cNvPr id="445" name="AutoShape 37" descr="https://d.adroll.com/cm/pubmatic/out">
          <a:extLst>
            <a:ext uri="{FF2B5EF4-FFF2-40B4-BE49-F238E27FC236}">
              <a16:creationId xmlns:a16="http://schemas.microsoft.com/office/drawing/2014/main" id="{BC138D53-DCEA-409D-8BCC-576A67F978CB}"/>
            </a:ext>
          </a:extLst>
        </xdr:cNvPr>
        <xdr:cNvSpPr>
          <a:spLocks noChangeAspect="1" noChangeArrowheads="1"/>
        </xdr:cNvSpPr>
      </xdr:nvSpPr>
      <xdr:spPr bwMode="auto">
        <a:xfrm>
          <a:off x="5076825" y="12763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8</xdr:row>
      <xdr:rowOff>0</xdr:rowOff>
    </xdr:from>
    <xdr:ext cx="9525" cy="9525"/>
    <xdr:sp macro="" textlink="">
      <xdr:nvSpPr>
        <xdr:cNvPr id="446" name="AutoShape 23" descr="https://d.adroll.com/cm/aol/out">
          <a:extLst>
            <a:ext uri="{FF2B5EF4-FFF2-40B4-BE49-F238E27FC236}">
              <a16:creationId xmlns:a16="http://schemas.microsoft.com/office/drawing/2014/main" id="{7B54AB53-C046-44A7-88C6-F603AC9FBC7D}"/>
            </a:ext>
          </a:extLst>
        </xdr:cNvPr>
        <xdr:cNvSpPr>
          <a:spLocks noChangeAspect="1" noChangeArrowheads="1"/>
        </xdr:cNvSpPr>
      </xdr:nvSpPr>
      <xdr:spPr bwMode="auto">
        <a:xfrm>
          <a:off x="5019675" y="12763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8</xdr:row>
      <xdr:rowOff>0</xdr:rowOff>
    </xdr:from>
    <xdr:ext cx="9525" cy="9525"/>
    <xdr:pic>
      <xdr:nvPicPr>
        <xdr:cNvPr id="447" name="Picture 446" descr="https://d.adroll.com/cm/index/out">
          <a:extLst>
            <a:ext uri="{FF2B5EF4-FFF2-40B4-BE49-F238E27FC236}">
              <a16:creationId xmlns:a16="http://schemas.microsoft.com/office/drawing/2014/main" id="{B065FBCC-E380-46D9-B026-18F56F7B459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12763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8</xdr:row>
      <xdr:rowOff>0</xdr:rowOff>
    </xdr:from>
    <xdr:ext cx="9525" cy="9525"/>
    <xdr:pic>
      <xdr:nvPicPr>
        <xdr:cNvPr id="448" name="Picture 447" descr="https://d.adroll.com/cm/n/out">
          <a:extLst>
            <a:ext uri="{FF2B5EF4-FFF2-40B4-BE49-F238E27FC236}">
              <a16:creationId xmlns:a16="http://schemas.microsoft.com/office/drawing/2014/main" id="{3A5A4A39-1DC9-47AA-85CC-56EEE7FD03D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12763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8</xdr:row>
      <xdr:rowOff>0</xdr:rowOff>
    </xdr:from>
    <xdr:ext cx="9525" cy="9525"/>
    <xdr:sp macro="" textlink="">
      <xdr:nvSpPr>
        <xdr:cNvPr id="449" name="AutoShape 26" descr="https://d.adroll.com/cm/pubmatic/out">
          <a:extLst>
            <a:ext uri="{FF2B5EF4-FFF2-40B4-BE49-F238E27FC236}">
              <a16:creationId xmlns:a16="http://schemas.microsoft.com/office/drawing/2014/main" id="{775A6860-F1F4-40E5-920B-2964BAF5315A}"/>
            </a:ext>
          </a:extLst>
        </xdr:cNvPr>
        <xdr:cNvSpPr>
          <a:spLocks noChangeAspect="1" noChangeArrowheads="1"/>
        </xdr:cNvSpPr>
      </xdr:nvSpPr>
      <xdr:spPr bwMode="auto">
        <a:xfrm>
          <a:off x="5076825" y="12763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8</xdr:row>
      <xdr:rowOff>0</xdr:rowOff>
    </xdr:from>
    <xdr:ext cx="9525" cy="9525"/>
    <xdr:sp macro="" textlink="">
      <xdr:nvSpPr>
        <xdr:cNvPr id="450" name="AutoShape 34" descr="https://d.adroll.com/cm/aol/out">
          <a:extLst>
            <a:ext uri="{FF2B5EF4-FFF2-40B4-BE49-F238E27FC236}">
              <a16:creationId xmlns:a16="http://schemas.microsoft.com/office/drawing/2014/main" id="{F9A3F6B4-9B53-4E92-A75F-9CAFE91A2DB2}"/>
            </a:ext>
          </a:extLst>
        </xdr:cNvPr>
        <xdr:cNvSpPr>
          <a:spLocks noChangeAspect="1" noChangeArrowheads="1"/>
        </xdr:cNvSpPr>
      </xdr:nvSpPr>
      <xdr:spPr bwMode="auto">
        <a:xfrm>
          <a:off x="5019675" y="12763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8</xdr:row>
      <xdr:rowOff>0</xdr:rowOff>
    </xdr:from>
    <xdr:ext cx="9525" cy="9525"/>
    <xdr:pic>
      <xdr:nvPicPr>
        <xdr:cNvPr id="451" name="Picture 450" descr="https://d.adroll.com/cm/index/out">
          <a:extLst>
            <a:ext uri="{FF2B5EF4-FFF2-40B4-BE49-F238E27FC236}">
              <a16:creationId xmlns:a16="http://schemas.microsoft.com/office/drawing/2014/main" id="{6BD80B81-A16A-4C82-A961-15A76E4A61D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12763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8</xdr:row>
      <xdr:rowOff>0</xdr:rowOff>
    </xdr:from>
    <xdr:ext cx="9525" cy="9525"/>
    <xdr:pic>
      <xdr:nvPicPr>
        <xdr:cNvPr id="452" name="Picture 451" descr="https://d.adroll.com/cm/n/out">
          <a:extLst>
            <a:ext uri="{FF2B5EF4-FFF2-40B4-BE49-F238E27FC236}">
              <a16:creationId xmlns:a16="http://schemas.microsoft.com/office/drawing/2014/main" id="{DA7E3430-5519-4878-8096-78138BB6D8C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12763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8</xdr:row>
      <xdr:rowOff>0</xdr:rowOff>
    </xdr:from>
    <xdr:ext cx="9525" cy="9525"/>
    <xdr:sp macro="" textlink="">
      <xdr:nvSpPr>
        <xdr:cNvPr id="453" name="AutoShape 37" descr="https://d.adroll.com/cm/pubmatic/out">
          <a:extLst>
            <a:ext uri="{FF2B5EF4-FFF2-40B4-BE49-F238E27FC236}">
              <a16:creationId xmlns:a16="http://schemas.microsoft.com/office/drawing/2014/main" id="{791928D4-B5B9-4590-9CF8-3E4A3972F931}"/>
            </a:ext>
          </a:extLst>
        </xdr:cNvPr>
        <xdr:cNvSpPr>
          <a:spLocks noChangeAspect="1" noChangeArrowheads="1"/>
        </xdr:cNvSpPr>
      </xdr:nvSpPr>
      <xdr:spPr bwMode="auto">
        <a:xfrm>
          <a:off x="5076825" y="12763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9</xdr:row>
      <xdr:rowOff>0</xdr:rowOff>
    </xdr:from>
    <xdr:ext cx="9525" cy="9525"/>
    <xdr:sp macro="" textlink="">
      <xdr:nvSpPr>
        <xdr:cNvPr id="454" name="AutoShape 23" descr="https://d.adroll.com/cm/aol/out">
          <a:extLst>
            <a:ext uri="{FF2B5EF4-FFF2-40B4-BE49-F238E27FC236}">
              <a16:creationId xmlns:a16="http://schemas.microsoft.com/office/drawing/2014/main" id="{131E68D9-5D5F-421C-A6C2-BFBA83F104F2}"/>
            </a:ext>
          </a:extLst>
        </xdr:cNvPr>
        <xdr:cNvSpPr>
          <a:spLocks noChangeAspect="1" noChangeArrowheads="1"/>
        </xdr:cNvSpPr>
      </xdr:nvSpPr>
      <xdr:spPr bwMode="auto">
        <a:xfrm>
          <a:off x="501967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9</xdr:row>
      <xdr:rowOff>0</xdr:rowOff>
    </xdr:from>
    <xdr:ext cx="9525" cy="9525"/>
    <xdr:pic>
      <xdr:nvPicPr>
        <xdr:cNvPr id="455" name="Picture 454" descr="https://d.adroll.com/cm/index/out">
          <a:extLst>
            <a:ext uri="{FF2B5EF4-FFF2-40B4-BE49-F238E27FC236}">
              <a16:creationId xmlns:a16="http://schemas.microsoft.com/office/drawing/2014/main" id="{CE892618-266E-449A-BDBB-A905C366EDF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9</xdr:row>
      <xdr:rowOff>0</xdr:rowOff>
    </xdr:from>
    <xdr:ext cx="9525" cy="9525"/>
    <xdr:pic>
      <xdr:nvPicPr>
        <xdr:cNvPr id="456" name="Picture 455" descr="https://d.adroll.com/cm/n/out">
          <a:extLst>
            <a:ext uri="{FF2B5EF4-FFF2-40B4-BE49-F238E27FC236}">
              <a16:creationId xmlns:a16="http://schemas.microsoft.com/office/drawing/2014/main" id="{460A844B-4901-49A6-B031-CDBEC841FB1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9</xdr:row>
      <xdr:rowOff>0</xdr:rowOff>
    </xdr:from>
    <xdr:ext cx="9525" cy="9525"/>
    <xdr:sp macro="" textlink="">
      <xdr:nvSpPr>
        <xdr:cNvPr id="457" name="AutoShape 26" descr="https://d.adroll.com/cm/pubmatic/out">
          <a:extLst>
            <a:ext uri="{FF2B5EF4-FFF2-40B4-BE49-F238E27FC236}">
              <a16:creationId xmlns:a16="http://schemas.microsoft.com/office/drawing/2014/main" id="{FB2FDF61-99BE-45E5-8106-FFBFA267365C}"/>
            </a:ext>
          </a:extLst>
        </xdr:cNvPr>
        <xdr:cNvSpPr>
          <a:spLocks noChangeAspect="1" noChangeArrowheads="1"/>
        </xdr:cNvSpPr>
      </xdr:nvSpPr>
      <xdr:spPr bwMode="auto">
        <a:xfrm>
          <a:off x="507682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9</xdr:row>
      <xdr:rowOff>0</xdr:rowOff>
    </xdr:from>
    <xdr:ext cx="9525" cy="9525"/>
    <xdr:sp macro="" textlink="">
      <xdr:nvSpPr>
        <xdr:cNvPr id="458" name="AutoShape 34" descr="https://d.adroll.com/cm/aol/out">
          <a:extLst>
            <a:ext uri="{FF2B5EF4-FFF2-40B4-BE49-F238E27FC236}">
              <a16:creationId xmlns:a16="http://schemas.microsoft.com/office/drawing/2014/main" id="{0A7126B6-A475-487C-9FB0-375A75DC36BA}"/>
            </a:ext>
          </a:extLst>
        </xdr:cNvPr>
        <xdr:cNvSpPr>
          <a:spLocks noChangeAspect="1" noChangeArrowheads="1"/>
        </xdr:cNvSpPr>
      </xdr:nvSpPr>
      <xdr:spPr bwMode="auto">
        <a:xfrm>
          <a:off x="501967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9</xdr:row>
      <xdr:rowOff>0</xdr:rowOff>
    </xdr:from>
    <xdr:ext cx="9525" cy="9525"/>
    <xdr:pic>
      <xdr:nvPicPr>
        <xdr:cNvPr id="459" name="Picture 458" descr="https://d.adroll.com/cm/index/out">
          <a:extLst>
            <a:ext uri="{FF2B5EF4-FFF2-40B4-BE49-F238E27FC236}">
              <a16:creationId xmlns:a16="http://schemas.microsoft.com/office/drawing/2014/main" id="{038EC089-9F91-4862-8640-993BC04D9F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9</xdr:row>
      <xdr:rowOff>0</xdr:rowOff>
    </xdr:from>
    <xdr:ext cx="9525" cy="9525"/>
    <xdr:pic>
      <xdr:nvPicPr>
        <xdr:cNvPr id="460" name="Picture 459" descr="https://d.adroll.com/cm/n/out">
          <a:extLst>
            <a:ext uri="{FF2B5EF4-FFF2-40B4-BE49-F238E27FC236}">
              <a16:creationId xmlns:a16="http://schemas.microsoft.com/office/drawing/2014/main" id="{0834BF3D-B1F7-4D2E-90EE-A0389F19B24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9</xdr:row>
      <xdr:rowOff>0</xdr:rowOff>
    </xdr:from>
    <xdr:ext cx="9525" cy="9525"/>
    <xdr:sp macro="" textlink="">
      <xdr:nvSpPr>
        <xdr:cNvPr id="461" name="AutoShape 37" descr="https://d.adroll.com/cm/pubmatic/out">
          <a:extLst>
            <a:ext uri="{FF2B5EF4-FFF2-40B4-BE49-F238E27FC236}">
              <a16:creationId xmlns:a16="http://schemas.microsoft.com/office/drawing/2014/main" id="{1E7E3183-3ECE-4708-A2CC-216DF90466A4}"/>
            </a:ext>
          </a:extLst>
        </xdr:cNvPr>
        <xdr:cNvSpPr>
          <a:spLocks noChangeAspect="1" noChangeArrowheads="1"/>
        </xdr:cNvSpPr>
      </xdr:nvSpPr>
      <xdr:spPr bwMode="auto">
        <a:xfrm>
          <a:off x="507682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9</xdr:row>
      <xdr:rowOff>0</xdr:rowOff>
    </xdr:from>
    <xdr:ext cx="9525" cy="9525"/>
    <xdr:sp macro="" textlink="">
      <xdr:nvSpPr>
        <xdr:cNvPr id="462" name="AutoShape 23" descr="https://d.adroll.com/cm/aol/out">
          <a:extLst>
            <a:ext uri="{FF2B5EF4-FFF2-40B4-BE49-F238E27FC236}">
              <a16:creationId xmlns:a16="http://schemas.microsoft.com/office/drawing/2014/main" id="{74BC270A-D0F6-4A17-B3DE-9946077B683F}"/>
            </a:ext>
          </a:extLst>
        </xdr:cNvPr>
        <xdr:cNvSpPr>
          <a:spLocks noChangeAspect="1" noChangeArrowheads="1"/>
        </xdr:cNvSpPr>
      </xdr:nvSpPr>
      <xdr:spPr bwMode="auto">
        <a:xfrm>
          <a:off x="501967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9</xdr:row>
      <xdr:rowOff>0</xdr:rowOff>
    </xdr:from>
    <xdr:ext cx="9525" cy="9525"/>
    <xdr:pic>
      <xdr:nvPicPr>
        <xdr:cNvPr id="463" name="Picture 462" descr="https://d.adroll.com/cm/index/out">
          <a:extLst>
            <a:ext uri="{FF2B5EF4-FFF2-40B4-BE49-F238E27FC236}">
              <a16:creationId xmlns:a16="http://schemas.microsoft.com/office/drawing/2014/main" id="{6A5F42E2-8517-4B27-965D-4116DE33CA6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9</xdr:row>
      <xdr:rowOff>0</xdr:rowOff>
    </xdr:from>
    <xdr:ext cx="9525" cy="9525"/>
    <xdr:pic>
      <xdr:nvPicPr>
        <xdr:cNvPr id="464" name="Picture 463" descr="https://d.adroll.com/cm/n/out">
          <a:extLst>
            <a:ext uri="{FF2B5EF4-FFF2-40B4-BE49-F238E27FC236}">
              <a16:creationId xmlns:a16="http://schemas.microsoft.com/office/drawing/2014/main" id="{0FA21CA0-5CD4-47B7-AE5D-9C375514A8E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9</xdr:row>
      <xdr:rowOff>0</xdr:rowOff>
    </xdr:from>
    <xdr:ext cx="9525" cy="9525"/>
    <xdr:sp macro="" textlink="">
      <xdr:nvSpPr>
        <xdr:cNvPr id="465" name="AutoShape 26" descr="https://d.adroll.com/cm/pubmatic/out">
          <a:extLst>
            <a:ext uri="{FF2B5EF4-FFF2-40B4-BE49-F238E27FC236}">
              <a16:creationId xmlns:a16="http://schemas.microsoft.com/office/drawing/2014/main" id="{1BA8D9A3-EC00-4D00-95C3-8E945728E44B}"/>
            </a:ext>
          </a:extLst>
        </xdr:cNvPr>
        <xdr:cNvSpPr>
          <a:spLocks noChangeAspect="1" noChangeArrowheads="1"/>
        </xdr:cNvSpPr>
      </xdr:nvSpPr>
      <xdr:spPr bwMode="auto">
        <a:xfrm>
          <a:off x="507682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9</xdr:row>
      <xdr:rowOff>0</xdr:rowOff>
    </xdr:from>
    <xdr:ext cx="9525" cy="9525"/>
    <xdr:sp macro="" textlink="">
      <xdr:nvSpPr>
        <xdr:cNvPr id="466" name="AutoShape 34" descr="https://d.adroll.com/cm/aol/out">
          <a:extLst>
            <a:ext uri="{FF2B5EF4-FFF2-40B4-BE49-F238E27FC236}">
              <a16:creationId xmlns:a16="http://schemas.microsoft.com/office/drawing/2014/main" id="{6F2BBC61-1807-413D-81D6-0833F8717457}"/>
            </a:ext>
          </a:extLst>
        </xdr:cNvPr>
        <xdr:cNvSpPr>
          <a:spLocks noChangeAspect="1" noChangeArrowheads="1"/>
        </xdr:cNvSpPr>
      </xdr:nvSpPr>
      <xdr:spPr bwMode="auto">
        <a:xfrm>
          <a:off x="501967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9</xdr:row>
      <xdr:rowOff>0</xdr:rowOff>
    </xdr:from>
    <xdr:ext cx="9525" cy="9525"/>
    <xdr:pic>
      <xdr:nvPicPr>
        <xdr:cNvPr id="467" name="Picture 466" descr="https://d.adroll.com/cm/index/out">
          <a:extLst>
            <a:ext uri="{FF2B5EF4-FFF2-40B4-BE49-F238E27FC236}">
              <a16:creationId xmlns:a16="http://schemas.microsoft.com/office/drawing/2014/main" id="{1CCBF779-634A-4EEF-BB6A-6874077D8F3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9</xdr:row>
      <xdr:rowOff>0</xdr:rowOff>
    </xdr:from>
    <xdr:ext cx="9525" cy="9525"/>
    <xdr:pic>
      <xdr:nvPicPr>
        <xdr:cNvPr id="468" name="Picture 467" descr="https://d.adroll.com/cm/n/out">
          <a:extLst>
            <a:ext uri="{FF2B5EF4-FFF2-40B4-BE49-F238E27FC236}">
              <a16:creationId xmlns:a16="http://schemas.microsoft.com/office/drawing/2014/main" id="{A167C329-B5B9-4007-8035-E9C6A25C275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9</xdr:row>
      <xdr:rowOff>0</xdr:rowOff>
    </xdr:from>
    <xdr:ext cx="9525" cy="9525"/>
    <xdr:sp macro="" textlink="">
      <xdr:nvSpPr>
        <xdr:cNvPr id="469" name="AutoShape 37" descr="https://d.adroll.com/cm/pubmatic/out">
          <a:extLst>
            <a:ext uri="{FF2B5EF4-FFF2-40B4-BE49-F238E27FC236}">
              <a16:creationId xmlns:a16="http://schemas.microsoft.com/office/drawing/2014/main" id="{825161DC-B6FB-4A02-97B9-DA445BBD3EC4}"/>
            </a:ext>
          </a:extLst>
        </xdr:cNvPr>
        <xdr:cNvSpPr>
          <a:spLocks noChangeAspect="1" noChangeArrowheads="1"/>
        </xdr:cNvSpPr>
      </xdr:nvSpPr>
      <xdr:spPr bwMode="auto">
        <a:xfrm>
          <a:off x="507682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10</xdr:row>
      <xdr:rowOff>0</xdr:rowOff>
    </xdr:from>
    <xdr:ext cx="9525" cy="9525"/>
    <xdr:sp macro="" textlink="">
      <xdr:nvSpPr>
        <xdr:cNvPr id="470" name="AutoShape 23" descr="https://d.adroll.com/cm/aol/out">
          <a:extLst>
            <a:ext uri="{FF2B5EF4-FFF2-40B4-BE49-F238E27FC236}">
              <a16:creationId xmlns:a16="http://schemas.microsoft.com/office/drawing/2014/main" id="{7DF84ED1-5046-4E0C-BD71-EC5DF19922F4}"/>
            </a:ext>
          </a:extLst>
        </xdr:cNvPr>
        <xdr:cNvSpPr>
          <a:spLocks noChangeAspect="1" noChangeArrowheads="1"/>
        </xdr:cNvSpPr>
      </xdr:nvSpPr>
      <xdr:spPr bwMode="auto">
        <a:xfrm>
          <a:off x="5019675" y="17907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10</xdr:row>
      <xdr:rowOff>0</xdr:rowOff>
    </xdr:from>
    <xdr:ext cx="9525" cy="9525"/>
    <xdr:pic>
      <xdr:nvPicPr>
        <xdr:cNvPr id="471" name="Picture 470" descr="https://d.adroll.com/cm/index/out">
          <a:extLst>
            <a:ext uri="{FF2B5EF4-FFF2-40B4-BE49-F238E27FC236}">
              <a16:creationId xmlns:a16="http://schemas.microsoft.com/office/drawing/2014/main" id="{E14A81B8-3993-4FFF-8FB0-2DC529E66AD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1790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10</xdr:row>
      <xdr:rowOff>0</xdr:rowOff>
    </xdr:from>
    <xdr:ext cx="9525" cy="9525"/>
    <xdr:pic>
      <xdr:nvPicPr>
        <xdr:cNvPr id="472" name="Picture 471" descr="https://d.adroll.com/cm/n/out">
          <a:extLst>
            <a:ext uri="{FF2B5EF4-FFF2-40B4-BE49-F238E27FC236}">
              <a16:creationId xmlns:a16="http://schemas.microsoft.com/office/drawing/2014/main" id="{36A4C883-5EFD-404D-84CA-744F35DCDCC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1790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10</xdr:row>
      <xdr:rowOff>0</xdr:rowOff>
    </xdr:from>
    <xdr:ext cx="9525" cy="9525"/>
    <xdr:sp macro="" textlink="">
      <xdr:nvSpPr>
        <xdr:cNvPr id="473" name="AutoShape 26" descr="https://d.adroll.com/cm/pubmatic/out">
          <a:extLst>
            <a:ext uri="{FF2B5EF4-FFF2-40B4-BE49-F238E27FC236}">
              <a16:creationId xmlns:a16="http://schemas.microsoft.com/office/drawing/2014/main" id="{57DD0CB0-13B5-4B43-BA20-F497CDF8BF70}"/>
            </a:ext>
          </a:extLst>
        </xdr:cNvPr>
        <xdr:cNvSpPr>
          <a:spLocks noChangeAspect="1" noChangeArrowheads="1"/>
        </xdr:cNvSpPr>
      </xdr:nvSpPr>
      <xdr:spPr bwMode="auto">
        <a:xfrm>
          <a:off x="5076825" y="17907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10</xdr:row>
      <xdr:rowOff>0</xdr:rowOff>
    </xdr:from>
    <xdr:ext cx="9525" cy="9525"/>
    <xdr:sp macro="" textlink="">
      <xdr:nvSpPr>
        <xdr:cNvPr id="474" name="AutoShape 34" descr="https://d.adroll.com/cm/aol/out">
          <a:extLst>
            <a:ext uri="{FF2B5EF4-FFF2-40B4-BE49-F238E27FC236}">
              <a16:creationId xmlns:a16="http://schemas.microsoft.com/office/drawing/2014/main" id="{7565D17D-2B4C-439B-B63D-9DFA62F00DE2}"/>
            </a:ext>
          </a:extLst>
        </xdr:cNvPr>
        <xdr:cNvSpPr>
          <a:spLocks noChangeAspect="1" noChangeArrowheads="1"/>
        </xdr:cNvSpPr>
      </xdr:nvSpPr>
      <xdr:spPr bwMode="auto">
        <a:xfrm>
          <a:off x="5019675" y="17907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10</xdr:row>
      <xdr:rowOff>0</xdr:rowOff>
    </xdr:from>
    <xdr:ext cx="9525" cy="9525"/>
    <xdr:pic>
      <xdr:nvPicPr>
        <xdr:cNvPr id="475" name="Picture 474" descr="https://d.adroll.com/cm/index/out">
          <a:extLst>
            <a:ext uri="{FF2B5EF4-FFF2-40B4-BE49-F238E27FC236}">
              <a16:creationId xmlns:a16="http://schemas.microsoft.com/office/drawing/2014/main" id="{BC21B716-1405-4457-AE5E-FCDB9DD3916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1790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10</xdr:row>
      <xdr:rowOff>0</xdr:rowOff>
    </xdr:from>
    <xdr:ext cx="9525" cy="9525"/>
    <xdr:pic>
      <xdr:nvPicPr>
        <xdr:cNvPr id="476" name="Picture 475" descr="https://d.adroll.com/cm/n/out">
          <a:extLst>
            <a:ext uri="{FF2B5EF4-FFF2-40B4-BE49-F238E27FC236}">
              <a16:creationId xmlns:a16="http://schemas.microsoft.com/office/drawing/2014/main" id="{CF58CBEE-AE2C-429E-821E-BEF824017D4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1790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10</xdr:row>
      <xdr:rowOff>0</xdr:rowOff>
    </xdr:from>
    <xdr:ext cx="9525" cy="9525"/>
    <xdr:sp macro="" textlink="">
      <xdr:nvSpPr>
        <xdr:cNvPr id="477" name="AutoShape 37" descr="https://d.adroll.com/cm/pubmatic/out">
          <a:extLst>
            <a:ext uri="{FF2B5EF4-FFF2-40B4-BE49-F238E27FC236}">
              <a16:creationId xmlns:a16="http://schemas.microsoft.com/office/drawing/2014/main" id="{0A8515A8-C176-49EE-BAAE-0EA757E250A4}"/>
            </a:ext>
          </a:extLst>
        </xdr:cNvPr>
        <xdr:cNvSpPr>
          <a:spLocks noChangeAspect="1" noChangeArrowheads="1"/>
        </xdr:cNvSpPr>
      </xdr:nvSpPr>
      <xdr:spPr bwMode="auto">
        <a:xfrm>
          <a:off x="5076825" y="17907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10</xdr:row>
      <xdr:rowOff>0</xdr:rowOff>
    </xdr:from>
    <xdr:ext cx="9525" cy="9525"/>
    <xdr:sp macro="" textlink="">
      <xdr:nvSpPr>
        <xdr:cNvPr id="478" name="AutoShape 23" descr="https://d.adroll.com/cm/aol/out">
          <a:extLst>
            <a:ext uri="{FF2B5EF4-FFF2-40B4-BE49-F238E27FC236}">
              <a16:creationId xmlns:a16="http://schemas.microsoft.com/office/drawing/2014/main" id="{9BAB0C19-F6B6-45C3-9653-48FEA6702BD1}"/>
            </a:ext>
          </a:extLst>
        </xdr:cNvPr>
        <xdr:cNvSpPr>
          <a:spLocks noChangeAspect="1" noChangeArrowheads="1"/>
        </xdr:cNvSpPr>
      </xdr:nvSpPr>
      <xdr:spPr bwMode="auto">
        <a:xfrm>
          <a:off x="5019675" y="17907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10</xdr:row>
      <xdr:rowOff>0</xdr:rowOff>
    </xdr:from>
    <xdr:ext cx="9525" cy="9525"/>
    <xdr:pic>
      <xdr:nvPicPr>
        <xdr:cNvPr id="479" name="Picture 478" descr="https://d.adroll.com/cm/index/out">
          <a:extLst>
            <a:ext uri="{FF2B5EF4-FFF2-40B4-BE49-F238E27FC236}">
              <a16:creationId xmlns:a16="http://schemas.microsoft.com/office/drawing/2014/main" id="{AC8396AF-239C-4CC5-9000-511672B07AA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1790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10</xdr:row>
      <xdr:rowOff>0</xdr:rowOff>
    </xdr:from>
    <xdr:ext cx="9525" cy="9525"/>
    <xdr:pic>
      <xdr:nvPicPr>
        <xdr:cNvPr id="480" name="Picture 479" descr="https://d.adroll.com/cm/n/out">
          <a:extLst>
            <a:ext uri="{FF2B5EF4-FFF2-40B4-BE49-F238E27FC236}">
              <a16:creationId xmlns:a16="http://schemas.microsoft.com/office/drawing/2014/main" id="{CC32A0A1-F771-45CE-A06E-0DD53816E96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1790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10</xdr:row>
      <xdr:rowOff>0</xdr:rowOff>
    </xdr:from>
    <xdr:ext cx="9525" cy="9525"/>
    <xdr:sp macro="" textlink="">
      <xdr:nvSpPr>
        <xdr:cNvPr id="481" name="AutoShape 26" descr="https://d.adroll.com/cm/pubmatic/out">
          <a:extLst>
            <a:ext uri="{FF2B5EF4-FFF2-40B4-BE49-F238E27FC236}">
              <a16:creationId xmlns:a16="http://schemas.microsoft.com/office/drawing/2014/main" id="{CF71F241-BE59-4B85-90C3-40617218833D}"/>
            </a:ext>
          </a:extLst>
        </xdr:cNvPr>
        <xdr:cNvSpPr>
          <a:spLocks noChangeAspect="1" noChangeArrowheads="1"/>
        </xdr:cNvSpPr>
      </xdr:nvSpPr>
      <xdr:spPr bwMode="auto">
        <a:xfrm>
          <a:off x="5076825" y="17907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10</xdr:row>
      <xdr:rowOff>0</xdr:rowOff>
    </xdr:from>
    <xdr:ext cx="9525" cy="9525"/>
    <xdr:sp macro="" textlink="">
      <xdr:nvSpPr>
        <xdr:cNvPr id="482" name="AutoShape 34" descr="https://d.adroll.com/cm/aol/out">
          <a:extLst>
            <a:ext uri="{FF2B5EF4-FFF2-40B4-BE49-F238E27FC236}">
              <a16:creationId xmlns:a16="http://schemas.microsoft.com/office/drawing/2014/main" id="{254B9264-1133-47C0-898E-04A32CBA35D5}"/>
            </a:ext>
          </a:extLst>
        </xdr:cNvPr>
        <xdr:cNvSpPr>
          <a:spLocks noChangeAspect="1" noChangeArrowheads="1"/>
        </xdr:cNvSpPr>
      </xdr:nvSpPr>
      <xdr:spPr bwMode="auto">
        <a:xfrm>
          <a:off x="5019675" y="17907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10</xdr:row>
      <xdr:rowOff>0</xdr:rowOff>
    </xdr:from>
    <xdr:ext cx="9525" cy="9525"/>
    <xdr:pic>
      <xdr:nvPicPr>
        <xdr:cNvPr id="483" name="Picture 482" descr="https://d.adroll.com/cm/index/out">
          <a:extLst>
            <a:ext uri="{FF2B5EF4-FFF2-40B4-BE49-F238E27FC236}">
              <a16:creationId xmlns:a16="http://schemas.microsoft.com/office/drawing/2014/main" id="{013F6E18-3326-4C79-9BA6-20FBEF8605F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1790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10</xdr:row>
      <xdr:rowOff>0</xdr:rowOff>
    </xdr:from>
    <xdr:ext cx="9525" cy="9525"/>
    <xdr:pic>
      <xdr:nvPicPr>
        <xdr:cNvPr id="484" name="Picture 483" descr="https://d.adroll.com/cm/n/out">
          <a:extLst>
            <a:ext uri="{FF2B5EF4-FFF2-40B4-BE49-F238E27FC236}">
              <a16:creationId xmlns:a16="http://schemas.microsoft.com/office/drawing/2014/main" id="{AD012FE8-AB6C-452B-A26A-9D9F38A3F32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1790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10</xdr:row>
      <xdr:rowOff>0</xdr:rowOff>
    </xdr:from>
    <xdr:ext cx="9525" cy="9525"/>
    <xdr:sp macro="" textlink="">
      <xdr:nvSpPr>
        <xdr:cNvPr id="485" name="AutoShape 37" descr="https://d.adroll.com/cm/pubmatic/out">
          <a:extLst>
            <a:ext uri="{FF2B5EF4-FFF2-40B4-BE49-F238E27FC236}">
              <a16:creationId xmlns:a16="http://schemas.microsoft.com/office/drawing/2014/main" id="{66E376AF-4F65-427F-ADC6-C7A5E250CC56}"/>
            </a:ext>
          </a:extLst>
        </xdr:cNvPr>
        <xdr:cNvSpPr>
          <a:spLocks noChangeAspect="1" noChangeArrowheads="1"/>
        </xdr:cNvSpPr>
      </xdr:nvSpPr>
      <xdr:spPr bwMode="auto">
        <a:xfrm>
          <a:off x="5076825" y="17907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11</xdr:row>
      <xdr:rowOff>0</xdr:rowOff>
    </xdr:from>
    <xdr:ext cx="9525" cy="9525"/>
    <xdr:sp macro="" textlink="">
      <xdr:nvSpPr>
        <xdr:cNvPr id="486" name="AutoShape 23" descr="https://d.adroll.com/cm/aol/out">
          <a:extLst>
            <a:ext uri="{FF2B5EF4-FFF2-40B4-BE49-F238E27FC236}">
              <a16:creationId xmlns:a16="http://schemas.microsoft.com/office/drawing/2014/main" id="{2848DA02-E711-4844-B9B8-2356D7A5E172}"/>
            </a:ext>
          </a:extLst>
        </xdr:cNvPr>
        <xdr:cNvSpPr>
          <a:spLocks noChangeAspect="1" noChangeArrowheads="1"/>
        </xdr:cNvSpPr>
      </xdr:nvSpPr>
      <xdr:spPr bwMode="auto">
        <a:xfrm>
          <a:off x="5019675" y="20478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11</xdr:row>
      <xdr:rowOff>0</xdr:rowOff>
    </xdr:from>
    <xdr:ext cx="9525" cy="9525"/>
    <xdr:pic>
      <xdr:nvPicPr>
        <xdr:cNvPr id="487" name="Picture 486" descr="https://d.adroll.com/cm/index/out">
          <a:extLst>
            <a:ext uri="{FF2B5EF4-FFF2-40B4-BE49-F238E27FC236}">
              <a16:creationId xmlns:a16="http://schemas.microsoft.com/office/drawing/2014/main" id="{69ADAFB9-979C-41EA-BE89-EA0CD56EF14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2047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11</xdr:row>
      <xdr:rowOff>0</xdr:rowOff>
    </xdr:from>
    <xdr:ext cx="9525" cy="9525"/>
    <xdr:pic>
      <xdr:nvPicPr>
        <xdr:cNvPr id="488" name="Picture 487" descr="https://d.adroll.com/cm/n/out">
          <a:extLst>
            <a:ext uri="{FF2B5EF4-FFF2-40B4-BE49-F238E27FC236}">
              <a16:creationId xmlns:a16="http://schemas.microsoft.com/office/drawing/2014/main" id="{3AE34DD8-C50D-4301-9F20-928CD083DFA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2047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11</xdr:row>
      <xdr:rowOff>0</xdr:rowOff>
    </xdr:from>
    <xdr:ext cx="9525" cy="9525"/>
    <xdr:sp macro="" textlink="">
      <xdr:nvSpPr>
        <xdr:cNvPr id="489" name="AutoShape 26" descr="https://d.adroll.com/cm/pubmatic/out">
          <a:extLst>
            <a:ext uri="{FF2B5EF4-FFF2-40B4-BE49-F238E27FC236}">
              <a16:creationId xmlns:a16="http://schemas.microsoft.com/office/drawing/2014/main" id="{5D0AA24A-7231-4D64-832B-31F3335421D9}"/>
            </a:ext>
          </a:extLst>
        </xdr:cNvPr>
        <xdr:cNvSpPr>
          <a:spLocks noChangeAspect="1" noChangeArrowheads="1"/>
        </xdr:cNvSpPr>
      </xdr:nvSpPr>
      <xdr:spPr bwMode="auto">
        <a:xfrm>
          <a:off x="5076825" y="20478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11</xdr:row>
      <xdr:rowOff>0</xdr:rowOff>
    </xdr:from>
    <xdr:ext cx="9525" cy="9525"/>
    <xdr:sp macro="" textlink="">
      <xdr:nvSpPr>
        <xdr:cNvPr id="490" name="AutoShape 34" descr="https://d.adroll.com/cm/aol/out">
          <a:extLst>
            <a:ext uri="{FF2B5EF4-FFF2-40B4-BE49-F238E27FC236}">
              <a16:creationId xmlns:a16="http://schemas.microsoft.com/office/drawing/2014/main" id="{3113D7F1-3EF0-4189-BAC8-F647C43BE230}"/>
            </a:ext>
          </a:extLst>
        </xdr:cNvPr>
        <xdr:cNvSpPr>
          <a:spLocks noChangeAspect="1" noChangeArrowheads="1"/>
        </xdr:cNvSpPr>
      </xdr:nvSpPr>
      <xdr:spPr bwMode="auto">
        <a:xfrm>
          <a:off x="5019675" y="20478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11</xdr:row>
      <xdr:rowOff>0</xdr:rowOff>
    </xdr:from>
    <xdr:ext cx="9525" cy="9525"/>
    <xdr:pic>
      <xdr:nvPicPr>
        <xdr:cNvPr id="491" name="Picture 490" descr="https://d.adroll.com/cm/index/out">
          <a:extLst>
            <a:ext uri="{FF2B5EF4-FFF2-40B4-BE49-F238E27FC236}">
              <a16:creationId xmlns:a16="http://schemas.microsoft.com/office/drawing/2014/main" id="{5E9C9542-5816-406D-B688-7ED65FF4B1B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2047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11</xdr:row>
      <xdr:rowOff>0</xdr:rowOff>
    </xdr:from>
    <xdr:ext cx="9525" cy="9525"/>
    <xdr:pic>
      <xdr:nvPicPr>
        <xdr:cNvPr id="492" name="Picture 491" descr="https://d.adroll.com/cm/n/out">
          <a:extLst>
            <a:ext uri="{FF2B5EF4-FFF2-40B4-BE49-F238E27FC236}">
              <a16:creationId xmlns:a16="http://schemas.microsoft.com/office/drawing/2014/main" id="{0840FE0F-01B1-4141-AF9F-B8F87B4D0D5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2047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11</xdr:row>
      <xdr:rowOff>0</xdr:rowOff>
    </xdr:from>
    <xdr:ext cx="9525" cy="9525"/>
    <xdr:sp macro="" textlink="">
      <xdr:nvSpPr>
        <xdr:cNvPr id="493" name="AutoShape 37" descr="https://d.adroll.com/cm/pubmatic/out">
          <a:extLst>
            <a:ext uri="{FF2B5EF4-FFF2-40B4-BE49-F238E27FC236}">
              <a16:creationId xmlns:a16="http://schemas.microsoft.com/office/drawing/2014/main" id="{67F362F6-BCB2-4074-B5C4-BBEC1988DFEE}"/>
            </a:ext>
          </a:extLst>
        </xdr:cNvPr>
        <xdr:cNvSpPr>
          <a:spLocks noChangeAspect="1" noChangeArrowheads="1"/>
        </xdr:cNvSpPr>
      </xdr:nvSpPr>
      <xdr:spPr bwMode="auto">
        <a:xfrm>
          <a:off x="5076825" y="20478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11</xdr:row>
      <xdr:rowOff>0</xdr:rowOff>
    </xdr:from>
    <xdr:ext cx="9525" cy="9525"/>
    <xdr:sp macro="" textlink="">
      <xdr:nvSpPr>
        <xdr:cNvPr id="494" name="AutoShape 23" descr="https://d.adroll.com/cm/aol/out">
          <a:extLst>
            <a:ext uri="{FF2B5EF4-FFF2-40B4-BE49-F238E27FC236}">
              <a16:creationId xmlns:a16="http://schemas.microsoft.com/office/drawing/2014/main" id="{2735AD94-0690-4F23-AFDA-081777E8F93E}"/>
            </a:ext>
          </a:extLst>
        </xdr:cNvPr>
        <xdr:cNvSpPr>
          <a:spLocks noChangeAspect="1" noChangeArrowheads="1"/>
        </xdr:cNvSpPr>
      </xdr:nvSpPr>
      <xdr:spPr bwMode="auto">
        <a:xfrm>
          <a:off x="5019675" y="20478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11</xdr:row>
      <xdr:rowOff>0</xdr:rowOff>
    </xdr:from>
    <xdr:ext cx="9525" cy="9525"/>
    <xdr:pic>
      <xdr:nvPicPr>
        <xdr:cNvPr id="495" name="Picture 494" descr="https://d.adroll.com/cm/index/out">
          <a:extLst>
            <a:ext uri="{FF2B5EF4-FFF2-40B4-BE49-F238E27FC236}">
              <a16:creationId xmlns:a16="http://schemas.microsoft.com/office/drawing/2014/main" id="{994B9FE3-3044-4561-94A4-C7D2040114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2047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11</xdr:row>
      <xdr:rowOff>0</xdr:rowOff>
    </xdr:from>
    <xdr:ext cx="9525" cy="9525"/>
    <xdr:pic>
      <xdr:nvPicPr>
        <xdr:cNvPr id="496" name="Picture 495" descr="https://d.adroll.com/cm/n/out">
          <a:extLst>
            <a:ext uri="{FF2B5EF4-FFF2-40B4-BE49-F238E27FC236}">
              <a16:creationId xmlns:a16="http://schemas.microsoft.com/office/drawing/2014/main" id="{A96C2752-D3FC-4F56-B203-C32D89462C6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2047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11</xdr:row>
      <xdr:rowOff>0</xdr:rowOff>
    </xdr:from>
    <xdr:ext cx="9525" cy="9525"/>
    <xdr:sp macro="" textlink="">
      <xdr:nvSpPr>
        <xdr:cNvPr id="497" name="AutoShape 26" descr="https://d.adroll.com/cm/pubmatic/out">
          <a:extLst>
            <a:ext uri="{FF2B5EF4-FFF2-40B4-BE49-F238E27FC236}">
              <a16:creationId xmlns:a16="http://schemas.microsoft.com/office/drawing/2014/main" id="{CEB92548-30BC-46ED-80CF-ED75C7C6EF0A}"/>
            </a:ext>
          </a:extLst>
        </xdr:cNvPr>
        <xdr:cNvSpPr>
          <a:spLocks noChangeAspect="1" noChangeArrowheads="1"/>
        </xdr:cNvSpPr>
      </xdr:nvSpPr>
      <xdr:spPr bwMode="auto">
        <a:xfrm>
          <a:off x="5076825" y="20478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11</xdr:row>
      <xdr:rowOff>0</xdr:rowOff>
    </xdr:from>
    <xdr:ext cx="9525" cy="9525"/>
    <xdr:sp macro="" textlink="">
      <xdr:nvSpPr>
        <xdr:cNvPr id="498" name="AutoShape 34" descr="https://d.adroll.com/cm/aol/out">
          <a:extLst>
            <a:ext uri="{FF2B5EF4-FFF2-40B4-BE49-F238E27FC236}">
              <a16:creationId xmlns:a16="http://schemas.microsoft.com/office/drawing/2014/main" id="{02633E34-C21E-472A-BCB7-A0901C39A03D}"/>
            </a:ext>
          </a:extLst>
        </xdr:cNvPr>
        <xdr:cNvSpPr>
          <a:spLocks noChangeAspect="1" noChangeArrowheads="1"/>
        </xdr:cNvSpPr>
      </xdr:nvSpPr>
      <xdr:spPr bwMode="auto">
        <a:xfrm>
          <a:off x="5019675" y="20478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11</xdr:row>
      <xdr:rowOff>0</xdr:rowOff>
    </xdr:from>
    <xdr:ext cx="9525" cy="9525"/>
    <xdr:pic>
      <xdr:nvPicPr>
        <xdr:cNvPr id="499" name="Picture 498" descr="https://d.adroll.com/cm/index/out">
          <a:extLst>
            <a:ext uri="{FF2B5EF4-FFF2-40B4-BE49-F238E27FC236}">
              <a16:creationId xmlns:a16="http://schemas.microsoft.com/office/drawing/2014/main" id="{E2CDE487-352E-4AA0-B909-BAB4F84058D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2047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11</xdr:row>
      <xdr:rowOff>0</xdr:rowOff>
    </xdr:from>
    <xdr:ext cx="9525" cy="9525"/>
    <xdr:pic>
      <xdr:nvPicPr>
        <xdr:cNvPr id="500" name="Picture 499" descr="https://d.adroll.com/cm/n/out">
          <a:extLst>
            <a:ext uri="{FF2B5EF4-FFF2-40B4-BE49-F238E27FC236}">
              <a16:creationId xmlns:a16="http://schemas.microsoft.com/office/drawing/2014/main" id="{D236D1FA-1AAB-4767-BB99-5CEE7EF2136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2047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11</xdr:row>
      <xdr:rowOff>0</xdr:rowOff>
    </xdr:from>
    <xdr:ext cx="9525" cy="9525"/>
    <xdr:sp macro="" textlink="">
      <xdr:nvSpPr>
        <xdr:cNvPr id="501" name="AutoShape 37" descr="https://d.adroll.com/cm/pubmatic/out">
          <a:extLst>
            <a:ext uri="{FF2B5EF4-FFF2-40B4-BE49-F238E27FC236}">
              <a16:creationId xmlns:a16="http://schemas.microsoft.com/office/drawing/2014/main" id="{E2782BEB-E81B-4261-9861-678C00A41A9E}"/>
            </a:ext>
          </a:extLst>
        </xdr:cNvPr>
        <xdr:cNvSpPr>
          <a:spLocks noChangeAspect="1" noChangeArrowheads="1"/>
        </xdr:cNvSpPr>
      </xdr:nvSpPr>
      <xdr:spPr bwMode="auto">
        <a:xfrm>
          <a:off x="5076825" y="20478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12</xdr:row>
      <xdr:rowOff>0</xdr:rowOff>
    </xdr:from>
    <xdr:ext cx="9525" cy="9525"/>
    <xdr:sp macro="" textlink="">
      <xdr:nvSpPr>
        <xdr:cNvPr id="502" name="AutoShape 23" descr="https://d.adroll.com/cm/aol/out">
          <a:extLst>
            <a:ext uri="{FF2B5EF4-FFF2-40B4-BE49-F238E27FC236}">
              <a16:creationId xmlns:a16="http://schemas.microsoft.com/office/drawing/2014/main" id="{430BB021-AB2D-4C51-B264-0C607439F522}"/>
            </a:ext>
          </a:extLst>
        </xdr:cNvPr>
        <xdr:cNvSpPr>
          <a:spLocks noChangeAspect="1" noChangeArrowheads="1"/>
        </xdr:cNvSpPr>
      </xdr:nvSpPr>
      <xdr:spPr bwMode="auto">
        <a:xfrm>
          <a:off x="5019675" y="23050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12</xdr:row>
      <xdr:rowOff>0</xdr:rowOff>
    </xdr:from>
    <xdr:ext cx="9525" cy="9525"/>
    <xdr:pic>
      <xdr:nvPicPr>
        <xdr:cNvPr id="503" name="Picture 502" descr="https://d.adroll.com/cm/index/out">
          <a:extLst>
            <a:ext uri="{FF2B5EF4-FFF2-40B4-BE49-F238E27FC236}">
              <a16:creationId xmlns:a16="http://schemas.microsoft.com/office/drawing/2014/main" id="{D8D3DBC5-EE60-496D-B8D8-408D1A4B3B4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2305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12</xdr:row>
      <xdr:rowOff>0</xdr:rowOff>
    </xdr:from>
    <xdr:ext cx="9525" cy="9525"/>
    <xdr:pic>
      <xdr:nvPicPr>
        <xdr:cNvPr id="504" name="Picture 503" descr="https://d.adroll.com/cm/n/out">
          <a:extLst>
            <a:ext uri="{FF2B5EF4-FFF2-40B4-BE49-F238E27FC236}">
              <a16:creationId xmlns:a16="http://schemas.microsoft.com/office/drawing/2014/main" id="{9CF469B7-5FC3-4D64-8235-C3AEE8526CE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2305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12</xdr:row>
      <xdr:rowOff>0</xdr:rowOff>
    </xdr:from>
    <xdr:ext cx="9525" cy="9525"/>
    <xdr:sp macro="" textlink="">
      <xdr:nvSpPr>
        <xdr:cNvPr id="505" name="AutoShape 26" descr="https://d.adroll.com/cm/pubmatic/out">
          <a:extLst>
            <a:ext uri="{FF2B5EF4-FFF2-40B4-BE49-F238E27FC236}">
              <a16:creationId xmlns:a16="http://schemas.microsoft.com/office/drawing/2014/main" id="{51858805-50CA-46AC-849C-4D417D14F731}"/>
            </a:ext>
          </a:extLst>
        </xdr:cNvPr>
        <xdr:cNvSpPr>
          <a:spLocks noChangeAspect="1" noChangeArrowheads="1"/>
        </xdr:cNvSpPr>
      </xdr:nvSpPr>
      <xdr:spPr bwMode="auto">
        <a:xfrm>
          <a:off x="5076825" y="23050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12</xdr:row>
      <xdr:rowOff>0</xdr:rowOff>
    </xdr:from>
    <xdr:ext cx="9525" cy="9525"/>
    <xdr:sp macro="" textlink="">
      <xdr:nvSpPr>
        <xdr:cNvPr id="506" name="AutoShape 34" descr="https://d.adroll.com/cm/aol/out">
          <a:extLst>
            <a:ext uri="{FF2B5EF4-FFF2-40B4-BE49-F238E27FC236}">
              <a16:creationId xmlns:a16="http://schemas.microsoft.com/office/drawing/2014/main" id="{0AF432A7-74EF-4428-B105-2500BC3A6F62}"/>
            </a:ext>
          </a:extLst>
        </xdr:cNvPr>
        <xdr:cNvSpPr>
          <a:spLocks noChangeAspect="1" noChangeArrowheads="1"/>
        </xdr:cNvSpPr>
      </xdr:nvSpPr>
      <xdr:spPr bwMode="auto">
        <a:xfrm>
          <a:off x="5019675" y="23050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12</xdr:row>
      <xdr:rowOff>0</xdr:rowOff>
    </xdr:from>
    <xdr:ext cx="9525" cy="9525"/>
    <xdr:pic>
      <xdr:nvPicPr>
        <xdr:cNvPr id="507" name="Picture 506" descr="https://d.adroll.com/cm/index/out">
          <a:extLst>
            <a:ext uri="{FF2B5EF4-FFF2-40B4-BE49-F238E27FC236}">
              <a16:creationId xmlns:a16="http://schemas.microsoft.com/office/drawing/2014/main" id="{C839E20E-AEA3-4934-BE86-3B8C7B67583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2305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12</xdr:row>
      <xdr:rowOff>0</xdr:rowOff>
    </xdr:from>
    <xdr:ext cx="9525" cy="9525"/>
    <xdr:pic>
      <xdr:nvPicPr>
        <xdr:cNvPr id="508" name="Picture 507" descr="https://d.adroll.com/cm/n/out">
          <a:extLst>
            <a:ext uri="{FF2B5EF4-FFF2-40B4-BE49-F238E27FC236}">
              <a16:creationId xmlns:a16="http://schemas.microsoft.com/office/drawing/2014/main" id="{E8F5B92A-4FD4-4BA5-916D-E8973D46506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2305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12</xdr:row>
      <xdr:rowOff>0</xdr:rowOff>
    </xdr:from>
    <xdr:ext cx="9525" cy="9525"/>
    <xdr:sp macro="" textlink="">
      <xdr:nvSpPr>
        <xdr:cNvPr id="509" name="AutoShape 37" descr="https://d.adroll.com/cm/pubmatic/out">
          <a:extLst>
            <a:ext uri="{FF2B5EF4-FFF2-40B4-BE49-F238E27FC236}">
              <a16:creationId xmlns:a16="http://schemas.microsoft.com/office/drawing/2014/main" id="{D9C9838F-2BA7-47B0-BEDD-DFAD5CBAC3DF}"/>
            </a:ext>
          </a:extLst>
        </xdr:cNvPr>
        <xdr:cNvSpPr>
          <a:spLocks noChangeAspect="1" noChangeArrowheads="1"/>
        </xdr:cNvSpPr>
      </xdr:nvSpPr>
      <xdr:spPr bwMode="auto">
        <a:xfrm>
          <a:off x="5076825" y="23050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12</xdr:row>
      <xdr:rowOff>0</xdr:rowOff>
    </xdr:from>
    <xdr:ext cx="9525" cy="9525"/>
    <xdr:sp macro="" textlink="">
      <xdr:nvSpPr>
        <xdr:cNvPr id="510" name="AutoShape 23" descr="https://d.adroll.com/cm/aol/out">
          <a:extLst>
            <a:ext uri="{FF2B5EF4-FFF2-40B4-BE49-F238E27FC236}">
              <a16:creationId xmlns:a16="http://schemas.microsoft.com/office/drawing/2014/main" id="{29F89A96-7AAF-437A-BA34-80F78D667EBB}"/>
            </a:ext>
          </a:extLst>
        </xdr:cNvPr>
        <xdr:cNvSpPr>
          <a:spLocks noChangeAspect="1" noChangeArrowheads="1"/>
        </xdr:cNvSpPr>
      </xdr:nvSpPr>
      <xdr:spPr bwMode="auto">
        <a:xfrm>
          <a:off x="5019675" y="23050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12</xdr:row>
      <xdr:rowOff>0</xdr:rowOff>
    </xdr:from>
    <xdr:ext cx="9525" cy="9525"/>
    <xdr:pic>
      <xdr:nvPicPr>
        <xdr:cNvPr id="511" name="Picture 510" descr="https://d.adroll.com/cm/index/out">
          <a:extLst>
            <a:ext uri="{FF2B5EF4-FFF2-40B4-BE49-F238E27FC236}">
              <a16:creationId xmlns:a16="http://schemas.microsoft.com/office/drawing/2014/main" id="{EE873BC8-5D6C-421F-8670-24BFBE581BD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2305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12</xdr:row>
      <xdr:rowOff>0</xdr:rowOff>
    </xdr:from>
    <xdr:ext cx="9525" cy="9525"/>
    <xdr:pic>
      <xdr:nvPicPr>
        <xdr:cNvPr id="512" name="Picture 511" descr="https://d.adroll.com/cm/n/out">
          <a:extLst>
            <a:ext uri="{FF2B5EF4-FFF2-40B4-BE49-F238E27FC236}">
              <a16:creationId xmlns:a16="http://schemas.microsoft.com/office/drawing/2014/main" id="{4963F318-61D0-4DC2-978F-92090CD1129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2305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12</xdr:row>
      <xdr:rowOff>0</xdr:rowOff>
    </xdr:from>
    <xdr:ext cx="9525" cy="9525"/>
    <xdr:sp macro="" textlink="">
      <xdr:nvSpPr>
        <xdr:cNvPr id="513" name="AutoShape 26" descr="https://d.adroll.com/cm/pubmatic/out">
          <a:extLst>
            <a:ext uri="{FF2B5EF4-FFF2-40B4-BE49-F238E27FC236}">
              <a16:creationId xmlns:a16="http://schemas.microsoft.com/office/drawing/2014/main" id="{BDD01122-F748-4310-9806-76EE32CBE65E}"/>
            </a:ext>
          </a:extLst>
        </xdr:cNvPr>
        <xdr:cNvSpPr>
          <a:spLocks noChangeAspect="1" noChangeArrowheads="1"/>
        </xdr:cNvSpPr>
      </xdr:nvSpPr>
      <xdr:spPr bwMode="auto">
        <a:xfrm>
          <a:off x="5076825" y="23050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12</xdr:row>
      <xdr:rowOff>0</xdr:rowOff>
    </xdr:from>
    <xdr:ext cx="9525" cy="9525"/>
    <xdr:sp macro="" textlink="">
      <xdr:nvSpPr>
        <xdr:cNvPr id="514" name="AutoShape 34" descr="https://d.adroll.com/cm/aol/out">
          <a:extLst>
            <a:ext uri="{FF2B5EF4-FFF2-40B4-BE49-F238E27FC236}">
              <a16:creationId xmlns:a16="http://schemas.microsoft.com/office/drawing/2014/main" id="{B96CBF7E-D143-4029-9C07-8198ED827A74}"/>
            </a:ext>
          </a:extLst>
        </xdr:cNvPr>
        <xdr:cNvSpPr>
          <a:spLocks noChangeAspect="1" noChangeArrowheads="1"/>
        </xdr:cNvSpPr>
      </xdr:nvSpPr>
      <xdr:spPr bwMode="auto">
        <a:xfrm>
          <a:off x="5019675" y="23050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12</xdr:row>
      <xdr:rowOff>0</xdr:rowOff>
    </xdr:from>
    <xdr:ext cx="9525" cy="9525"/>
    <xdr:pic>
      <xdr:nvPicPr>
        <xdr:cNvPr id="515" name="Picture 514" descr="https://d.adroll.com/cm/index/out">
          <a:extLst>
            <a:ext uri="{FF2B5EF4-FFF2-40B4-BE49-F238E27FC236}">
              <a16:creationId xmlns:a16="http://schemas.microsoft.com/office/drawing/2014/main" id="{AC366C26-60AD-4B42-9251-B280D1AD720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2305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12</xdr:row>
      <xdr:rowOff>0</xdr:rowOff>
    </xdr:from>
    <xdr:ext cx="9525" cy="9525"/>
    <xdr:pic>
      <xdr:nvPicPr>
        <xdr:cNvPr id="516" name="Picture 515" descr="https://d.adroll.com/cm/n/out">
          <a:extLst>
            <a:ext uri="{FF2B5EF4-FFF2-40B4-BE49-F238E27FC236}">
              <a16:creationId xmlns:a16="http://schemas.microsoft.com/office/drawing/2014/main" id="{2831BF57-7FAC-464F-819A-0B7D7DFB7EA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2305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12</xdr:row>
      <xdr:rowOff>0</xdr:rowOff>
    </xdr:from>
    <xdr:ext cx="9525" cy="9525"/>
    <xdr:sp macro="" textlink="">
      <xdr:nvSpPr>
        <xdr:cNvPr id="517" name="AutoShape 37" descr="https://d.adroll.com/cm/pubmatic/out">
          <a:extLst>
            <a:ext uri="{FF2B5EF4-FFF2-40B4-BE49-F238E27FC236}">
              <a16:creationId xmlns:a16="http://schemas.microsoft.com/office/drawing/2014/main" id="{6EF41AB4-410F-4C29-B7B3-5A4CEC5AD342}"/>
            </a:ext>
          </a:extLst>
        </xdr:cNvPr>
        <xdr:cNvSpPr>
          <a:spLocks noChangeAspect="1" noChangeArrowheads="1"/>
        </xdr:cNvSpPr>
      </xdr:nvSpPr>
      <xdr:spPr bwMode="auto">
        <a:xfrm>
          <a:off x="5076825" y="23050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13</xdr:row>
      <xdr:rowOff>0</xdr:rowOff>
    </xdr:from>
    <xdr:ext cx="9525" cy="9525"/>
    <xdr:sp macro="" textlink="">
      <xdr:nvSpPr>
        <xdr:cNvPr id="518" name="AutoShape 23" descr="https://d.adroll.com/cm/aol/out">
          <a:extLst>
            <a:ext uri="{FF2B5EF4-FFF2-40B4-BE49-F238E27FC236}">
              <a16:creationId xmlns:a16="http://schemas.microsoft.com/office/drawing/2014/main" id="{B438E481-4778-4DBC-9A20-E5BF7B67CF1C}"/>
            </a:ext>
          </a:extLst>
        </xdr:cNvPr>
        <xdr:cNvSpPr>
          <a:spLocks noChangeAspect="1" noChangeArrowheads="1"/>
        </xdr:cNvSpPr>
      </xdr:nvSpPr>
      <xdr:spPr bwMode="auto">
        <a:xfrm>
          <a:off x="5019675" y="25622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13</xdr:row>
      <xdr:rowOff>0</xdr:rowOff>
    </xdr:from>
    <xdr:ext cx="9525" cy="9525"/>
    <xdr:pic>
      <xdr:nvPicPr>
        <xdr:cNvPr id="519" name="Picture 518" descr="https://d.adroll.com/cm/index/out">
          <a:extLst>
            <a:ext uri="{FF2B5EF4-FFF2-40B4-BE49-F238E27FC236}">
              <a16:creationId xmlns:a16="http://schemas.microsoft.com/office/drawing/2014/main" id="{6E064F06-0C1E-40B6-B5D1-D246F34457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2562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13</xdr:row>
      <xdr:rowOff>0</xdr:rowOff>
    </xdr:from>
    <xdr:ext cx="9525" cy="9525"/>
    <xdr:pic>
      <xdr:nvPicPr>
        <xdr:cNvPr id="520" name="Picture 519" descr="https://d.adroll.com/cm/n/out">
          <a:extLst>
            <a:ext uri="{FF2B5EF4-FFF2-40B4-BE49-F238E27FC236}">
              <a16:creationId xmlns:a16="http://schemas.microsoft.com/office/drawing/2014/main" id="{2DB610AA-8B77-4B29-BD34-3B17C686511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2562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13</xdr:row>
      <xdr:rowOff>0</xdr:rowOff>
    </xdr:from>
    <xdr:ext cx="9525" cy="9525"/>
    <xdr:sp macro="" textlink="">
      <xdr:nvSpPr>
        <xdr:cNvPr id="521" name="AutoShape 26" descr="https://d.adroll.com/cm/pubmatic/out">
          <a:extLst>
            <a:ext uri="{FF2B5EF4-FFF2-40B4-BE49-F238E27FC236}">
              <a16:creationId xmlns:a16="http://schemas.microsoft.com/office/drawing/2014/main" id="{EDE6865B-EDB5-43A4-83D7-D708AEF01514}"/>
            </a:ext>
          </a:extLst>
        </xdr:cNvPr>
        <xdr:cNvSpPr>
          <a:spLocks noChangeAspect="1" noChangeArrowheads="1"/>
        </xdr:cNvSpPr>
      </xdr:nvSpPr>
      <xdr:spPr bwMode="auto">
        <a:xfrm>
          <a:off x="5076825" y="25622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13</xdr:row>
      <xdr:rowOff>0</xdr:rowOff>
    </xdr:from>
    <xdr:ext cx="9525" cy="9525"/>
    <xdr:sp macro="" textlink="">
      <xdr:nvSpPr>
        <xdr:cNvPr id="522" name="AutoShape 34" descr="https://d.adroll.com/cm/aol/out">
          <a:extLst>
            <a:ext uri="{FF2B5EF4-FFF2-40B4-BE49-F238E27FC236}">
              <a16:creationId xmlns:a16="http://schemas.microsoft.com/office/drawing/2014/main" id="{EE36B2BB-0A7A-43A3-9CA9-3FBB88A7E887}"/>
            </a:ext>
          </a:extLst>
        </xdr:cNvPr>
        <xdr:cNvSpPr>
          <a:spLocks noChangeAspect="1" noChangeArrowheads="1"/>
        </xdr:cNvSpPr>
      </xdr:nvSpPr>
      <xdr:spPr bwMode="auto">
        <a:xfrm>
          <a:off x="5019675" y="25622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13</xdr:row>
      <xdr:rowOff>0</xdr:rowOff>
    </xdr:from>
    <xdr:ext cx="9525" cy="9525"/>
    <xdr:pic>
      <xdr:nvPicPr>
        <xdr:cNvPr id="523" name="Picture 522" descr="https://d.adroll.com/cm/index/out">
          <a:extLst>
            <a:ext uri="{FF2B5EF4-FFF2-40B4-BE49-F238E27FC236}">
              <a16:creationId xmlns:a16="http://schemas.microsoft.com/office/drawing/2014/main" id="{99FEF1B5-0BBF-456C-828B-B442D0D823C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2562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13</xdr:row>
      <xdr:rowOff>0</xdr:rowOff>
    </xdr:from>
    <xdr:ext cx="9525" cy="9525"/>
    <xdr:pic>
      <xdr:nvPicPr>
        <xdr:cNvPr id="524" name="Picture 523" descr="https://d.adroll.com/cm/n/out">
          <a:extLst>
            <a:ext uri="{FF2B5EF4-FFF2-40B4-BE49-F238E27FC236}">
              <a16:creationId xmlns:a16="http://schemas.microsoft.com/office/drawing/2014/main" id="{200A73E0-2DCC-4C24-9085-F4AEF33AB4F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2562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13</xdr:row>
      <xdr:rowOff>0</xdr:rowOff>
    </xdr:from>
    <xdr:ext cx="9525" cy="9525"/>
    <xdr:sp macro="" textlink="">
      <xdr:nvSpPr>
        <xdr:cNvPr id="525" name="AutoShape 37" descr="https://d.adroll.com/cm/pubmatic/out">
          <a:extLst>
            <a:ext uri="{FF2B5EF4-FFF2-40B4-BE49-F238E27FC236}">
              <a16:creationId xmlns:a16="http://schemas.microsoft.com/office/drawing/2014/main" id="{F2759DF8-78EB-4637-B6AE-B6AAFB1B89FF}"/>
            </a:ext>
          </a:extLst>
        </xdr:cNvPr>
        <xdr:cNvSpPr>
          <a:spLocks noChangeAspect="1" noChangeArrowheads="1"/>
        </xdr:cNvSpPr>
      </xdr:nvSpPr>
      <xdr:spPr bwMode="auto">
        <a:xfrm>
          <a:off x="5076825" y="25622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13</xdr:row>
      <xdr:rowOff>0</xdr:rowOff>
    </xdr:from>
    <xdr:ext cx="9525" cy="9525"/>
    <xdr:sp macro="" textlink="">
      <xdr:nvSpPr>
        <xdr:cNvPr id="526" name="AutoShape 23" descr="https://d.adroll.com/cm/aol/out">
          <a:extLst>
            <a:ext uri="{FF2B5EF4-FFF2-40B4-BE49-F238E27FC236}">
              <a16:creationId xmlns:a16="http://schemas.microsoft.com/office/drawing/2014/main" id="{4D59F8B1-8518-43D4-9233-1993FEAB20B8}"/>
            </a:ext>
          </a:extLst>
        </xdr:cNvPr>
        <xdr:cNvSpPr>
          <a:spLocks noChangeAspect="1" noChangeArrowheads="1"/>
        </xdr:cNvSpPr>
      </xdr:nvSpPr>
      <xdr:spPr bwMode="auto">
        <a:xfrm>
          <a:off x="5019675" y="25622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13</xdr:row>
      <xdr:rowOff>0</xdr:rowOff>
    </xdr:from>
    <xdr:ext cx="9525" cy="9525"/>
    <xdr:pic>
      <xdr:nvPicPr>
        <xdr:cNvPr id="527" name="Picture 526" descr="https://d.adroll.com/cm/index/out">
          <a:extLst>
            <a:ext uri="{FF2B5EF4-FFF2-40B4-BE49-F238E27FC236}">
              <a16:creationId xmlns:a16="http://schemas.microsoft.com/office/drawing/2014/main" id="{793844AA-4592-4A33-8E21-F3B6916956D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2562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13</xdr:row>
      <xdr:rowOff>0</xdr:rowOff>
    </xdr:from>
    <xdr:ext cx="9525" cy="9525"/>
    <xdr:pic>
      <xdr:nvPicPr>
        <xdr:cNvPr id="528" name="Picture 527" descr="https://d.adroll.com/cm/n/out">
          <a:extLst>
            <a:ext uri="{FF2B5EF4-FFF2-40B4-BE49-F238E27FC236}">
              <a16:creationId xmlns:a16="http://schemas.microsoft.com/office/drawing/2014/main" id="{B052EEA7-0476-40A9-A5C1-47DC08B6966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2562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13</xdr:row>
      <xdr:rowOff>0</xdr:rowOff>
    </xdr:from>
    <xdr:ext cx="9525" cy="9525"/>
    <xdr:sp macro="" textlink="">
      <xdr:nvSpPr>
        <xdr:cNvPr id="529" name="AutoShape 26" descr="https://d.adroll.com/cm/pubmatic/out">
          <a:extLst>
            <a:ext uri="{FF2B5EF4-FFF2-40B4-BE49-F238E27FC236}">
              <a16:creationId xmlns:a16="http://schemas.microsoft.com/office/drawing/2014/main" id="{1CFA364F-09CE-4F70-A322-1251983CA413}"/>
            </a:ext>
          </a:extLst>
        </xdr:cNvPr>
        <xdr:cNvSpPr>
          <a:spLocks noChangeAspect="1" noChangeArrowheads="1"/>
        </xdr:cNvSpPr>
      </xdr:nvSpPr>
      <xdr:spPr bwMode="auto">
        <a:xfrm>
          <a:off x="5076825" y="25622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13</xdr:row>
      <xdr:rowOff>0</xdr:rowOff>
    </xdr:from>
    <xdr:ext cx="9525" cy="9525"/>
    <xdr:sp macro="" textlink="">
      <xdr:nvSpPr>
        <xdr:cNvPr id="530" name="AutoShape 34" descr="https://d.adroll.com/cm/aol/out">
          <a:extLst>
            <a:ext uri="{FF2B5EF4-FFF2-40B4-BE49-F238E27FC236}">
              <a16:creationId xmlns:a16="http://schemas.microsoft.com/office/drawing/2014/main" id="{FD32D72B-367A-4709-8E12-AE3D26421FE2}"/>
            </a:ext>
          </a:extLst>
        </xdr:cNvPr>
        <xdr:cNvSpPr>
          <a:spLocks noChangeAspect="1" noChangeArrowheads="1"/>
        </xdr:cNvSpPr>
      </xdr:nvSpPr>
      <xdr:spPr bwMode="auto">
        <a:xfrm>
          <a:off x="5019675" y="25622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13</xdr:row>
      <xdr:rowOff>0</xdr:rowOff>
    </xdr:from>
    <xdr:ext cx="9525" cy="9525"/>
    <xdr:pic>
      <xdr:nvPicPr>
        <xdr:cNvPr id="531" name="Picture 530" descr="https://d.adroll.com/cm/index/out">
          <a:extLst>
            <a:ext uri="{FF2B5EF4-FFF2-40B4-BE49-F238E27FC236}">
              <a16:creationId xmlns:a16="http://schemas.microsoft.com/office/drawing/2014/main" id="{8929EE7D-A6C3-4871-9C23-E0942A6CB89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2562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13</xdr:row>
      <xdr:rowOff>0</xdr:rowOff>
    </xdr:from>
    <xdr:ext cx="9525" cy="9525"/>
    <xdr:pic>
      <xdr:nvPicPr>
        <xdr:cNvPr id="532" name="Picture 531" descr="https://d.adroll.com/cm/n/out">
          <a:extLst>
            <a:ext uri="{FF2B5EF4-FFF2-40B4-BE49-F238E27FC236}">
              <a16:creationId xmlns:a16="http://schemas.microsoft.com/office/drawing/2014/main" id="{DD816EDA-4767-480A-8EB1-ABE81FC764A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2562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13</xdr:row>
      <xdr:rowOff>0</xdr:rowOff>
    </xdr:from>
    <xdr:ext cx="9525" cy="9525"/>
    <xdr:sp macro="" textlink="">
      <xdr:nvSpPr>
        <xdr:cNvPr id="533" name="AutoShape 37" descr="https://d.adroll.com/cm/pubmatic/out">
          <a:extLst>
            <a:ext uri="{FF2B5EF4-FFF2-40B4-BE49-F238E27FC236}">
              <a16:creationId xmlns:a16="http://schemas.microsoft.com/office/drawing/2014/main" id="{B766FB0C-7C55-46FE-A776-F6016CD8352A}"/>
            </a:ext>
          </a:extLst>
        </xdr:cNvPr>
        <xdr:cNvSpPr>
          <a:spLocks noChangeAspect="1" noChangeArrowheads="1"/>
        </xdr:cNvSpPr>
      </xdr:nvSpPr>
      <xdr:spPr bwMode="auto">
        <a:xfrm>
          <a:off x="5076825" y="25622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14</xdr:row>
      <xdr:rowOff>0</xdr:rowOff>
    </xdr:from>
    <xdr:ext cx="9525" cy="9525"/>
    <xdr:sp macro="" textlink="">
      <xdr:nvSpPr>
        <xdr:cNvPr id="534" name="AutoShape 23" descr="https://d.adroll.com/cm/aol/out">
          <a:extLst>
            <a:ext uri="{FF2B5EF4-FFF2-40B4-BE49-F238E27FC236}">
              <a16:creationId xmlns:a16="http://schemas.microsoft.com/office/drawing/2014/main" id="{A4909B52-C563-4CEE-A273-93164BC1B115}"/>
            </a:ext>
          </a:extLst>
        </xdr:cNvPr>
        <xdr:cNvSpPr>
          <a:spLocks noChangeAspect="1" noChangeArrowheads="1"/>
        </xdr:cNvSpPr>
      </xdr:nvSpPr>
      <xdr:spPr bwMode="auto">
        <a:xfrm>
          <a:off x="5019675" y="28194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14</xdr:row>
      <xdr:rowOff>0</xdr:rowOff>
    </xdr:from>
    <xdr:ext cx="9525" cy="9525"/>
    <xdr:pic>
      <xdr:nvPicPr>
        <xdr:cNvPr id="535" name="Picture 534" descr="https://d.adroll.com/cm/index/out">
          <a:extLst>
            <a:ext uri="{FF2B5EF4-FFF2-40B4-BE49-F238E27FC236}">
              <a16:creationId xmlns:a16="http://schemas.microsoft.com/office/drawing/2014/main" id="{9B4924A0-C41E-4E6B-91E2-A1E8E97ACFD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2819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14</xdr:row>
      <xdr:rowOff>0</xdr:rowOff>
    </xdr:from>
    <xdr:ext cx="9525" cy="9525"/>
    <xdr:pic>
      <xdr:nvPicPr>
        <xdr:cNvPr id="536" name="Picture 535" descr="https://d.adroll.com/cm/n/out">
          <a:extLst>
            <a:ext uri="{FF2B5EF4-FFF2-40B4-BE49-F238E27FC236}">
              <a16:creationId xmlns:a16="http://schemas.microsoft.com/office/drawing/2014/main" id="{2F7B894A-8E6A-4395-B40B-8155A236DEA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2819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14</xdr:row>
      <xdr:rowOff>0</xdr:rowOff>
    </xdr:from>
    <xdr:ext cx="9525" cy="9525"/>
    <xdr:sp macro="" textlink="">
      <xdr:nvSpPr>
        <xdr:cNvPr id="537" name="AutoShape 26" descr="https://d.adroll.com/cm/pubmatic/out">
          <a:extLst>
            <a:ext uri="{FF2B5EF4-FFF2-40B4-BE49-F238E27FC236}">
              <a16:creationId xmlns:a16="http://schemas.microsoft.com/office/drawing/2014/main" id="{976A2C52-5FDB-43A9-A843-A43E42D118BB}"/>
            </a:ext>
          </a:extLst>
        </xdr:cNvPr>
        <xdr:cNvSpPr>
          <a:spLocks noChangeAspect="1" noChangeArrowheads="1"/>
        </xdr:cNvSpPr>
      </xdr:nvSpPr>
      <xdr:spPr bwMode="auto">
        <a:xfrm>
          <a:off x="5076825" y="28194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14</xdr:row>
      <xdr:rowOff>0</xdr:rowOff>
    </xdr:from>
    <xdr:ext cx="9525" cy="9525"/>
    <xdr:sp macro="" textlink="">
      <xdr:nvSpPr>
        <xdr:cNvPr id="538" name="AutoShape 34" descr="https://d.adroll.com/cm/aol/out">
          <a:extLst>
            <a:ext uri="{FF2B5EF4-FFF2-40B4-BE49-F238E27FC236}">
              <a16:creationId xmlns:a16="http://schemas.microsoft.com/office/drawing/2014/main" id="{E8EFEACA-6EC8-47B5-8EE4-31D2621BF6CC}"/>
            </a:ext>
          </a:extLst>
        </xdr:cNvPr>
        <xdr:cNvSpPr>
          <a:spLocks noChangeAspect="1" noChangeArrowheads="1"/>
        </xdr:cNvSpPr>
      </xdr:nvSpPr>
      <xdr:spPr bwMode="auto">
        <a:xfrm>
          <a:off x="5019675" y="28194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14</xdr:row>
      <xdr:rowOff>0</xdr:rowOff>
    </xdr:from>
    <xdr:ext cx="9525" cy="9525"/>
    <xdr:pic>
      <xdr:nvPicPr>
        <xdr:cNvPr id="539" name="Picture 538" descr="https://d.adroll.com/cm/index/out">
          <a:extLst>
            <a:ext uri="{FF2B5EF4-FFF2-40B4-BE49-F238E27FC236}">
              <a16:creationId xmlns:a16="http://schemas.microsoft.com/office/drawing/2014/main" id="{57A1D72F-2053-4C4D-938D-858245E4ECF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2819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14</xdr:row>
      <xdr:rowOff>0</xdr:rowOff>
    </xdr:from>
    <xdr:ext cx="9525" cy="9525"/>
    <xdr:pic>
      <xdr:nvPicPr>
        <xdr:cNvPr id="540" name="Picture 539" descr="https://d.adroll.com/cm/n/out">
          <a:extLst>
            <a:ext uri="{FF2B5EF4-FFF2-40B4-BE49-F238E27FC236}">
              <a16:creationId xmlns:a16="http://schemas.microsoft.com/office/drawing/2014/main" id="{12265CBD-31CF-47D6-8CC0-BCD70FF2C85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2819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14</xdr:row>
      <xdr:rowOff>0</xdr:rowOff>
    </xdr:from>
    <xdr:ext cx="9525" cy="9525"/>
    <xdr:sp macro="" textlink="">
      <xdr:nvSpPr>
        <xdr:cNvPr id="541" name="AutoShape 37" descr="https://d.adroll.com/cm/pubmatic/out">
          <a:extLst>
            <a:ext uri="{FF2B5EF4-FFF2-40B4-BE49-F238E27FC236}">
              <a16:creationId xmlns:a16="http://schemas.microsoft.com/office/drawing/2014/main" id="{3E026B40-7239-4DED-8A84-89BC6E79FC5C}"/>
            </a:ext>
          </a:extLst>
        </xdr:cNvPr>
        <xdr:cNvSpPr>
          <a:spLocks noChangeAspect="1" noChangeArrowheads="1"/>
        </xdr:cNvSpPr>
      </xdr:nvSpPr>
      <xdr:spPr bwMode="auto">
        <a:xfrm>
          <a:off x="5076825" y="28194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14</xdr:row>
      <xdr:rowOff>0</xdr:rowOff>
    </xdr:from>
    <xdr:ext cx="9525" cy="9525"/>
    <xdr:sp macro="" textlink="">
      <xdr:nvSpPr>
        <xdr:cNvPr id="542" name="AutoShape 23" descr="https://d.adroll.com/cm/aol/out">
          <a:extLst>
            <a:ext uri="{FF2B5EF4-FFF2-40B4-BE49-F238E27FC236}">
              <a16:creationId xmlns:a16="http://schemas.microsoft.com/office/drawing/2014/main" id="{861DA923-5F6E-4273-835C-EE6B48FAD68C}"/>
            </a:ext>
          </a:extLst>
        </xdr:cNvPr>
        <xdr:cNvSpPr>
          <a:spLocks noChangeAspect="1" noChangeArrowheads="1"/>
        </xdr:cNvSpPr>
      </xdr:nvSpPr>
      <xdr:spPr bwMode="auto">
        <a:xfrm>
          <a:off x="5019675" y="28194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14</xdr:row>
      <xdr:rowOff>0</xdr:rowOff>
    </xdr:from>
    <xdr:ext cx="9525" cy="9525"/>
    <xdr:pic>
      <xdr:nvPicPr>
        <xdr:cNvPr id="543" name="Picture 542" descr="https://d.adroll.com/cm/index/out">
          <a:extLst>
            <a:ext uri="{FF2B5EF4-FFF2-40B4-BE49-F238E27FC236}">
              <a16:creationId xmlns:a16="http://schemas.microsoft.com/office/drawing/2014/main" id="{406392FE-8246-4830-A0E3-6EA3DA44585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2819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14</xdr:row>
      <xdr:rowOff>0</xdr:rowOff>
    </xdr:from>
    <xdr:ext cx="9525" cy="9525"/>
    <xdr:pic>
      <xdr:nvPicPr>
        <xdr:cNvPr id="544" name="Picture 543" descr="https://d.adroll.com/cm/n/out">
          <a:extLst>
            <a:ext uri="{FF2B5EF4-FFF2-40B4-BE49-F238E27FC236}">
              <a16:creationId xmlns:a16="http://schemas.microsoft.com/office/drawing/2014/main" id="{38259239-D932-4DCC-A672-259B473A2A9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2819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14</xdr:row>
      <xdr:rowOff>0</xdr:rowOff>
    </xdr:from>
    <xdr:ext cx="9525" cy="9525"/>
    <xdr:sp macro="" textlink="">
      <xdr:nvSpPr>
        <xdr:cNvPr id="545" name="AutoShape 26" descr="https://d.adroll.com/cm/pubmatic/out">
          <a:extLst>
            <a:ext uri="{FF2B5EF4-FFF2-40B4-BE49-F238E27FC236}">
              <a16:creationId xmlns:a16="http://schemas.microsoft.com/office/drawing/2014/main" id="{406C6627-D083-4C40-9FCD-7821472DDBF2}"/>
            </a:ext>
          </a:extLst>
        </xdr:cNvPr>
        <xdr:cNvSpPr>
          <a:spLocks noChangeAspect="1" noChangeArrowheads="1"/>
        </xdr:cNvSpPr>
      </xdr:nvSpPr>
      <xdr:spPr bwMode="auto">
        <a:xfrm>
          <a:off x="5076825" y="28194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14</xdr:row>
      <xdr:rowOff>0</xdr:rowOff>
    </xdr:from>
    <xdr:ext cx="9525" cy="9525"/>
    <xdr:sp macro="" textlink="">
      <xdr:nvSpPr>
        <xdr:cNvPr id="546" name="AutoShape 34" descr="https://d.adroll.com/cm/aol/out">
          <a:extLst>
            <a:ext uri="{FF2B5EF4-FFF2-40B4-BE49-F238E27FC236}">
              <a16:creationId xmlns:a16="http://schemas.microsoft.com/office/drawing/2014/main" id="{11335E42-9FD6-436F-8348-A1CE7FE0ABBD}"/>
            </a:ext>
          </a:extLst>
        </xdr:cNvPr>
        <xdr:cNvSpPr>
          <a:spLocks noChangeAspect="1" noChangeArrowheads="1"/>
        </xdr:cNvSpPr>
      </xdr:nvSpPr>
      <xdr:spPr bwMode="auto">
        <a:xfrm>
          <a:off x="5019675" y="28194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14</xdr:row>
      <xdr:rowOff>0</xdr:rowOff>
    </xdr:from>
    <xdr:ext cx="9525" cy="9525"/>
    <xdr:pic>
      <xdr:nvPicPr>
        <xdr:cNvPr id="547" name="Picture 546" descr="https://d.adroll.com/cm/index/out">
          <a:extLst>
            <a:ext uri="{FF2B5EF4-FFF2-40B4-BE49-F238E27FC236}">
              <a16:creationId xmlns:a16="http://schemas.microsoft.com/office/drawing/2014/main" id="{DC845095-CE97-4437-A523-EA28B2B8688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2819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14</xdr:row>
      <xdr:rowOff>0</xdr:rowOff>
    </xdr:from>
    <xdr:ext cx="9525" cy="9525"/>
    <xdr:pic>
      <xdr:nvPicPr>
        <xdr:cNvPr id="548" name="Picture 547" descr="https://d.adroll.com/cm/n/out">
          <a:extLst>
            <a:ext uri="{FF2B5EF4-FFF2-40B4-BE49-F238E27FC236}">
              <a16:creationId xmlns:a16="http://schemas.microsoft.com/office/drawing/2014/main" id="{C6BF2E05-1EC3-4318-B199-6795680F904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2819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14</xdr:row>
      <xdr:rowOff>0</xdr:rowOff>
    </xdr:from>
    <xdr:ext cx="9525" cy="9525"/>
    <xdr:sp macro="" textlink="">
      <xdr:nvSpPr>
        <xdr:cNvPr id="549" name="AutoShape 37" descr="https://d.adroll.com/cm/pubmatic/out">
          <a:extLst>
            <a:ext uri="{FF2B5EF4-FFF2-40B4-BE49-F238E27FC236}">
              <a16:creationId xmlns:a16="http://schemas.microsoft.com/office/drawing/2014/main" id="{142AFA74-617D-49C8-99A3-7F7B17C3CABB}"/>
            </a:ext>
          </a:extLst>
        </xdr:cNvPr>
        <xdr:cNvSpPr>
          <a:spLocks noChangeAspect="1" noChangeArrowheads="1"/>
        </xdr:cNvSpPr>
      </xdr:nvSpPr>
      <xdr:spPr bwMode="auto">
        <a:xfrm>
          <a:off x="5076825" y="28194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15</xdr:row>
      <xdr:rowOff>0</xdr:rowOff>
    </xdr:from>
    <xdr:ext cx="9525" cy="9525"/>
    <xdr:sp macro="" textlink="">
      <xdr:nvSpPr>
        <xdr:cNvPr id="550" name="AutoShape 23" descr="https://d.adroll.com/cm/aol/out">
          <a:extLst>
            <a:ext uri="{FF2B5EF4-FFF2-40B4-BE49-F238E27FC236}">
              <a16:creationId xmlns:a16="http://schemas.microsoft.com/office/drawing/2014/main" id="{B1DBCDA0-1CE7-4C43-A8F8-C088ADDB175E}"/>
            </a:ext>
          </a:extLst>
        </xdr:cNvPr>
        <xdr:cNvSpPr>
          <a:spLocks noChangeAspect="1" noChangeArrowheads="1"/>
        </xdr:cNvSpPr>
      </xdr:nvSpPr>
      <xdr:spPr bwMode="auto">
        <a:xfrm>
          <a:off x="5019675" y="3076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15</xdr:row>
      <xdr:rowOff>0</xdr:rowOff>
    </xdr:from>
    <xdr:ext cx="9525" cy="9525"/>
    <xdr:pic>
      <xdr:nvPicPr>
        <xdr:cNvPr id="551" name="Picture 550" descr="https://d.adroll.com/cm/index/out">
          <a:extLst>
            <a:ext uri="{FF2B5EF4-FFF2-40B4-BE49-F238E27FC236}">
              <a16:creationId xmlns:a16="http://schemas.microsoft.com/office/drawing/2014/main" id="{6F63270B-5A4E-47E3-891C-6D29248D3D5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307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15</xdr:row>
      <xdr:rowOff>0</xdr:rowOff>
    </xdr:from>
    <xdr:ext cx="9525" cy="9525"/>
    <xdr:pic>
      <xdr:nvPicPr>
        <xdr:cNvPr id="552" name="Picture 551" descr="https://d.adroll.com/cm/n/out">
          <a:extLst>
            <a:ext uri="{FF2B5EF4-FFF2-40B4-BE49-F238E27FC236}">
              <a16:creationId xmlns:a16="http://schemas.microsoft.com/office/drawing/2014/main" id="{F52F5879-0257-4E85-B5F8-56093E31381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307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15</xdr:row>
      <xdr:rowOff>0</xdr:rowOff>
    </xdr:from>
    <xdr:ext cx="9525" cy="9525"/>
    <xdr:sp macro="" textlink="">
      <xdr:nvSpPr>
        <xdr:cNvPr id="553" name="AutoShape 26" descr="https://d.adroll.com/cm/pubmatic/out">
          <a:extLst>
            <a:ext uri="{FF2B5EF4-FFF2-40B4-BE49-F238E27FC236}">
              <a16:creationId xmlns:a16="http://schemas.microsoft.com/office/drawing/2014/main" id="{78AA66C9-B4FD-46A5-93FC-708958E4ED6B}"/>
            </a:ext>
          </a:extLst>
        </xdr:cNvPr>
        <xdr:cNvSpPr>
          <a:spLocks noChangeAspect="1" noChangeArrowheads="1"/>
        </xdr:cNvSpPr>
      </xdr:nvSpPr>
      <xdr:spPr bwMode="auto">
        <a:xfrm>
          <a:off x="5076825" y="3076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15</xdr:row>
      <xdr:rowOff>0</xdr:rowOff>
    </xdr:from>
    <xdr:ext cx="9525" cy="9525"/>
    <xdr:sp macro="" textlink="">
      <xdr:nvSpPr>
        <xdr:cNvPr id="554" name="AutoShape 34" descr="https://d.adroll.com/cm/aol/out">
          <a:extLst>
            <a:ext uri="{FF2B5EF4-FFF2-40B4-BE49-F238E27FC236}">
              <a16:creationId xmlns:a16="http://schemas.microsoft.com/office/drawing/2014/main" id="{BEE5DB7C-621F-4842-B975-F7594EE36351}"/>
            </a:ext>
          </a:extLst>
        </xdr:cNvPr>
        <xdr:cNvSpPr>
          <a:spLocks noChangeAspect="1" noChangeArrowheads="1"/>
        </xdr:cNvSpPr>
      </xdr:nvSpPr>
      <xdr:spPr bwMode="auto">
        <a:xfrm>
          <a:off x="5019675" y="3076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15</xdr:row>
      <xdr:rowOff>0</xdr:rowOff>
    </xdr:from>
    <xdr:ext cx="9525" cy="9525"/>
    <xdr:pic>
      <xdr:nvPicPr>
        <xdr:cNvPr id="555" name="Picture 554" descr="https://d.adroll.com/cm/index/out">
          <a:extLst>
            <a:ext uri="{FF2B5EF4-FFF2-40B4-BE49-F238E27FC236}">
              <a16:creationId xmlns:a16="http://schemas.microsoft.com/office/drawing/2014/main" id="{F54C43AD-0758-4D73-8C6C-7DA92B1D82A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307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15</xdr:row>
      <xdr:rowOff>0</xdr:rowOff>
    </xdr:from>
    <xdr:ext cx="9525" cy="9525"/>
    <xdr:pic>
      <xdr:nvPicPr>
        <xdr:cNvPr id="556" name="Picture 555" descr="https://d.adroll.com/cm/n/out">
          <a:extLst>
            <a:ext uri="{FF2B5EF4-FFF2-40B4-BE49-F238E27FC236}">
              <a16:creationId xmlns:a16="http://schemas.microsoft.com/office/drawing/2014/main" id="{BC25FD58-DF07-491C-8343-8E1C795D6A4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307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15</xdr:row>
      <xdr:rowOff>0</xdr:rowOff>
    </xdr:from>
    <xdr:ext cx="9525" cy="9525"/>
    <xdr:sp macro="" textlink="">
      <xdr:nvSpPr>
        <xdr:cNvPr id="557" name="AutoShape 37" descr="https://d.adroll.com/cm/pubmatic/out">
          <a:extLst>
            <a:ext uri="{FF2B5EF4-FFF2-40B4-BE49-F238E27FC236}">
              <a16:creationId xmlns:a16="http://schemas.microsoft.com/office/drawing/2014/main" id="{980930DD-9BD1-4C6E-8628-0674A6DECE8A}"/>
            </a:ext>
          </a:extLst>
        </xdr:cNvPr>
        <xdr:cNvSpPr>
          <a:spLocks noChangeAspect="1" noChangeArrowheads="1"/>
        </xdr:cNvSpPr>
      </xdr:nvSpPr>
      <xdr:spPr bwMode="auto">
        <a:xfrm>
          <a:off x="5076825" y="3076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15</xdr:row>
      <xdr:rowOff>0</xdr:rowOff>
    </xdr:from>
    <xdr:ext cx="9525" cy="9525"/>
    <xdr:sp macro="" textlink="">
      <xdr:nvSpPr>
        <xdr:cNvPr id="558" name="AutoShape 23" descr="https://d.adroll.com/cm/aol/out">
          <a:extLst>
            <a:ext uri="{FF2B5EF4-FFF2-40B4-BE49-F238E27FC236}">
              <a16:creationId xmlns:a16="http://schemas.microsoft.com/office/drawing/2014/main" id="{26131540-3DB7-46F9-9F4A-9E76718E6F85}"/>
            </a:ext>
          </a:extLst>
        </xdr:cNvPr>
        <xdr:cNvSpPr>
          <a:spLocks noChangeAspect="1" noChangeArrowheads="1"/>
        </xdr:cNvSpPr>
      </xdr:nvSpPr>
      <xdr:spPr bwMode="auto">
        <a:xfrm>
          <a:off x="5019675" y="3076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15</xdr:row>
      <xdr:rowOff>0</xdr:rowOff>
    </xdr:from>
    <xdr:ext cx="9525" cy="9525"/>
    <xdr:pic>
      <xdr:nvPicPr>
        <xdr:cNvPr id="559" name="Picture 558" descr="https://d.adroll.com/cm/index/out">
          <a:extLst>
            <a:ext uri="{FF2B5EF4-FFF2-40B4-BE49-F238E27FC236}">
              <a16:creationId xmlns:a16="http://schemas.microsoft.com/office/drawing/2014/main" id="{D8B5795E-A898-4C4A-8F86-96C4CA50220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307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15</xdr:row>
      <xdr:rowOff>0</xdr:rowOff>
    </xdr:from>
    <xdr:ext cx="9525" cy="9525"/>
    <xdr:pic>
      <xdr:nvPicPr>
        <xdr:cNvPr id="560" name="Picture 559" descr="https://d.adroll.com/cm/n/out">
          <a:extLst>
            <a:ext uri="{FF2B5EF4-FFF2-40B4-BE49-F238E27FC236}">
              <a16:creationId xmlns:a16="http://schemas.microsoft.com/office/drawing/2014/main" id="{6294CB46-A141-40C9-8614-E7B31D083FD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307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15</xdr:row>
      <xdr:rowOff>0</xdr:rowOff>
    </xdr:from>
    <xdr:ext cx="9525" cy="9525"/>
    <xdr:sp macro="" textlink="">
      <xdr:nvSpPr>
        <xdr:cNvPr id="561" name="AutoShape 26" descr="https://d.adroll.com/cm/pubmatic/out">
          <a:extLst>
            <a:ext uri="{FF2B5EF4-FFF2-40B4-BE49-F238E27FC236}">
              <a16:creationId xmlns:a16="http://schemas.microsoft.com/office/drawing/2014/main" id="{220B4197-64EE-488A-A481-264FCF233353}"/>
            </a:ext>
          </a:extLst>
        </xdr:cNvPr>
        <xdr:cNvSpPr>
          <a:spLocks noChangeAspect="1" noChangeArrowheads="1"/>
        </xdr:cNvSpPr>
      </xdr:nvSpPr>
      <xdr:spPr bwMode="auto">
        <a:xfrm>
          <a:off x="5076825" y="3076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15</xdr:row>
      <xdr:rowOff>0</xdr:rowOff>
    </xdr:from>
    <xdr:ext cx="9525" cy="9525"/>
    <xdr:sp macro="" textlink="">
      <xdr:nvSpPr>
        <xdr:cNvPr id="562" name="AutoShape 34" descr="https://d.adroll.com/cm/aol/out">
          <a:extLst>
            <a:ext uri="{FF2B5EF4-FFF2-40B4-BE49-F238E27FC236}">
              <a16:creationId xmlns:a16="http://schemas.microsoft.com/office/drawing/2014/main" id="{B57562C9-7A1E-44EB-84DD-6E11E149A93F}"/>
            </a:ext>
          </a:extLst>
        </xdr:cNvPr>
        <xdr:cNvSpPr>
          <a:spLocks noChangeAspect="1" noChangeArrowheads="1"/>
        </xdr:cNvSpPr>
      </xdr:nvSpPr>
      <xdr:spPr bwMode="auto">
        <a:xfrm>
          <a:off x="5019675" y="3076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15</xdr:row>
      <xdr:rowOff>0</xdr:rowOff>
    </xdr:from>
    <xdr:ext cx="9525" cy="9525"/>
    <xdr:pic>
      <xdr:nvPicPr>
        <xdr:cNvPr id="563" name="Picture 562" descr="https://d.adroll.com/cm/index/out">
          <a:extLst>
            <a:ext uri="{FF2B5EF4-FFF2-40B4-BE49-F238E27FC236}">
              <a16:creationId xmlns:a16="http://schemas.microsoft.com/office/drawing/2014/main" id="{CF223232-9EF8-403C-AF76-C099672FA35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307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15</xdr:row>
      <xdr:rowOff>0</xdr:rowOff>
    </xdr:from>
    <xdr:ext cx="9525" cy="9525"/>
    <xdr:pic>
      <xdr:nvPicPr>
        <xdr:cNvPr id="564" name="Picture 563" descr="https://d.adroll.com/cm/n/out">
          <a:extLst>
            <a:ext uri="{FF2B5EF4-FFF2-40B4-BE49-F238E27FC236}">
              <a16:creationId xmlns:a16="http://schemas.microsoft.com/office/drawing/2014/main" id="{6B52FEDD-43F5-49A6-9870-C50F689D8EE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307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15</xdr:row>
      <xdr:rowOff>0</xdr:rowOff>
    </xdr:from>
    <xdr:ext cx="9525" cy="9525"/>
    <xdr:sp macro="" textlink="">
      <xdr:nvSpPr>
        <xdr:cNvPr id="565" name="AutoShape 37" descr="https://d.adroll.com/cm/pubmatic/out">
          <a:extLst>
            <a:ext uri="{FF2B5EF4-FFF2-40B4-BE49-F238E27FC236}">
              <a16:creationId xmlns:a16="http://schemas.microsoft.com/office/drawing/2014/main" id="{CD397342-B31C-4A6B-9A25-BC7BF52D762A}"/>
            </a:ext>
          </a:extLst>
        </xdr:cNvPr>
        <xdr:cNvSpPr>
          <a:spLocks noChangeAspect="1" noChangeArrowheads="1"/>
        </xdr:cNvSpPr>
      </xdr:nvSpPr>
      <xdr:spPr bwMode="auto">
        <a:xfrm>
          <a:off x="5076825" y="3076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tx2">
            <a:lumMod val="40000"/>
            <a:lumOff val="60000"/>
          </a:schemeClr>
        </a:solidFill>
        <a:scene3d>
          <a:camera prst="orthographicFront"/>
          <a:lightRig rig="threePt" dir="t"/>
        </a:scene3d>
        <a:sp3d>
          <a:bevelT w="139700" prst="cross"/>
        </a:sp3d>
      </a:spPr>
      <a:bodyPr vertOverflow="clip" horzOverflow="clip" rtlCol="0" anchor="t"/>
      <a:lstStyle>
        <a:defPPr algn="ctr">
          <a:defRPr sz="1200" b="1">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G257"/>
  <sheetViews>
    <sheetView showGridLines="0" tabSelected="1" zoomScale="87" zoomScaleNormal="87" workbookViewId="0">
      <pane xSplit="2" topLeftCell="C1" activePane="topRight" state="frozen"/>
      <selection pane="topRight" activeCell="C1" sqref="C1"/>
    </sheetView>
  </sheetViews>
  <sheetFormatPr defaultColWidth="9.140625" defaultRowHeight="15" x14ac:dyDescent="0.25"/>
  <cols>
    <col min="1" max="1" width="18.28515625" style="81" customWidth="1"/>
    <col min="2" max="2" width="2.28515625" style="83" customWidth="1"/>
    <col min="3" max="3" width="149.5703125" style="25" customWidth="1"/>
    <col min="4" max="4" width="13.42578125" style="81" customWidth="1"/>
    <col min="5" max="5" width="38.5703125" style="81" customWidth="1"/>
    <col min="6" max="6" width="35.42578125" style="101" customWidth="1"/>
    <col min="7" max="7" width="5.85546875" style="13" customWidth="1"/>
    <col min="8" max="8" width="16.140625" style="81" customWidth="1"/>
    <col min="9" max="9" width="84.140625" style="81" customWidth="1"/>
    <col min="10" max="10" width="16.7109375" style="81" customWidth="1"/>
    <col min="11" max="11" width="14.7109375" style="81" customWidth="1"/>
    <col min="12" max="12" width="14.5703125" style="81" customWidth="1"/>
    <col min="13" max="13" width="18.140625" style="81" customWidth="1"/>
    <col min="14" max="14" width="9.140625" style="67" customWidth="1"/>
    <col min="15" max="15" width="6.7109375" style="67" customWidth="1"/>
    <col min="16" max="16" width="19.7109375" style="67" customWidth="1"/>
    <col min="17" max="17" width="3.7109375" style="81" customWidth="1"/>
    <col min="18" max="18" width="11.5703125" style="81" customWidth="1"/>
    <col min="19" max="19" width="7.5703125" style="101" customWidth="1"/>
    <col min="20" max="20" width="17" style="101" customWidth="1"/>
    <col min="21" max="21" width="6.85546875" style="81" customWidth="1"/>
    <col min="22" max="22" width="8.85546875" style="81" customWidth="1"/>
    <col min="23" max="23" width="16.5703125" style="81" customWidth="1"/>
    <col min="24" max="25" width="9.5703125" style="81" customWidth="1"/>
    <col min="26" max="26" width="12.7109375" style="81" customWidth="1"/>
    <col min="27" max="27" width="16.5703125" style="34" customWidth="1"/>
    <col min="28" max="28" width="53.85546875" style="81" customWidth="1"/>
    <col min="29" max="29" width="4.140625" style="81" customWidth="1"/>
    <col min="30" max="30" width="30.7109375" style="81" customWidth="1"/>
    <col min="31" max="31" width="17" style="81" customWidth="1"/>
    <col min="32" max="32" width="13.7109375" style="81" customWidth="1"/>
    <col min="33" max="33" width="17" style="81" customWidth="1"/>
    <col min="34" max="34" width="3.85546875" style="81" customWidth="1"/>
    <col min="35" max="35" width="11.7109375" style="81" customWidth="1"/>
    <col min="36" max="36" width="40.7109375" style="81" customWidth="1"/>
    <col min="37" max="37" width="8.7109375" style="101" customWidth="1"/>
    <col min="38" max="38" width="34.28515625" style="81" customWidth="1"/>
    <col min="39" max="39" width="9.28515625" style="81" customWidth="1"/>
    <col min="40" max="41" width="12.5703125" style="81" customWidth="1"/>
    <col min="42" max="42" width="14.7109375" style="81" customWidth="1"/>
    <col min="43" max="43" width="61.42578125" style="413" customWidth="1"/>
    <col min="44" max="44" width="3.85546875" style="81" customWidth="1"/>
    <col min="45" max="45" width="9.7109375" style="81" customWidth="1"/>
    <col min="46" max="46" width="40.7109375" style="81" customWidth="1"/>
    <col min="47" max="47" width="7.85546875" style="81" customWidth="1"/>
    <col min="48" max="48" width="18" style="81" customWidth="1"/>
    <col min="49" max="49" width="9.7109375" style="81" customWidth="1"/>
    <col min="50" max="50" width="11" style="81" customWidth="1"/>
    <col min="51" max="52" width="8.28515625" style="81" customWidth="1"/>
    <col min="53" max="53" width="7.7109375" style="81" customWidth="1"/>
    <col min="54" max="54" width="8.28515625" style="81" customWidth="1"/>
    <col min="55" max="55" width="8.7109375" style="81" customWidth="1"/>
    <col min="56" max="56" width="3.5703125" style="81" customWidth="1"/>
    <col min="57" max="57" width="3.85546875" style="81" customWidth="1"/>
    <col min="58" max="58" width="38.42578125" style="85" customWidth="1"/>
    <col min="59" max="76" width="14.7109375" style="85" customWidth="1"/>
    <col min="77" max="77" width="2.42578125" style="83" customWidth="1"/>
    <col min="78" max="78" width="43.28515625" style="85" customWidth="1"/>
    <col min="79" max="83" width="14.7109375" style="85" customWidth="1"/>
    <col min="84" max="84" width="15.7109375" style="85" customWidth="1"/>
    <col min="85" max="87" width="14.7109375" style="85" customWidth="1"/>
    <col min="88" max="88" width="3.28515625" style="85" customWidth="1"/>
    <col min="89" max="89" width="40.5703125" style="13" customWidth="1"/>
    <col min="90" max="90" width="1.7109375" style="81" customWidth="1"/>
    <col min="91" max="91" width="31" style="160" customWidth="1"/>
    <col min="92" max="92" width="1.7109375" style="160" customWidth="1"/>
    <col min="93" max="93" width="31" style="160" customWidth="1"/>
    <col min="94" max="94" width="1.7109375" style="160" customWidth="1"/>
    <col min="95" max="95" width="31" style="160" customWidth="1"/>
    <col min="96" max="96" width="1.7109375" style="160" customWidth="1"/>
    <col min="97" max="97" width="31" style="160" customWidth="1"/>
    <col min="98" max="98" width="1.7109375" style="160" customWidth="1"/>
    <col min="99" max="99" width="31" style="160" customWidth="1"/>
    <col min="100" max="100" width="1.7109375" style="121" customWidth="1"/>
    <col min="101" max="101" width="31" style="160" customWidth="1"/>
    <col min="102" max="102" width="1.7109375" style="160" customWidth="1"/>
    <col min="103" max="103" width="31" style="160" customWidth="1"/>
    <col min="104" max="104" width="1.7109375" style="160" customWidth="1"/>
    <col min="105" max="105" width="30.7109375" style="160" customWidth="1"/>
    <col min="106" max="106" width="1.7109375" style="160" customWidth="1"/>
    <col min="107" max="107" width="31" style="160" customWidth="1"/>
    <col min="108" max="108" width="1.7109375" style="160" customWidth="1"/>
    <col min="109" max="109" width="31.140625" style="160" customWidth="1"/>
    <col min="110" max="110" width="1.7109375" style="160" customWidth="1"/>
    <col min="111" max="111" width="31" style="160" customWidth="1"/>
    <col min="112" max="112" width="1.7109375" style="160" customWidth="1"/>
    <col min="113" max="113" width="31" style="160" customWidth="1"/>
    <col min="114" max="114" width="1.7109375" style="160" customWidth="1"/>
    <col min="115" max="115" width="31" style="160" customWidth="1"/>
    <col min="116" max="116" width="1.7109375" style="160" customWidth="1"/>
    <col min="117" max="117" width="31" style="160" customWidth="1"/>
    <col min="118" max="118" width="1.7109375" style="160" customWidth="1"/>
    <col min="119" max="119" width="31" style="160" customWidth="1"/>
    <col min="120" max="120" width="7.42578125" style="121" customWidth="1"/>
    <col min="121" max="121" width="19.85546875" style="80" customWidth="1"/>
    <col min="122" max="122" width="40.7109375" style="81" customWidth="1"/>
    <col min="123" max="123" width="16.7109375" style="81" customWidth="1"/>
    <col min="124" max="124" width="8.42578125" style="27" customWidth="1"/>
    <col min="125" max="126" width="10.28515625" style="81" customWidth="1"/>
    <col min="127" max="127" width="9.140625" style="81" customWidth="1"/>
    <col min="128" max="129" width="6.7109375" style="81" customWidth="1"/>
    <col min="130" max="130" width="9.140625" style="81" customWidth="1"/>
    <col min="131" max="131" width="11.5703125" style="81" customWidth="1"/>
    <col min="132" max="133" width="10.7109375" style="81" customWidth="1"/>
    <col min="134" max="134" width="7.28515625" style="81" customWidth="1"/>
    <col min="135" max="135" width="17.85546875" style="81" customWidth="1"/>
    <col min="136" max="136" width="14.5703125" style="81" customWidth="1"/>
    <col min="137" max="137" width="15.85546875" style="81" customWidth="1"/>
    <col min="138" max="138" width="20.140625" style="81" customWidth="1"/>
    <col min="139" max="139" width="14.5703125" style="81" customWidth="1"/>
    <col min="140" max="140" width="13.42578125" style="95" customWidth="1"/>
    <col min="141" max="141" width="15.85546875" style="95" customWidth="1"/>
    <col min="142" max="142" width="18.28515625" style="95" customWidth="1"/>
    <col min="143" max="143" width="14.28515625" style="92" customWidth="1"/>
    <col min="144" max="144" width="11" style="89" customWidth="1"/>
    <col min="145" max="145" width="10.7109375" style="81" customWidth="1"/>
    <col min="146" max="146" width="37.85546875" style="81" customWidth="1"/>
    <col min="147" max="188" width="8.7109375"/>
    <col min="189" max="190" width="9.140625" style="81" customWidth="1"/>
    <col min="191" max="191" width="4.42578125" style="81" customWidth="1"/>
    <col min="192" max="192" width="21.85546875" style="81" customWidth="1"/>
    <col min="193" max="193" width="8.85546875" style="81" customWidth="1"/>
    <col min="194" max="199" width="9.140625" style="81" customWidth="1"/>
    <col min="200" max="16384" width="9.140625" style="81"/>
  </cols>
  <sheetData>
    <row r="1" spans="1:189" ht="15" customHeight="1" thickBot="1" x14ac:dyDescent="0.3">
      <c r="A1" s="87"/>
      <c r="B1" s="40"/>
      <c r="C1" s="361" t="s">
        <v>416</v>
      </c>
      <c r="D1" s="42" t="s">
        <v>429</v>
      </c>
      <c r="E1" s="41" t="s">
        <v>69</v>
      </c>
      <c r="F1" s="422"/>
      <c r="G1" s="42"/>
      <c r="H1" s="42"/>
      <c r="I1" s="42"/>
      <c r="J1" s="42"/>
      <c r="K1" s="45"/>
      <c r="L1" s="45"/>
      <c r="M1" s="45"/>
      <c r="N1" s="45"/>
      <c r="O1" s="45"/>
      <c r="P1" s="45"/>
      <c r="Q1" s="87"/>
      <c r="R1" s="43" t="s">
        <v>30</v>
      </c>
      <c r="S1" s="99"/>
      <c r="T1" s="99"/>
      <c r="U1" s="44"/>
      <c r="V1" s="45"/>
      <c r="W1" s="45"/>
      <c r="X1" s="45"/>
      <c r="Y1" s="45"/>
      <c r="Z1" s="45"/>
      <c r="AA1" s="405"/>
      <c r="AB1" s="45"/>
      <c r="AC1" s="102"/>
      <c r="AD1" s="43" t="s">
        <v>307</v>
      </c>
      <c r="AE1" s="102"/>
      <c r="AF1" s="102"/>
      <c r="AG1" s="102"/>
      <c r="AH1" s="102"/>
      <c r="AI1" s="508" t="s">
        <v>308</v>
      </c>
      <c r="AJ1" s="509"/>
      <c r="AK1" s="510"/>
      <c r="AL1" s="509"/>
      <c r="AM1" s="509"/>
      <c r="AN1" s="509"/>
      <c r="AO1" s="509"/>
      <c r="AP1" s="509"/>
      <c r="AQ1" s="511"/>
      <c r="AR1" s="512"/>
      <c r="AS1" s="508" t="s">
        <v>190</v>
      </c>
      <c r="AT1" s="512"/>
      <c r="AU1" s="512"/>
      <c r="AV1" s="509"/>
      <c r="AW1" s="512"/>
      <c r="AX1" s="512"/>
      <c r="AY1" s="512"/>
      <c r="AZ1" s="512"/>
      <c r="BA1" s="513"/>
      <c r="BB1" s="512"/>
      <c r="BC1" s="512"/>
      <c r="BD1" s="45"/>
      <c r="BE1" s="87"/>
      <c r="BF1" s="43" t="s">
        <v>194</v>
      </c>
      <c r="BG1" s="47"/>
      <c r="BH1" s="48"/>
      <c r="BI1" s="47"/>
      <c r="BJ1" s="48"/>
      <c r="BK1" s="47"/>
      <c r="BL1" s="48"/>
      <c r="BM1" s="50"/>
      <c r="BN1" s="51"/>
      <c r="BO1" s="87"/>
      <c r="BP1" s="46"/>
      <c r="BQ1" s="47"/>
      <c r="BR1" s="47"/>
      <c r="BS1" s="47"/>
      <c r="BT1" s="48"/>
      <c r="BU1" s="47"/>
      <c r="BV1" s="48"/>
      <c r="BW1" s="47"/>
      <c r="BX1" s="48"/>
      <c r="BY1" s="456"/>
      <c r="BZ1" s="220" t="s">
        <v>318</v>
      </c>
      <c r="CA1" s="44"/>
      <c r="CB1" s="44"/>
      <c r="CC1" s="221"/>
      <c r="CD1" s="51"/>
      <c r="CE1" s="51"/>
      <c r="CF1" s="51"/>
      <c r="CG1" s="44"/>
      <c r="CH1" s="44"/>
      <c r="CI1" s="44"/>
      <c r="CJ1" s="44"/>
      <c r="CK1" s="43" t="s">
        <v>164</v>
      </c>
      <c r="CL1" s="49"/>
      <c r="CM1" s="152"/>
      <c r="CN1" s="153"/>
      <c r="CO1" s="152"/>
      <c r="CP1" s="153"/>
      <c r="CQ1" s="152"/>
      <c r="CR1" s="153"/>
      <c r="CS1" s="152"/>
      <c r="CT1" s="153"/>
      <c r="CU1" s="163"/>
      <c r="CV1" s="153"/>
      <c r="CW1" s="152"/>
      <c r="CX1" s="153"/>
      <c r="CY1" s="152"/>
      <c r="CZ1" s="153"/>
      <c r="DA1" s="152"/>
      <c r="DB1" s="153"/>
      <c r="DC1" s="152"/>
      <c r="DD1" s="153"/>
      <c r="DE1" s="152"/>
      <c r="DF1" s="153"/>
      <c r="DG1" s="152"/>
      <c r="DH1" s="153"/>
      <c r="DI1" s="152"/>
      <c r="DJ1" s="153"/>
      <c r="DK1" s="152"/>
      <c r="DL1" s="153"/>
      <c r="DM1" s="152"/>
      <c r="DN1" s="153"/>
      <c r="DO1" s="152"/>
      <c r="DP1" s="154"/>
      <c r="DQ1" s="43" t="s">
        <v>60</v>
      </c>
      <c r="DR1" s="87"/>
      <c r="DS1" s="87"/>
      <c r="DT1" s="52"/>
      <c r="DU1" s="52"/>
      <c r="DV1" s="52"/>
      <c r="DW1" s="87"/>
      <c r="DX1" s="87"/>
      <c r="DY1" s="87"/>
      <c r="DZ1" s="87"/>
      <c r="EA1" s="87"/>
      <c r="EB1" s="87"/>
      <c r="EC1" s="87"/>
      <c r="ED1" s="87"/>
      <c r="EE1" s="87"/>
      <c r="EF1" s="87"/>
      <c r="EG1" s="87"/>
      <c r="EH1" s="87"/>
      <c r="EI1" s="87"/>
      <c r="EJ1" s="94"/>
      <c r="EK1" s="94"/>
      <c r="EL1" s="94"/>
      <c r="EM1" s="91"/>
      <c r="EN1" s="88"/>
      <c r="EO1" s="87"/>
    </row>
    <row r="2" spans="1:189" s="84" customFormat="1" ht="15" customHeight="1" thickBot="1" x14ac:dyDescent="0.3">
      <c r="C2" s="182" t="s">
        <v>431</v>
      </c>
      <c r="E2" s="183"/>
      <c r="F2" s="423"/>
      <c r="G2" s="184"/>
      <c r="N2" s="185"/>
      <c r="O2" s="185"/>
      <c r="P2" s="185"/>
      <c r="S2" s="180"/>
      <c r="T2" s="180"/>
      <c r="U2" s="83"/>
      <c r="V2" s="83"/>
      <c r="W2" s="83"/>
      <c r="X2" s="83"/>
      <c r="Y2" s="83"/>
      <c r="Z2" s="83"/>
      <c r="AA2" s="406"/>
      <c r="AB2" s="83"/>
      <c r="AH2" s="186"/>
      <c r="AI2" s="514"/>
      <c r="AJ2" s="515"/>
      <c r="AK2" s="516"/>
      <c r="AL2" s="514"/>
      <c r="AM2" s="517"/>
      <c r="AN2" s="515"/>
      <c r="AO2" s="515"/>
      <c r="AP2" s="517"/>
      <c r="AQ2" s="518"/>
      <c r="AR2" s="519"/>
      <c r="AS2" s="514"/>
      <c r="AT2" s="520"/>
      <c r="AU2" s="520"/>
      <c r="AV2" s="517"/>
      <c r="AW2" s="517"/>
      <c r="AX2" s="517"/>
      <c r="AY2" s="517"/>
      <c r="AZ2" s="517"/>
      <c r="BA2" s="517"/>
      <c r="BB2" s="517"/>
      <c r="BC2" s="517"/>
      <c r="BD2" s="187"/>
      <c r="BE2" s="187"/>
      <c r="BF2" s="187"/>
      <c r="BG2" s="187"/>
      <c r="BH2" s="187"/>
      <c r="BI2" s="187"/>
      <c r="BJ2" s="187"/>
      <c r="BK2" s="187"/>
      <c r="BL2" s="187"/>
      <c r="BM2" s="187"/>
      <c r="BN2" s="187"/>
      <c r="BO2" s="187"/>
      <c r="BP2" s="187"/>
      <c r="BQ2" s="187"/>
      <c r="BR2" s="187"/>
      <c r="BS2" s="577" t="s">
        <v>345</v>
      </c>
      <c r="BT2" s="578"/>
      <c r="BU2" s="578"/>
      <c r="BV2" s="579"/>
      <c r="BW2" s="579"/>
      <c r="BX2" s="579"/>
      <c r="BY2" s="457"/>
      <c r="BZ2" s="187"/>
      <c r="CA2" s="187"/>
      <c r="CB2" s="187"/>
      <c r="CC2" s="187"/>
      <c r="CD2" s="187"/>
      <c r="CE2" s="187"/>
      <c r="CF2" s="187"/>
      <c r="CG2" s="575" t="s">
        <v>346</v>
      </c>
      <c r="CH2" s="576"/>
      <c r="CI2" s="576"/>
      <c r="CJ2" s="187"/>
      <c r="CK2" s="257"/>
      <c r="CL2" s="258"/>
      <c r="CM2" s="258">
        <v>1</v>
      </c>
      <c r="CN2" s="258"/>
      <c r="CO2" s="258">
        <v>2</v>
      </c>
      <c r="CP2" s="258"/>
      <c r="CQ2" s="258">
        <v>3</v>
      </c>
      <c r="CR2" s="258"/>
      <c r="CS2" s="258">
        <v>4</v>
      </c>
      <c r="CT2" s="258"/>
      <c r="CU2" s="258">
        <v>5</v>
      </c>
      <c r="CV2" s="258"/>
      <c r="CW2" s="258">
        <v>6</v>
      </c>
      <c r="CX2" s="258"/>
      <c r="CY2" s="258">
        <v>7</v>
      </c>
      <c r="CZ2" s="258"/>
      <c r="DA2" s="258">
        <v>8</v>
      </c>
      <c r="DB2" s="258"/>
      <c r="DC2" s="258">
        <v>9</v>
      </c>
      <c r="DD2" s="258"/>
      <c r="DE2" s="258">
        <v>10</v>
      </c>
      <c r="DF2" s="258"/>
      <c r="DG2" s="258">
        <v>11</v>
      </c>
      <c r="DH2" s="258"/>
      <c r="DI2" s="258">
        <v>12</v>
      </c>
      <c r="DJ2" s="258"/>
      <c r="DK2" s="258">
        <v>13</v>
      </c>
      <c r="DL2" s="258"/>
      <c r="DM2" s="258">
        <v>14</v>
      </c>
      <c r="DN2" s="258"/>
      <c r="DO2" s="260">
        <v>15</v>
      </c>
      <c r="DP2" s="188"/>
      <c r="DT2" s="189"/>
      <c r="DU2" s="190"/>
      <c r="DV2" s="205" t="s">
        <v>197</v>
      </c>
      <c r="EE2" s="191"/>
      <c r="EJ2" s="192"/>
      <c r="EK2" s="192"/>
      <c r="EL2" s="192"/>
      <c r="EM2" s="193"/>
      <c r="EN2" s="194"/>
      <c r="EO2" s="195"/>
    </row>
    <row r="3" spans="1:189" ht="15" customHeight="1" x14ac:dyDescent="0.25">
      <c r="C3" s="8" t="s">
        <v>432</v>
      </c>
      <c r="E3" s="507" t="s">
        <v>0</v>
      </c>
      <c r="F3" s="363"/>
      <c r="G3" s="82"/>
      <c r="H3" s="372" t="s">
        <v>106</v>
      </c>
      <c r="I3" s="174" t="s">
        <v>418</v>
      </c>
      <c r="J3" s="595" t="s">
        <v>359</v>
      </c>
      <c r="K3" s="595"/>
      <c r="L3" s="595"/>
      <c r="M3" s="595"/>
      <c r="N3" s="596"/>
      <c r="O3" s="596"/>
      <c r="P3" s="596"/>
      <c r="R3" s="538" t="s">
        <v>229</v>
      </c>
      <c r="S3" s="542" t="s">
        <v>109</v>
      </c>
      <c r="T3" s="542" t="s">
        <v>111</v>
      </c>
      <c r="U3" s="532" t="s">
        <v>31</v>
      </c>
      <c r="V3" s="532" t="s">
        <v>32</v>
      </c>
      <c r="W3" s="542" t="s">
        <v>163</v>
      </c>
      <c r="X3" s="532" t="s">
        <v>276</v>
      </c>
      <c r="Y3" s="532" t="s">
        <v>403</v>
      </c>
      <c r="Z3" s="532" t="s">
        <v>404</v>
      </c>
      <c r="AA3" s="532" t="s">
        <v>405</v>
      </c>
      <c r="AB3" s="534" t="s">
        <v>33</v>
      </c>
      <c r="AD3" s="13" t="s">
        <v>264</v>
      </c>
      <c r="AI3" s="608" t="s">
        <v>360</v>
      </c>
      <c r="AJ3" s="540" t="s">
        <v>112</v>
      </c>
      <c r="AK3" s="548" t="s">
        <v>109</v>
      </c>
      <c r="AL3" s="540" t="s">
        <v>111</v>
      </c>
      <c r="AM3" s="526" t="s">
        <v>256</v>
      </c>
      <c r="AN3" s="604" t="s">
        <v>230</v>
      </c>
      <c r="AO3" s="548" t="s">
        <v>166</v>
      </c>
      <c r="AP3" s="548" t="s">
        <v>365</v>
      </c>
      <c r="AQ3" s="602" t="s">
        <v>33</v>
      </c>
      <c r="AR3" s="521"/>
      <c r="AS3" s="606" t="s">
        <v>109</v>
      </c>
      <c r="AT3" s="610" t="s">
        <v>257</v>
      </c>
      <c r="AU3" s="523" t="s">
        <v>399</v>
      </c>
      <c r="AV3" s="599" t="s">
        <v>258</v>
      </c>
      <c r="AW3" s="523" t="s">
        <v>259</v>
      </c>
      <c r="AX3" s="523" t="s">
        <v>28</v>
      </c>
      <c r="AY3" s="523" t="s">
        <v>29</v>
      </c>
      <c r="AZ3" s="523" t="s">
        <v>260</v>
      </c>
      <c r="BA3" s="523" t="s">
        <v>261</v>
      </c>
      <c r="BB3" s="523" t="s">
        <v>43</v>
      </c>
      <c r="BC3" s="562" t="s">
        <v>40</v>
      </c>
      <c r="BD3" s="62"/>
      <c r="BE3" s="83"/>
      <c r="BF3" s="55" t="s">
        <v>15</v>
      </c>
      <c r="BG3" s="564" t="str">
        <f>Date1</f>
        <v>FY 1900</v>
      </c>
      <c r="BH3" s="565"/>
      <c r="BI3" s="564" t="str">
        <f>Date2</f>
        <v>FY 1900</v>
      </c>
      <c r="BJ3" s="565"/>
      <c r="BK3" s="564" t="str">
        <f>Date3</f>
        <v>FY 1900</v>
      </c>
      <c r="BL3" s="565"/>
      <c r="BM3" s="564" t="str">
        <f>Date4</f>
        <v>FY 1900</v>
      </c>
      <c r="BN3" s="565"/>
      <c r="BO3" s="564" t="s">
        <v>25</v>
      </c>
      <c r="BP3" s="565"/>
      <c r="BQ3" s="564" t="s">
        <v>26</v>
      </c>
      <c r="BR3" s="582"/>
      <c r="BS3" s="592" t="s">
        <v>320</v>
      </c>
      <c r="BT3" s="593"/>
      <c r="BU3" s="580" t="s">
        <v>320</v>
      </c>
      <c r="BV3" s="581"/>
      <c r="BW3" s="580" t="s">
        <v>320</v>
      </c>
      <c r="BX3" s="589"/>
      <c r="BY3" s="459"/>
      <c r="BZ3" s="587" t="s">
        <v>239</v>
      </c>
      <c r="CA3" s="560" t="str">
        <f>Date1</f>
        <v>FY 1900</v>
      </c>
      <c r="CB3" s="560" t="str">
        <f>Date2</f>
        <v>FY 1900</v>
      </c>
      <c r="CC3" s="560" t="str">
        <f>Date3</f>
        <v>FY 1900</v>
      </c>
      <c r="CD3" s="560" t="str">
        <f>Date4</f>
        <v>FY 1900</v>
      </c>
      <c r="CE3" s="560" t="s">
        <v>25</v>
      </c>
      <c r="CF3" s="558" t="s">
        <v>240</v>
      </c>
      <c r="CG3" s="583" t="s">
        <v>320</v>
      </c>
      <c r="CH3" s="585" t="s">
        <v>320</v>
      </c>
      <c r="CI3" s="590" t="s">
        <v>320</v>
      </c>
      <c r="CJ3" s="108"/>
      <c r="CK3" s="261" t="s">
        <v>113</v>
      </c>
      <c r="CL3" s="262"/>
      <c r="CM3" s="263"/>
      <c r="CN3" s="262"/>
      <c r="CO3" s="263"/>
      <c r="CP3" s="262"/>
      <c r="CQ3" s="263"/>
      <c r="CR3" s="168"/>
      <c r="CS3" s="263"/>
      <c r="CT3" s="168"/>
      <c r="CU3" s="263"/>
      <c r="CV3" s="168"/>
      <c r="CW3" s="263"/>
      <c r="CX3" s="168"/>
      <c r="CY3" s="263"/>
      <c r="CZ3" s="168"/>
      <c r="DA3" s="263"/>
      <c r="DB3" s="168"/>
      <c r="DC3" s="263"/>
      <c r="DD3" s="168"/>
      <c r="DE3" s="263"/>
      <c r="DF3" s="168"/>
      <c r="DG3" s="263"/>
      <c r="DH3" s="168"/>
      <c r="DI3" s="263"/>
      <c r="DJ3" s="168"/>
      <c r="DK3" s="263"/>
      <c r="DL3" s="168"/>
      <c r="DM3" s="263"/>
      <c r="DN3" s="168"/>
      <c r="DO3" s="264"/>
      <c r="DQ3" s="556" t="s">
        <v>200</v>
      </c>
      <c r="DR3" s="553" t="s">
        <v>162</v>
      </c>
      <c r="DS3" s="553" t="s">
        <v>2</v>
      </c>
      <c r="DT3" s="553" t="s">
        <v>3</v>
      </c>
      <c r="DU3" s="553" t="s">
        <v>273</v>
      </c>
      <c r="DV3" s="553" t="s">
        <v>342</v>
      </c>
      <c r="DW3" s="553" t="s">
        <v>65</v>
      </c>
      <c r="DX3" s="553" t="s">
        <v>9</v>
      </c>
      <c r="DY3" s="553" t="s">
        <v>31</v>
      </c>
      <c r="DZ3" s="553" t="s">
        <v>32</v>
      </c>
      <c r="EA3" s="553" t="s">
        <v>63</v>
      </c>
      <c r="EB3" s="553" t="s">
        <v>170</v>
      </c>
      <c r="EC3" s="553" t="s">
        <v>171</v>
      </c>
      <c r="ED3" s="553" t="s">
        <v>366</v>
      </c>
      <c r="EE3" s="553" t="s">
        <v>64</v>
      </c>
      <c r="EF3" s="553" t="s">
        <v>367</v>
      </c>
      <c r="EG3" s="553" t="s">
        <v>368</v>
      </c>
      <c r="EH3" s="553" t="s">
        <v>369</v>
      </c>
      <c r="EI3" s="553" t="s">
        <v>61</v>
      </c>
      <c r="EJ3" s="553" t="s">
        <v>70</v>
      </c>
      <c r="EK3" s="573" t="s">
        <v>285</v>
      </c>
      <c r="EL3" s="573" t="s">
        <v>286</v>
      </c>
      <c r="EM3" s="573" t="s">
        <v>363</v>
      </c>
      <c r="EN3" s="571" t="s">
        <v>66</v>
      </c>
      <c r="EO3" s="569" t="s">
        <v>67</v>
      </c>
      <c r="EP3" s="567" t="s">
        <v>68</v>
      </c>
      <c r="EQ3" s="81"/>
      <c r="GG3"/>
    </row>
    <row r="4" spans="1:189" ht="15.75" customHeight="1" x14ac:dyDescent="0.25">
      <c r="C4" s="7"/>
      <c r="E4" s="507" t="s">
        <v>1</v>
      </c>
      <c r="F4" s="364"/>
      <c r="G4" s="82"/>
      <c r="H4" s="373" t="s">
        <v>106</v>
      </c>
      <c r="I4" s="36" t="s">
        <v>303</v>
      </c>
      <c r="J4" s="596"/>
      <c r="K4" s="596"/>
      <c r="L4" s="596"/>
      <c r="M4" s="596"/>
      <c r="N4" s="596"/>
      <c r="O4" s="596"/>
      <c r="P4" s="596"/>
      <c r="R4" s="539"/>
      <c r="S4" s="555"/>
      <c r="T4" s="543"/>
      <c r="U4" s="533"/>
      <c r="V4" s="533"/>
      <c r="W4" s="543"/>
      <c r="X4" s="533"/>
      <c r="Y4" s="550"/>
      <c r="Z4" s="550"/>
      <c r="AA4" s="550"/>
      <c r="AB4" s="535"/>
      <c r="AD4" s="124" t="s">
        <v>263</v>
      </c>
      <c r="AE4" s="129"/>
      <c r="AF4" s="124" t="s">
        <v>266</v>
      </c>
      <c r="AG4" s="213"/>
      <c r="AI4" s="609"/>
      <c r="AJ4" s="541"/>
      <c r="AK4" s="549"/>
      <c r="AL4" s="541"/>
      <c r="AM4" s="527"/>
      <c r="AN4" s="605"/>
      <c r="AO4" s="566"/>
      <c r="AP4" s="566"/>
      <c r="AQ4" s="603"/>
      <c r="AR4" s="521"/>
      <c r="AS4" s="607"/>
      <c r="AT4" s="611"/>
      <c r="AU4" s="524"/>
      <c r="AV4" s="600"/>
      <c r="AW4" s="524"/>
      <c r="AX4" s="524"/>
      <c r="AY4" s="524"/>
      <c r="AZ4" s="524"/>
      <c r="BA4" s="524"/>
      <c r="BB4" s="524"/>
      <c r="BC4" s="563"/>
      <c r="BD4" s="62"/>
      <c r="BF4" s="56" t="s">
        <v>16</v>
      </c>
      <c r="BG4" s="137" t="s">
        <v>27</v>
      </c>
      <c r="BH4" s="138" t="s">
        <v>221</v>
      </c>
      <c r="BI4" s="137" t="s">
        <v>27</v>
      </c>
      <c r="BJ4" s="138" t="s">
        <v>221</v>
      </c>
      <c r="BK4" s="137" t="s">
        <v>27</v>
      </c>
      <c r="BL4" s="138" t="s">
        <v>221</v>
      </c>
      <c r="BM4" s="137" t="s">
        <v>27</v>
      </c>
      <c r="BN4" s="138" t="s">
        <v>221</v>
      </c>
      <c r="BO4" s="137" t="s">
        <v>27</v>
      </c>
      <c r="BP4" s="138" t="s">
        <v>221</v>
      </c>
      <c r="BQ4" s="136" t="s">
        <v>27</v>
      </c>
      <c r="BR4" s="38" t="s">
        <v>221</v>
      </c>
      <c r="BS4" s="137" t="s">
        <v>27</v>
      </c>
      <c r="BT4" s="138" t="s">
        <v>221</v>
      </c>
      <c r="BU4" s="137" t="s">
        <v>27</v>
      </c>
      <c r="BV4" s="138" t="s">
        <v>221</v>
      </c>
      <c r="BW4" s="137" t="s">
        <v>27</v>
      </c>
      <c r="BX4" s="38" t="s">
        <v>221</v>
      </c>
      <c r="BY4" s="460"/>
      <c r="BZ4" s="588"/>
      <c r="CA4" s="561"/>
      <c r="CB4" s="561"/>
      <c r="CC4" s="561"/>
      <c r="CD4" s="561"/>
      <c r="CE4" s="561"/>
      <c r="CF4" s="559"/>
      <c r="CG4" s="584"/>
      <c r="CH4" s="586"/>
      <c r="CI4" s="591"/>
      <c r="CJ4" s="14"/>
      <c r="CK4" s="261" t="s">
        <v>2</v>
      </c>
      <c r="CL4" s="262"/>
      <c r="CM4" s="263"/>
      <c r="CN4" s="262"/>
      <c r="CO4" s="263"/>
      <c r="CP4" s="262"/>
      <c r="CQ4" s="263"/>
      <c r="CR4" s="168"/>
      <c r="CS4" s="263"/>
      <c r="CT4" s="168"/>
      <c r="CU4" s="263"/>
      <c r="CV4" s="168"/>
      <c r="CW4" s="263"/>
      <c r="CX4" s="168"/>
      <c r="CY4" s="263"/>
      <c r="CZ4" s="168"/>
      <c r="DA4" s="263"/>
      <c r="DB4" s="168"/>
      <c r="DC4" s="263"/>
      <c r="DD4" s="168"/>
      <c r="DE4" s="263"/>
      <c r="DF4" s="168"/>
      <c r="DG4" s="263"/>
      <c r="DH4" s="168"/>
      <c r="DI4" s="263"/>
      <c r="DJ4" s="168"/>
      <c r="DK4" s="263"/>
      <c r="DL4" s="168"/>
      <c r="DM4" s="263"/>
      <c r="DN4" s="168"/>
      <c r="DO4" s="264"/>
      <c r="DQ4" s="557"/>
      <c r="DR4" s="554"/>
      <c r="DS4" s="554"/>
      <c r="DT4" s="554"/>
      <c r="DU4" s="554"/>
      <c r="DV4" s="554"/>
      <c r="DW4" s="554"/>
      <c r="DX4" s="554"/>
      <c r="DY4" s="554"/>
      <c r="DZ4" s="554"/>
      <c r="EA4" s="554"/>
      <c r="EB4" s="554"/>
      <c r="EC4" s="554"/>
      <c r="ED4" s="555"/>
      <c r="EE4" s="554"/>
      <c r="EF4" s="554"/>
      <c r="EG4" s="554"/>
      <c r="EH4" s="554"/>
      <c r="EI4" s="554"/>
      <c r="EJ4" s="554"/>
      <c r="EK4" s="574"/>
      <c r="EL4" s="574"/>
      <c r="EM4" s="574"/>
      <c r="EN4" s="572"/>
      <c r="EO4" s="570"/>
      <c r="EP4" s="568"/>
      <c r="EQ4" s="81"/>
      <c r="GG4"/>
    </row>
    <row r="5" spans="1:189" ht="15" customHeight="1" x14ac:dyDescent="0.25">
      <c r="C5" s="525" t="s">
        <v>195</v>
      </c>
      <c r="E5" s="507" t="s">
        <v>2</v>
      </c>
      <c r="F5" s="364"/>
      <c r="G5" s="82"/>
      <c r="H5" s="373" t="s">
        <v>106</v>
      </c>
      <c r="I5" s="36" t="s">
        <v>178</v>
      </c>
      <c r="J5" s="596"/>
      <c r="K5" s="596"/>
      <c r="L5" s="596"/>
      <c r="M5" s="596"/>
      <c r="N5" s="596"/>
      <c r="O5" s="596"/>
      <c r="P5" s="596"/>
      <c r="R5" s="113" t="s">
        <v>209</v>
      </c>
      <c r="S5" s="372" t="s">
        <v>106</v>
      </c>
      <c r="T5" s="372" t="s">
        <v>106</v>
      </c>
      <c r="U5" s="130"/>
      <c r="V5" s="173" t="str">
        <f>TotBeds1</f>
        <v>-</v>
      </c>
      <c r="W5" s="372" t="s">
        <v>106</v>
      </c>
      <c r="X5" s="427"/>
      <c r="Y5" s="427"/>
      <c r="Z5" s="427"/>
      <c r="AA5" s="407" t="s">
        <v>106</v>
      </c>
      <c r="AB5" s="442"/>
      <c r="AG5" s="181"/>
      <c r="AI5" s="609"/>
      <c r="AJ5" s="541"/>
      <c r="AK5" s="549"/>
      <c r="AL5" s="541"/>
      <c r="AM5" s="527"/>
      <c r="AN5" s="605"/>
      <c r="AO5" s="566"/>
      <c r="AP5" s="566"/>
      <c r="AQ5" s="603"/>
      <c r="AR5" s="521"/>
      <c r="AS5" s="607"/>
      <c r="AT5" s="611"/>
      <c r="AU5" s="524"/>
      <c r="AV5" s="600"/>
      <c r="AW5" s="524"/>
      <c r="AX5" s="524"/>
      <c r="AY5" s="524"/>
      <c r="AZ5" s="524"/>
      <c r="BA5" s="524"/>
      <c r="BB5" s="524"/>
      <c r="BC5" s="563"/>
      <c r="BD5" s="62"/>
      <c r="BF5" s="57" t="s">
        <v>17</v>
      </c>
      <c r="BG5" s="335"/>
      <c r="BH5" s="202"/>
      <c r="BI5" s="335"/>
      <c r="BJ5" s="202"/>
      <c r="BK5" s="335"/>
      <c r="BL5" s="202"/>
      <c r="BM5" s="335"/>
      <c r="BN5" s="202"/>
      <c r="BO5" s="139"/>
      <c r="BP5" s="202"/>
      <c r="BQ5" s="139"/>
      <c r="BR5" s="256"/>
      <c r="BS5" s="148"/>
      <c r="BT5" s="347"/>
      <c r="BU5" s="148"/>
      <c r="BV5" s="347"/>
      <c r="BW5" s="148"/>
      <c r="BX5" s="464"/>
      <c r="BY5" s="458"/>
      <c r="BZ5" s="216" t="s">
        <v>241</v>
      </c>
      <c r="CA5" s="150"/>
      <c r="CB5" s="150"/>
      <c r="CC5" s="150"/>
      <c r="CD5" s="150"/>
      <c r="CE5" s="150"/>
      <c r="CF5" s="473"/>
      <c r="CG5" s="477"/>
      <c r="CH5" s="164"/>
      <c r="CI5" s="482"/>
      <c r="CJ5" s="15"/>
      <c r="CK5" s="261" t="s">
        <v>3</v>
      </c>
      <c r="CL5" s="262"/>
      <c r="CM5" s="263" t="s">
        <v>106</v>
      </c>
      <c r="CN5" s="262"/>
      <c r="CO5" s="263" t="s">
        <v>106</v>
      </c>
      <c r="CP5" s="262"/>
      <c r="CQ5" s="263" t="s">
        <v>106</v>
      </c>
      <c r="CR5" s="168"/>
      <c r="CS5" s="263" t="s">
        <v>106</v>
      </c>
      <c r="CT5" s="168"/>
      <c r="CU5" s="263" t="s">
        <v>106</v>
      </c>
      <c r="CV5" s="168"/>
      <c r="CW5" s="263" t="s">
        <v>106</v>
      </c>
      <c r="CX5" s="168"/>
      <c r="CY5" s="263" t="s">
        <v>106</v>
      </c>
      <c r="CZ5" s="168"/>
      <c r="DA5" s="263" t="s">
        <v>106</v>
      </c>
      <c r="DB5" s="168"/>
      <c r="DC5" s="263" t="s">
        <v>106</v>
      </c>
      <c r="DD5" s="168"/>
      <c r="DE5" s="263" t="s">
        <v>106</v>
      </c>
      <c r="DF5" s="168"/>
      <c r="DG5" s="263" t="s">
        <v>106</v>
      </c>
      <c r="DH5" s="168"/>
      <c r="DI5" s="263" t="s">
        <v>106</v>
      </c>
      <c r="DJ5" s="168"/>
      <c r="DK5" s="263" t="s">
        <v>106</v>
      </c>
      <c r="DL5" s="168"/>
      <c r="DM5" s="263" t="s">
        <v>106</v>
      </c>
      <c r="DN5" s="168"/>
      <c r="DO5" s="263" t="s">
        <v>106</v>
      </c>
      <c r="DQ5" s="382" t="s">
        <v>106</v>
      </c>
      <c r="DR5" s="383"/>
      <c r="DS5" s="383"/>
      <c r="DT5" s="383" t="s">
        <v>106</v>
      </c>
      <c r="DU5" s="505"/>
      <c r="DV5" s="372" t="s">
        <v>197</v>
      </c>
      <c r="DW5" s="384"/>
      <c r="DX5" s="385"/>
      <c r="DY5" s="385"/>
      <c r="DZ5" s="385"/>
      <c r="EA5" s="386"/>
      <c r="EB5" s="386"/>
      <c r="EC5" s="386"/>
      <c r="ED5" s="386"/>
      <c r="EE5" s="386"/>
      <c r="EF5" s="373" t="s">
        <v>106</v>
      </c>
      <c r="EG5" s="373" t="s">
        <v>106</v>
      </c>
      <c r="EH5" s="373" t="s">
        <v>106</v>
      </c>
      <c r="EI5" s="387"/>
      <c r="EJ5" s="373" t="s">
        <v>106</v>
      </c>
      <c r="EK5" s="388" t="str">
        <f>IF(ISBLANK(CompSalePrice1),"",IF(CompUnitOfComp1="Price per Unit",CompSalePrice1/CompUnits1,CompSalePrice1/CompBeds1))</f>
        <v/>
      </c>
      <c r="EL5" s="384"/>
      <c r="EM5" s="389"/>
      <c r="EN5" s="390"/>
      <c r="EO5" s="391"/>
      <c r="EP5" s="392"/>
      <c r="GG5"/>
    </row>
    <row r="6" spans="1:189" ht="15" customHeight="1" x14ac:dyDescent="0.25">
      <c r="C6" s="525"/>
      <c r="E6" s="507" t="s">
        <v>3</v>
      </c>
      <c r="F6" s="363"/>
      <c r="G6" s="82"/>
      <c r="H6" s="373" t="s">
        <v>106</v>
      </c>
      <c r="I6" s="37" t="s">
        <v>343</v>
      </c>
      <c r="J6" s="214"/>
      <c r="K6" s="214"/>
      <c r="L6" s="214"/>
      <c r="M6" s="214"/>
      <c r="N6" s="214"/>
      <c r="O6" s="214"/>
      <c r="P6" s="214"/>
      <c r="R6" s="98" t="s">
        <v>210</v>
      </c>
      <c r="S6" s="372" t="s">
        <v>106</v>
      </c>
      <c r="T6" s="372" t="s">
        <v>106</v>
      </c>
      <c r="U6" s="130"/>
      <c r="V6" s="173" t="str">
        <f>TotBeds2</f>
        <v>-</v>
      </c>
      <c r="W6" s="372" t="s">
        <v>106</v>
      </c>
      <c r="X6" s="427"/>
      <c r="Y6" s="427"/>
      <c r="Z6" s="427"/>
      <c r="AA6" s="407" t="s">
        <v>106</v>
      </c>
      <c r="AB6" s="442"/>
      <c r="AD6" s="13" t="s">
        <v>274</v>
      </c>
      <c r="AG6" s="181"/>
      <c r="AI6" s="609"/>
      <c r="AJ6" s="541"/>
      <c r="AK6" s="549"/>
      <c r="AL6" s="541"/>
      <c r="AM6" s="527"/>
      <c r="AN6" s="605"/>
      <c r="AO6" s="566"/>
      <c r="AP6" s="566"/>
      <c r="AQ6" s="603"/>
      <c r="AR6" s="521"/>
      <c r="AS6" s="607"/>
      <c r="AT6" s="611"/>
      <c r="AU6" s="524"/>
      <c r="AV6" s="600"/>
      <c r="AW6" s="524"/>
      <c r="AX6" s="524"/>
      <c r="AY6" s="524"/>
      <c r="AZ6" s="524"/>
      <c r="BA6" s="524"/>
      <c r="BB6" s="524"/>
      <c r="BC6" s="563"/>
      <c r="BD6" s="62"/>
      <c r="BF6" s="57" t="s">
        <v>18</v>
      </c>
      <c r="BG6" s="335"/>
      <c r="BH6" s="202"/>
      <c r="BI6" s="335"/>
      <c r="BJ6" s="202"/>
      <c r="BK6" s="335"/>
      <c r="BL6" s="202"/>
      <c r="BM6" s="335"/>
      <c r="BN6" s="202"/>
      <c r="BO6" s="139"/>
      <c r="BP6" s="202"/>
      <c r="BQ6" s="139"/>
      <c r="BR6" s="256"/>
      <c r="BS6" s="148"/>
      <c r="BT6" s="348"/>
      <c r="BU6" s="148"/>
      <c r="BV6" s="348"/>
      <c r="BW6" s="148"/>
      <c r="BX6" s="465"/>
      <c r="BY6" s="461"/>
      <c r="BZ6" s="216" t="s">
        <v>242</v>
      </c>
      <c r="CA6" s="150"/>
      <c r="CB6" s="150"/>
      <c r="CC6" s="150"/>
      <c r="CD6" s="150"/>
      <c r="CE6" s="150"/>
      <c r="CF6" s="473"/>
      <c r="CG6" s="477"/>
      <c r="CH6" s="164"/>
      <c r="CI6" s="482"/>
      <c r="CJ6" s="17"/>
      <c r="CK6" s="261" t="s">
        <v>9</v>
      </c>
      <c r="CL6" s="97"/>
      <c r="CM6" s="303"/>
      <c r="CN6" s="265"/>
      <c r="CO6" s="303"/>
      <c r="CP6" s="321"/>
      <c r="CQ6" s="303"/>
      <c r="CR6" s="322"/>
      <c r="CS6" s="303"/>
      <c r="CT6" s="322"/>
      <c r="CU6" s="303"/>
      <c r="CV6" s="322"/>
      <c r="CW6" s="303"/>
      <c r="CX6" s="322"/>
      <c r="CY6" s="303"/>
      <c r="CZ6" s="322"/>
      <c r="DA6" s="303"/>
      <c r="DB6" s="322"/>
      <c r="DC6" s="303"/>
      <c r="DD6" s="322"/>
      <c r="DE6" s="303"/>
      <c r="DF6" s="322"/>
      <c r="DG6" s="303"/>
      <c r="DH6" s="322"/>
      <c r="DI6" s="303"/>
      <c r="DJ6" s="322"/>
      <c r="DK6" s="303"/>
      <c r="DL6" s="322"/>
      <c r="DM6" s="303"/>
      <c r="DN6" s="322"/>
      <c r="DO6" s="309"/>
      <c r="DP6" s="157"/>
      <c r="DQ6" s="382" t="s">
        <v>106</v>
      </c>
      <c r="DR6" s="383"/>
      <c r="DS6" s="383"/>
      <c r="DT6" s="383" t="s">
        <v>106</v>
      </c>
      <c r="DU6" s="505"/>
      <c r="DV6" s="372" t="s">
        <v>197</v>
      </c>
      <c r="DW6" s="384"/>
      <c r="DX6" s="385"/>
      <c r="DY6" s="385"/>
      <c r="DZ6" s="385"/>
      <c r="EA6" s="386"/>
      <c r="EB6" s="386"/>
      <c r="EC6" s="386"/>
      <c r="ED6" s="386"/>
      <c r="EE6" s="386"/>
      <c r="EF6" s="373" t="s">
        <v>106</v>
      </c>
      <c r="EG6" s="373" t="s">
        <v>106</v>
      </c>
      <c r="EH6" s="373" t="s">
        <v>106</v>
      </c>
      <c r="EI6" s="387"/>
      <c r="EJ6" s="373" t="s">
        <v>106</v>
      </c>
      <c r="EK6" s="388" t="str">
        <f>IF(ISBLANK(CompSalePrice2),"",IF(CompUnitOfComp2="Price per Unit",CompSalePrice2/CompUnits2,CompSalePrice2/CompBeds2))</f>
        <v/>
      </c>
      <c r="EL6" s="384"/>
      <c r="EM6" s="389"/>
      <c r="EN6" s="390"/>
      <c r="EO6" s="391"/>
      <c r="EP6" s="392"/>
      <c r="GG6"/>
    </row>
    <row r="7" spans="1:189" ht="15" customHeight="1" thickBot="1" x14ac:dyDescent="0.3">
      <c r="C7" s="525"/>
      <c r="E7" s="507" t="s">
        <v>4</v>
      </c>
      <c r="F7" s="364"/>
      <c r="G7" s="82"/>
      <c r="H7" s="373" t="s">
        <v>106</v>
      </c>
      <c r="I7" s="81" t="s">
        <v>254</v>
      </c>
      <c r="K7" s="34" t="s">
        <v>235</v>
      </c>
      <c r="L7" s="34" t="s">
        <v>236</v>
      </c>
      <c r="M7" s="81" t="s">
        <v>237</v>
      </c>
      <c r="P7" s="67" t="s">
        <v>309</v>
      </c>
      <c r="R7" s="98" t="s">
        <v>211</v>
      </c>
      <c r="S7" s="372" t="s">
        <v>106</v>
      </c>
      <c r="T7" s="372" t="s">
        <v>106</v>
      </c>
      <c r="U7" s="130"/>
      <c r="V7" s="173" t="str">
        <f>TotBeds3</f>
        <v>-</v>
      </c>
      <c r="W7" s="372" t="s">
        <v>106</v>
      </c>
      <c r="X7" s="427"/>
      <c r="Y7" s="427"/>
      <c r="Z7" s="427"/>
      <c r="AA7" s="407" t="s">
        <v>106</v>
      </c>
      <c r="AB7" s="442"/>
      <c r="AD7" s="124" t="s">
        <v>265</v>
      </c>
      <c r="AE7" s="129"/>
      <c r="AF7" s="124" t="s">
        <v>267</v>
      </c>
      <c r="AG7" s="213"/>
      <c r="AI7" s="609"/>
      <c r="AJ7" s="541"/>
      <c r="AK7" s="549"/>
      <c r="AL7" s="541"/>
      <c r="AM7" s="527"/>
      <c r="AN7" s="605"/>
      <c r="AO7" s="566"/>
      <c r="AP7" s="566"/>
      <c r="AQ7" s="603"/>
      <c r="AR7" s="521"/>
      <c r="AS7" s="607"/>
      <c r="AT7" s="611"/>
      <c r="AU7" s="524"/>
      <c r="AV7" s="600"/>
      <c r="AW7" s="524"/>
      <c r="AX7" s="524"/>
      <c r="AY7" s="524"/>
      <c r="AZ7" s="524"/>
      <c r="BA7" s="524"/>
      <c r="BB7" s="524"/>
      <c r="BC7" s="563"/>
      <c r="BD7" s="62"/>
      <c r="BE7" s="16"/>
      <c r="BF7" s="57" t="s">
        <v>169</v>
      </c>
      <c r="BG7" s="335"/>
      <c r="BH7" s="202"/>
      <c r="BI7" s="335"/>
      <c r="BJ7" s="202"/>
      <c r="BK7" s="335"/>
      <c r="BL7" s="202"/>
      <c r="BM7" s="335"/>
      <c r="BN7" s="202"/>
      <c r="BO7" s="139"/>
      <c r="BP7" s="202"/>
      <c r="BQ7" s="139"/>
      <c r="BR7" s="256"/>
      <c r="BS7" s="148"/>
      <c r="BT7" s="348"/>
      <c r="BU7" s="148"/>
      <c r="BV7" s="348"/>
      <c r="BW7" s="148"/>
      <c r="BX7" s="465"/>
      <c r="BY7" s="461"/>
      <c r="BZ7" s="216" t="s">
        <v>243</v>
      </c>
      <c r="CA7" s="150"/>
      <c r="CB7" s="150"/>
      <c r="CC7" s="150"/>
      <c r="CD7" s="150"/>
      <c r="CE7" s="150"/>
      <c r="CF7" s="473"/>
      <c r="CG7" s="477"/>
      <c r="CH7" s="164"/>
      <c r="CI7" s="482"/>
      <c r="CJ7" s="17"/>
      <c r="CK7" s="261" t="s">
        <v>50</v>
      </c>
      <c r="CL7" s="97"/>
      <c r="CM7" s="318"/>
      <c r="CN7" s="266"/>
      <c r="CO7" s="318"/>
      <c r="CP7" s="266"/>
      <c r="CQ7" s="318"/>
      <c r="CR7" s="204"/>
      <c r="CS7" s="318"/>
      <c r="CT7" s="204"/>
      <c r="CU7" s="318"/>
      <c r="CV7" s="204"/>
      <c r="CW7" s="318"/>
      <c r="CX7" s="204"/>
      <c r="CY7" s="318"/>
      <c r="CZ7" s="204"/>
      <c r="DA7" s="318"/>
      <c r="DB7" s="204"/>
      <c r="DC7" s="318"/>
      <c r="DD7" s="204"/>
      <c r="DE7" s="318"/>
      <c r="DF7" s="204"/>
      <c r="DG7" s="318"/>
      <c r="DH7" s="204"/>
      <c r="DI7" s="318"/>
      <c r="DJ7" s="204"/>
      <c r="DK7" s="318"/>
      <c r="DL7" s="204"/>
      <c r="DM7" s="318"/>
      <c r="DN7" s="204"/>
      <c r="DO7" s="354"/>
      <c r="DP7" s="157"/>
      <c r="DQ7" s="382" t="s">
        <v>106</v>
      </c>
      <c r="DR7" s="383"/>
      <c r="DS7" s="383"/>
      <c r="DT7" s="383" t="s">
        <v>106</v>
      </c>
      <c r="DU7" s="505"/>
      <c r="DV7" s="372" t="s">
        <v>197</v>
      </c>
      <c r="DW7" s="384"/>
      <c r="DX7" s="385"/>
      <c r="DY7" s="385"/>
      <c r="DZ7" s="385"/>
      <c r="EA7" s="386"/>
      <c r="EB7" s="386"/>
      <c r="EC7" s="386"/>
      <c r="ED7" s="386"/>
      <c r="EE7" s="386"/>
      <c r="EF7" s="373" t="s">
        <v>106</v>
      </c>
      <c r="EG7" s="373" t="s">
        <v>106</v>
      </c>
      <c r="EH7" s="373" t="s">
        <v>106</v>
      </c>
      <c r="EI7" s="387"/>
      <c r="EJ7" s="373" t="s">
        <v>106</v>
      </c>
      <c r="EK7" s="388" t="str">
        <f>IF(ISBLANK(CompSalePrice3),"",IF(CompUnitOfComp3="Price per Unit",CompSalePrice3/CompUnits3,CompSalePrice3/CompBeds3))</f>
        <v/>
      </c>
      <c r="EL7" s="384"/>
      <c r="EM7" s="389"/>
      <c r="EN7" s="390"/>
      <c r="EO7" s="391"/>
      <c r="EP7" s="392"/>
      <c r="GG7"/>
    </row>
    <row r="8" spans="1:189" ht="15" customHeight="1" thickBot="1" x14ac:dyDescent="0.3">
      <c r="C8" s="525"/>
      <c r="E8" s="507" t="s">
        <v>5</v>
      </c>
      <c r="F8" s="364"/>
      <c r="G8" s="82"/>
      <c r="H8" s="212"/>
      <c r="I8" s="37" t="str">
        <f>+IF(CommInc="yes","  What is the commercial income's % of effective gross income?","  Not A  Required Question")</f>
        <v xml:space="preserve">  Not A  Required Question</v>
      </c>
      <c r="J8" s="2" t="s">
        <v>305</v>
      </c>
      <c r="K8" s="375"/>
      <c r="L8" s="376"/>
      <c r="M8" s="424" t="s">
        <v>75</v>
      </c>
      <c r="N8" s="67">
        <f>+EndDate1-BegDate1</f>
        <v>0</v>
      </c>
      <c r="O8" s="67" t="s">
        <v>238</v>
      </c>
      <c r="P8" s="67" t="str">
        <f>IF(YearType1="Select","",IF(YearType1=PdTypeFY,"FY "&amp;YEAR(EndDate1),IF(YearType1=PdTypeTM,"T-"&amp;FIXED(N8/365*12,0)&amp;" ending "&amp;MONTH(EndDate1)&amp;"/"&amp;DAY(EndDate1)&amp;"/"&amp;YEAR(EndDate1),YEAR(EndDate1)&amp;" Annualized")))</f>
        <v>FY 1900</v>
      </c>
      <c r="R8" s="98" t="s">
        <v>212</v>
      </c>
      <c r="S8" s="372" t="s">
        <v>106</v>
      </c>
      <c r="T8" s="372" t="s">
        <v>106</v>
      </c>
      <c r="U8" s="130"/>
      <c r="V8" s="173" t="str">
        <f>TotBeds4</f>
        <v>-</v>
      </c>
      <c r="W8" s="372" t="s">
        <v>106</v>
      </c>
      <c r="X8" s="427"/>
      <c r="Y8" s="427"/>
      <c r="Z8" s="427"/>
      <c r="AA8" s="407" t="s">
        <v>106</v>
      </c>
      <c r="AB8" s="442"/>
      <c r="AI8" s="609"/>
      <c r="AJ8" s="541"/>
      <c r="AK8" s="549"/>
      <c r="AL8" s="541"/>
      <c r="AM8" s="527"/>
      <c r="AN8" s="605"/>
      <c r="AO8" s="566"/>
      <c r="AP8" s="566"/>
      <c r="AQ8" s="603"/>
      <c r="AR8" s="521"/>
      <c r="AS8" s="607"/>
      <c r="AT8" s="611"/>
      <c r="AU8" s="524"/>
      <c r="AV8" s="600"/>
      <c r="AW8" s="597" t="s">
        <v>400</v>
      </c>
      <c r="AX8" s="598"/>
      <c r="AY8" s="598"/>
      <c r="AZ8" s="598"/>
      <c r="BA8" s="598"/>
      <c r="BB8" s="598"/>
      <c r="BC8" s="563"/>
      <c r="BD8" s="62"/>
      <c r="BE8" s="16"/>
      <c r="BF8" s="57" t="s">
        <v>176</v>
      </c>
      <c r="BG8" s="335"/>
      <c r="BH8" s="202"/>
      <c r="BI8" s="335"/>
      <c r="BJ8" s="202"/>
      <c r="BK8" s="335"/>
      <c r="BL8" s="202"/>
      <c r="BM8" s="335"/>
      <c r="BN8" s="202"/>
      <c r="BO8" s="139"/>
      <c r="BP8" s="202"/>
      <c r="BQ8" s="139"/>
      <c r="BR8" s="256"/>
      <c r="BS8" s="148"/>
      <c r="BT8" s="348"/>
      <c r="BU8" s="148"/>
      <c r="BV8" s="348"/>
      <c r="BW8" s="148"/>
      <c r="BX8" s="465"/>
      <c r="BY8" s="461"/>
      <c r="BZ8" s="216" t="s">
        <v>244</v>
      </c>
      <c r="CA8" s="150"/>
      <c r="CB8" s="150"/>
      <c r="CC8" s="150"/>
      <c r="CD8" s="150"/>
      <c r="CE8" s="150"/>
      <c r="CF8" s="473"/>
      <c r="CG8" s="477"/>
      <c r="CH8" s="164"/>
      <c r="CI8" s="482"/>
      <c r="CJ8" s="17"/>
      <c r="CK8" s="261" t="s">
        <v>41</v>
      </c>
      <c r="CL8" s="97"/>
      <c r="CM8" s="308"/>
      <c r="CN8" s="265"/>
      <c r="CO8" s="308">
        <v>0</v>
      </c>
      <c r="CP8" s="265"/>
      <c r="CQ8" s="308">
        <v>0</v>
      </c>
      <c r="CR8" s="168"/>
      <c r="CS8" s="308">
        <v>0</v>
      </c>
      <c r="CT8" s="168"/>
      <c r="CU8" s="308">
        <v>0</v>
      </c>
      <c r="CV8" s="168"/>
      <c r="CW8" s="308">
        <v>0</v>
      </c>
      <c r="CX8" s="168"/>
      <c r="CY8" s="308">
        <v>0</v>
      </c>
      <c r="CZ8" s="168"/>
      <c r="DA8" s="308">
        <v>0</v>
      </c>
      <c r="DB8" s="168"/>
      <c r="DC8" s="308">
        <v>0</v>
      </c>
      <c r="DD8" s="168"/>
      <c r="DE8" s="308">
        <v>0</v>
      </c>
      <c r="DF8" s="168"/>
      <c r="DG8" s="308">
        <v>0</v>
      </c>
      <c r="DH8" s="168"/>
      <c r="DI8" s="308">
        <v>0</v>
      </c>
      <c r="DJ8" s="168"/>
      <c r="DK8" s="308">
        <v>0</v>
      </c>
      <c r="DL8" s="168"/>
      <c r="DM8" s="308">
        <v>0</v>
      </c>
      <c r="DN8" s="168"/>
      <c r="DO8" s="355">
        <v>0</v>
      </c>
      <c r="DQ8" s="382" t="s">
        <v>106</v>
      </c>
      <c r="DR8" s="383"/>
      <c r="DS8" s="383"/>
      <c r="DT8" s="383" t="s">
        <v>106</v>
      </c>
      <c r="DU8" s="505"/>
      <c r="DV8" s="372" t="s">
        <v>197</v>
      </c>
      <c r="DW8" s="384"/>
      <c r="DX8" s="385"/>
      <c r="DY8" s="385"/>
      <c r="DZ8" s="385"/>
      <c r="EA8" s="386"/>
      <c r="EB8" s="386"/>
      <c r="EC8" s="386"/>
      <c r="ED8" s="386"/>
      <c r="EE8" s="386"/>
      <c r="EF8" s="373" t="s">
        <v>106</v>
      </c>
      <c r="EG8" s="373" t="s">
        <v>106</v>
      </c>
      <c r="EH8" s="373" t="s">
        <v>106</v>
      </c>
      <c r="EI8" s="387"/>
      <c r="EJ8" s="373" t="s">
        <v>106</v>
      </c>
      <c r="EK8" s="388" t="str">
        <f>IF(ISBLANK(CompSalePrice4),"",IF(CompUnitOfComp4="Price per Unit",CompSalePrice4/CompUnits4,CompSalePrice4/CompBeds4))</f>
        <v/>
      </c>
      <c r="EL8" s="384"/>
      <c r="EM8" s="389"/>
      <c r="EN8" s="390"/>
      <c r="EO8" s="391"/>
      <c r="EP8" s="392"/>
      <c r="GG8"/>
    </row>
    <row r="9" spans="1:189" ht="15" customHeight="1" x14ac:dyDescent="0.25">
      <c r="C9" s="525"/>
      <c r="E9" s="507" t="s">
        <v>6</v>
      </c>
      <c r="F9" s="364"/>
      <c r="G9" s="82"/>
      <c r="H9" s="212"/>
      <c r="I9" s="37" t="str">
        <f>+IF(CommInc="yes","  What is the commercial income's % of gross floor area?","  Not A  Required Question")</f>
        <v xml:space="preserve">  Not A  Required Question</v>
      </c>
      <c r="J9" s="2"/>
      <c r="K9" s="377"/>
      <c r="L9" s="378"/>
      <c r="M9" s="425" t="s">
        <v>75</v>
      </c>
      <c r="N9" s="67">
        <f>+EndDate2-BegDate2</f>
        <v>0</v>
      </c>
      <c r="O9" s="67" t="s">
        <v>238</v>
      </c>
      <c r="P9" s="67" t="str">
        <f>IF(YearType2="Select","",IF(YearType2=PdTypeFY,"FY "&amp;YEAR(EndDate2),IF(YearType2=PdTypeTM,"T-"&amp;FIXED(N9/365*12,0)&amp;" ending "&amp;MONTH(EndDate2)&amp;"/"&amp;DAY(EndDate2)&amp;"/"&amp;YEAR(EndDate2),YEAR(EndDate2)&amp;" Annualized")))</f>
        <v>FY 1900</v>
      </c>
      <c r="R9" s="98" t="s">
        <v>213</v>
      </c>
      <c r="S9" s="372" t="s">
        <v>106</v>
      </c>
      <c r="T9" s="372" t="s">
        <v>106</v>
      </c>
      <c r="U9" s="130"/>
      <c r="V9" s="173" t="str">
        <f>TotBeds5</f>
        <v>-</v>
      </c>
      <c r="W9" s="372" t="s">
        <v>106</v>
      </c>
      <c r="X9" s="427"/>
      <c r="Y9" s="427"/>
      <c r="Z9" s="427"/>
      <c r="AA9" s="407" t="s">
        <v>106</v>
      </c>
      <c r="AB9" s="442"/>
      <c r="AI9" s="428" t="s">
        <v>106</v>
      </c>
      <c r="AJ9" s="429"/>
      <c r="AK9" s="430" t="s">
        <v>106</v>
      </c>
      <c r="AL9" s="430" t="s">
        <v>106</v>
      </c>
      <c r="AM9" s="430" t="s">
        <v>106</v>
      </c>
      <c r="AN9" s="431"/>
      <c r="AO9" s="431"/>
      <c r="AP9" s="431"/>
      <c r="AQ9" s="432"/>
      <c r="AS9" s="435" t="s">
        <v>106</v>
      </c>
      <c r="AT9" s="437"/>
      <c r="AU9" s="417"/>
      <c r="AV9" s="372" t="s">
        <v>106</v>
      </c>
      <c r="AW9" s="417"/>
      <c r="AX9" s="433"/>
      <c r="AY9" s="433"/>
      <c r="AZ9" s="433"/>
      <c r="BA9" s="433"/>
      <c r="BB9" s="417"/>
      <c r="BC9" s="418">
        <f t="shared" ref="BC9:BC32" si="0">SUM(AW9:BB9)</f>
        <v>0</v>
      </c>
      <c r="BD9" s="63"/>
      <c r="BF9" s="57" t="s">
        <v>19</v>
      </c>
      <c r="BG9" s="335"/>
      <c r="BH9" s="202"/>
      <c r="BI9" s="335"/>
      <c r="BJ9" s="202"/>
      <c r="BK9" s="335"/>
      <c r="BL9" s="202"/>
      <c r="BM9" s="335"/>
      <c r="BN9" s="202"/>
      <c r="BO9" s="139"/>
      <c r="BP9" s="202"/>
      <c r="BQ9" s="139"/>
      <c r="BR9" s="256"/>
      <c r="BS9" s="148"/>
      <c r="BT9" s="348"/>
      <c r="BU9" s="148"/>
      <c r="BV9" s="348"/>
      <c r="BW9" s="148"/>
      <c r="BX9" s="465"/>
      <c r="BY9" s="461"/>
      <c r="BZ9" s="216" t="s">
        <v>245</v>
      </c>
      <c r="CA9" s="150"/>
      <c r="CB9" s="150"/>
      <c r="CC9" s="150"/>
      <c r="CD9" s="150"/>
      <c r="CE9" s="150"/>
      <c r="CF9" s="473"/>
      <c r="CG9" s="477"/>
      <c r="CH9" s="164"/>
      <c r="CI9" s="482"/>
      <c r="CJ9" s="17"/>
      <c r="CK9" s="261" t="s">
        <v>172</v>
      </c>
      <c r="CL9" s="97"/>
      <c r="CM9" s="269"/>
      <c r="CN9" s="265"/>
      <c r="CO9" s="269"/>
      <c r="CP9" s="265"/>
      <c r="CQ9" s="269"/>
      <c r="CR9" s="270"/>
      <c r="CS9" s="269"/>
      <c r="CT9" s="270"/>
      <c r="CU9" s="269"/>
      <c r="CV9" s="270"/>
      <c r="CW9" s="269"/>
      <c r="CX9" s="270"/>
      <c r="CY9" s="269"/>
      <c r="CZ9" s="270"/>
      <c r="DA9" s="269"/>
      <c r="DB9" s="270"/>
      <c r="DC9" s="269"/>
      <c r="DD9" s="270"/>
      <c r="DE9" s="269"/>
      <c r="DF9" s="270"/>
      <c r="DG9" s="269"/>
      <c r="DH9" s="270"/>
      <c r="DI9" s="269"/>
      <c r="DJ9" s="270"/>
      <c r="DK9" s="269"/>
      <c r="DL9" s="270"/>
      <c r="DM9" s="269"/>
      <c r="DN9" s="270"/>
      <c r="DO9" s="271"/>
      <c r="DQ9" s="382" t="s">
        <v>106</v>
      </c>
      <c r="DR9" s="383"/>
      <c r="DS9" s="383"/>
      <c r="DT9" s="383" t="s">
        <v>106</v>
      </c>
      <c r="DU9" s="505"/>
      <c r="DV9" s="372" t="s">
        <v>197</v>
      </c>
      <c r="DW9" s="384"/>
      <c r="DX9" s="385"/>
      <c r="DY9" s="385"/>
      <c r="DZ9" s="385"/>
      <c r="EA9" s="386"/>
      <c r="EB9" s="386"/>
      <c r="EC9" s="386"/>
      <c r="ED9" s="386"/>
      <c r="EE9" s="386"/>
      <c r="EF9" s="373" t="s">
        <v>106</v>
      </c>
      <c r="EG9" s="373" t="s">
        <v>106</v>
      </c>
      <c r="EH9" s="373" t="s">
        <v>106</v>
      </c>
      <c r="EI9" s="387"/>
      <c r="EJ9" s="373" t="s">
        <v>106</v>
      </c>
      <c r="EK9" s="388" t="str">
        <f>IF(ISBLANK(CompSalePrice5),"",IF(CompUnitOfComp5="Price per Unit",CompSalePrice5/CompUnits5,CompSalePrice5/CompBeds5))</f>
        <v/>
      </c>
      <c r="EL9" s="384"/>
      <c r="EM9" s="389"/>
      <c r="EN9" s="390"/>
      <c r="EO9" s="391"/>
      <c r="EP9" s="392"/>
      <c r="GG9"/>
    </row>
    <row r="10" spans="1:189" ht="15" customHeight="1" x14ac:dyDescent="0.25">
      <c r="C10" s="525"/>
      <c r="E10" s="507" t="s">
        <v>12</v>
      </c>
      <c r="F10" s="365"/>
      <c r="G10" s="82"/>
      <c r="H10" s="373" t="s">
        <v>106</v>
      </c>
      <c r="I10" s="12" t="s">
        <v>401</v>
      </c>
      <c r="J10" s="116"/>
      <c r="K10" s="377"/>
      <c r="L10" s="378"/>
      <c r="M10" s="425" t="s">
        <v>75</v>
      </c>
      <c r="N10" s="67">
        <f>+EndDate3-BegDate3</f>
        <v>0</v>
      </c>
      <c r="O10" s="67" t="s">
        <v>238</v>
      </c>
      <c r="P10" s="67" t="str">
        <f>IF(YearType3="Select","",IF(YearType3=PdTypeFY,"FY "&amp;YEAR(EndDate3),IF(YearType3=PdTypeTM,"T-"&amp;FIXED(N10/365*12,0)&amp;" ending "&amp;MONTH(EndDate3)&amp;"/"&amp;DAY(EndDate3)&amp;"/"&amp;YEAR(EndDate3),YEAR(EndDate3)&amp;" Annualized")))</f>
        <v>FY 1900</v>
      </c>
      <c r="R10" s="98" t="s">
        <v>214</v>
      </c>
      <c r="S10" s="372" t="s">
        <v>106</v>
      </c>
      <c r="T10" s="372" t="s">
        <v>106</v>
      </c>
      <c r="U10" s="130"/>
      <c r="V10" s="173" t="str">
        <f>TotBeds6</f>
        <v>-</v>
      </c>
      <c r="W10" s="372" t="s">
        <v>106</v>
      </c>
      <c r="X10" s="427"/>
      <c r="Y10" s="427"/>
      <c r="Z10" s="427"/>
      <c r="AA10" s="407" t="s">
        <v>106</v>
      </c>
      <c r="AB10" s="442"/>
      <c r="AI10" s="382" t="s">
        <v>106</v>
      </c>
      <c r="AJ10" s="448"/>
      <c r="AK10" s="372" t="s">
        <v>106</v>
      </c>
      <c r="AL10" s="372" t="s">
        <v>106</v>
      </c>
      <c r="AM10" s="372" t="s">
        <v>106</v>
      </c>
      <c r="AN10" s="449"/>
      <c r="AO10" s="449"/>
      <c r="AP10" s="449"/>
      <c r="AQ10" s="450"/>
      <c r="AS10" s="435" t="s">
        <v>106</v>
      </c>
      <c r="AT10" s="437"/>
      <c r="AU10" s="417"/>
      <c r="AV10" s="372" t="s">
        <v>106</v>
      </c>
      <c r="AW10" s="417"/>
      <c r="AX10" s="433"/>
      <c r="AY10" s="433"/>
      <c r="AZ10" s="433"/>
      <c r="BA10" s="433"/>
      <c r="BB10" s="417"/>
      <c r="BC10" s="418">
        <f t="shared" si="0"/>
        <v>0</v>
      </c>
      <c r="BD10" s="63"/>
      <c r="BF10" s="131" t="s">
        <v>411</v>
      </c>
      <c r="BG10" s="335"/>
      <c r="BH10" s="202"/>
      <c r="BI10" s="335"/>
      <c r="BJ10" s="202"/>
      <c r="BK10" s="335"/>
      <c r="BL10" s="202"/>
      <c r="BM10" s="335"/>
      <c r="BN10" s="202"/>
      <c r="BO10" s="139"/>
      <c r="BP10" s="202"/>
      <c r="BQ10" s="139"/>
      <c r="BR10" s="256"/>
      <c r="BS10" s="148"/>
      <c r="BT10" s="348"/>
      <c r="BU10" s="148"/>
      <c r="BV10" s="348"/>
      <c r="BW10" s="148"/>
      <c r="BX10" s="465"/>
      <c r="BY10" s="461"/>
      <c r="BZ10" s="216" t="s">
        <v>246</v>
      </c>
      <c r="CA10" s="150"/>
      <c r="CB10" s="150"/>
      <c r="CC10" s="150"/>
      <c r="CD10" s="150"/>
      <c r="CE10" s="150"/>
      <c r="CF10" s="473"/>
      <c r="CG10" s="477"/>
      <c r="CH10" s="164"/>
      <c r="CI10" s="482"/>
      <c r="CJ10" s="17"/>
      <c r="CK10" s="261" t="s">
        <v>51</v>
      </c>
      <c r="CL10" s="97"/>
      <c r="CM10" s="303"/>
      <c r="CN10" s="265"/>
      <c r="CO10" s="303"/>
      <c r="CP10" s="321"/>
      <c r="CQ10" s="303"/>
      <c r="CR10" s="322"/>
      <c r="CS10" s="303"/>
      <c r="CT10" s="322"/>
      <c r="CU10" s="303"/>
      <c r="CV10" s="322"/>
      <c r="CW10" s="303"/>
      <c r="CX10" s="322"/>
      <c r="CY10" s="303"/>
      <c r="CZ10" s="322"/>
      <c r="DA10" s="303"/>
      <c r="DB10" s="322"/>
      <c r="DC10" s="303"/>
      <c r="DD10" s="322"/>
      <c r="DE10" s="303"/>
      <c r="DF10" s="322"/>
      <c r="DG10" s="303"/>
      <c r="DH10" s="322"/>
      <c r="DI10" s="303"/>
      <c r="DJ10" s="322"/>
      <c r="DK10" s="303"/>
      <c r="DL10" s="322"/>
      <c r="DM10" s="303"/>
      <c r="DN10" s="322"/>
      <c r="DO10" s="309"/>
      <c r="DP10" s="157"/>
      <c r="DQ10" s="382" t="s">
        <v>106</v>
      </c>
      <c r="DR10" s="383"/>
      <c r="DS10" s="383"/>
      <c r="DT10" s="383" t="s">
        <v>106</v>
      </c>
      <c r="DU10" s="505"/>
      <c r="DV10" s="372" t="s">
        <v>197</v>
      </c>
      <c r="DW10" s="384"/>
      <c r="DX10" s="385"/>
      <c r="DY10" s="385"/>
      <c r="DZ10" s="385"/>
      <c r="EA10" s="386"/>
      <c r="EB10" s="386"/>
      <c r="EC10" s="386"/>
      <c r="ED10" s="386"/>
      <c r="EE10" s="386"/>
      <c r="EF10" s="373" t="s">
        <v>106</v>
      </c>
      <c r="EG10" s="373" t="s">
        <v>106</v>
      </c>
      <c r="EH10" s="373" t="s">
        <v>106</v>
      </c>
      <c r="EI10" s="387"/>
      <c r="EJ10" s="373" t="s">
        <v>106</v>
      </c>
      <c r="EK10" s="388" t="str">
        <f>IF(ISBLANK(CompSalePrice6),"",IF(CompUnitOfComp6="Price per Unit",CompSalePrice6/CompUnits6,CompSalePrice6/CompBeds6))</f>
        <v/>
      </c>
      <c r="EL10" s="384"/>
      <c r="EM10" s="389"/>
      <c r="EN10" s="390"/>
      <c r="EO10" s="391"/>
      <c r="EP10" s="392"/>
      <c r="GG10"/>
    </row>
    <row r="11" spans="1:189" ht="15" customHeight="1" thickBot="1" x14ac:dyDescent="0.3">
      <c r="B11" s="84"/>
      <c r="C11" s="525"/>
      <c r="E11" s="507" t="s">
        <v>10</v>
      </c>
      <c r="F11" s="366"/>
      <c r="G11" s="82"/>
      <c r="H11" s="373" t="s">
        <v>106</v>
      </c>
      <c r="I11" s="37" t="s">
        <v>255</v>
      </c>
      <c r="J11" s="3" t="s">
        <v>306</v>
      </c>
      <c r="K11" s="379"/>
      <c r="L11" s="380"/>
      <c r="M11" s="426" t="s">
        <v>75</v>
      </c>
      <c r="N11" s="67">
        <f>+EndDate4-BegDate4</f>
        <v>0</v>
      </c>
      <c r="O11" s="67" t="s">
        <v>238</v>
      </c>
      <c r="P11" s="67" t="str">
        <f>IF(YearType4="Select","",IF(YearType4=PdTypeFY,"FY "&amp;YEAR(EndDate4),IF(YearType4=PdTypeTM,"T-"&amp;FIXED(N11/365*12,0)&amp;" ending "&amp;MONTH(EndDate4)&amp;"/"&amp;DAY(EndDate4)&amp;"/"&amp;YEAR(EndDate4),YEAR(EndDate4)&amp;" Annualized")))</f>
        <v>FY 1900</v>
      </c>
      <c r="R11" s="98" t="s">
        <v>215</v>
      </c>
      <c r="S11" s="372" t="s">
        <v>106</v>
      </c>
      <c r="T11" s="372" t="s">
        <v>106</v>
      </c>
      <c r="U11" s="130"/>
      <c r="V11" s="173" t="str">
        <f>TotBeds7</f>
        <v>-</v>
      </c>
      <c r="W11" s="372" t="s">
        <v>106</v>
      </c>
      <c r="X11" s="427"/>
      <c r="Y11" s="427"/>
      <c r="Z11" s="427"/>
      <c r="AA11" s="407" t="s">
        <v>106</v>
      </c>
      <c r="AB11" s="442"/>
      <c r="AI11" s="382" t="s">
        <v>106</v>
      </c>
      <c r="AJ11" s="448"/>
      <c r="AK11" s="372" t="s">
        <v>106</v>
      </c>
      <c r="AL11" s="372" t="s">
        <v>106</v>
      </c>
      <c r="AM11" s="372" t="s">
        <v>106</v>
      </c>
      <c r="AN11" s="449"/>
      <c r="AO11" s="449"/>
      <c r="AP11" s="449"/>
      <c r="AQ11" s="450"/>
      <c r="AS11" s="435" t="s">
        <v>106</v>
      </c>
      <c r="AT11" s="437"/>
      <c r="AU11" s="417"/>
      <c r="AV11" s="372" t="s">
        <v>106</v>
      </c>
      <c r="AW11" s="417"/>
      <c r="AX11" s="433"/>
      <c r="AY11" s="433"/>
      <c r="AZ11" s="433"/>
      <c r="BA11" s="433"/>
      <c r="BB11" s="417"/>
      <c r="BC11" s="418">
        <f t="shared" si="0"/>
        <v>0</v>
      </c>
      <c r="BD11" s="63"/>
      <c r="BF11" s="57" t="s">
        <v>408</v>
      </c>
      <c r="BG11" s="335"/>
      <c r="BH11" s="202"/>
      <c r="BI11" s="335"/>
      <c r="BJ11" s="202"/>
      <c r="BK11" s="335"/>
      <c r="BL11" s="202"/>
      <c r="BM11" s="335"/>
      <c r="BN11" s="202"/>
      <c r="BO11" s="139"/>
      <c r="BP11" s="202"/>
      <c r="BQ11" s="139"/>
      <c r="BR11" s="256"/>
      <c r="BS11" s="148"/>
      <c r="BT11" s="348"/>
      <c r="BU11" s="148"/>
      <c r="BV11" s="348"/>
      <c r="BW11" s="148"/>
      <c r="BX11" s="465"/>
      <c r="BY11" s="461"/>
      <c r="BZ11" s="216" t="s">
        <v>247</v>
      </c>
      <c r="CA11" s="150"/>
      <c r="CB11" s="150"/>
      <c r="CC11" s="150"/>
      <c r="CD11" s="150"/>
      <c r="CE11" s="150"/>
      <c r="CF11" s="473"/>
      <c r="CG11" s="477"/>
      <c r="CH11" s="164"/>
      <c r="CI11" s="482"/>
      <c r="CJ11" s="17"/>
      <c r="CK11" s="261" t="s">
        <v>52</v>
      </c>
      <c r="CL11" s="97"/>
      <c r="CM11" s="303"/>
      <c r="CN11" s="265"/>
      <c r="CO11" s="303"/>
      <c r="CP11" s="321"/>
      <c r="CQ11" s="303"/>
      <c r="CR11" s="322"/>
      <c r="CS11" s="303"/>
      <c r="CT11" s="322"/>
      <c r="CU11" s="303"/>
      <c r="CV11" s="322"/>
      <c r="CW11" s="303"/>
      <c r="CX11" s="322"/>
      <c r="CY11" s="303"/>
      <c r="CZ11" s="322"/>
      <c r="DA11" s="303"/>
      <c r="DB11" s="322"/>
      <c r="DC11" s="303"/>
      <c r="DD11" s="322"/>
      <c r="DE11" s="303"/>
      <c r="DF11" s="322"/>
      <c r="DG11" s="303"/>
      <c r="DH11" s="322"/>
      <c r="DI11" s="303"/>
      <c r="DJ11" s="322"/>
      <c r="DK11" s="303"/>
      <c r="DL11" s="322"/>
      <c r="DM11" s="303"/>
      <c r="DN11" s="322"/>
      <c r="DO11" s="309"/>
      <c r="DP11" s="157"/>
      <c r="DQ11" s="382" t="s">
        <v>106</v>
      </c>
      <c r="DR11" s="383"/>
      <c r="DS11" s="383"/>
      <c r="DT11" s="383" t="s">
        <v>106</v>
      </c>
      <c r="DU11" s="505"/>
      <c r="DV11" s="372" t="s">
        <v>197</v>
      </c>
      <c r="DW11" s="384"/>
      <c r="DX11" s="385"/>
      <c r="DY11" s="385"/>
      <c r="DZ11" s="385"/>
      <c r="EA11" s="386"/>
      <c r="EB11" s="386"/>
      <c r="EC11" s="386"/>
      <c r="ED11" s="386"/>
      <c r="EE11" s="386"/>
      <c r="EF11" s="373" t="s">
        <v>106</v>
      </c>
      <c r="EG11" s="373" t="s">
        <v>106</v>
      </c>
      <c r="EH11" s="373" t="s">
        <v>106</v>
      </c>
      <c r="EI11" s="387"/>
      <c r="EJ11" s="373" t="s">
        <v>106</v>
      </c>
      <c r="EK11" s="388" t="str">
        <f>IF(ISBLANK(CompSalePrice7),"",IF(CompUnitOfComp7="Price per Unit",CompSalePrice7/CompUnits7,CompSalePrice7/CompBeds7))</f>
        <v/>
      </c>
      <c r="EL11" s="384"/>
      <c r="EM11" s="389"/>
      <c r="EN11" s="390"/>
      <c r="EO11" s="391"/>
      <c r="EP11" s="392"/>
      <c r="GG11"/>
    </row>
    <row r="12" spans="1:189" ht="15" customHeight="1" thickBot="1" x14ac:dyDescent="0.3">
      <c r="B12" s="84"/>
      <c r="C12" s="525"/>
      <c r="E12" s="507" t="s">
        <v>14</v>
      </c>
      <c r="F12" s="367"/>
      <c r="G12" s="82"/>
      <c r="H12" s="212"/>
      <c r="I12" s="37" t="str">
        <f>+IF(AdultDayCare="yes","  What is the day care's % of gross floor area?","Not A  Required Question")</f>
        <v>Not A  Required Question</v>
      </c>
      <c r="K12" s="125"/>
      <c r="L12" s="125"/>
      <c r="M12" s="125"/>
      <c r="N12" s="64"/>
      <c r="O12" s="64"/>
      <c r="P12" s="64"/>
      <c r="R12" s="98" t="s">
        <v>216</v>
      </c>
      <c r="S12" s="372" t="s">
        <v>106</v>
      </c>
      <c r="T12" s="372" t="s">
        <v>106</v>
      </c>
      <c r="U12" s="130"/>
      <c r="V12" s="173" t="str">
        <f>TotBeds8</f>
        <v>-</v>
      </c>
      <c r="W12" s="372" t="s">
        <v>106</v>
      </c>
      <c r="X12" s="427"/>
      <c r="Y12" s="427"/>
      <c r="Z12" s="427"/>
      <c r="AA12" s="407" t="s">
        <v>106</v>
      </c>
      <c r="AB12" s="442"/>
      <c r="AI12" s="382" t="s">
        <v>106</v>
      </c>
      <c r="AJ12" s="448"/>
      <c r="AK12" s="372" t="s">
        <v>106</v>
      </c>
      <c r="AL12" s="372" t="s">
        <v>106</v>
      </c>
      <c r="AM12" s="372" t="s">
        <v>106</v>
      </c>
      <c r="AN12" s="449"/>
      <c r="AO12" s="449"/>
      <c r="AP12" s="449"/>
      <c r="AQ12" s="450"/>
      <c r="AS12" s="435" t="s">
        <v>106</v>
      </c>
      <c r="AT12" s="437"/>
      <c r="AU12" s="417"/>
      <c r="AV12" s="372" t="s">
        <v>106</v>
      </c>
      <c r="AW12" s="417"/>
      <c r="AX12" s="433"/>
      <c r="AY12" s="433"/>
      <c r="AZ12" s="433"/>
      <c r="BA12" s="433"/>
      <c r="BB12" s="417"/>
      <c r="BC12" s="418">
        <f t="shared" si="0"/>
        <v>0</v>
      </c>
      <c r="BD12" s="63"/>
      <c r="BF12" s="57" t="s">
        <v>406</v>
      </c>
      <c r="BG12" s="335"/>
      <c r="BH12" s="202"/>
      <c r="BI12" s="335"/>
      <c r="BJ12" s="202"/>
      <c r="BK12" s="335"/>
      <c r="BL12" s="202"/>
      <c r="BM12" s="335"/>
      <c r="BN12" s="202"/>
      <c r="BO12" s="139"/>
      <c r="BP12" s="202"/>
      <c r="BQ12" s="139"/>
      <c r="BR12" s="256"/>
      <c r="BS12" s="148"/>
      <c r="BT12" s="348"/>
      <c r="BU12" s="148"/>
      <c r="BV12" s="348"/>
      <c r="BW12" s="148"/>
      <c r="BX12" s="465"/>
      <c r="BY12" s="461"/>
      <c r="BZ12" s="216" t="s">
        <v>248</v>
      </c>
      <c r="CA12" s="150"/>
      <c r="CB12" s="150"/>
      <c r="CC12" s="150"/>
      <c r="CD12" s="150"/>
      <c r="CE12" s="150"/>
      <c r="CF12" s="473"/>
      <c r="CG12" s="477"/>
      <c r="CH12" s="164"/>
      <c r="CI12" s="482"/>
      <c r="CJ12" s="17"/>
      <c r="CK12" s="261" t="s">
        <v>53</v>
      </c>
      <c r="CL12" s="97"/>
      <c r="CM12" s="303"/>
      <c r="CN12" s="265"/>
      <c r="CO12" s="303"/>
      <c r="CP12" s="321"/>
      <c r="CQ12" s="303"/>
      <c r="CR12" s="322"/>
      <c r="CS12" s="303"/>
      <c r="CT12" s="322"/>
      <c r="CU12" s="303"/>
      <c r="CV12" s="322"/>
      <c r="CW12" s="303"/>
      <c r="CX12" s="322"/>
      <c r="CY12" s="303"/>
      <c r="CZ12" s="322"/>
      <c r="DA12" s="303"/>
      <c r="DB12" s="322"/>
      <c r="DC12" s="303"/>
      <c r="DD12" s="322"/>
      <c r="DE12" s="303"/>
      <c r="DF12" s="322"/>
      <c r="DG12" s="303"/>
      <c r="DH12" s="322"/>
      <c r="DI12" s="303"/>
      <c r="DJ12" s="322"/>
      <c r="DK12" s="303"/>
      <c r="DL12" s="322"/>
      <c r="DM12" s="303"/>
      <c r="DN12" s="322"/>
      <c r="DO12" s="309"/>
      <c r="DP12" s="157"/>
      <c r="DQ12" s="382" t="s">
        <v>106</v>
      </c>
      <c r="DR12" s="383"/>
      <c r="DS12" s="383"/>
      <c r="DT12" s="383" t="s">
        <v>106</v>
      </c>
      <c r="DU12" s="505"/>
      <c r="DV12" s="372" t="s">
        <v>197</v>
      </c>
      <c r="DW12" s="384"/>
      <c r="DX12" s="385"/>
      <c r="DY12" s="385"/>
      <c r="DZ12" s="385"/>
      <c r="EA12" s="386"/>
      <c r="EB12" s="386"/>
      <c r="EC12" s="386"/>
      <c r="ED12" s="386"/>
      <c r="EE12" s="386"/>
      <c r="EF12" s="373" t="s">
        <v>106</v>
      </c>
      <c r="EG12" s="373" t="s">
        <v>106</v>
      </c>
      <c r="EH12" s="373" t="s">
        <v>106</v>
      </c>
      <c r="EI12" s="387"/>
      <c r="EJ12" s="373" t="s">
        <v>106</v>
      </c>
      <c r="EK12" s="388" t="str">
        <f>IF(ISBLANK(CompSalePrice8),"",IF(CompUnitOfComp8="Price per Unit",CompSalePrice8/CompUnits8,CompSalePrice8/CompBeds8))</f>
        <v/>
      </c>
      <c r="EL12" s="384"/>
      <c r="EM12" s="389"/>
      <c r="EN12" s="390"/>
      <c r="EO12" s="391"/>
      <c r="EP12" s="392"/>
      <c r="GG12"/>
    </row>
    <row r="13" spans="1:189" ht="15" customHeight="1" thickBot="1" x14ac:dyDescent="0.3">
      <c r="B13" s="84"/>
      <c r="C13" s="105"/>
      <c r="E13" s="507" t="s">
        <v>299</v>
      </c>
      <c r="F13" s="368"/>
      <c r="G13" s="82"/>
      <c r="H13" s="212"/>
      <c r="I13" s="37" t="str">
        <f>+IF(AdultDayCare="yes","  What is the day care's % of gross income?","Not A  Required Question")</f>
        <v>Not A  Required Question</v>
      </c>
      <c r="K13" s="374"/>
      <c r="L13" s="551" t="s">
        <v>372</v>
      </c>
      <c r="M13" s="551"/>
      <c r="O13" s="64"/>
      <c r="P13" s="64"/>
      <c r="R13" s="98" t="s">
        <v>217</v>
      </c>
      <c r="S13" s="372" t="s">
        <v>106</v>
      </c>
      <c r="T13" s="372" t="s">
        <v>106</v>
      </c>
      <c r="U13" s="130"/>
      <c r="V13" s="173" t="str">
        <f>TotBeds9</f>
        <v>-</v>
      </c>
      <c r="W13" s="372" t="s">
        <v>106</v>
      </c>
      <c r="X13" s="427"/>
      <c r="Y13" s="427"/>
      <c r="Z13" s="427"/>
      <c r="AA13" s="407" t="s">
        <v>106</v>
      </c>
      <c r="AB13" s="442"/>
      <c r="AI13" s="382" t="s">
        <v>106</v>
      </c>
      <c r="AJ13" s="448"/>
      <c r="AK13" s="372" t="s">
        <v>106</v>
      </c>
      <c r="AL13" s="372" t="s">
        <v>106</v>
      </c>
      <c r="AM13" s="372" t="s">
        <v>106</v>
      </c>
      <c r="AN13" s="449"/>
      <c r="AO13" s="449"/>
      <c r="AP13" s="449"/>
      <c r="AQ13" s="450"/>
      <c r="AS13" s="435" t="s">
        <v>106</v>
      </c>
      <c r="AT13" s="437"/>
      <c r="AU13" s="417"/>
      <c r="AV13" s="372" t="s">
        <v>106</v>
      </c>
      <c r="AW13" s="417"/>
      <c r="AX13" s="433"/>
      <c r="AY13" s="433"/>
      <c r="AZ13" s="433"/>
      <c r="BA13" s="433"/>
      <c r="BB13" s="417"/>
      <c r="BC13" s="418">
        <f t="shared" si="0"/>
        <v>0</v>
      </c>
      <c r="BD13" s="63"/>
      <c r="BF13" s="57" t="s">
        <v>407</v>
      </c>
      <c r="BG13" s="335"/>
      <c r="BH13" s="202"/>
      <c r="BI13" s="335"/>
      <c r="BJ13" s="202"/>
      <c r="BK13" s="335"/>
      <c r="BL13" s="202"/>
      <c r="BM13" s="335"/>
      <c r="BN13" s="202"/>
      <c r="BO13" s="139"/>
      <c r="BP13" s="202"/>
      <c r="BQ13" s="139"/>
      <c r="BR13" s="256"/>
      <c r="BS13" s="148"/>
      <c r="BT13" s="348"/>
      <c r="BU13" s="148"/>
      <c r="BV13" s="348"/>
      <c r="BW13" s="148"/>
      <c r="BX13" s="465"/>
      <c r="BY13" s="461"/>
      <c r="BZ13" s="216" t="s">
        <v>249</v>
      </c>
      <c r="CA13" s="150"/>
      <c r="CB13" s="150"/>
      <c r="CC13" s="150"/>
      <c r="CD13" s="150"/>
      <c r="CE13" s="150"/>
      <c r="CF13" s="473"/>
      <c r="CG13" s="477"/>
      <c r="CH13" s="164"/>
      <c r="CI13" s="482"/>
      <c r="CJ13" s="17"/>
      <c r="CK13" s="272" t="s">
        <v>54</v>
      </c>
      <c r="CL13" s="97"/>
      <c r="CM13" s="319"/>
      <c r="CN13" s="265"/>
      <c r="CO13" s="319"/>
      <c r="CP13" s="321"/>
      <c r="CQ13" s="319"/>
      <c r="CR13" s="322"/>
      <c r="CS13" s="319"/>
      <c r="CT13" s="322"/>
      <c r="CU13" s="319"/>
      <c r="CV13" s="322"/>
      <c r="CW13" s="319"/>
      <c r="CX13" s="322"/>
      <c r="CY13" s="319"/>
      <c r="CZ13" s="322"/>
      <c r="DA13" s="319"/>
      <c r="DB13" s="322"/>
      <c r="DC13" s="319"/>
      <c r="DD13" s="322"/>
      <c r="DE13" s="319"/>
      <c r="DF13" s="322"/>
      <c r="DG13" s="319"/>
      <c r="DH13" s="322"/>
      <c r="DI13" s="319"/>
      <c r="DJ13" s="322"/>
      <c r="DK13" s="319"/>
      <c r="DL13" s="322"/>
      <c r="DM13" s="319"/>
      <c r="DN13" s="322"/>
      <c r="DO13" s="323"/>
      <c r="DP13" s="157"/>
      <c r="DQ13" s="382" t="s">
        <v>106</v>
      </c>
      <c r="DR13" s="383"/>
      <c r="DS13" s="383"/>
      <c r="DT13" s="383" t="s">
        <v>106</v>
      </c>
      <c r="DU13" s="505"/>
      <c r="DV13" s="372" t="s">
        <v>197</v>
      </c>
      <c r="DW13" s="384"/>
      <c r="DX13" s="385"/>
      <c r="DY13" s="385"/>
      <c r="DZ13" s="385"/>
      <c r="EA13" s="386"/>
      <c r="EB13" s="386"/>
      <c r="EC13" s="386"/>
      <c r="ED13" s="386"/>
      <c r="EE13" s="386"/>
      <c r="EF13" s="373" t="s">
        <v>106</v>
      </c>
      <c r="EG13" s="373" t="s">
        <v>106</v>
      </c>
      <c r="EH13" s="373" t="s">
        <v>106</v>
      </c>
      <c r="EI13" s="387"/>
      <c r="EJ13" s="373" t="s">
        <v>106</v>
      </c>
      <c r="EK13" s="388" t="str">
        <f>IF(ISBLANK(CompSalePrice9),"",IF(CompUnitOfComp9="Price per Unit",CompSalePrice9/CompUnits9,CompSalePrice9/CompBeds9))</f>
        <v/>
      </c>
      <c r="EL13" s="384"/>
      <c r="EM13" s="389"/>
      <c r="EN13" s="390"/>
      <c r="EO13" s="391"/>
      <c r="EP13" s="392"/>
      <c r="GG13"/>
    </row>
    <row r="14" spans="1:189" ht="16.5" customHeight="1" x14ac:dyDescent="0.25">
      <c r="B14" s="4"/>
      <c r="C14" s="537" t="s">
        <v>415</v>
      </c>
      <c r="E14" s="82"/>
      <c r="F14" s="423"/>
      <c r="H14" s="373" t="s">
        <v>106</v>
      </c>
      <c r="I14" s="37" t="s">
        <v>341</v>
      </c>
      <c r="J14" s="19"/>
      <c r="K14" s="80"/>
      <c r="L14" s="551"/>
      <c r="M14" s="551"/>
      <c r="R14" s="98" t="s">
        <v>218</v>
      </c>
      <c r="S14" s="372" t="s">
        <v>106</v>
      </c>
      <c r="T14" s="372" t="s">
        <v>106</v>
      </c>
      <c r="U14" s="130"/>
      <c r="V14" s="173" t="str">
        <f>TotBeds10</f>
        <v>-</v>
      </c>
      <c r="W14" s="372" t="s">
        <v>106</v>
      </c>
      <c r="X14" s="427"/>
      <c r="Y14" s="427"/>
      <c r="Z14" s="427"/>
      <c r="AA14" s="407" t="s">
        <v>106</v>
      </c>
      <c r="AB14" s="442"/>
      <c r="AI14" s="382" t="s">
        <v>106</v>
      </c>
      <c r="AJ14" s="448"/>
      <c r="AK14" s="372" t="s">
        <v>106</v>
      </c>
      <c r="AL14" s="372" t="s">
        <v>106</v>
      </c>
      <c r="AM14" s="372" t="s">
        <v>106</v>
      </c>
      <c r="AN14" s="449"/>
      <c r="AO14" s="449"/>
      <c r="AP14" s="449"/>
      <c r="AQ14" s="450"/>
      <c r="AS14" s="435" t="s">
        <v>106</v>
      </c>
      <c r="AT14" s="437"/>
      <c r="AU14" s="417"/>
      <c r="AV14" s="372" t="s">
        <v>106</v>
      </c>
      <c r="AW14" s="417"/>
      <c r="AX14" s="433"/>
      <c r="AY14" s="433"/>
      <c r="AZ14" s="433"/>
      <c r="BA14" s="433"/>
      <c r="BB14" s="417"/>
      <c r="BC14" s="418">
        <f t="shared" si="0"/>
        <v>0</v>
      </c>
      <c r="BD14" s="63"/>
      <c r="BF14" s="57" t="s">
        <v>20</v>
      </c>
      <c r="BG14" s="335"/>
      <c r="BH14" s="202"/>
      <c r="BI14" s="335"/>
      <c r="BJ14" s="202"/>
      <c r="BK14" s="335"/>
      <c r="BL14" s="202"/>
      <c r="BM14" s="335"/>
      <c r="BN14" s="202"/>
      <c r="BO14" s="139"/>
      <c r="BP14" s="202"/>
      <c r="BQ14" s="139"/>
      <c r="BR14" s="256"/>
      <c r="BS14" s="148"/>
      <c r="BT14" s="348"/>
      <c r="BU14" s="148"/>
      <c r="BV14" s="348"/>
      <c r="BW14" s="148"/>
      <c r="BX14" s="465"/>
      <c r="BY14" s="461"/>
      <c r="BZ14" s="216" t="s">
        <v>250</v>
      </c>
      <c r="CA14" s="150"/>
      <c r="CB14" s="150"/>
      <c r="CC14" s="150"/>
      <c r="CD14" s="150"/>
      <c r="CE14" s="150"/>
      <c r="CF14" s="473"/>
      <c r="CG14" s="477"/>
      <c r="CH14" s="164"/>
      <c r="CI14" s="482"/>
      <c r="CJ14" s="17"/>
      <c r="CK14" s="261" t="s">
        <v>40</v>
      </c>
      <c r="CL14" s="97"/>
      <c r="CM14" s="273">
        <f>SUM(CM10:CM13)</f>
        <v>0</v>
      </c>
      <c r="CN14" s="265"/>
      <c r="CO14" s="273">
        <f>SUM(CO10:CO13)</f>
        <v>0</v>
      </c>
      <c r="CP14" s="265"/>
      <c r="CQ14" s="273">
        <f>SUM(CQ10:CQ13)</f>
        <v>0</v>
      </c>
      <c r="CR14" s="270"/>
      <c r="CS14" s="273">
        <f>SUM(CS10:CS13)</f>
        <v>0</v>
      </c>
      <c r="CT14" s="270"/>
      <c r="CU14" s="273">
        <f>SUM(CU10:CU13)</f>
        <v>0</v>
      </c>
      <c r="CV14" s="270"/>
      <c r="CW14" s="273">
        <f>SUM(CW10:CW13)</f>
        <v>0</v>
      </c>
      <c r="CX14" s="270"/>
      <c r="CY14" s="273">
        <f>SUM(CY10:CY13)</f>
        <v>0</v>
      </c>
      <c r="CZ14" s="270"/>
      <c r="DA14" s="273">
        <f>SUM(DA10:DA13)</f>
        <v>0</v>
      </c>
      <c r="DB14" s="270"/>
      <c r="DC14" s="273">
        <f>SUM(DC10:DC13)</f>
        <v>0</v>
      </c>
      <c r="DD14" s="270"/>
      <c r="DE14" s="273">
        <f>SUM(DE10:DE13)</f>
        <v>0</v>
      </c>
      <c r="DF14" s="270"/>
      <c r="DG14" s="273">
        <f>SUM(DG10:DG13)</f>
        <v>0</v>
      </c>
      <c r="DH14" s="270"/>
      <c r="DI14" s="273">
        <f>SUM(DI10:DI13)</f>
        <v>0</v>
      </c>
      <c r="DJ14" s="270"/>
      <c r="DK14" s="273">
        <f>SUM(DK10:DK13)</f>
        <v>0</v>
      </c>
      <c r="DL14" s="270"/>
      <c r="DM14" s="273">
        <f>SUM(DM10:DM13)</f>
        <v>0</v>
      </c>
      <c r="DN14" s="270"/>
      <c r="DO14" s="274">
        <f>SUM(DO10:DO13)</f>
        <v>0</v>
      </c>
      <c r="DP14" s="157"/>
      <c r="DQ14" s="382" t="s">
        <v>106</v>
      </c>
      <c r="DR14" s="383"/>
      <c r="DS14" s="383"/>
      <c r="DT14" s="383" t="s">
        <v>106</v>
      </c>
      <c r="DU14" s="505"/>
      <c r="DV14" s="372" t="s">
        <v>197</v>
      </c>
      <c r="DW14" s="384"/>
      <c r="DX14" s="385"/>
      <c r="DY14" s="385"/>
      <c r="DZ14" s="385"/>
      <c r="EA14" s="386"/>
      <c r="EB14" s="386"/>
      <c r="EC14" s="386"/>
      <c r="ED14" s="386"/>
      <c r="EE14" s="386"/>
      <c r="EF14" s="373" t="s">
        <v>106</v>
      </c>
      <c r="EG14" s="373" t="s">
        <v>106</v>
      </c>
      <c r="EH14" s="373" t="s">
        <v>106</v>
      </c>
      <c r="EI14" s="387"/>
      <c r="EJ14" s="373" t="s">
        <v>106</v>
      </c>
      <c r="EK14" s="388" t="str">
        <f>IF(ISBLANK(CompSalePrice10),"",IF(CompUnitOfComp10="Price per Unit",CompSalePrice10/CompUnits10,CompSalePrice10/CompBeds10))</f>
        <v/>
      </c>
      <c r="EL14" s="384"/>
      <c r="EM14" s="389"/>
      <c r="EN14" s="390"/>
      <c r="EO14" s="391"/>
      <c r="EP14" s="392"/>
      <c r="GG14"/>
    </row>
    <row r="15" spans="1:189" ht="15" customHeight="1" x14ac:dyDescent="0.25">
      <c r="B15" s="4"/>
      <c r="C15" s="537"/>
      <c r="E15" s="82" t="s">
        <v>7</v>
      </c>
      <c r="F15" s="363"/>
      <c r="G15" s="82"/>
      <c r="H15" s="373" t="s">
        <v>106</v>
      </c>
      <c r="I15" s="37" t="s">
        <v>228</v>
      </c>
      <c r="J15" s="320"/>
      <c r="K15" s="320"/>
      <c r="L15" s="552"/>
      <c r="M15" s="552"/>
      <c r="N15" s="320"/>
      <c r="O15" s="320"/>
      <c r="P15" s="320"/>
      <c r="R15" s="98" t="s">
        <v>219</v>
      </c>
      <c r="S15" s="372" t="s">
        <v>106</v>
      </c>
      <c r="T15" s="372" t="s">
        <v>106</v>
      </c>
      <c r="U15" s="130"/>
      <c r="V15" s="173" t="str">
        <f>TotBeds11</f>
        <v>-</v>
      </c>
      <c r="W15" s="372" t="s">
        <v>106</v>
      </c>
      <c r="X15" s="427"/>
      <c r="Y15" s="427"/>
      <c r="Z15" s="427"/>
      <c r="AA15" s="407" t="s">
        <v>106</v>
      </c>
      <c r="AB15" s="442"/>
      <c r="AI15" s="382" t="s">
        <v>106</v>
      </c>
      <c r="AJ15" s="448"/>
      <c r="AK15" s="372" t="s">
        <v>106</v>
      </c>
      <c r="AL15" s="372" t="s">
        <v>106</v>
      </c>
      <c r="AM15" s="372" t="s">
        <v>106</v>
      </c>
      <c r="AN15" s="449"/>
      <c r="AO15" s="449"/>
      <c r="AP15" s="449"/>
      <c r="AQ15" s="450"/>
      <c r="AS15" s="435" t="s">
        <v>106</v>
      </c>
      <c r="AT15" s="437"/>
      <c r="AU15" s="417"/>
      <c r="AV15" s="372" t="s">
        <v>106</v>
      </c>
      <c r="AW15" s="417"/>
      <c r="AX15" s="433"/>
      <c r="AY15" s="433"/>
      <c r="AZ15" s="433"/>
      <c r="BA15" s="433"/>
      <c r="BB15" s="417"/>
      <c r="BC15" s="418">
        <f t="shared" si="0"/>
        <v>0</v>
      </c>
      <c r="BD15" s="63"/>
      <c r="BE15" s="16"/>
      <c r="BF15" s="57" t="s">
        <v>21</v>
      </c>
      <c r="BG15" s="335"/>
      <c r="BH15" s="202"/>
      <c r="BI15" s="335"/>
      <c r="BJ15" s="202"/>
      <c r="BK15" s="335"/>
      <c r="BL15" s="202"/>
      <c r="BM15" s="335"/>
      <c r="BN15" s="202"/>
      <c r="BO15" s="139"/>
      <c r="BP15" s="202"/>
      <c r="BQ15" s="139"/>
      <c r="BR15" s="256"/>
      <c r="BS15" s="148"/>
      <c r="BT15" s="348"/>
      <c r="BU15" s="148"/>
      <c r="BV15" s="348"/>
      <c r="BW15" s="148"/>
      <c r="BX15" s="465"/>
      <c r="BY15" s="461"/>
      <c r="BZ15" s="216" t="s">
        <v>251</v>
      </c>
      <c r="CA15" s="150"/>
      <c r="CB15" s="150"/>
      <c r="CC15" s="150"/>
      <c r="CD15" s="150"/>
      <c r="CE15" s="150"/>
      <c r="CF15" s="473"/>
      <c r="CG15" s="477"/>
      <c r="CH15" s="164"/>
      <c r="CI15" s="482"/>
      <c r="CJ15" s="17"/>
      <c r="CK15" s="261" t="s">
        <v>179</v>
      </c>
      <c r="CL15" s="97"/>
      <c r="CM15" s="269"/>
      <c r="CN15" s="265"/>
      <c r="CO15" s="269"/>
      <c r="CP15" s="265"/>
      <c r="CQ15" s="269"/>
      <c r="CR15" s="270"/>
      <c r="CS15" s="269"/>
      <c r="CT15" s="270"/>
      <c r="CU15" s="269"/>
      <c r="CV15" s="270"/>
      <c r="CW15" s="269"/>
      <c r="CX15" s="270"/>
      <c r="CY15" s="269"/>
      <c r="CZ15" s="270"/>
      <c r="DA15" s="269"/>
      <c r="DB15" s="270"/>
      <c r="DC15" s="269"/>
      <c r="DD15" s="270"/>
      <c r="DE15" s="269"/>
      <c r="DF15" s="270"/>
      <c r="DG15" s="269"/>
      <c r="DH15" s="270"/>
      <c r="DI15" s="269"/>
      <c r="DJ15" s="270"/>
      <c r="DK15" s="269"/>
      <c r="DL15" s="270"/>
      <c r="DM15" s="269"/>
      <c r="DN15" s="270"/>
      <c r="DO15" s="271"/>
      <c r="DQ15" s="382" t="s">
        <v>106</v>
      </c>
      <c r="DR15" s="383"/>
      <c r="DS15" s="383"/>
      <c r="DT15" s="383" t="s">
        <v>106</v>
      </c>
      <c r="DU15" s="505"/>
      <c r="DV15" s="372" t="s">
        <v>197</v>
      </c>
      <c r="DW15" s="384"/>
      <c r="DX15" s="385"/>
      <c r="DY15" s="385"/>
      <c r="DZ15" s="385"/>
      <c r="EA15" s="386"/>
      <c r="EB15" s="386"/>
      <c r="EC15" s="386"/>
      <c r="ED15" s="386"/>
      <c r="EE15" s="386"/>
      <c r="EF15" s="373" t="s">
        <v>106</v>
      </c>
      <c r="EG15" s="373" t="s">
        <v>106</v>
      </c>
      <c r="EH15" s="373" t="s">
        <v>106</v>
      </c>
      <c r="EI15" s="387"/>
      <c r="EJ15" s="373" t="s">
        <v>106</v>
      </c>
      <c r="EK15" s="388" t="str">
        <f>IF(ISBLANK(CompSalePrice11),"",IF(CompUnitOfComp11="Price per Unit",CompSalePrice11/CompUnits11,CompSalePrice11/CompBeds11))</f>
        <v/>
      </c>
      <c r="EL15" s="384"/>
      <c r="EM15" s="389"/>
      <c r="EN15" s="390"/>
      <c r="EO15" s="391"/>
      <c r="EP15" s="392"/>
      <c r="GG15"/>
    </row>
    <row r="16" spans="1:189" ht="15" customHeight="1" thickBot="1" x14ac:dyDescent="0.3">
      <c r="B16" s="4"/>
      <c r="C16" s="537"/>
      <c r="E16" s="82" t="s">
        <v>13</v>
      </c>
      <c r="F16" s="363"/>
      <c r="G16" s="82"/>
      <c r="H16" s="372" t="s">
        <v>106</v>
      </c>
      <c r="I16" s="36" t="str">
        <f>+IF(ProjSold="Yes","  Were any of the past sales arms length transactions?","  Not A  Required Question")</f>
        <v xml:space="preserve">  Not A  Required Question</v>
      </c>
      <c r="J16" s="320"/>
      <c r="K16" s="320"/>
      <c r="L16" s="320"/>
      <c r="M16" s="320"/>
      <c r="N16" s="320"/>
      <c r="O16" s="320"/>
      <c r="P16" s="320"/>
      <c r="R16" s="179" t="s">
        <v>220</v>
      </c>
      <c r="S16" s="381" t="s">
        <v>106</v>
      </c>
      <c r="T16" s="381" t="s">
        <v>106</v>
      </c>
      <c r="U16" s="443"/>
      <c r="V16" s="444" t="str">
        <f>TotBeds12</f>
        <v>-</v>
      </c>
      <c r="W16" s="381" t="s">
        <v>106</v>
      </c>
      <c r="X16" s="445"/>
      <c r="Y16" s="445"/>
      <c r="Z16" s="445"/>
      <c r="AA16" s="446" t="s">
        <v>106</v>
      </c>
      <c r="AB16" s="447"/>
      <c r="AI16" s="382" t="s">
        <v>106</v>
      </c>
      <c r="AJ16" s="448"/>
      <c r="AK16" s="372" t="s">
        <v>106</v>
      </c>
      <c r="AL16" s="372" t="s">
        <v>106</v>
      </c>
      <c r="AM16" s="372" t="s">
        <v>106</v>
      </c>
      <c r="AN16" s="449"/>
      <c r="AO16" s="449"/>
      <c r="AP16" s="449"/>
      <c r="AQ16" s="450"/>
      <c r="AS16" s="435" t="s">
        <v>106</v>
      </c>
      <c r="AT16" s="437"/>
      <c r="AU16" s="417"/>
      <c r="AV16" s="372" t="s">
        <v>106</v>
      </c>
      <c r="AW16" s="417"/>
      <c r="AX16" s="433"/>
      <c r="AY16" s="433"/>
      <c r="AZ16" s="433"/>
      <c r="BA16" s="433"/>
      <c r="BB16" s="417"/>
      <c r="BC16" s="418">
        <f t="shared" si="0"/>
        <v>0</v>
      </c>
      <c r="BD16" s="63"/>
      <c r="BF16" s="57" t="s">
        <v>268</v>
      </c>
      <c r="BG16" s="335"/>
      <c r="BH16" s="202"/>
      <c r="BI16" s="335"/>
      <c r="BJ16" s="202"/>
      <c r="BK16" s="335"/>
      <c r="BL16" s="202"/>
      <c r="BM16" s="335"/>
      <c r="BN16" s="202"/>
      <c r="BO16" s="139"/>
      <c r="BP16" s="202"/>
      <c r="BQ16" s="139"/>
      <c r="BR16" s="256"/>
      <c r="BS16" s="148"/>
      <c r="BT16" s="348"/>
      <c r="BU16" s="148"/>
      <c r="BV16" s="348"/>
      <c r="BW16" s="148"/>
      <c r="BX16" s="465"/>
      <c r="BY16" s="461"/>
      <c r="BZ16" s="216" t="s">
        <v>252</v>
      </c>
      <c r="CA16" s="150"/>
      <c r="CB16" s="150"/>
      <c r="CC16" s="150"/>
      <c r="CD16" s="150"/>
      <c r="CE16" s="150"/>
      <c r="CF16" s="473"/>
      <c r="CG16" s="477"/>
      <c r="CH16" s="164"/>
      <c r="CI16" s="482"/>
      <c r="CJ16" s="17"/>
      <c r="CK16" s="261" t="s">
        <v>393</v>
      </c>
      <c r="CL16" s="53"/>
      <c r="CM16" s="267"/>
      <c r="CN16" s="53"/>
      <c r="CO16" s="267"/>
      <c r="CP16" s="53"/>
      <c r="CQ16" s="267"/>
      <c r="CR16" s="168"/>
      <c r="CS16" s="267"/>
      <c r="CT16" s="168"/>
      <c r="CU16" s="267"/>
      <c r="CV16" s="168"/>
      <c r="CW16" s="267"/>
      <c r="CX16" s="168"/>
      <c r="CY16" s="267"/>
      <c r="CZ16" s="168"/>
      <c r="DA16" s="267"/>
      <c r="DB16" s="168"/>
      <c r="DC16" s="267"/>
      <c r="DD16" s="168"/>
      <c r="DE16" s="267"/>
      <c r="DF16" s="168"/>
      <c r="DG16" s="267"/>
      <c r="DH16" s="168"/>
      <c r="DI16" s="267"/>
      <c r="DJ16" s="168"/>
      <c r="DK16" s="267"/>
      <c r="DL16" s="168"/>
      <c r="DM16" s="267"/>
      <c r="DN16" s="168"/>
      <c r="DO16" s="268"/>
      <c r="DP16" s="158"/>
      <c r="DQ16" s="382" t="s">
        <v>106</v>
      </c>
      <c r="DR16" s="383"/>
      <c r="DS16" s="383"/>
      <c r="DT16" s="383" t="s">
        <v>106</v>
      </c>
      <c r="DU16" s="505"/>
      <c r="DV16" s="372" t="s">
        <v>197</v>
      </c>
      <c r="DW16" s="384"/>
      <c r="DX16" s="385"/>
      <c r="DY16" s="385"/>
      <c r="DZ16" s="385"/>
      <c r="EA16" s="386"/>
      <c r="EB16" s="386"/>
      <c r="EC16" s="386"/>
      <c r="ED16" s="386"/>
      <c r="EE16" s="386"/>
      <c r="EF16" s="373" t="s">
        <v>106</v>
      </c>
      <c r="EG16" s="373" t="s">
        <v>106</v>
      </c>
      <c r="EH16" s="373" t="s">
        <v>106</v>
      </c>
      <c r="EI16" s="387"/>
      <c r="EJ16" s="373" t="s">
        <v>106</v>
      </c>
      <c r="EK16" s="388" t="str">
        <f>IF(ISBLANK(CompSalePrice12),"",IF(CompUnitOfComp12="Price per Unit",CompSalePrice12/CompUnits12,CompSalePrice12/CompBeds12))</f>
        <v/>
      </c>
      <c r="EL16" s="384"/>
      <c r="EM16" s="389"/>
      <c r="EN16" s="390"/>
      <c r="EO16" s="391"/>
      <c r="EP16" s="392"/>
      <c r="GG16"/>
    </row>
    <row r="17" spans="2:189" ht="15" customHeight="1" thickBot="1" x14ac:dyDescent="0.3">
      <c r="B17" s="4"/>
      <c r="C17" s="112"/>
      <c r="E17" s="82" t="s">
        <v>8</v>
      </c>
      <c r="F17" s="369"/>
      <c r="G17" s="82"/>
      <c r="H17" s="167"/>
      <c r="I17" s="36" t="str">
        <f>+IF(ProjSold="yes","  What was the Date Sold?","  Not A  Required Question")</f>
        <v xml:space="preserve">  Not A  Required Question</v>
      </c>
      <c r="J17" s="320"/>
      <c r="K17" s="320"/>
      <c r="L17" s="320"/>
      <c r="M17" s="320"/>
      <c r="N17" s="320"/>
      <c r="O17" s="320"/>
      <c r="P17" s="320"/>
      <c r="R17" s="206" t="s">
        <v>40</v>
      </c>
      <c r="S17" s="357"/>
      <c r="T17" s="207"/>
      <c r="U17" s="208"/>
      <c r="V17" s="209">
        <f>SUM(V5:V16)</f>
        <v>0</v>
      </c>
      <c r="W17" s="208"/>
      <c r="X17" s="208"/>
      <c r="Y17" s="208"/>
      <c r="Z17" s="208"/>
      <c r="AA17" s="408"/>
      <c r="AB17" s="208"/>
      <c r="AI17" s="382" t="s">
        <v>106</v>
      </c>
      <c r="AJ17" s="448"/>
      <c r="AK17" s="372" t="s">
        <v>106</v>
      </c>
      <c r="AL17" s="372" t="s">
        <v>106</v>
      </c>
      <c r="AM17" s="372" t="s">
        <v>106</v>
      </c>
      <c r="AN17" s="449"/>
      <c r="AO17" s="449"/>
      <c r="AP17" s="449"/>
      <c r="AQ17" s="450"/>
      <c r="AS17" s="435" t="s">
        <v>106</v>
      </c>
      <c r="AT17" s="437"/>
      <c r="AU17" s="417"/>
      <c r="AV17" s="372" t="s">
        <v>106</v>
      </c>
      <c r="AW17" s="417"/>
      <c r="AX17" s="433"/>
      <c r="AY17" s="433"/>
      <c r="AZ17" s="433"/>
      <c r="BA17" s="433"/>
      <c r="BB17" s="417"/>
      <c r="BC17" s="418">
        <f t="shared" si="0"/>
        <v>0</v>
      </c>
      <c r="BD17" s="63"/>
      <c r="BF17" s="57" t="s">
        <v>22</v>
      </c>
      <c r="BG17" s="335"/>
      <c r="BH17" s="202"/>
      <c r="BI17" s="335"/>
      <c r="BJ17" s="202"/>
      <c r="BK17" s="335"/>
      <c r="BL17" s="202"/>
      <c r="BM17" s="335"/>
      <c r="BN17" s="202"/>
      <c r="BO17" s="139"/>
      <c r="BP17" s="202"/>
      <c r="BQ17" s="139"/>
      <c r="BR17" s="256"/>
      <c r="BS17" s="148"/>
      <c r="BT17" s="348"/>
      <c r="BU17" s="148"/>
      <c r="BV17" s="348"/>
      <c r="BW17" s="148"/>
      <c r="BX17" s="465"/>
      <c r="BY17" s="461"/>
      <c r="BZ17" s="216" t="s">
        <v>361</v>
      </c>
      <c r="CA17" s="150"/>
      <c r="CB17" s="150"/>
      <c r="CC17" s="150"/>
      <c r="CD17" s="150"/>
      <c r="CE17" s="150"/>
      <c r="CF17" s="473"/>
      <c r="CG17" s="477"/>
      <c r="CH17" s="164"/>
      <c r="CI17" s="482"/>
      <c r="CJ17" s="17"/>
      <c r="CK17" s="261" t="s">
        <v>56</v>
      </c>
      <c r="CL17" s="97"/>
      <c r="CM17" s="267"/>
      <c r="CN17" s="265"/>
      <c r="CO17" s="267"/>
      <c r="CP17" s="265"/>
      <c r="CQ17" s="267"/>
      <c r="CR17" s="168"/>
      <c r="CS17" s="267"/>
      <c r="CT17" s="168"/>
      <c r="CU17" s="267"/>
      <c r="CV17" s="168"/>
      <c r="CW17" s="267"/>
      <c r="CX17" s="168"/>
      <c r="CY17" s="267"/>
      <c r="CZ17" s="168"/>
      <c r="DA17" s="267"/>
      <c r="DB17" s="168"/>
      <c r="DC17" s="267"/>
      <c r="DD17" s="168"/>
      <c r="DE17" s="267"/>
      <c r="DF17" s="168"/>
      <c r="DG17" s="267"/>
      <c r="DH17" s="168"/>
      <c r="DI17" s="267"/>
      <c r="DJ17" s="168"/>
      <c r="DK17" s="267"/>
      <c r="DL17" s="168"/>
      <c r="DM17" s="267"/>
      <c r="DN17" s="168"/>
      <c r="DO17" s="268"/>
      <c r="DP17" s="158"/>
      <c r="DQ17" s="382" t="s">
        <v>106</v>
      </c>
      <c r="DR17" s="383"/>
      <c r="DS17" s="383"/>
      <c r="DT17" s="383" t="s">
        <v>106</v>
      </c>
      <c r="DU17" s="505"/>
      <c r="DV17" s="372" t="s">
        <v>197</v>
      </c>
      <c r="DW17" s="384"/>
      <c r="DX17" s="385"/>
      <c r="DY17" s="385"/>
      <c r="DZ17" s="385"/>
      <c r="EA17" s="386"/>
      <c r="EB17" s="386"/>
      <c r="EC17" s="386"/>
      <c r="ED17" s="386"/>
      <c r="EE17" s="386"/>
      <c r="EF17" s="373" t="s">
        <v>106</v>
      </c>
      <c r="EG17" s="373" t="s">
        <v>106</v>
      </c>
      <c r="EH17" s="373" t="s">
        <v>106</v>
      </c>
      <c r="EI17" s="387"/>
      <c r="EJ17" s="373" t="s">
        <v>106</v>
      </c>
      <c r="EK17" s="388" t="str">
        <f>IF(ISBLANK(CompSalePrice13),"",IF(CompUnitOfComp13="Price per Unit",CompSalePrice13/CompUnits13,CompSalePrice13/CompBeds13))</f>
        <v/>
      </c>
      <c r="EL17" s="384"/>
      <c r="EM17" s="389"/>
      <c r="EN17" s="390"/>
      <c r="EO17" s="391"/>
      <c r="EP17" s="392"/>
      <c r="GG17"/>
    </row>
    <row r="18" spans="2:189" ht="15" customHeight="1" thickBot="1" x14ac:dyDescent="0.3">
      <c r="B18" s="4"/>
      <c r="C18" s="9" t="s">
        <v>420</v>
      </c>
      <c r="E18" s="82" t="s">
        <v>11</v>
      </c>
      <c r="F18" s="365"/>
      <c r="G18" s="82"/>
      <c r="H18" s="166"/>
      <c r="I18" s="36" t="str">
        <f>+IF(AND(ProjSold="yes",ProjArms="yes"),"  What was the Purchase price (or the allocated price if a portfolio)?","  Not A Required Question")</f>
        <v xml:space="preserve">  Not A Required Question</v>
      </c>
      <c r="J18" s="80"/>
      <c r="K18" s="63"/>
      <c r="L18" s="63"/>
      <c r="M18" s="63"/>
      <c r="S18" s="81"/>
      <c r="T18" s="81"/>
      <c r="X18" s="85"/>
      <c r="Y18" s="85"/>
      <c r="Z18" s="85"/>
      <c r="AA18" s="409"/>
      <c r="AB18" s="85"/>
      <c r="AI18" s="382" t="s">
        <v>106</v>
      </c>
      <c r="AJ18" s="448"/>
      <c r="AK18" s="372" t="s">
        <v>106</v>
      </c>
      <c r="AL18" s="372" t="s">
        <v>106</v>
      </c>
      <c r="AM18" s="372" t="s">
        <v>106</v>
      </c>
      <c r="AN18" s="449"/>
      <c r="AO18" s="449"/>
      <c r="AP18" s="449"/>
      <c r="AQ18" s="450"/>
      <c r="AS18" s="435" t="s">
        <v>106</v>
      </c>
      <c r="AT18" s="437"/>
      <c r="AU18" s="417"/>
      <c r="AV18" s="372" t="s">
        <v>106</v>
      </c>
      <c r="AW18" s="417"/>
      <c r="AX18" s="433"/>
      <c r="AY18" s="433"/>
      <c r="AZ18" s="433"/>
      <c r="BA18" s="433"/>
      <c r="BB18" s="417"/>
      <c r="BC18" s="418">
        <f t="shared" si="0"/>
        <v>0</v>
      </c>
      <c r="BD18" s="63"/>
      <c r="BF18" s="57" t="s">
        <v>270</v>
      </c>
      <c r="BG18" s="336"/>
      <c r="BH18" s="203"/>
      <c r="BI18" s="336"/>
      <c r="BJ18" s="203"/>
      <c r="BK18" s="336"/>
      <c r="BL18" s="203"/>
      <c r="BM18" s="336"/>
      <c r="BN18" s="203"/>
      <c r="BO18" s="140"/>
      <c r="BP18" s="203"/>
      <c r="BQ18" s="140"/>
      <c r="BR18" s="256"/>
      <c r="BS18" s="149"/>
      <c r="BT18" s="349"/>
      <c r="BU18" s="149"/>
      <c r="BV18" s="349"/>
      <c r="BW18" s="149"/>
      <c r="BX18" s="466"/>
      <c r="BY18" s="461"/>
      <c r="BZ18" s="216" t="s">
        <v>361</v>
      </c>
      <c r="CA18" s="150"/>
      <c r="CB18" s="150"/>
      <c r="CC18" s="150"/>
      <c r="CD18" s="150"/>
      <c r="CE18" s="150"/>
      <c r="CF18" s="473"/>
      <c r="CG18" s="477"/>
      <c r="CH18" s="164"/>
      <c r="CI18" s="482"/>
      <c r="CJ18" s="17"/>
      <c r="CK18" s="261" t="s">
        <v>57</v>
      </c>
      <c r="CL18" s="53"/>
      <c r="CM18" s="267"/>
      <c r="CN18" s="53"/>
      <c r="CO18" s="267"/>
      <c r="CP18" s="53"/>
      <c r="CQ18" s="267"/>
      <c r="CR18" s="168"/>
      <c r="CS18" s="267"/>
      <c r="CT18" s="168"/>
      <c r="CU18" s="267"/>
      <c r="CV18" s="168"/>
      <c r="CW18" s="267"/>
      <c r="CX18" s="168"/>
      <c r="CY18" s="267"/>
      <c r="CZ18" s="168"/>
      <c r="DA18" s="267"/>
      <c r="DB18" s="168"/>
      <c r="DC18" s="267"/>
      <c r="DD18" s="168"/>
      <c r="DE18" s="267"/>
      <c r="DF18" s="168"/>
      <c r="DG18" s="267"/>
      <c r="DH18" s="168"/>
      <c r="DI18" s="267"/>
      <c r="DJ18" s="168"/>
      <c r="DK18" s="267"/>
      <c r="DL18" s="168"/>
      <c r="DM18" s="267"/>
      <c r="DN18" s="168"/>
      <c r="DO18" s="268"/>
      <c r="DP18" s="158"/>
      <c r="DQ18" s="382" t="s">
        <v>106</v>
      </c>
      <c r="DR18" s="383"/>
      <c r="DS18" s="383"/>
      <c r="DT18" s="383" t="s">
        <v>106</v>
      </c>
      <c r="DU18" s="505"/>
      <c r="DV18" s="372" t="s">
        <v>197</v>
      </c>
      <c r="DW18" s="384"/>
      <c r="DX18" s="385"/>
      <c r="DY18" s="385"/>
      <c r="DZ18" s="385"/>
      <c r="EA18" s="386"/>
      <c r="EB18" s="386"/>
      <c r="EC18" s="386"/>
      <c r="ED18" s="386"/>
      <c r="EE18" s="386"/>
      <c r="EF18" s="373" t="s">
        <v>106</v>
      </c>
      <c r="EG18" s="373" t="s">
        <v>106</v>
      </c>
      <c r="EH18" s="373" t="s">
        <v>106</v>
      </c>
      <c r="EI18" s="387"/>
      <c r="EJ18" s="373" t="s">
        <v>106</v>
      </c>
      <c r="EK18" s="388" t="str">
        <f>IF(ISBLANK(CompSalePrice14),"",IF(CompUnitOfComp14="Price per Unit",CompSalePrice14/CompUnits14,CompSalePrice14/CompBeds14))</f>
        <v/>
      </c>
      <c r="EL18" s="384"/>
      <c r="EM18" s="389"/>
      <c r="EN18" s="390"/>
      <c r="EO18" s="391"/>
      <c r="EP18" s="392"/>
      <c r="GG18"/>
    </row>
    <row r="19" spans="2:189" ht="15" customHeight="1" thickTop="1" thickBot="1" x14ac:dyDescent="0.3">
      <c r="B19" s="4"/>
      <c r="C19" s="65" t="s">
        <v>262</v>
      </c>
      <c r="E19" s="82" t="s">
        <v>253</v>
      </c>
      <c r="F19" s="365"/>
      <c r="G19" s="82"/>
      <c r="H19" s="39"/>
      <c r="I19" s="1"/>
      <c r="J19" s="114"/>
      <c r="K19" s="63"/>
      <c r="L19" s="63"/>
      <c r="M19" s="63"/>
      <c r="Q19" s="43" t="s">
        <v>390</v>
      </c>
      <c r="R19" s="43"/>
      <c r="S19" s="43"/>
      <c r="T19" s="43"/>
      <c r="U19" s="43"/>
      <c r="V19" s="43"/>
      <c r="W19" s="43"/>
      <c r="X19" s="43"/>
      <c r="Y19" s="43"/>
      <c r="Z19" s="43"/>
      <c r="AA19" s="410"/>
      <c r="AB19" s="85"/>
      <c r="AI19" s="382" t="s">
        <v>106</v>
      </c>
      <c r="AJ19" s="448"/>
      <c r="AK19" s="372" t="s">
        <v>106</v>
      </c>
      <c r="AL19" s="372" t="s">
        <v>106</v>
      </c>
      <c r="AM19" s="372" t="s">
        <v>106</v>
      </c>
      <c r="AN19" s="449"/>
      <c r="AO19" s="449"/>
      <c r="AP19" s="449"/>
      <c r="AQ19" s="450"/>
      <c r="AS19" s="435" t="s">
        <v>106</v>
      </c>
      <c r="AT19" s="437"/>
      <c r="AU19" s="417"/>
      <c r="AV19" s="372" t="s">
        <v>106</v>
      </c>
      <c r="AW19" s="417"/>
      <c r="AX19" s="433"/>
      <c r="AY19" s="433"/>
      <c r="AZ19" s="433"/>
      <c r="BA19" s="433"/>
      <c r="BB19" s="417"/>
      <c r="BC19" s="418">
        <f t="shared" si="0"/>
        <v>0</v>
      </c>
      <c r="BD19" s="63"/>
      <c r="BF19" s="58" t="s">
        <v>23</v>
      </c>
      <c r="BG19" s="141">
        <f t="shared" ref="BG19:BR19" si="1">SUM(BG5:BG18)</f>
        <v>0</v>
      </c>
      <c r="BH19" s="142">
        <f t="shared" si="1"/>
        <v>0</v>
      </c>
      <c r="BI19" s="141">
        <f t="shared" si="1"/>
        <v>0</v>
      </c>
      <c r="BJ19" s="142">
        <f t="shared" si="1"/>
        <v>0</v>
      </c>
      <c r="BK19" s="141">
        <f t="shared" si="1"/>
        <v>0</v>
      </c>
      <c r="BL19" s="142">
        <f t="shared" si="1"/>
        <v>0</v>
      </c>
      <c r="BM19" s="141">
        <f t="shared" si="1"/>
        <v>0</v>
      </c>
      <c r="BN19" s="142">
        <f t="shared" si="1"/>
        <v>0</v>
      </c>
      <c r="BO19" s="141">
        <f t="shared" si="1"/>
        <v>0</v>
      </c>
      <c r="BP19" s="142">
        <f t="shared" si="1"/>
        <v>0</v>
      </c>
      <c r="BQ19" s="141">
        <f t="shared" si="1"/>
        <v>0</v>
      </c>
      <c r="BR19" s="135">
        <f t="shared" si="1"/>
        <v>0</v>
      </c>
      <c r="BS19" s="141">
        <f t="shared" ref="BS19:BX19" si="2">SUM(BS5:BS18)</f>
        <v>0</v>
      </c>
      <c r="BT19" s="142">
        <f t="shared" si="2"/>
        <v>0</v>
      </c>
      <c r="BU19" s="141">
        <f t="shared" si="2"/>
        <v>0</v>
      </c>
      <c r="BV19" s="142">
        <f t="shared" si="2"/>
        <v>0</v>
      </c>
      <c r="BW19" s="141">
        <f t="shared" si="2"/>
        <v>0</v>
      </c>
      <c r="BX19" s="467">
        <f t="shared" si="2"/>
        <v>0</v>
      </c>
      <c r="BY19" s="462"/>
      <c r="BZ19" s="216" t="s">
        <v>361</v>
      </c>
      <c r="CA19" s="150"/>
      <c r="CB19" s="150"/>
      <c r="CC19" s="150"/>
      <c r="CD19" s="150"/>
      <c r="CE19" s="150"/>
      <c r="CF19" s="473"/>
      <c r="CG19" s="477"/>
      <c r="CH19" s="164"/>
      <c r="CI19" s="482"/>
      <c r="CJ19" s="17"/>
      <c r="CK19" s="272" t="s">
        <v>362</v>
      </c>
      <c r="CL19" s="53"/>
      <c r="CM19" s="304"/>
      <c r="CN19" s="53"/>
      <c r="CO19" s="304"/>
      <c r="CP19" s="53"/>
      <c r="CQ19" s="304"/>
      <c r="CR19" s="168"/>
      <c r="CS19" s="304"/>
      <c r="CT19" s="168"/>
      <c r="CU19" s="304"/>
      <c r="CV19" s="168"/>
      <c r="CW19" s="304"/>
      <c r="CX19" s="168"/>
      <c r="CY19" s="304"/>
      <c r="CZ19" s="168"/>
      <c r="DA19" s="304"/>
      <c r="DB19" s="168"/>
      <c r="DC19" s="304"/>
      <c r="DD19" s="168"/>
      <c r="DE19" s="304"/>
      <c r="DF19" s="168"/>
      <c r="DG19" s="304"/>
      <c r="DH19" s="168"/>
      <c r="DI19" s="304"/>
      <c r="DJ19" s="168"/>
      <c r="DK19" s="304"/>
      <c r="DL19" s="168"/>
      <c r="DM19" s="304"/>
      <c r="DN19" s="168"/>
      <c r="DO19" s="310"/>
      <c r="DQ19" s="382" t="s">
        <v>106</v>
      </c>
      <c r="DR19" s="383"/>
      <c r="DS19" s="383"/>
      <c r="DT19" s="383" t="s">
        <v>106</v>
      </c>
      <c r="DU19" s="505"/>
      <c r="DV19" s="372" t="s">
        <v>197</v>
      </c>
      <c r="DW19" s="384"/>
      <c r="DX19" s="385"/>
      <c r="DY19" s="385"/>
      <c r="DZ19" s="385"/>
      <c r="EA19" s="386"/>
      <c r="EB19" s="386"/>
      <c r="EC19" s="386"/>
      <c r="ED19" s="386"/>
      <c r="EE19" s="386"/>
      <c r="EF19" s="373" t="s">
        <v>106</v>
      </c>
      <c r="EG19" s="373" t="s">
        <v>106</v>
      </c>
      <c r="EH19" s="373" t="s">
        <v>106</v>
      </c>
      <c r="EI19" s="387"/>
      <c r="EJ19" s="373" t="s">
        <v>106</v>
      </c>
      <c r="EK19" s="388" t="str">
        <f>IF(ISBLANK(CompSalePrice15),"",IF(CompUnitOfComp15="Price per Unit",CompSalePrice15/CompUnits15,CompSalePrice15/CompBeds15))</f>
        <v/>
      </c>
      <c r="EL19" s="384"/>
      <c r="EM19" s="389"/>
      <c r="EN19" s="390"/>
      <c r="EO19" s="391"/>
      <c r="EP19" s="392"/>
      <c r="GG19"/>
    </row>
    <row r="20" spans="2:189" ht="15" customHeight="1" thickTop="1" thickBot="1" x14ac:dyDescent="0.3">
      <c r="B20" s="4"/>
      <c r="C20" s="360" t="s">
        <v>370</v>
      </c>
      <c r="E20" s="82" t="s">
        <v>302</v>
      </c>
      <c r="F20" s="365"/>
      <c r="G20" s="82"/>
      <c r="H20" s="612" t="s">
        <v>182</v>
      </c>
      <c r="I20" s="613"/>
      <c r="J20" s="108"/>
      <c r="K20" s="63"/>
      <c r="L20" s="63"/>
      <c r="M20" s="63"/>
      <c r="Q20" s="81" t="s">
        <v>383</v>
      </c>
      <c r="R20" s="546"/>
      <c r="S20" s="547"/>
      <c r="T20" s="547"/>
      <c r="U20" s="362" t="s">
        <v>386</v>
      </c>
      <c r="V20" s="546"/>
      <c r="W20" s="547"/>
      <c r="X20" s="547"/>
      <c r="Y20" s="353"/>
      <c r="Z20" s="353"/>
      <c r="AA20" s="411"/>
      <c r="AB20" s="85"/>
      <c r="AI20" s="382" t="s">
        <v>106</v>
      </c>
      <c r="AJ20" s="448"/>
      <c r="AK20" s="372" t="s">
        <v>106</v>
      </c>
      <c r="AL20" s="372" t="s">
        <v>106</v>
      </c>
      <c r="AM20" s="372" t="s">
        <v>106</v>
      </c>
      <c r="AN20" s="449"/>
      <c r="AO20" s="449"/>
      <c r="AP20" s="449"/>
      <c r="AQ20" s="450"/>
      <c r="AS20" s="435" t="s">
        <v>106</v>
      </c>
      <c r="AT20" s="437"/>
      <c r="AU20" s="417"/>
      <c r="AV20" s="372" t="s">
        <v>106</v>
      </c>
      <c r="AW20" s="417"/>
      <c r="AX20" s="433"/>
      <c r="AY20" s="433"/>
      <c r="AZ20" s="433"/>
      <c r="BA20" s="433"/>
      <c r="BB20" s="417"/>
      <c r="BC20" s="418">
        <f t="shared" si="0"/>
        <v>0</v>
      </c>
      <c r="BD20" s="63"/>
      <c r="BE20" s="20"/>
      <c r="BF20" s="59" t="s">
        <v>177</v>
      </c>
      <c r="BG20" s="335"/>
      <c r="BH20" s="143"/>
      <c r="BI20" s="335"/>
      <c r="BJ20" s="339"/>
      <c r="BK20" s="335"/>
      <c r="BL20" s="143"/>
      <c r="BM20" s="335"/>
      <c r="BN20" s="143"/>
      <c r="BO20" s="335"/>
      <c r="BP20" s="143"/>
      <c r="BQ20" s="335"/>
      <c r="BR20" s="133"/>
      <c r="BS20" s="344"/>
      <c r="BT20" s="343"/>
      <c r="BU20" s="344"/>
      <c r="BV20" s="343"/>
      <c r="BW20" s="344"/>
      <c r="BX20" s="468"/>
      <c r="BY20" s="16"/>
      <c r="BZ20" s="244" t="s">
        <v>361</v>
      </c>
      <c r="CA20" s="151"/>
      <c r="CB20" s="151"/>
      <c r="CC20" s="151"/>
      <c r="CD20" s="151"/>
      <c r="CE20" s="151"/>
      <c r="CF20" s="474"/>
      <c r="CG20" s="478"/>
      <c r="CH20" s="165"/>
      <c r="CI20" s="483"/>
      <c r="CJ20" s="17"/>
      <c r="CK20" s="261" t="s">
        <v>55</v>
      </c>
      <c r="CL20" s="53"/>
      <c r="CM20" s="275">
        <f>SUM(CM16:CM19)</f>
        <v>0</v>
      </c>
      <c r="CN20" s="53"/>
      <c r="CO20" s="275">
        <f>SUM(CO16:CO19)</f>
        <v>0</v>
      </c>
      <c r="CP20" s="53"/>
      <c r="CQ20" s="275">
        <f>SUM(CQ16:CQ19)</f>
        <v>0</v>
      </c>
      <c r="CR20" s="270"/>
      <c r="CS20" s="275">
        <f>SUM(CS16:CS19)</f>
        <v>0</v>
      </c>
      <c r="CT20" s="270"/>
      <c r="CU20" s="275">
        <f>SUM(CU16:CU19)</f>
        <v>0</v>
      </c>
      <c r="CV20" s="270"/>
      <c r="CW20" s="275">
        <f>SUM(CW16:CW19)</f>
        <v>0</v>
      </c>
      <c r="CX20" s="270"/>
      <c r="CY20" s="275">
        <f>SUM(CY16:CY19)</f>
        <v>0</v>
      </c>
      <c r="CZ20" s="270"/>
      <c r="DA20" s="275">
        <f>SUM(DA16:DA19)</f>
        <v>0</v>
      </c>
      <c r="DB20" s="270"/>
      <c r="DC20" s="275">
        <f>SUM(DC16:DC19)</f>
        <v>0</v>
      </c>
      <c r="DD20" s="270"/>
      <c r="DE20" s="275">
        <f>SUM(DE16:DE19)</f>
        <v>0</v>
      </c>
      <c r="DF20" s="270"/>
      <c r="DG20" s="275">
        <f>SUM(DG16:DG19)</f>
        <v>0</v>
      </c>
      <c r="DH20" s="270"/>
      <c r="DI20" s="275">
        <f>SUM(DI16:DI19)</f>
        <v>0</v>
      </c>
      <c r="DJ20" s="270"/>
      <c r="DK20" s="275">
        <f>SUM(DK16:DK19)</f>
        <v>0</v>
      </c>
      <c r="DL20" s="270"/>
      <c r="DM20" s="275">
        <f>SUM(DM16:DM19)</f>
        <v>0</v>
      </c>
      <c r="DN20" s="270"/>
      <c r="DO20" s="276">
        <f>SUM(DO16:DO19)</f>
        <v>0</v>
      </c>
      <c r="DQ20" s="382" t="s">
        <v>106</v>
      </c>
      <c r="DR20" s="383"/>
      <c r="DS20" s="383"/>
      <c r="DT20" s="383" t="s">
        <v>106</v>
      </c>
      <c r="DU20" s="505"/>
      <c r="DV20" s="372" t="s">
        <v>197</v>
      </c>
      <c r="DW20" s="384"/>
      <c r="DX20" s="385"/>
      <c r="DY20" s="385"/>
      <c r="DZ20" s="385"/>
      <c r="EA20" s="386"/>
      <c r="EB20" s="386"/>
      <c r="EC20" s="386"/>
      <c r="ED20" s="386"/>
      <c r="EE20" s="386"/>
      <c r="EF20" s="373" t="s">
        <v>106</v>
      </c>
      <c r="EG20" s="373" t="s">
        <v>106</v>
      </c>
      <c r="EH20" s="373" t="s">
        <v>106</v>
      </c>
      <c r="EI20" s="387"/>
      <c r="EJ20" s="373" t="s">
        <v>106</v>
      </c>
      <c r="EK20" s="388" t="str">
        <f>IF(ISBLANK(CompSalePrice16),"",IF(CompUnitOfComp16="Price per Unit",CompSalePrice16/CompUnits16,CompSalePrice16/CompBeds16))</f>
        <v/>
      </c>
      <c r="EL20" s="384"/>
      <c r="EM20" s="389"/>
      <c r="EN20" s="390"/>
      <c r="EO20" s="391"/>
      <c r="EP20" s="392"/>
      <c r="GG20"/>
    </row>
    <row r="21" spans="2:189" ht="15" customHeight="1" thickTop="1" x14ac:dyDescent="0.25">
      <c r="B21" s="4"/>
      <c r="C21" s="112"/>
      <c r="E21" s="82" t="s">
        <v>300</v>
      </c>
      <c r="F21" s="365"/>
      <c r="G21" s="82"/>
      <c r="H21" s="372" t="s">
        <v>106</v>
      </c>
      <c r="I21" s="536" t="s">
        <v>198</v>
      </c>
      <c r="J21" s="108"/>
      <c r="K21" s="63"/>
      <c r="L21" s="63"/>
      <c r="M21" s="63"/>
      <c r="Q21" s="81" t="s">
        <v>384</v>
      </c>
      <c r="R21" s="546"/>
      <c r="S21" s="547"/>
      <c r="T21" s="547"/>
      <c r="U21" s="362" t="s">
        <v>387</v>
      </c>
      <c r="V21" s="546"/>
      <c r="W21" s="547"/>
      <c r="X21" s="547"/>
      <c r="Y21" s="353"/>
      <c r="Z21" s="353"/>
      <c r="AA21" s="411"/>
      <c r="AB21" s="85"/>
      <c r="AI21" s="382" t="s">
        <v>106</v>
      </c>
      <c r="AJ21" s="448"/>
      <c r="AK21" s="372" t="s">
        <v>106</v>
      </c>
      <c r="AL21" s="372" t="s">
        <v>106</v>
      </c>
      <c r="AM21" s="372" t="s">
        <v>106</v>
      </c>
      <c r="AN21" s="449"/>
      <c r="AO21" s="449"/>
      <c r="AP21" s="449"/>
      <c r="AQ21" s="450"/>
      <c r="AS21" s="435" t="s">
        <v>106</v>
      </c>
      <c r="AT21" s="437"/>
      <c r="AU21" s="417"/>
      <c r="AV21" s="372" t="s">
        <v>106</v>
      </c>
      <c r="AW21" s="417"/>
      <c r="AX21" s="433"/>
      <c r="AY21" s="433"/>
      <c r="AZ21" s="433"/>
      <c r="BA21" s="433"/>
      <c r="BB21" s="417"/>
      <c r="BC21" s="418">
        <f t="shared" si="0"/>
        <v>0</v>
      </c>
      <c r="BD21" s="63"/>
      <c r="BE21" s="11"/>
      <c r="BF21" s="132" t="s">
        <v>34</v>
      </c>
      <c r="BG21" s="335"/>
      <c r="BH21" s="144"/>
      <c r="BI21" s="335"/>
      <c r="BJ21" s="340"/>
      <c r="BK21" s="335"/>
      <c r="BL21" s="144"/>
      <c r="BM21" s="335"/>
      <c r="BN21" s="144"/>
      <c r="BO21" s="335"/>
      <c r="BP21" s="144"/>
      <c r="BQ21" s="335"/>
      <c r="BR21" s="126"/>
      <c r="BS21" s="344"/>
      <c r="BT21" s="333"/>
      <c r="BU21" s="344"/>
      <c r="BV21" s="333"/>
      <c r="BW21" s="344"/>
      <c r="BX21" s="469"/>
      <c r="BY21" s="16"/>
      <c r="BZ21" s="217" t="s">
        <v>44</v>
      </c>
      <c r="CA21" s="222">
        <f t="shared" ref="CA21:CI21" si="3">SUM(CA5:CA20)</f>
        <v>0</v>
      </c>
      <c r="CB21" s="222">
        <f t="shared" si="3"/>
        <v>0</v>
      </c>
      <c r="CC21" s="222">
        <f t="shared" si="3"/>
        <v>0</v>
      </c>
      <c r="CD21" s="222">
        <f t="shared" si="3"/>
        <v>0</v>
      </c>
      <c r="CE21" s="222">
        <f>SUM(CE5:CE20)</f>
        <v>0</v>
      </c>
      <c r="CF21" s="475">
        <f>SUM(CF5:CF20)</f>
        <v>0</v>
      </c>
      <c r="CG21" s="479">
        <f t="shared" si="3"/>
        <v>0</v>
      </c>
      <c r="CH21" s="222">
        <f t="shared" si="3"/>
        <v>0</v>
      </c>
      <c r="CI21" s="223">
        <f t="shared" si="3"/>
        <v>0</v>
      </c>
      <c r="CJ21" s="22"/>
      <c r="CK21" s="261"/>
      <c r="CL21" s="277"/>
      <c r="CM21" s="53"/>
      <c r="CN21" s="278"/>
      <c r="CO21" s="53"/>
      <c r="CP21" s="278"/>
      <c r="CQ21" s="53"/>
      <c r="CR21" s="270"/>
      <c r="CS21" s="53"/>
      <c r="CT21" s="270"/>
      <c r="CU21" s="53"/>
      <c r="CV21" s="270"/>
      <c r="CW21" s="53"/>
      <c r="CX21" s="270"/>
      <c r="CY21" s="53"/>
      <c r="CZ21" s="270"/>
      <c r="DA21" s="53"/>
      <c r="DB21" s="270"/>
      <c r="DC21" s="53"/>
      <c r="DD21" s="270"/>
      <c r="DE21" s="53"/>
      <c r="DF21" s="270"/>
      <c r="DG21" s="53"/>
      <c r="DH21" s="270"/>
      <c r="DI21" s="53"/>
      <c r="DJ21" s="270"/>
      <c r="DK21" s="53"/>
      <c r="DL21" s="270"/>
      <c r="DM21" s="53"/>
      <c r="DN21" s="270"/>
      <c r="DO21" s="279"/>
      <c r="DP21" s="159"/>
      <c r="DQ21" s="382" t="s">
        <v>106</v>
      </c>
      <c r="DR21" s="383"/>
      <c r="DS21" s="383"/>
      <c r="DT21" s="383" t="s">
        <v>106</v>
      </c>
      <c r="DU21" s="505"/>
      <c r="DV21" s="372" t="s">
        <v>197</v>
      </c>
      <c r="DW21" s="384"/>
      <c r="DX21" s="385"/>
      <c r="DY21" s="385"/>
      <c r="DZ21" s="385"/>
      <c r="EA21" s="386"/>
      <c r="EB21" s="386"/>
      <c r="EC21" s="386"/>
      <c r="ED21" s="386"/>
      <c r="EE21" s="386"/>
      <c r="EF21" s="373" t="s">
        <v>106</v>
      </c>
      <c r="EG21" s="373" t="s">
        <v>106</v>
      </c>
      <c r="EH21" s="373" t="s">
        <v>106</v>
      </c>
      <c r="EI21" s="387"/>
      <c r="EJ21" s="373" t="s">
        <v>106</v>
      </c>
      <c r="EK21" s="388" t="str">
        <f>IF(ISBLANK(CompSalePrice17),"",IF(CompUnitOfComp17="Price per Unit",CompSalePrice17/CompUnits17,CompSalePrice17/CompBeds17))</f>
        <v/>
      </c>
      <c r="EL21" s="384"/>
      <c r="EM21" s="389"/>
      <c r="EN21" s="390"/>
      <c r="EO21" s="391"/>
      <c r="EP21" s="392"/>
      <c r="GG21"/>
    </row>
    <row r="22" spans="2:189" ht="15" customHeight="1" thickBot="1" x14ac:dyDescent="0.3">
      <c r="B22" s="4"/>
      <c r="C22" s="4" t="s">
        <v>314</v>
      </c>
      <c r="E22" s="82" t="s">
        <v>319</v>
      </c>
      <c r="F22" s="367"/>
      <c r="G22" s="82"/>
      <c r="H22" s="117"/>
      <c r="I22" s="536"/>
      <c r="J22" s="110"/>
      <c r="K22" s="63"/>
      <c r="L22" s="63"/>
      <c r="M22" s="63"/>
      <c r="Q22" s="81" t="s">
        <v>385</v>
      </c>
      <c r="R22" s="546"/>
      <c r="S22" s="547"/>
      <c r="T22" s="547"/>
      <c r="U22" s="362" t="s">
        <v>388</v>
      </c>
      <c r="V22" s="546"/>
      <c r="W22" s="547"/>
      <c r="X22" s="547"/>
      <c r="Y22" s="353"/>
      <c r="Z22" s="353"/>
      <c r="AA22" s="411"/>
      <c r="AB22" s="85"/>
      <c r="AI22" s="382" t="s">
        <v>106</v>
      </c>
      <c r="AJ22" s="448"/>
      <c r="AK22" s="372" t="s">
        <v>106</v>
      </c>
      <c r="AL22" s="372" t="s">
        <v>106</v>
      </c>
      <c r="AM22" s="372" t="s">
        <v>106</v>
      </c>
      <c r="AN22" s="449"/>
      <c r="AO22" s="449"/>
      <c r="AP22" s="449"/>
      <c r="AQ22" s="450"/>
      <c r="AS22" s="435" t="s">
        <v>106</v>
      </c>
      <c r="AT22" s="437"/>
      <c r="AU22" s="417"/>
      <c r="AV22" s="372" t="s">
        <v>106</v>
      </c>
      <c r="AW22" s="417"/>
      <c r="AX22" s="433"/>
      <c r="AY22" s="433"/>
      <c r="AZ22" s="433"/>
      <c r="BA22" s="433"/>
      <c r="BB22" s="417"/>
      <c r="BC22" s="418">
        <f t="shared" si="0"/>
        <v>0</v>
      </c>
      <c r="BD22" s="63"/>
      <c r="BF22" s="132" t="s">
        <v>35</v>
      </c>
      <c r="BG22" s="335"/>
      <c r="BH22" s="144"/>
      <c r="BI22" s="335"/>
      <c r="BJ22" s="340"/>
      <c r="BK22" s="335"/>
      <c r="BL22" s="144"/>
      <c r="BM22" s="335"/>
      <c r="BN22" s="144"/>
      <c r="BO22" s="335"/>
      <c r="BP22" s="144"/>
      <c r="BQ22" s="335"/>
      <c r="BR22" s="126"/>
      <c r="BS22" s="344"/>
      <c r="BT22" s="333"/>
      <c r="BU22" s="344"/>
      <c r="BV22" s="333"/>
      <c r="BW22" s="344"/>
      <c r="BX22" s="469"/>
      <c r="BY22" s="16"/>
      <c r="BZ22" s="218" t="s">
        <v>45</v>
      </c>
      <c r="CA22" s="150"/>
      <c r="CB22" s="150"/>
      <c r="CC22" s="150"/>
      <c r="CD22" s="150"/>
      <c r="CE22" s="150"/>
      <c r="CF22" s="473"/>
      <c r="CG22" s="477"/>
      <c r="CH22" s="164"/>
      <c r="CI22" s="482"/>
      <c r="CK22" s="305" t="s">
        <v>173</v>
      </c>
      <c r="CL22" s="53"/>
      <c r="CM22" s="306"/>
      <c r="CN22" s="53"/>
      <c r="CO22" s="306"/>
      <c r="CP22" s="53"/>
      <c r="CQ22" s="306"/>
      <c r="CR22" s="168"/>
      <c r="CS22" s="306"/>
      <c r="CT22" s="168"/>
      <c r="CU22" s="306"/>
      <c r="CV22" s="168"/>
      <c r="CW22" s="306"/>
      <c r="CX22" s="168"/>
      <c r="CY22" s="306"/>
      <c r="CZ22" s="168"/>
      <c r="DA22" s="306"/>
      <c r="DB22" s="168"/>
      <c r="DC22" s="306"/>
      <c r="DD22" s="168"/>
      <c r="DE22" s="306"/>
      <c r="DF22" s="168"/>
      <c r="DG22" s="306"/>
      <c r="DH22" s="168"/>
      <c r="DI22" s="306"/>
      <c r="DJ22" s="168"/>
      <c r="DK22" s="306"/>
      <c r="DL22" s="168"/>
      <c r="DM22" s="306"/>
      <c r="DN22" s="168"/>
      <c r="DO22" s="356"/>
      <c r="DP22" s="156"/>
      <c r="DQ22" s="382" t="s">
        <v>106</v>
      </c>
      <c r="DR22" s="383"/>
      <c r="DS22" s="383"/>
      <c r="DT22" s="383" t="s">
        <v>106</v>
      </c>
      <c r="DU22" s="505"/>
      <c r="DV22" s="372" t="s">
        <v>197</v>
      </c>
      <c r="DW22" s="384"/>
      <c r="DX22" s="385"/>
      <c r="DY22" s="385"/>
      <c r="DZ22" s="385"/>
      <c r="EA22" s="386"/>
      <c r="EB22" s="386"/>
      <c r="EC22" s="386"/>
      <c r="ED22" s="386"/>
      <c r="EE22" s="386"/>
      <c r="EF22" s="373" t="s">
        <v>106</v>
      </c>
      <c r="EG22" s="373" t="s">
        <v>106</v>
      </c>
      <c r="EH22" s="373" t="s">
        <v>106</v>
      </c>
      <c r="EI22" s="387"/>
      <c r="EJ22" s="373" t="s">
        <v>106</v>
      </c>
      <c r="EK22" s="388" t="str">
        <f>IF(ISBLANK(CompSalePrice18),"",IF(CompUnitOfComp18="Price per Unit",CompSalePrice18/CompUnits18,CompSalePrice18/CompBeds18))</f>
        <v/>
      </c>
      <c r="EL22" s="384"/>
      <c r="EM22" s="389"/>
      <c r="EN22" s="390"/>
      <c r="EO22" s="391"/>
      <c r="EP22" s="392"/>
      <c r="GG22"/>
    </row>
    <row r="23" spans="2:189" ht="15" customHeight="1" x14ac:dyDescent="0.25">
      <c r="B23" s="4"/>
      <c r="C23" s="4"/>
      <c r="E23" s="82" t="s">
        <v>301</v>
      </c>
      <c r="F23" s="365"/>
      <c r="G23" s="82"/>
      <c r="H23" s="372" t="s">
        <v>106</v>
      </c>
      <c r="I23" s="175" t="s">
        <v>192</v>
      </c>
      <c r="J23" s="107"/>
      <c r="K23" s="63"/>
      <c r="L23" s="63"/>
      <c r="M23" s="63"/>
      <c r="U23" s="85"/>
      <c r="V23" s="85"/>
      <c r="W23" s="85"/>
      <c r="X23" s="85"/>
      <c r="Y23" s="85"/>
      <c r="Z23" s="85"/>
      <c r="AA23" s="409"/>
      <c r="AB23" s="85"/>
      <c r="AI23" s="382" t="s">
        <v>106</v>
      </c>
      <c r="AJ23" s="448"/>
      <c r="AK23" s="372" t="s">
        <v>106</v>
      </c>
      <c r="AL23" s="372" t="s">
        <v>106</v>
      </c>
      <c r="AM23" s="372" t="s">
        <v>106</v>
      </c>
      <c r="AN23" s="449"/>
      <c r="AO23" s="449"/>
      <c r="AP23" s="449"/>
      <c r="AQ23" s="450"/>
      <c r="AS23" s="435" t="s">
        <v>106</v>
      </c>
      <c r="AT23" s="437"/>
      <c r="AU23" s="417"/>
      <c r="AV23" s="372" t="s">
        <v>106</v>
      </c>
      <c r="AW23" s="417"/>
      <c r="AX23" s="433"/>
      <c r="AY23" s="433"/>
      <c r="AZ23" s="433"/>
      <c r="BA23" s="433"/>
      <c r="BB23" s="417"/>
      <c r="BC23" s="418">
        <f t="shared" si="0"/>
        <v>0</v>
      </c>
      <c r="BD23" s="63"/>
      <c r="BF23" s="132" t="s">
        <v>36</v>
      </c>
      <c r="BG23" s="335"/>
      <c r="BH23" s="144"/>
      <c r="BI23" s="335"/>
      <c r="BJ23" s="340"/>
      <c r="BK23" s="335"/>
      <c r="BL23" s="144"/>
      <c r="BM23" s="335"/>
      <c r="BN23" s="144"/>
      <c r="BO23" s="335"/>
      <c r="BP23" s="144"/>
      <c r="BQ23" s="335"/>
      <c r="BR23" s="126"/>
      <c r="BS23" s="344"/>
      <c r="BT23" s="333"/>
      <c r="BU23" s="344"/>
      <c r="BV23" s="333"/>
      <c r="BW23" s="344"/>
      <c r="BX23" s="469"/>
      <c r="BY23" s="16"/>
      <c r="BZ23" s="218" t="s">
        <v>46</v>
      </c>
      <c r="CA23" s="150"/>
      <c r="CB23" s="150"/>
      <c r="CC23" s="150"/>
      <c r="CD23" s="150"/>
      <c r="CE23" s="150"/>
      <c r="CF23" s="473"/>
      <c r="CG23" s="477"/>
      <c r="CH23" s="164"/>
      <c r="CI23" s="482"/>
      <c r="CK23" s="282" t="s">
        <v>239</v>
      </c>
      <c r="CL23" s="97"/>
      <c r="CM23" s="265"/>
      <c r="CN23" s="265"/>
      <c r="CO23" s="265"/>
      <c r="CP23" s="265"/>
      <c r="CQ23" s="265"/>
      <c r="CR23" s="270"/>
      <c r="CS23" s="265"/>
      <c r="CT23" s="270"/>
      <c r="CU23" s="265"/>
      <c r="CV23" s="270"/>
      <c r="CW23" s="265"/>
      <c r="CX23" s="270"/>
      <c r="CY23" s="265"/>
      <c r="CZ23" s="270"/>
      <c r="DA23" s="265"/>
      <c r="DB23" s="270"/>
      <c r="DC23" s="265"/>
      <c r="DD23" s="270"/>
      <c r="DE23" s="265"/>
      <c r="DF23" s="270"/>
      <c r="DG23" s="265"/>
      <c r="DH23" s="270"/>
      <c r="DI23" s="265"/>
      <c r="DJ23" s="270"/>
      <c r="DK23" s="265"/>
      <c r="DL23" s="270"/>
      <c r="DM23" s="265"/>
      <c r="DN23" s="270"/>
      <c r="DO23" s="283"/>
      <c r="DP23" s="159"/>
      <c r="DQ23" s="382" t="s">
        <v>106</v>
      </c>
      <c r="DR23" s="383"/>
      <c r="DS23" s="383"/>
      <c r="DT23" s="383" t="s">
        <v>106</v>
      </c>
      <c r="DU23" s="505"/>
      <c r="DV23" s="372" t="s">
        <v>197</v>
      </c>
      <c r="DW23" s="384"/>
      <c r="DX23" s="385"/>
      <c r="DY23" s="385"/>
      <c r="DZ23" s="385"/>
      <c r="EA23" s="386"/>
      <c r="EB23" s="386"/>
      <c r="EC23" s="386"/>
      <c r="ED23" s="386"/>
      <c r="EE23" s="386"/>
      <c r="EF23" s="373" t="s">
        <v>106</v>
      </c>
      <c r="EG23" s="373" t="s">
        <v>106</v>
      </c>
      <c r="EH23" s="373" t="s">
        <v>106</v>
      </c>
      <c r="EI23" s="387"/>
      <c r="EJ23" s="373" t="s">
        <v>106</v>
      </c>
      <c r="EK23" s="388" t="str">
        <f>IF(ISBLANK(CompSalePrice19),"",IF(CompUnitOfComp19="Price per Unit",CompSalePrice19/CompUnits19,CompSalePrice19/CompBeds19))</f>
        <v/>
      </c>
      <c r="EL23" s="384"/>
      <c r="EM23" s="389"/>
      <c r="EN23" s="390"/>
      <c r="EO23" s="391"/>
      <c r="EP23" s="392"/>
      <c r="GG23"/>
    </row>
    <row r="24" spans="2:189" ht="15" customHeight="1" thickBot="1" x14ac:dyDescent="0.3">
      <c r="B24" s="4"/>
      <c r="C24" s="544" t="s">
        <v>412</v>
      </c>
      <c r="E24" s="2" t="s">
        <v>9</v>
      </c>
      <c r="F24" s="370"/>
      <c r="G24" s="2"/>
      <c r="H24" s="373" t="s">
        <v>106</v>
      </c>
      <c r="I24" s="506" t="s">
        <v>402</v>
      </c>
      <c r="J24" s="107"/>
      <c r="K24" s="63"/>
      <c r="L24" s="63"/>
      <c r="M24" s="63"/>
      <c r="U24" s="85"/>
      <c r="V24" s="85"/>
      <c r="W24" s="85"/>
      <c r="X24" s="85"/>
      <c r="Y24" s="85"/>
      <c r="Z24" s="85"/>
      <c r="AA24" s="409"/>
      <c r="AB24" s="85"/>
      <c r="AI24" s="382" t="s">
        <v>106</v>
      </c>
      <c r="AJ24" s="448"/>
      <c r="AK24" s="372" t="s">
        <v>106</v>
      </c>
      <c r="AL24" s="372" t="s">
        <v>106</v>
      </c>
      <c r="AM24" s="372" t="s">
        <v>106</v>
      </c>
      <c r="AN24" s="449"/>
      <c r="AO24" s="449"/>
      <c r="AP24" s="449"/>
      <c r="AQ24" s="450"/>
      <c r="AS24" s="435" t="s">
        <v>106</v>
      </c>
      <c r="AT24" s="437"/>
      <c r="AU24" s="417"/>
      <c r="AV24" s="372" t="s">
        <v>106</v>
      </c>
      <c r="AW24" s="417"/>
      <c r="AX24" s="433"/>
      <c r="AY24" s="433"/>
      <c r="AZ24" s="433"/>
      <c r="BA24" s="433"/>
      <c r="BB24" s="417"/>
      <c r="BC24" s="418">
        <f t="shared" si="0"/>
        <v>0</v>
      </c>
      <c r="BD24" s="63"/>
      <c r="BF24" s="132" t="s">
        <v>37</v>
      </c>
      <c r="BG24" s="335"/>
      <c r="BH24" s="144"/>
      <c r="BI24" s="335"/>
      <c r="BJ24" s="340"/>
      <c r="BK24" s="335"/>
      <c r="BL24" s="144"/>
      <c r="BM24" s="335"/>
      <c r="BN24" s="144"/>
      <c r="BO24" s="335"/>
      <c r="BP24" s="144"/>
      <c r="BQ24" s="335"/>
      <c r="BR24" s="126"/>
      <c r="BS24" s="344"/>
      <c r="BT24" s="333"/>
      <c r="BU24" s="344"/>
      <c r="BV24" s="333"/>
      <c r="BW24" s="344"/>
      <c r="BX24" s="469"/>
      <c r="BY24" s="16"/>
      <c r="BZ24" s="219" t="s">
        <v>47</v>
      </c>
      <c r="CA24" s="151"/>
      <c r="CB24" s="151"/>
      <c r="CC24" s="151"/>
      <c r="CD24" s="151"/>
      <c r="CE24" s="151"/>
      <c r="CF24" s="474"/>
      <c r="CG24" s="478"/>
      <c r="CH24" s="165"/>
      <c r="CI24" s="483"/>
      <c r="CK24" s="284" t="str">
        <f t="shared" ref="CK24:CK30" si="4">BZ5</f>
        <v>e.g. General &amp; Administrative</v>
      </c>
      <c r="CL24" s="285"/>
      <c r="CM24" s="280"/>
      <c r="CN24" s="286"/>
      <c r="CO24" s="280"/>
      <c r="CP24" s="286"/>
      <c r="CQ24" s="280"/>
      <c r="CR24" s="168"/>
      <c r="CS24" s="280"/>
      <c r="CT24" s="168"/>
      <c r="CU24" s="280"/>
      <c r="CV24" s="168"/>
      <c r="CW24" s="280"/>
      <c r="CX24" s="168"/>
      <c r="CY24" s="280"/>
      <c r="CZ24" s="168"/>
      <c r="DA24" s="280"/>
      <c r="DB24" s="168"/>
      <c r="DC24" s="280"/>
      <c r="DD24" s="168"/>
      <c r="DE24" s="280"/>
      <c r="DF24" s="168"/>
      <c r="DG24" s="280"/>
      <c r="DH24" s="168"/>
      <c r="DI24" s="280"/>
      <c r="DJ24" s="168"/>
      <c r="DK24" s="280"/>
      <c r="DL24" s="168"/>
      <c r="DM24" s="280"/>
      <c r="DN24" s="168"/>
      <c r="DO24" s="281"/>
      <c r="DP24" s="159"/>
      <c r="DQ24" s="382" t="s">
        <v>106</v>
      </c>
      <c r="DR24" s="383"/>
      <c r="DS24" s="383"/>
      <c r="DT24" s="383" t="s">
        <v>106</v>
      </c>
      <c r="DU24" s="505"/>
      <c r="DV24" s="372" t="s">
        <v>197</v>
      </c>
      <c r="DW24" s="384"/>
      <c r="DX24" s="385"/>
      <c r="DY24" s="393"/>
      <c r="DZ24" s="393"/>
      <c r="EA24" s="386"/>
      <c r="EB24" s="386"/>
      <c r="EC24" s="386"/>
      <c r="ED24" s="386"/>
      <c r="EE24" s="386"/>
      <c r="EF24" s="373" t="s">
        <v>106</v>
      </c>
      <c r="EG24" s="373" t="s">
        <v>106</v>
      </c>
      <c r="EH24" s="373" t="s">
        <v>106</v>
      </c>
      <c r="EI24" s="387"/>
      <c r="EJ24" s="373" t="s">
        <v>106</v>
      </c>
      <c r="EK24" s="388" t="str">
        <f>IF(ISBLANK(CompSalePrice20),"",IF(CompUnitOfComp20="Price per Unit",CompSalePrice20/CompUnits20,CompSalePrice20/CompBeds20))</f>
        <v/>
      </c>
      <c r="EL24" s="384"/>
      <c r="EM24" s="389"/>
      <c r="EN24" s="390"/>
      <c r="EO24" s="391"/>
      <c r="EP24" s="392"/>
      <c r="GG24"/>
    </row>
    <row r="25" spans="2:189" ht="15" customHeight="1" thickTop="1" thickBot="1" x14ac:dyDescent="0.3">
      <c r="B25" s="4"/>
      <c r="C25" s="545"/>
      <c r="E25" s="2" t="s">
        <v>167</v>
      </c>
      <c r="F25" s="371"/>
      <c r="G25" s="2"/>
      <c r="H25" s="373" t="s">
        <v>106</v>
      </c>
      <c r="I25" s="536" t="s">
        <v>193</v>
      </c>
      <c r="J25" s="107"/>
      <c r="K25" s="63"/>
      <c r="L25" s="63"/>
      <c r="M25" s="63"/>
      <c r="U25" s="85"/>
      <c r="V25" s="85"/>
      <c r="W25" s="85"/>
      <c r="X25" s="85"/>
      <c r="Y25" s="85"/>
      <c r="Z25" s="85"/>
      <c r="AA25" s="409"/>
      <c r="AB25" s="85"/>
      <c r="AI25" s="382" t="s">
        <v>106</v>
      </c>
      <c r="AJ25" s="448"/>
      <c r="AK25" s="372" t="s">
        <v>106</v>
      </c>
      <c r="AL25" s="372" t="s">
        <v>106</v>
      </c>
      <c r="AM25" s="372" t="s">
        <v>106</v>
      </c>
      <c r="AN25" s="449"/>
      <c r="AO25" s="449"/>
      <c r="AP25" s="449"/>
      <c r="AQ25" s="450"/>
      <c r="AS25" s="435" t="s">
        <v>106</v>
      </c>
      <c r="AT25" s="437"/>
      <c r="AU25" s="417"/>
      <c r="AV25" s="372" t="s">
        <v>106</v>
      </c>
      <c r="AW25" s="417"/>
      <c r="AX25" s="433"/>
      <c r="AY25" s="433"/>
      <c r="AZ25" s="433"/>
      <c r="BA25" s="433"/>
      <c r="BB25" s="417"/>
      <c r="BC25" s="418">
        <f t="shared" si="0"/>
        <v>0</v>
      </c>
      <c r="BD25" s="63"/>
      <c r="BF25" s="132" t="s">
        <v>38</v>
      </c>
      <c r="BG25" s="335"/>
      <c r="BH25" s="144"/>
      <c r="BI25" s="335"/>
      <c r="BJ25" s="340"/>
      <c r="BK25" s="335"/>
      <c r="BL25" s="144"/>
      <c r="BM25" s="335"/>
      <c r="BN25" s="144"/>
      <c r="BO25" s="335"/>
      <c r="BP25" s="333"/>
      <c r="BQ25" s="335"/>
      <c r="BR25" s="126"/>
      <c r="BS25" s="344"/>
      <c r="BT25" s="333"/>
      <c r="BU25" s="344"/>
      <c r="BV25" s="333"/>
      <c r="BW25" s="344"/>
      <c r="BX25" s="469"/>
      <c r="BY25" s="16"/>
      <c r="BZ25" s="224" t="s">
        <v>48</v>
      </c>
      <c r="CA25" s="225">
        <f t="shared" ref="CA25:CI25" si="5">SUM(CA21:CA24)</f>
        <v>0</v>
      </c>
      <c r="CB25" s="225">
        <f t="shared" si="5"/>
        <v>0</v>
      </c>
      <c r="CC25" s="225">
        <f t="shared" si="5"/>
        <v>0</v>
      </c>
      <c r="CD25" s="225">
        <f t="shared" si="5"/>
        <v>0</v>
      </c>
      <c r="CE25" s="225">
        <f>SUM(CE21:CE24)</f>
        <v>0</v>
      </c>
      <c r="CF25" s="476">
        <f>SUM(CF21:CF24)</f>
        <v>0</v>
      </c>
      <c r="CG25" s="480">
        <f t="shared" si="5"/>
        <v>0</v>
      </c>
      <c r="CH25" s="225">
        <f t="shared" si="5"/>
        <v>0</v>
      </c>
      <c r="CI25" s="255">
        <f t="shared" si="5"/>
        <v>0</v>
      </c>
      <c r="CK25" s="284" t="str">
        <f t="shared" si="4"/>
        <v>e.g. Payroll Taxes and Benefits</v>
      </c>
      <c r="CL25" s="287"/>
      <c r="CM25" s="280"/>
      <c r="CN25" s="287"/>
      <c r="CO25" s="280"/>
      <c r="CP25" s="287"/>
      <c r="CQ25" s="280"/>
      <c r="CR25" s="168"/>
      <c r="CS25" s="280"/>
      <c r="CT25" s="168"/>
      <c r="CU25" s="280"/>
      <c r="CV25" s="168"/>
      <c r="CW25" s="280"/>
      <c r="CX25" s="168"/>
      <c r="CY25" s="280"/>
      <c r="CZ25" s="168"/>
      <c r="DA25" s="280"/>
      <c r="DB25" s="168"/>
      <c r="DC25" s="280"/>
      <c r="DD25" s="168"/>
      <c r="DE25" s="280"/>
      <c r="DF25" s="168"/>
      <c r="DG25" s="280"/>
      <c r="DH25" s="168"/>
      <c r="DI25" s="280"/>
      <c r="DJ25" s="168"/>
      <c r="DK25" s="280"/>
      <c r="DL25" s="168"/>
      <c r="DM25" s="280"/>
      <c r="DN25" s="168"/>
      <c r="DO25" s="281"/>
      <c r="DP25" s="159"/>
      <c r="DQ25" s="382" t="s">
        <v>106</v>
      </c>
      <c r="DR25" s="383"/>
      <c r="DS25" s="383"/>
      <c r="DT25" s="383" t="s">
        <v>106</v>
      </c>
      <c r="DU25" s="505"/>
      <c r="DV25" s="372" t="s">
        <v>197</v>
      </c>
      <c r="DW25" s="384"/>
      <c r="DX25" s="385"/>
      <c r="DY25" s="393"/>
      <c r="DZ25" s="393"/>
      <c r="EA25" s="386"/>
      <c r="EB25" s="386"/>
      <c r="EC25" s="386"/>
      <c r="ED25" s="386"/>
      <c r="EE25" s="386"/>
      <c r="EF25" s="373" t="s">
        <v>106</v>
      </c>
      <c r="EG25" s="373" t="s">
        <v>106</v>
      </c>
      <c r="EH25" s="373" t="s">
        <v>106</v>
      </c>
      <c r="EI25" s="387"/>
      <c r="EJ25" s="373" t="s">
        <v>106</v>
      </c>
      <c r="EK25" s="388" t="str">
        <f>IF(ISBLANK(CompSalePrice21),"",IF(CompUnitOfComp21="Price per Unit",CompSalePrice21/CompUnits21,CompSalePrice21/CompBeds21))</f>
        <v/>
      </c>
      <c r="EL25" s="384"/>
      <c r="EM25" s="389"/>
      <c r="EN25" s="390"/>
      <c r="EO25" s="391"/>
      <c r="EP25" s="392"/>
      <c r="GG25"/>
    </row>
    <row r="26" spans="2:189" ht="15" customHeight="1" thickBot="1" x14ac:dyDescent="0.3">
      <c r="B26" s="4"/>
      <c r="C26" s="4"/>
      <c r="E26" s="2" t="s">
        <v>373</v>
      </c>
      <c r="F26" s="365"/>
      <c r="G26" s="2"/>
      <c r="H26" s="118"/>
      <c r="I26" s="601"/>
      <c r="J26" s="127"/>
      <c r="K26" s="63"/>
      <c r="L26" s="63"/>
      <c r="M26" s="63"/>
      <c r="U26" s="85"/>
      <c r="V26" s="85"/>
      <c r="W26" s="85"/>
      <c r="X26" s="85"/>
      <c r="Y26" s="85"/>
      <c r="Z26" s="85"/>
      <c r="AA26" s="409"/>
      <c r="AI26" s="382" t="s">
        <v>106</v>
      </c>
      <c r="AJ26" s="448"/>
      <c r="AK26" s="372" t="s">
        <v>106</v>
      </c>
      <c r="AL26" s="372" t="s">
        <v>106</v>
      </c>
      <c r="AM26" s="372" t="s">
        <v>106</v>
      </c>
      <c r="AN26" s="449"/>
      <c r="AO26" s="449"/>
      <c r="AP26" s="449"/>
      <c r="AQ26" s="450"/>
      <c r="AS26" s="435" t="s">
        <v>106</v>
      </c>
      <c r="AT26" s="437"/>
      <c r="AU26" s="417"/>
      <c r="AV26" s="372" t="s">
        <v>106</v>
      </c>
      <c r="AW26" s="417"/>
      <c r="AX26" s="433"/>
      <c r="AY26" s="433"/>
      <c r="AZ26" s="433"/>
      <c r="BA26" s="433"/>
      <c r="BB26" s="417"/>
      <c r="BC26" s="418">
        <f t="shared" si="0"/>
        <v>0</v>
      </c>
      <c r="BD26" s="63"/>
      <c r="BF26" s="132" t="s">
        <v>39</v>
      </c>
      <c r="BG26" s="335"/>
      <c r="BH26" s="144"/>
      <c r="BI26" s="335"/>
      <c r="BJ26" s="340"/>
      <c r="BK26" s="335"/>
      <c r="BL26" s="144"/>
      <c r="BM26" s="335"/>
      <c r="BN26" s="333"/>
      <c r="BO26" s="335"/>
      <c r="BP26" s="333"/>
      <c r="BQ26" s="335"/>
      <c r="BR26" s="126"/>
      <c r="BS26" s="344"/>
      <c r="BT26" s="333"/>
      <c r="BU26" s="344"/>
      <c r="BV26" s="333"/>
      <c r="BW26" s="344"/>
      <c r="BX26" s="469"/>
      <c r="BY26" s="16"/>
      <c r="BZ26" s="463"/>
      <c r="CA26" s="73"/>
      <c r="CB26" s="73"/>
      <c r="CC26" s="73"/>
      <c r="CD26" s="493"/>
      <c r="CE26" s="493"/>
      <c r="CF26" s="494"/>
      <c r="CG26" s="481"/>
      <c r="CH26" s="73"/>
      <c r="CI26" s="484"/>
      <c r="CK26" s="284" t="str">
        <f t="shared" si="4"/>
        <v>e.g. Resident Care</v>
      </c>
      <c r="CL26" s="287"/>
      <c r="CM26" s="280"/>
      <c r="CN26" s="287"/>
      <c r="CO26" s="280"/>
      <c r="CP26" s="287"/>
      <c r="CQ26" s="280"/>
      <c r="CR26" s="168"/>
      <c r="CS26" s="280"/>
      <c r="CT26" s="168"/>
      <c r="CU26" s="280"/>
      <c r="CV26" s="168"/>
      <c r="CW26" s="280"/>
      <c r="CX26" s="168"/>
      <c r="CY26" s="280"/>
      <c r="CZ26" s="168"/>
      <c r="DA26" s="280"/>
      <c r="DB26" s="168"/>
      <c r="DC26" s="280"/>
      <c r="DD26" s="168"/>
      <c r="DE26" s="280"/>
      <c r="DF26" s="168"/>
      <c r="DG26" s="280"/>
      <c r="DH26" s="168"/>
      <c r="DI26" s="280"/>
      <c r="DJ26" s="168"/>
      <c r="DK26" s="280"/>
      <c r="DL26" s="168"/>
      <c r="DM26" s="280"/>
      <c r="DN26" s="168"/>
      <c r="DO26" s="281"/>
      <c r="DP26" s="159"/>
      <c r="DQ26" s="382" t="s">
        <v>106</v>
      </c>
      <c r="DR26" s="383"/>
      <c r="DS26" s="383"/>
      <c r="DT26" s="383" t="s">
        <v>106</v>
      </c>
      <c r="DU26" s="505"/>
      <c r="DV26" s="372" t="s">
        <v>197</v>
      </c>
      <c r="DW26" s="384"/>
      <c r="DX26" s="385"/>
      <c r="DY26" s="393"/>
      <c r="DZ26" s="393"/>
      <c r="EA26" s="386"/>
      <c r="EB26" s="386"/>
      <c r="EC26" s="386"/>
      <c r="ED26" s="386"/>
      <c r="EE26" s="386"/>
      <c r="EF26" s="373" t="s">
        <v>106</v>
      </c>
      <c r="EG26" s="373" t="s">
        <v>106</v>
      </c>
      <c r="EH26" s="373" t="s">
        <v>106</v>
      </c>
      <c r="EI26" s="387"/>
      <c r="EJ26" s="373" t="s">
        <v>106</v>
      </c>
      <c r="EK26" s="388" t="str">
        <f>IF(ISBLANK(CompSalePrice22),"",IF(CompUnitOfComp22="Price per Unit",CompSalePrice22/CompUnits22,CompSalePrice22/CompBeds22))</f>
        <v/>
      </c>
      <c r="EL26" s="384"/>
      <c r="EM26" s="389"/>
      <c r="EN26" s="390"/>
      <c r="EO26" s="391"/>
      <c r="EP26" s="392"/>
      <c r="GG26"/>
    </row>
    <row r="27" spans="2:189" ht="15" customHeight="1" x14ac:dyDescent="0.25">
      <c r="B27" s="4"/>
      <c r="C27" s="4"/>
      <c r="E27" s="2" t="s">
        <v>374</v>
      </c>
      <c r="F27" s="365"/>
      <c r="G27" s="82"/>
      <c r="H27" s="531"/>
      <c r="I27" s="531"/>
      <c r="J27" s="115"/>
      <c r="K27" s="63"/>
      <c r="L27" s="63"/>
      <c r="M27" s="63"/>
      <c r="AI27" s="382" t="s">
        <v>106</v>
      </c>
      <c r="AJ27" s="448"/>
      <c r="AK27" s="372" t="s">
        <v>106</v>
      </c>
      <c r="AL27" s="372" t="s">
        <v>106</v>
      </c>
      <c r="AM27" s="372" t="s">
        <v>106</v>
      </c>
      <c r="AN27" s="449"/>
      <c r="AO27" s="449"/>
      <c r="AP27" s="449"/>
      <c r="AQ27" s="450"/>
      <c r="AS27" s="435" t="s">
        <v>106</v>
      </c>
      <c r="AT27" s="437"/>
      <c r="AU27" s="417"/>
      <c r="AV27" s="372" t="s">
        <v>106</v>
      </c>
      <c r="AW27" s="417"/>
      <c r="AX27" s="433"/>
      <c r="AY27" s="433"/>
      <c r="AZ27" s="433"/>
      <c r="BA27" s="433"/>
      <c r="BB27" s="417"/>
      <c r="BC27" s="418">
        <f t="shared" si="0"/>
        <v>0</v>
      </c>
      <c r="BD27" s="63"/>
      <c r="BF27" s="132"/>
      <c r="BG27" s="335"/>
      <c r="BH27" s="144"/>
      <c r="BI27" s="335"/>
      <c r="BJ27" s="334"/>
      <c r="BK27" s="335"/>
      <c r="BL27" s="333"/>
      <c r="BM27" s="335"/>
      <c r="BN27" s="333"/>
      <c r="BO27" s="335"/>
      <c r="BP27" s="333"/>
      <c r="BQ27" s="335"/>
      <c r="BR27" s="126"/>
      <c r="BS27" s="344"/>
      <c r="BT27" s="333"/>
      <c r="BU27" s="344"/>
      <c r="BV27" s="333"/>
      <c r="BW27" s="344"/>
      <c r="BX27" s="469"/>
      <c r="BY27" s="16"/>
      <c r="BZ27" s="629" t="s">
        <v>288</v>
      </c>
      <c r="CA27" s="560" t="str">
        <f>Date1</f>
        <v>FY 1900</v>
      </c>
      <c r="CB27" s="560" t="str">
        <f>Date2</f>
        <v>FY 1900</v>
      </c>
      <c r="CC27" s="560" t="str">
        <f>Date3</f>
        <v>FY 1900</v>
      </c>
      <c r="CD27" s="624" t="str">
        <f>Date4</f>
        <v>FY 1900</v>
      </c>
      <c r="CE27" s="495"/>
      <c r="CF27" s="496"/>
      <c r="CG27" s="627" t="str">
        <f>CG3</f>
        <v>Enter Period</v>
      </c>
      <c r="CH27" s="620" t="str">
        <f>CH3</f>
        <v>Enter Period</v>
      </c>
      <c r="CI27" s="622" t="str">
        <f>CI3</f>
        <v>Enter Period</v>
      </c>
      <c r="CK27" s="284" t="str">
        <f t="shared" si="4"/>
        <v>e.g. Food Services</v>
      </c>
      <c r="CL27" s="287"/>
      <c r="CM27" s="280"/>
      <c r="CN27" s="287"/>
      <c r="CO27" s="280"/>
      <c r="CP27" s="287"/>
      <c r="CQ27" s="280"/>
      <c r="CR27" s="168"/>
      <c r="CS27" s="280"/>
      <c r="CT27" s="168"/>
      <c r="CU27" s="280"/>
      <c r="CV27" s="168"/>
      <c r="CW27" s="280"/>
      <c r="CX27" s="168"/>
      <c r="CY27" s="280"/>
      <c r="CZ27" s="168"/>
      <c r="DA27" s="280"/>
      <c r="DB27" s="168"/>
      <c r="DC27" s="280"/>
      <c r="DD27" s="168"/>
      <c r="DE27" s="280"/>
      <c r="DF27" s="168"/>
      <c r="DG27" s="280"/>
      <c r="DH27" s="168"/>
      <c r="DI27" s="280"/>
      <c r="DJ27" s="168"/>
      <c r="DK27" s="280"/>
      <c r="DL27" s="168"/>
      <c r="DM27" s="280"/>
      <c r="DN27" s="168"/>
      <c r="DO27" s="281"/>
      <c r="DP27" s="159"/>
      <c r="DQ27" s="382" t="s">
        <v>106</v>
      </c>
      <c r="DR27" s="383"/>
      <c r="DS27" s="383"/>
      <c r="DT27" s="383" t="s">
        <v>106</v>
      </c>
      <c r="DU27" s="505"/>
      <c r="DV27" s="372" t="s">
        <v>197</v>
      </c>
      <c r="DW27" s="384"/>
      <c r="DX27" s="385"/>
      <c r="DY27" s="393"/>
      <c r="DZ27" s="393"/>
      <c r="EA27" s="386"/>
      <c r="EB27" s="386"/>
      <c r="EC27" s="386"/>
      <c r="ED27" s="386"/>
      <c r="EE27" s="386"/>
      <c r="EF27" s="373" t="s">
        <v>106</v>
      </c>
      <c r="EG27" s="373" t="s">
        <v>106</v>
      </c>
      <c r="EH27" s="373" t="s">
        <v>106</v>
      </c>
      <c r="EI27" s="387"/>
      <c r="EJ27" s="373" t="s">
        <v>106</v>
      </c>
      <c r="EK27" s="388" t="str">
        <f>IF(ISBLANK(CompSalePrice23),"",IF(CompUnitOfComp23="Price per Unit",CompSalePrice23/CompUnits23,CompSalePrice23/CompBeds23))</f>
        <v/>
      </c>
      <c r="EL27" s="384"/>
      <c r="EM27" s="389"/>
      <c r="EN27" s="390"/>
      <c r="EO27" s="391"/>
      <c r="EP27" s="392"/>
      <c r="GG27"/>
    </row>
    <row r="28" spans="2:189" ht="15" customHeight="1" thickBot="1" x14ac:dyDescent="0.3">
      <c r="B28" s="4"/>
      <c r="C28" s="4"/>
      <c r="E28" s="82" t="s">
        <v>413</v>
      </c>
      <c r="F28" s="371"/>
      <c r="G28" s="3"/>
      <c r="H28" s="528" t="s">
        <v>191</v>
      </c>
      <c r="I28" s="529"/>
      <c r="J28" s="106"/>
      <c r="K28" s="63"/>
      <c r="L28" s="63"/>
      <c r="M28" s="63"/>
      <c r="AI28" s="382" t="s">
        <v>106</v>
      </c>
      <c r="AJ28" s="448"/>
      <c r="AK28" s="372" t="s">
        <v>106</v>
      </c>
      <c r="AL28" s="372" t="s">
        <v>106</v>
      </c>
      <c r="AM28" s="372" t="s">
        <v>106</v>
      </c>
      <c r="AN28" s="449"/>
      <c r="AO28" s="449"/>
      <c r="AP28" s="449"/>
      <c r="AQ28" s="450"/>
      <c r="AS28" s="435" t="s">
        <v>106</v>
      </c>
      <c r="AT28" s="437"/>
      <c r="AU28" s="417"/>
      <c r="AV28" s="372" t="s">
        <v>106</v>
      </c>
      <c r="AW28" s="417"/>
      <c r="AX28" s="433"/>
      <c r="AY28" s="433"/>
      <c r="AZ28" s="433"/>
      <c r="BA28" s="433"/>
      <c r="BB28" s="417"/>
      <c r="BC28" s="418">
        <f t="shared" si="0"/>
        <v>0</v>
      </c>
      <c r="BD28" s="63"/>
      <c r="BF28" s="132"/>
      <c r="BG28" s="336"/>
      <c r="BH28" s="144"/>
      <c r="BI28" s="336"/>
      <c r="BJ28" s="334"/>
      <c r="BK28" s="336"/>
      <c r="BL28" s="334"/>
      <c r="BM28" s="336"/>
      <c r="BN28" s="333"/>
      <c r="BO28" s="336"/>
      <c r="BP28" s="333"/>
      <c r="BQ28" s="336"/>
      <c r="BR28" s="126"/>
      <c r="BS28" s="345"/>
      <c r="BT28" s="333"/>
      <c r="BU28" s="345"/>
      <c r="BV28" s="333"/>
      <c r="BW28" s="345"/>
      <c r="BX28" s="469"/>
      <c r="BY28" s="16"/>
      <c r="BZ28" s="630"/>
      <c r="CA28" s="561"/>
      <c r="CB28" s="561"/>
      <c r="CC28" s="561"/>
      <c r="CD28" s="625"/>
      <c r="CE28" s="495"/>
      <c r="CF28" s="496"/>
      <c r="CG28" s="628"/>
      <c r="CH28" s="621"/>
      <c r="CI28" s="623"/>
      <c r="CK28" s="284" t="str">
        <f t="shared" si="4"/>
        <v>e.g. Activities</v>
      </c>
      <c r="CL28" s="287"/>
      <c r="CM28" s="280"/>
      <c r="CN28" s="287"/>
      <c r="CO28" s="280"/>
      <c r="CP28" s="287"/>
      <c r="CQ28" s="280"/>
      <c r="CR28" s="168"/>
      <c r="CS28" s="280"/>
      <c r="CT28" s="168"/>
      <c r="CU28" s="280"/>
      <c r="CV28" s="168"/>
      <c r="CW28" s="280"/>
      <c r="CX28" s="168"/>
      <c r="CY28" s="280"/>
      <c r="CZ28" s="168"/>
      <c r="DA28" s="280"/>
      <c r="DB28" s="168"/>
      <c r="DC28" s="280"/>
      <c r="DD28" s="168"/>
      <c r="DE28" s="280"/>
      <c r="DF28" s="168"/>
      <c r="DG28" s="280"/>
      <c r="DH28" s="168"/>
      <c r="DI28" s="280"/>
      <c r="DJ28" s="168"/>
      <c r="DK28" s="280"/>
      <c r="DL28" s="168"/>
      <c r="DM28" s="280"/>
      <c r="DN28" s="168"/>
      <c r="DO28" s="281"/>
      <c r="DP28" s="159"/>
      <c r="DQ28" s="382" t="s">
        <v>106</v>
      </c>
      <c r="DR28" s="383"/>
      <c r="DS28" s="383"/>
      <c r="DT28" s="383" t="s">
        <v>106</v>
      </c>
      <c r="DU28" s="505"/>
      <c r="DV28" s="372" t="s">
        <v>197</v>
      </c>
      <c r="DW28" s="384"/>
      <c r="DX28" s="385"/>
      <c r="DY28" s="393"/>
      <c r="DZ28" s="393"/>
      <c r="EA28" s="386"/>
      <c r="EB28" s="386"/>
      <c r="EC28" s="386"/>
      <c r="ED28" s="386"/>
      <c r="EE28" s="386"/>
      <c r="EF28" s="373" t="s">
        <v>106</v>
      </c>
      <c r="EG28" s="373" t="s">
        <v>106</v>
      </c>
      <c r="EH28" s="373" t="s">
        <v>106</v>
      </c>
      <c r="EI28" s="387"/>
      <c r="EJ28" s="373" t="s">
        <v>106</v>
      </c>
      <c r="EK28" s="388" t="str">
        <f>IF(ISBLANK(CompSalePrice24),"",IF(CompUnitOfComp24="Price per Unit",CompSalePrice24/CompUnits24,CompSalePrice24/CompBeds24))</f>
        <v/>
      </c>
      <c r="EL28" s="384"/>
      <c r="EM28" s="389"/>
      <c r="EN28" s="390"/>
      <c r="EO28" s="391"/>
      <c r="EP28" s="392"/>
      <c r="GG28"/>
    </row>
    <row r="29" spans="2:189" ht="15" customHeight="1" thickTop="1" thickBot="1" x14ac:dyDescent="0.3">
      <c r="B29" s="4"/>
      <c r="C29" s="4"/>
      <c r="E29" s="3" t="s">
        <v>275</v>
      </c>
      <c r="F29" s="371"/>
      <c r="H29" s="372" t="s">
        <v>106</v>
      </c>
      <c r="I29" s="536" t="s">
        <v>304</v>
      </c>
      <c r="J29" s="106"/>
      <c r="K29" s="63"/>
      <c r="L29" s="63"/>
      <c r="M29" s="63"/>
      <c r="AI29" s="382" t="s">
        <v>106</v>
      </c>
      <c r="AJ29" s="448"/>
      <c r="AK29" s="372" t="s">
        <v>106</v>
      </c>
      <c r="AL29" s="372" t="s">
        <v>106</v>
      </c>
      <c r="AM29" s="372" t="s">
        <v>106</v>
      </c>
      <c r="AN29" s="449"/>
      <c r="AO29" s="449"/>
      <c r="AP29" s="449"/>
      <c r="AQ29" s="450"/>
      <c r="AS29" s="435" t="s">
        <v>106</v>
      </c>
      <c r="AT29" s="437"/>
      <c r="AU29" s="417"/>
      <c r="AV29" s="372" t="s">
        <v>106</v>
      </c>
      <c r="AW29" s="417"/>
      <c r="AX29" s="433"/>
      <c r="AY29" s="433"/>
      <c r="AZ29" s="433"/>
      <c r="BA29" s="433"/>
      <c r="BB29" s="417"/>
      <c r="BC29" s="418">
        <f t="shared" si="0"/>
        <v>0</v>
      </c>
      <c r="BD29" s="63"/>
      <c r="BF29" s="169" t="s">
        <v>333</v>
      </c>
      <c r="BG29" s="317">
        <f>SUM(BG20:BG28)</f>
        <v>0</v>
      </c>
      <c r="BH29" s="145"/>
      <c r="BI29" s="338">
        <f>SUM(BI20:BI28)</f>
        <v>0</v>
      </c>
      <c r="BJ29" s="341"/>
      <c r="BK29" s="350">
        <f>SUM(BK20:BK28)</f>
        <v>0</v>
      </c>
      <c r="BL29" s="342"/>
      <c r="BM29" s="338">
        <f>SUM(BM20:BM28)</f>
        <v>0</v>
      </c>
      <c r="BN29" s="341"/>
      <c r="BO29" s="338">
        <f>SUM(BO20:BO28)</f>
        <v>0</v>
      </c>
      <c r="BP29" s="341"/>
      <c r="BQ29" s="317">
        <f>SUM(BQ20:BQ28)</f>
        <v>0</v>
      </c>
      <c r="BR29" s="128"/>
      <c r="BS29" s="337">
        <f>SUM(BS20:BS28)</f>
        <v>0</v>
      </c>
      <c r="BT29" s="341"/>
      <c r="BU29" s="337">
        <f>SUM(BU20:BU28)</f>
        <v>0</v>
      </c>
      <c r="BV29" s="341"/>
      <c r="BW29" s="337">
        <f>SUM(BW20:BW28)</f>
        <v>0</v>
      </c>
      <c r="BX29" s="470"/>
      <c r="BY29" s="16"/>
      <c r="BZ29" s="228" t="s">
        <v>312</v>
      </c>
      <c r="CA29" s="251"/>
      <c r="CB29" s="251"/>
      <c r="CC29" s="251"/>
      <c r="CD29" s="490"/>
      <c r="CE29" s="497"/>
      <c r="CF29" s="498"/>
      <c r="CG29" s="485"/>
      <c r="CH29" s="245"/>
      <c r="CI29" s="246"/>
      <c r="CK29" s="284" t="str">
        <f t="shared" si="4"/>
        <v>e.g. Housekeeping  &amp; Laundry</v>
      </c>
      <c r="CL29" s="287"/>
      <c r="CM29" s="280"/>
      <c r="CN29" s="287"/>
      <c r="CO29" s="280"/>
      <c r="CP29" s="287"/>
      <c r="CQ29" s="280"/>
      <c r="CR29" s="168"/>
      <c r="CS29" s="280"/>
      <c r="CT29" s="168"/>
      <c r="CU29" s="280"/>
      <c r="CV29" s="168"/>
      <c r="CW29" s="280"/>
      <c r="CX29" s="168"/>
      <c r="CY29" s="280"/>
      <c r="CZ29" s="168"/>
      <c r="DA29" s="280"/>
      <c r="DB29" s="168"/>
      <c r="DC29" s="280"/>
      <c r="DD29" s="168"/>
      <c r="DE29" s="280"/>
      <c r="DF29" s="168"/>
      <c r="DG29" s="280"/>
      <c r="DH29" s="168"/>
      <c r="DI29" s="280"/>
      <c r="DJ29" s="168"/>
      <c r="DK29" s="280"/>
      <c r="DL29" s="168"/>
      <c r="DM29" s="280"/>
      <c r="DN29" s="168"/>
      <c r="DO29" s="281"/>
      <c r="DP29" s="159"/>
      <c r="DQ29" s="382" t="s">
        <v>106</v>
      </c>
      <c r="DR29" s="383"/>
      <c r="DS29" s="383"/>
      <c r="DT29" s="383" t="s">
        <v>106</v>
      </c>
      <c r="DU29" s="505"/>
      <c r="DV29" s="372" t="s">
        <v>197</v>
      </c>
      <c r="DW29" s="384"/>
      <c r="DX29" s="385"/>
      <c r="DY29" s="393"/>
      <c r="DZ29" s="393"/>
      <c r="EA29" s="386"/>
      <c r="EB29" s="386"/>
      <c r="EC29" s="386"/>
      <c r="ED29" s="386"/>
      <c r="EE29" s="386"/>
      <c r="EF29" s="373" t="s">
        <v>106</v>
      </c>
      <c r="EG29" s="373" t="s">
        <v>106</v>
      </c>
      <c r="EH29" s="373" t="s">
        <v>106</v>
      </c>
      <c r="EI29" s="387"/>
      <c r="EJ29" s="373" t="s">
        <v>106</v>
      </c>
      <c r="EK29" s="388" t="str">
        <f>IF(ISBLANK(CompSalePrice25),"",IF(CompUnitOfComp25="Price per Unit",CompSalePrice25/CompUnits25,CompSalePrice25/CompBeds25))</f>
        <v/>
      </c>
      <c r="EL29" s="384"/>
      <c r="EM29" s="389"/>
      <c r="EN29" s="390"/>
      <c r="EO29" s="391"/>
      <c r="EP29" s="392"/>
      <c r="GG29"/>
    </row>
    <row r="30" spans="2:189" ht="15" customHeight="1" thickTop="1" thickBot="1" x14ac:dyDescent="0.3">
      <c r="B30" s="4"/>
      <c r="C30" s="4"/>
      <c r="E30" s="2" t="s">
        <v>339</v>
      </c>
      <c r="F30" s="371"/>
      <c r="H30" s="119"/>
      <c r="I30" s="536"/>
      <c r="J30" s="107"/>
      <c r="K30" s="63"/>
      <c r="L30" s="63"/>
      <c r="M30" s="63"/>
      <c r="AI30" s="382" t="s">
        <v>106</v>
      </c>
      <c r="AJ30" s="448"/>
      <c r="AK30" s="372" t="s">
        <v>106</v>
      </c>
      <c r="AL30" s="372" t="s">
        <v>106</v>
      </c>
      <c r="AM30" s="372" t="s">
        <v>106</v>
      </c>
      <c r="AN30" s="449"/>
      <c r="AO30" s="449"/>
      <c r="AP30" s="449"/>
      <c r="AQ30" s="450"/>
      <c r="AS30" s="435" t="s">
        <v>106</v>
      </c>
      <c r="AT30" s="437"/>
      <c r="AU30" s="417"/>
      <c r="AV30" s="372" t="s">
        <v>106</v>
      </c>
      <c r="AW30" s="417"/>
      <c r="AX30" s="433"/>
      <c r="AY30" s="433"/>
      <c r="AZ30" s="433"/>
      <c r="BA30" s="433"/>
      <c r="BB30" s="417"/>
      <c r="BC30" s="418">
        <f t="shared" si="0"/>
        <v>0</v>
      </c>
      <c r="BD30" s="63"/>
      <c r="BF30" s="134" t="s">
        <v>24</v>
      </c>
      <c r="BG30" s="146">
        <f>OthRevTot1+ResRev1</f>
        <v>0</v>
      </c>
      <c r="BH30" s="147">
        <f>BH19</f>
        <v>0</v>
      </c>
      <c r="BI30" s="146">
        <f>+OthRevTot2+ResRev2</f>
        <v>0</v>
      </c>
      <c r="BJ30" s="147">
        <f>BJ19</f>
        <v>0</v>
      </c>
      <c r="BK30" s="146">
        <f>OthRevTot3+ResRev3</f>
        <v>0</v>
      </c>
      <c r="BL30" s="147">
        <f>BL19</f>
        <v>0</v>
      </c>
      <c r="BM30" s="146">
        <f>OthRevTot4+ResRev4</f>
        <v>0</v>
      </c>
      <c r="BN30" s="147">
        <f>BN19</f>
        <v>0</v>
      </c>
      <c r="BO30" s="146">
        <f>OthRevTot8+ResRev8</f>
        <v>0</v>
      </c>
      <c r="BP30" s="147">
        <f>BP19</f>
        <v>0</v>
      </c>
      <c r="BQ30" s="146">
        <f>OthRevTot9+ResRev9</f>
        <v>0</v>
      </c>
      <c r="BR30" s="60">
        <f>BR19</f>
        <v>0</v>
      </c>
      <c r="BS30" s="146">
        <f>OthRevTot5+ResRev5</f>
        <v>0</v>
      </c>
      <c r="BT30" s="147">
        <f>BT19</f>
        <v>0</v>
      </c>
      <c r="BU30" s="146">
        <f>OthRevTot6+ResRev6</f>
        <v>0</v>
      </c>
      <c r="BV30" s="147">
        <f>BV19</f>
        <v>0</v>
      </c>
      <c r="BW30" s="146">
        <f>OthRevTot7+ResRev7</f>
        <v>0</v>
      </c>
      <c r="BX30" s="60">
        <f>BX19</f>
        <v>0</v>
      </c>
      <c r="BY30" s="454"/>
      <c r="BZ30" s="227" t="s">
        <v>313</v>
      </c>
      <c r="CA30" s="247">
        <f>REVEGI1</f>
        <v>0</v>
      </c>
      <c r="CB30" s="247">
        <f>+REVEGI2</f>
        <v>0</v>
      </c>
      <c r="CC30" s="247">
        <f>REVEGI3</f>
        <v>0</v>
      </c>
      <c r="CD30" s="252">
        <f>REVEGI4</f>
        <v>0</v>
      </c>
      <c r="CE30" s="499"/>
      <c r="CF30" s="500"/>
      <c r="CG30" s="247">
        <f>REVEGI5</f>
        <v>0</v>
      </c>
      <c r="CH30" s="247">
        <f>REVEGI6</f>
        <v>0</v>
      </c>
      <c r="CI30" s="252">
        <f>REVEGI7</f>
        <v>0</v>
      </c>
      <c r="CK30" s="284" t="str">
        <f t="shared" si="4"/>
        <v>e.g. Maintenance</v>
      </c>
      <c r="CL30" s="287"/>
      <c r="CM30" s="280"/>
      <c r="CN30" s="287"/>
      <c r="CO30" s="280"/>
      <c r="CP30" s="287"/>
      <c r="CQ30" s="280"/>
      <c r="CR30" s="168"/>
      <c r="CS30" s="280"/>
      <c r="CT30" s="168"/>
      <c r="CU30" s="280"/>
      <c r="CV30" s="168"/>
      <c r="CW30" s="280"/>
      <c r="CX30" s="168"/>
      <c r="CY30" s="280"/>
      <c r="CZ30" s="168"/>
      <c r="DA30" s="280"/>
      <c r="DB30" s="168"/>
      <c r="DC30" s="280"/>
      <c r="DD30" s="168"/>
      <c r="DE30" s="280"/>
      <c r="DF30" s="168"/>
      <c r="DG30" s="280"/>
      <c r="DH30" s="168"/>
      <c r="DI30" s="280"/>
      <c r="DJ30" s="168"/>
      <c r="DK30" s="280"/>
      <c r="DL30" s="168"/>
      <c r="DM30" s="280"/>
      <c r="DN30" s="168"/>
      <c r="DO30" s="281"/>
      <c r="DP30" s="159"/>
      <c r="DQ30" s="382" t="s">
        <v>106</v>
      </c>
      <c r="DR30" s="383"/>
      <c r="DS30" s="383"/>
      <c r="DT30" s="383" t="s">
        <v>106</v>
      </c>
      <c r="DU30" s="505"/>
      <c r="DV30" s="372" t="s">
        <v>197</v>
      </c>
      <c r="DW30" s="384"/>
      <c r="DX30" s="385"/>
      <c r="DY30" s="393"/>
      <c r="DZ30" s="393"/>
      <c r="EA30" s="386"/>
      <c r="EB30" s="386"/>
      <c r="EC30" s="386"/>
      <c r="ED30" s="386"/>
      <c r="EE30" s="386"/>
      <c r="EF30" s="373" t="s">
        <v>106</v>
      </c>
      <c r="EG30" s="373" t="s">
        <v>106</v>
      </c>
      <c r="EH30" s="373" t="s">
        <v>106</v>
      </c>
      <c r="EI30" s="387"/>
      <c r="EJ30" s="373" t="s">
        <v>106</v>
      </c>
      <c r="EK30" s="388" t="str">
        <f>IF(ISBLANK(CompSalePrice26),"",IF(CompUnitOfComp26="Price per Unit",CompSalePrice26/CompUnits26,CompSalePrice26/CompBeds26))</f>
        <v/>
      </c>
      <c r="EL30" s="384"/>
      <c r="EM30" s="389"/>
      <c r="EN30" s="390"/>
      <c r="EO30" s="391"/>
      <c r="EP30" s="392"/>
      <c r="GG30"/>
    </row>
    <row r="31" spans="2:189" ht="15" customHeight="1" thickBot="1" x14ac:dyDescent="0.3">
      <c r="B31" s="4"/>
      <c r="C31" s="4"/>
      <c r="E31" s="2" t="s">
        <v>340</v>
      </c>
      <c r="F31" s="365"/>
      <c r="H31" s="372" t="s">
        <v>106</v>
      </c>
      <c r="I31" s="176" t="s">
        <v>231</v>
      </c>
      <c r="J31" s="66"/>
      <c r="K31" s="63"/>
      <c r="L31" s="63"/>
      <c r="M31" s="63"/>
      <c r="AI31" s="382" t="s">
        <v>106</v>
      </c>
      <c r="AJ31" s="448"/>
      <c r="AK31" s="372" t="s">
        <v>106</v>
      </c>
      <c r="AL31" s="372" t="s">
        <v>106</v>
      </c>
      <c r="AM31" s="372" t="s">
        <v>106</v>
      </c>
      <c r="AN31" s="449"/>
      <c r="AO31" s="449"/>
      <c r="AP31" s="449"/>
      <c r="AQ31" s="450"/>
      <c r="AS31" s="435" t="s">
        <v>106</v>
      </c>
      <c r="AT31" s="437"/>
      <c r="AU31" s="417"/>
      <c r="AV31" s="372" t="s">
        <v>106</v>
      </c>
      <c r="AW31" s="417"/>
      <c r="AX31" s="433"/>
      <c r="AY31" s="433"/>
      <c r="AZ31" s="433"/>
      <c r="BA31" s="433"/>
      <c r="BB31" s="417"/>
      <c r="BC31" s="418">
        <f t="shared" si="0"/>
        <v>0</v>
      </c>
      <c r="BD31" s="63"/>
      <c r="BF31" s="23"/>
      <c r="BG31" s="24"/>
      <c r="BH31" s="21"/>
      <c r="BI31" s="24"/>
      <c r="BJ31" s="21"/>
      <c r="BK31" s="24"/>
      <c r="BL31" s="21"/>
      <c r="BM31" s="24"/>
      <c r="BN31" s="21"/>
      <c r="BO31" s="24"/>
      <c r="BP31" s="21"/>
      <c r="BQ31" s="24"/>
      <c r="BR31" s="21"/>
      <c r="BS31" s="24"/>
      <c r="BT31" s="21"/>
      <c r="BU31" s="24"/>
      <c r="BV31" s="21"/>
      <c r="BW31" s="24"/>
      <c r="BX31" s="471"/>
      <c r="BY31" s="21"/>
      <c r="BZ31" s="228" t="s">
        <v>289</v>
      </c>
      <c r="CA31" s="248">
        <f>+TotRev1-REVEGI1</f>
        <v>0</v>
      </c>
      <c r="CB31" s="248">
        <f>+TotRev2-REVEGI2</f>
        <v>0</v>
      </c>
      <c r="CC31" s="248">
        <f>+TotRev3-REVEGI3</f>
        <v>0</v>
      </c>
      <c r="CD31" s="253">
        <f>+TotRev4-REVEGI4</f>
        <v>0</v>
      </c>
      <c r="CE31" s="499"/>
      <c r="CF31" s="500"/>
      <c r="CG31" s="248">
        <f>+TotRev5-REVEGI5</f>
        <v>0</v>
      </c>
      <c r="CH31" s="248">
        <f>+TotRev6-REVEGI6</f>
        <v>0</v>
      </c>
      <c r="CI31" s="253">
        <f>+TotRev7-REVEGI7</f>
        <v>0</v>
      </c>
      <c r="CK31" s="284" t="str">
        <f t="shared" ref="CK31:CK39" si="6">BZ12</f>
        <v>e.g. Utilities</v>
      </c>
      <c r="CL31" s="287"/>
      <c r="CM31" s="280"/>
      <c r="CN31" s="287"/>
      <c r="CO31" s="280"/>
      <c r="CP31" s="287"/>
      <c r="CQ31" s="280"/>
      <c r="CR31" s="168"/>
      <c r="CS31" s="280"/>
      <c r="CT31" s="168"/>
      <c r="CU31" s="280"/>
      <c r="CV31" s="168"/>
      <c r="CW31" s="280"/>
      <c r="CX31" s="168"/>
      <c r="CY31" s="280"/>
      <c r="CZ31" s="168"/>
      <c r="DA31" s="280"/>
      <c r="DB31" s="168"/>
      <c r="DC31" s="280"/>
      <c r="DD31" s="168"/>
      <c r="DE31" s="280"/>
      <c r="DF31" s="168"/>
      <c r="DG31" s="280"/>
      <c r="DH31" s="168"/>
      <c r="DI31" s="280"/>
      <c r="DJ31" s="168"/>
      <c r="DK31" s="280"/>
      <c r="DL31" s="168"/>
      <c r="DM31" s="280"/>
      <c r="DN31" s="168"/>
      <c r="DO31" s="281"/>
      <c r="DP31" s="159"/>
      <c r="DQ31" s="382" t="s">
        <v>106</v>
      </c>
      <c r="DR31" s="383"/>
      <c r="DS31" s="383"/>
      <c r="DT31" s="383" t="s">
        <v>106</v>
      </c>
      <c r="DU31" s="505"/>
      <c r="DV31" s="372" t="s">
        <v>197</v>
      </c>
      <c r="DW31" s="384"/>
      <c r="DX31" s="385"/>
      <c r="DY31" s="393"/>
      <c r="DZ31" s="393"/>
      <c r="EA31" s="386"/>
      <c r="EB31" s="386"/>
      <c r="EC31" s="386"/>
      <c r="ED31" s="386"/>
      <c r="EE31" s="386"/>
      <c r="EF31" s="373" t="s">
        <v>106</v>
      </c>
      <c r="EG31" s="373" t="s">
        <v>106</v>
      </c>
      <c r="EH31" s="373" t="s">
        <v>106</v>
      </c>
      <c r="EI31" s="387"/>
      <c r="EJ31" s="373" t="s">
        <v>106</v>
      </c>
      <c r="EK31" s="388" t="str">
        <f>IF(ISBLANK(CompSalePrice27),"",IF(CompUnitOfComp27="Price per Unit",CompSalePrice27/CompUnits27,CompSalePrice27/CompBeds27))</f>
        <v/>
      </c>
      <c r="EL31" s="384"/>
      <c r="EM31" s="389"/>
      <c r="EN31" s="390"/>
      <c r="EO31" s="391"/>
      <c r="EP31" s="392"/>
      <c r="GG31"/>
    </row>
    <row r="32" spans="2:189" ht="15" customHeight="1" thickBot="1" x14ac:dyDescent="0.3">
      <c r="B32" s="4"/>
      <c r="C32" s="4"/>
      <c r="E32" s="631" t="s">
        <v>430</v>
      </c>
      <c r="H32" s="373" t="s">
        <v>106</v>
      </c>
      <c r="I32" s="177" t="s">
        <v>232</v>
      </c>
      <c r="J32" s="66"/>
      <c r="AI32" s="382" t="s">
        <v>106</v>
      </c>
      <c r="AJ32" s="448"/>
      <c r="AK32" s="372" t="s">
        <v>106</v>
      </c>
      <c r="AL32" s="372" t="s">
        <v>106</v>
      </c>
      <c r="AM32" s="372" t="s">
        <v>106</v>
      </c>
      <c r="AN32" s="449"/>
      <c r="AO32" s="449"/>
      <c r="AP32" s="449"/>
      <c r="AQ32" s="450"/>
      <c r="AS32" s="436" t="s">
        <v>106</v>
      </c>
      <c r="AT32" s="438"/>
      <c r="AU32" s="420"/>
      <c r="AV32" s="381" t="s">
        <v>106</v>
      </c>
      <c r="AW32" s="420"/>
      <c r="AX32" s="434"/>
      <c r="AY32" s="434"/>
      <c r="AZ32" s="434"/>
      <c r="BA32" s="434"/>
      <c r="BB32" s="420"/>
      <c r="BC32" s="421">
        <f t="shared" si="0"/>
        <v>0</v>
      </c>
      <c r="BD32" s="63"/>
      <c r="BF32" s="61" t="s">
        <v>222</v>
      </c>
      <c r="BG32" s="54"/>
      <c r="BH32" s="215">
        <f>TotalUnits*365</f>
        <v>0</v>
      </c>
      <c r="BI32" s="54"/>
      <c r="BJ32" s="215">
        <f>TotalUnits*365</f>
        <v>0</v>
      </c>
      <c r="BK32" s="54"/>
      <c r="BL32" s="215">
        <f>TotalUnits*365</f>
        <v>0</v>
      </c>
      <c r="BM32" s="54"/>
      <c r="BN32" s="215">
        <f>TotalUnits*365</f>
        <v>0</v>
      </c>
      <c r="BO32" s="54"/>
      <c r="BP32" s="215">
        <f>TotalUnits*365</f>
        <v>0</v>
      </c>
      <c r="BQ32" s="54"/>
      <c r="BR32" s="215">
        <f>TotalUnits*365</f>
        <v>0</v>
      </c>
      <c r="BS32" s="54"/>
      <c r="BT32" s="215">
        <f>SUM($V$5:$V$16)*365</f>
        <v>0</v>
      </c>
      <c r="BU32" s="54"/>
      <c r="BV32" s="215">
        <f>SUM($V$5:$V$16)*365</f>
        <v>0</v>
      </c>
      <c r="BW32" s="54"/>
      <c r="BX32" s="472">
        <f>SUM($V$5:$V$16)*365</f>
        <v>0</v>
      </c>
      <c r="BY32" s="455"/>
      <c r="BZ32" s="226" t="s">
        <v>310</v>
      </c>
      <c r="CA32" s="251"/>
      <c r="CB32" s="251"/>
      <c r="CC32" s="251"/>
      <c r="CD32" s="490"/>
      <c r="CE32" s="497"/>
      <c r="CF32" s="498"/>
      <c r="CG32" s="486"/>
      <c r="CH32" s="249"/>
      <c r="CI32" s="250"/>
      <c r="CK32" s="284" t="str">
        <f t="shared" si="6"/>
        <v>e.g. Insurance (property &amp; liability)</v>
      </c>
      <c r="CL32" s="287"/>
      <c r="CM32" s="280"/>
      <c r="CN32" s="287"/>
      <c r="CO32" s="280"/>
      <c r="CP32" s="287"/>
      <c r="CQ32" s="280"/>
      <c r="CR32" s="168"/>
      <c r="CS32" s="280"/>
      <c r="CT32" s="168"/>
      <c r="CU32" s="280"/>
      <c r="CV32" s="168"/>
      <c r="CW32" s="280"/>
      <c r="CX32" s="168"/>
      <c r="CY32" s="280"/>
      <c r="CZ32" s="168"/>
      <c r="DA32" s="280"/>
      <c r="DB32" s="168"/>
      <c r="DC32" s="280"/>
      <c r="DD32" s="168"/>
      <c r="DE32" s="280"/>
      <c r="DF32" s="168"/>
      <c r="DG32" s="280"/>
      <c r="DH32" s="168"/>
      <c r="DI32" s="280"/>
      <c r="DJ32" s="168"/>
      <c r="DK32" s="280"/>
      <c r="DL32" s="168"/>
      <c r="DM32" s="280"/>
      <c r="DN32" s="168"/>
      <c r="DO32" s="281"/>
      <c r="DP32" s="159"/>
      <c r="DQ32" s="382" t="s">
        <v>106</v>
      </c>
      <c r="DR32" s="383"/>
      <c r="DS32" s="383"/>
      <c r="DT32" s="383" t="s">
        <v>106</v>
      </c>
      <c r="DU32" s="505"/>
      <c r="DV32" s="372" t="s">
        <v>197</v>
      </c>
      <c r="DW32" s="384"/>
      <c r="DX32" s="385"/>
      <c r="DY32" s="393"/>
      <c r="DZ32" s="393"/>
      <c r="EA32" s="386"/>
      <c r="EB32" s="386"/>
      <c r="EC32" s="386"/>
      <c r="ED32" s="386"/>
      <c r="EE32" s="386"/>
      <c r="EF32" s="373" t="s">
        <v>106</v>
      </c>
      <c r="EG32" s="373" t="s">
        <v>106</v>
      </c>
      <c r="EH32" s="373" t="s">
        <v>106</v>
      </c>
      <c r="EI32" s="387"/>
      <c r="EJ32" s="373" t="s">
        <v>106</v>
      </c>
      <c r="EK32" s="388" t="str">
        <f>IF(ISBLANK(CompSalePrice28),"",IF(CompUnitOfComp28="Price per Unit",CompSalePrice28/CompUnits28,CompSalePrice28/CompBeds28))</f>
        <v/>
      </c>
      <c r="EL32" s="384"/>
      <c r="EM32" s="389"/>
      <c r="EN32" s="390"/>
      <c r="EO32" s="391"/>
      <c r="EP32" s="392"/>
      <c r="GG32"/>
    </row>
    <row r="33" spans="2:189" ht="15" customHeight="1" thickBot="1" x14ac:dyDescent="0.3">
      <c r="B33" s="4"/>
      <c r="C33" s="4"/>
      <c r="E33" s="632"/>
      <c r="H33" s="373" t="s">
        <v>106</v>
      </c>
      <c r="I33" s="177" t="s">
        <v>233</v>
      </c>
      <c r="J33" s="109"/>
      <c r="AI33" s="382" t="s">
        <v>106</v>
      </c>
      <c r="AJ33" s="448"/>
      <c r="AK33" s="372" t="s">
        <v>106</v>
      </c>
      <c r="AL33" s="372" t="s">
        <v>106</v>
      </c>
      <c r="AM33" s="372" t="s">
        <v>106</v>
      </c>
      <c r="AN33" s="449"/>
      <c r="AO33" s="449"/>
      <c r="AP33" s="449"/>
      <c r="AQ33" s="450"/>
      <c r="AV33" s="85"/>
      <c r="BZ33" s="227" t="s">
        <v>311</v>
      </c>
      <c r="CA33" s="247">
        <f>REVEGI1-TotExp1</f>
        <v>0</v>
      </c>
      <c r="CB33" s="247">
        <f>REVEGI2-TotExp2</f>
        <v>0</v>
      </c>
      <c r="CC33" s="247">
        <f>REVEGI3-TotExp3</f>
        <v>0</v>
      </c>
      <c r="CD33" s="252">
        <f>REVEGI4-TotExp4</f>
        <v>0</v>
      </c>
      <c r="CE33" s="499"/>
      <c r="CF33" s="500"/>
      <c r="CG33" s="247">
        <f>REVEGI5-tOTeXP5</f>
        <v>0</v>
      </c>
      <c r="CH33" s="247">
        <f>REVEGI6-TotExp6</f>
        <v>0</v>
      </c>
      <c r="CI33" s="252">
        <f>REVEGI7-TotExp7</f>
        <v>0</v>
      </c>
      <c r="CK33" s="284" t="str">
        <f t="shared" si="6"/>
        <v>e.g. Marketing and Promotion</v>
      </c>
      <c r="CL33" s="287"/>
      <c r="CM33" s="280"/>
      <c r="CN33" s="287"/>
      <c r="CO33" s="280"/>
      <c r="CP33" s="287"/>
      <c r="CQ33" s="280"/>
      <c r="CR33" s="168"/>
      <c r="CS33" s="280"/>
      <c r="CT33" s="168"/>
      <c r="CU33" s="280"/>
      <c r="CV33" s="168"/>
      <c r="CW33" s="280"/>
      <c r="CX33" s="168"/>
      <c r="CY33" s="280"/>
      <c r="CZ33" s="168"/>
      <c r="DA33" s="280"/>
      <c r="DB33" s="168"/>
      <c r="DC33" s="280"/>
      <c r="DD33" s="168"/>
      <c r="DE33" s="280"/>
      <c r="DF33" s="168"/>
      <c r="DG33" s="280"/>
      <c r="DH33" s="168"/>
      <c r="DI33" s="280"/>
      <c r="DJ33" s="168"/>
      <c r="DK33" s="280"/>
      <c r="DL33" s="168"/>
      <c r="DM33" s="280"/>
      <c r="DN33" s="168"/>
      <c r="DO33" s="281"/>
      <c r="DP33" s="159"/>
      <c r="DQ33" s="382" t="s">
        <v>106</v>
      </c>
      <c r="DR33" s="383"/>
      <c r="DS33" s="383"/>
      <c r="DT33" s="383" t="s">
        <v>106</v>
      </c>
      <c r="DU33" s="505"/>
      <c r="DV33" s="372" t="s">
        <v>197</v>
      </c>
      <c r="DW33" s="384"/>
      <c r="DX33" s="385"/>
      <c r="DY33" s="393"/>
      <c r="DZ33" s="393"/>
      <c r="EA33" s="386"/>
      <c r="EB33" s="386"/>
      <c r="EC33" s="386"/>
      <c r="ED33" s="386"/>
      <c r="EE33" s="386"/>
      <c r="EF33" s="373" t="s">
        <v>106</v>
      </c>
      <c r="EG33" s="373" t="s">
        <v>106</v>
      </c>
      <c r="EH33" s="373" t="s">
        <v>106</v>
      </c>
      <c r="EI33" s="387"/>
      <c r="EJ33" s="373" t="s">
        <v>106</v>
      </c>
      <c r="EK33" s="388" t="str">
        <f>IF(ISBLANK(CompSalePrice29),"",IF(CompUnitOfComp29="Price per Unit",CompSalePrice29/CompUnits29,CompSalePrice29/CompBeds29))</f>
        <v/>
      </c>
      <c r="EL33" s="384"/>
      <c r="EM33" s="389"/>
      <c r="EN33" s="390"/>
      <c r="EO33" s="391"/>
      <c r="EP33" s="392"/>
      <c r="GG33"/>
    </row>
    <row r="34" spans="2:189" ht="15" customHeight="1" thickTop="1" thickBot="1" x14ac:dyDescent="0.3">
      <c r="B34" s="6"/>
      <c r="C34" s="530" t="s">
        <v>315</v>
      </c>
      <c r="E34" s="632"/>
      <c r="H34" s="373" t="s">
        <v>106</v>
      </c>
      <c r="I34" s="178" t="s">
        <v>234</v>
      </c>
      <c r="J34" s="109"/>
      <c r="AI34" s="382" t="s">
        <v>106</v>
      </c>
      <c r="AJ34" s="448"/>
      <c r="AK34" s="372" t="s">
        <v>106</v>
      </c>
      <c r="AL34" s="372" t="s">
        <v>106</v>
      </c>
      <c r="AM34" s="372" t="s">
        <v>106</v>
      </c>
      <c r="AN34" s="449"/>
      <c r="AO34" s="449"/>
      <c r="AP34" s="449"/>
      <c r="AQ34" s="450"/>
      <c r="BZ34" s="228" t="s">
        <v>289</v>
      </c>
      <c r="CA34" s="248">
        <f>+FinStmtInc1-ApNOI1</f>
        <v>0</v>
      </c>
      <c r="CB34" s="248">
        <f>+FinStmtInc2-ApNOI2</f>
        <v>0</v>
      </c>
      <c r="CC34" s="248">
        <f>+FinStmtInc3-ApNoi3</f>
        <v>0</v>
      </c>
      <c r="CD34" s="253">
        <f>+FinStmtInc4-ApNoi4</f>
        <v>0</v>
      </c>
      <c r="CE34" s="499"/>
      <c r="CF34" s="500"/>
      <c r="CG34" s="248">
        <f>+FinStmtInc5-ApNOI5</f>
        <v>0</v>
      </c>
      <c r="CH34" s="248">
        <f>+FinStmtInc6-ApNOI6</f>
        <v>0</v>
      </c>
      <c r="CI34" s="253">
        <f>+FinStmtInc7-ApNOI7</f>
        <v>0</v>
      </c>
      <c r="CK34" s="284" t="str">
        <f t="shared" si="6"/>
        <v>e.g. Ground Rent</v>
      </c>
      <c r="CL34" s="287"/>
      <c r="CM34" s="280"/>
      <c r="CN34" s="287"/>
      <c r="CO34" s="280"/>
      <c r="CP34" s="287"/>
      <c r="CQ34" s="280"/>
      <c r="CR34" s="168"/>
      <c r="CS34" s="280"/>
      <c r="CT34" s="168"/>
      <c r="CU34" s="280"/>
      <c r="CV34" s="168"/>
      <c r="CW34" s="280"/>
      <c r="CX34" s="168"/>
      <c r="CY34" s="280"/>
      <c r="CZ34" s="168"/>
      <c r="DA34" s="280"/>
      <c r="DB34" s="168"/>
      <c r="DC34" s="280"/>
      <c r="DD34" s="168"/>
      <c r="DE34" s="280"/>
      <c r="DF34" s="168"/>
      <c r="DG34" s="280"/>
      <c r="DH34" s="168"/>
      <c r="DI34" s="280"/>
      <c r="DJ34" s="168"/>
      <c r="DK34" s="280"/>
      <c r="DL34" s="168"/>
      <c r="DM34" s="280"/>
      <c r="DN34" s="168"/>
      <c r="DO34" s="281"/>
      <c r="DP34" s="159"/>
      <c r="DQ34" s="419" t="s">
        <v>106</v>
      </c>
      <c r="DR34" s="394"/>
      <c r="DS34" s="395"/>
      <c r="DT34" s="395" t="s">
        <v>106</v>
      </c>
      <c r="DU34" s="505"/>
      <c r="DV34" s="381" t="s">
        <v>197</v>
      </c>
      <c r="DW34" s="396"/>
      <c r="DX34" s="397"/>
      <c r="DY34" s="398"/>
      <c r="DZ34" s="398"/>
      <c r="EA34" s="399"/>
      <c r="EB34" s="399"/>
      <c r="EC34" s="399"/>
      <c r="ED34" s="399"/>
      <c r="EE34" s="399"/>
      <c r="EF34" s="400" t="s">
        <v>106</v>
      </c>
      <c r="EG34" s="400" t="s">
        <v>106</v>
      </c>
      <c r="EH34" s="400" t="s">
        <v>106</v>
      </c>
      <c r="EI34" s="401"/>
      <c r="EJ34" s="400" t="s">
        <v>106</v>
      </c>
      <c r="EK34" s="402" t="str">
        <f>IF(ISBLANK(CompSalePrice30),"",IF(CompUnitOfComp30="Price per Unit",CompSalePrice30/CompUnits30,CompSalePrice30/CompBeds30))</f>
        <v/>
      </c>
      <c r="EL34" s="403"/>
      <c r="EM34" s="404"/>
      <c r="EN34" s="439"/>
      <c r="EO34" s="440"/>
      <c r="EP34" s="441"/>
      <c r="GG34"/>
    </row>
    <row r="35" spans="2:189" ht="15" customHeight="1" x14ac:dyDescent="0.25">
      <c r="C35" s="530"/>
      <c r="E35" s="632"/>
      <c r="I35" s="109"/>
      <c r="AI35" s="382" t="s">
        <v>106</v>
      </c>
      <c r="AJ35" s="448"/>
      <c r="AK35" s="372" t="s">
        <v>106</v>
      </c>
      <c r="AL35" s="372" t="s">
        <v>106</v>
      </c>
      <c r="AM35" s="372" t="s">
        <v>106</v>
      </c>
      <c r="AN35" s="449"/>
      <c r="AO35" s="449"/>
      <c r="AP35" s="449"/>
      <c r="AQ35" s="450"/>
      <c r="BZ35" s="229" t="s">
        <v>293</v>
      </c>
      <c r="CA35" s="230"/>
      <c r="CB35" s="230"/>
      <c r="CC35" s="230"/>
      <c r="CD35" s="491"/>
      <c r="CE35" s="501"/>
      <c r="CF35" s="502"/>
      <c r="CG35" s="231"/>
      <c r="CH35" s="232"/>
      <c r="CI35" s="233"/>
      <c r="CK35" s="284" t="str">
        <f t="shared" si="6"/>
        <v>e.g. Bad Debt</v>
      </c>
      <c r="CL35" s="287"/>
      <c r="CM35" s="280"/>
      <c r="CN35" s="287"/>
      <c r="CO35" s="280"/>
      <c r="CP35" s="287"/>
      <c r="CQ35" s="280"/>
      <c r="CR35" s="168"/>
      <c r="CS35" s="280"/>
      <c r="CT35" s="168"/>
      <c r="CU35" s="280"/>
      <c r="CV35" s="168"/>
      <c r="CW35" s="280"/>
      <c r="CX35" s="168"/>
      <c r="CY35" s="280"/>
      <c r="CZ35" s="168"/>
      <c r="DA35" s="280"/>
      <c r="DB35" s="168"/>
      <c r="DC35" s="280"/>
      <c r="DD35" s="168"/>
      <c r="DE35" s="280"/>
      <c r="DF35" s="168"/>
      <c r="DG35" s="280"/>
      <c r="DH35" s="168"/>
      <c r="DI35" s="280"/>
      <c r="DJ35" s="168"/>
      <c r="DK35" s="280"/>
      <c r="DL35" s="168"/>
      <c r="DM35" s="280"/>
      <c r="DN35" s="168"/>
      <c r="DO35" s="281"/>
      <c r="DP35" s="159"/>
      <c r="DR35" s="80"/>
      <c r="DS35" s="80"/>
      <c r="DT35" s="80"/>
      <c r="DU35" s="80"/>
      <c r="DV35" s="80"/>
      <c r="DW35" s="80"/>
      <c r="DX35" s="80"/>
      <c r="DY35" s="80"/>
      <c r="DZ35" s="80"/>
      <c r="EA35" s="80"/>
      <c r="EB35" s="80"/>
      <c r="EC35" s="80"/>
      <c r="ED35" s="80"/>
      <c r="EE35" s="80"/>
      <c r="EF35" s="80"/>
      <c r="EG35" s="80"/>
      <c r="EH35" s="80"/>
      <c r="EI35" s="80"/>
      <c r="EJ35" s="96"/>
      <c r="EK35" s="96"/>
      <c r="EL35" s="96"/>
      <c r="EM35" s="93"/>
      <c r="EN35" s="90"/>
      <c r="EO35" s="80"/>
    </row>
    <row r="36" spans="2:189" ht="15" customHeight="1" x14ac:dyDescent="0.25">
      <c r="C36" s="530"/>
      <c r="E36" s="632"/>
      <c r="F36" s="372" t="s">
        <v>106</v>
      </c>
      <c r="AI36" s="382" t="s">
        <v>106</v>
      </c>
      <c r="AJ36" s="448"/>
      <c r="AK36" s="372" t="s">
        <v>106</v>
      </c>
      <c r="AL36" s="372" t="s">
        <v>106</v>
      </c>
      <c r="AM36" s="372" t="s">
        <v>106</v>
      </c>
      <c r="AN36" s="449"/>
      <c r="AO36" s="449"/>
      <c r="AP36" s="449"/>
      <c r="AQ36" s="450"/>
      <c r="BZ36" s="234" t="s">
        <v>316</v>
      </c>
      <c r="CA36" s="251"/>
      <c r="CB36" s="251"/>
      <c r="CC36" s="251"/>
      <c r="CD36" s="490"/>
      <c r="CE36" s="497"/>
      <c r="CF36" s="498"/>
      <c r="CG36" s="487"/>
      <c r="CH36" s="235"/>
      <c r="CI36" s="236"/>
      <c r="CK36" s="284" t="str">
        <f t="shared" si="6"/>
        <v>Other [delineate]</v>
      </c>
      <c r="CL36" s="287"/>
      <c r="CM36" s="280"/>
      <c r="CN36" s="287"/>
      <c r="CO36" s="280"/>
      <c r="CP36" s="287"/>
      <c r="CQ36" s="280"/>
      <c r="CR36" s="168"/>
      <c r="CS36" s="280"/>
      <c r="CT36" s="168"/>
      <c r="CU36" s="280"/>
      <c r="CV36" s="168"/>
      <c r="CW36" s="280"/>
      <c r="CX36" s="168"/>
      <c r="CY36" s="280"/>
      <c r="CZ36" s="168"/>
      <c r="DA36" s="280"/>
      <c r="DB36" s="168"/>
      <c r="DC36" s="280"/>
      <c r="DD36" s="168"/>
      <c r="DE36" s="280"/>
      <c r="DF36" s="168"/>
      <c r="DG36" s="280"/>
      <c r="DH36" s="168"/>
      <c r="DI36" s="280"/>
      <c r="DJ36" s="168"/>
      <c r="DK36" s="280"/>
      <c r="DL36" s="168"/>
      <c r="DM36" s="280"/>
      <c r="DN36" s="168"/>
      <c r="DO36" s="281"/>
      <c r="DP36" s="159"/>
      <c r="DR36" s="80"/>
      <c r="DS36" s="80"/>
      <c r="DT36" s="80"/>
      <c r="DU36" s="80"/>
      <c r="DV36" s="80"/>
      <c r="DW36" s="80"/>
      <c r="DX36" s="80"/>
      <c r="DY36" s="80"/>
      <c r="DZ36" s="80"/>
      <c r="EA36" s="80"/>
      <c r="EB36" s="80"/>
      <c r="EC36" s="80"/>
      <c r="ED36" s="80"/>
      <c r="EE36" s="80"/>
      <c r="EF36" s="80"/>
      <c r="EG36" s="80"/>
      <c r="EH36" s="80"/>
      <c r="EI36" s="80"/>
      <c r="EJ36" s="96"/>
      <c r="EK36" s="96"/>
      <c r="EL36" s="96"/>
      <c r="EM36" s="93"/>
      <c r="EN36" s="90"/>
      <c r="EO36" s="80"/>
    </row>
    <row r="37" spans="2:189" ht="15" customHeight="1" x14ac:dyDescent="0.25">
      <c r="C37" s="530"/>
      <c r="E37" s="632"/>
      <c r="AI37" s="382" t="s">
        <v>106</v>
      </c>
      <c r="AJ37" s="448"/>
      <c r="AK37" s="372" t="s">
        <v>106</v>
      </c>
      <c r="AL37" s="372" t="s">
        <v>106</v>
      </c>
      <c r="AM37" s="372" t="s">
        <v>106</v>
      </c>
      <c r="AN37" s="449"/>
      <c r="AO37" s="449"/>
      <c r="AP37" s="449"/>
      <c r="AQ37" s="450"/>
      <c r="BZ37" s="234" t="s">
        <v>294</v>
      </c>
      <c r="CA37" s="251"/>
      <c r="CB37" s="251"/>
      <c r="CC37" s="251"/>
      <c r="CD37" s="490"/>
      <c r="CE37" s="497"/>
      <c r="CF37" s="498"/>
      <c r="CG37" s="487"/>
      <c r="CH37" s="235"/>
      <c r="CI37" s="236"/>
      <c r="CK37" s="284" t="str">
        <f t="shared" si="6"/>
        <v>Other [delineate]</v>
      </c>
      <c r="CL37" s="287"/>
      <c r="CM37" s="280"/>
      <c r="CN37" s="287"/>
      <c r="CO37" s="280"/>
      <c r="CP37" s="287"/>
      <c r="CQ37" s="280"/>
      <c r="CR37" s="168"/>
      <c r="CS37" s="280"/>
      <c r="CT37" s="168"/>
      <c r="CU37" s="280"/>
      <c r="CV37" s="168"/>
      <c r="CW37" s="280"/>
      <c r="CX37" s="168"/>
      <c r="CY37" s="280"/>
      <c r="CZ37" s="168"/>
      <c r="DA37" s="280"/>
      <c r="DB37" s="168"/>
      <c r="DC37" s="280"/>
      <c r="DD37" s="168"/>
      <c r="DE37" s="280"/>
      <c r="DF37" s="168"/>
      <c r="DG37" s="280"/>
      <c r="DH37" s="168"/>
      <c r="DI37" s="280"/>
      <c r="DJ37" s="168"/>
      <c r="DK37" s="280"/>
      <c r="DL37" s="168"/>
      <c r="DM37" s="280"/>
      <c r="DN37" s="168"/>
      <c r="DO37" s="281"/>
      <c r="DP37" s="159"/>
      <c r="DR37" s="80"/>
      <c r="DS37" s="80"/>
      <c r="DT37" s="80"/>
      <c r="DU37" s="80"/>
      <c r="DV37" s="80"/>
      <c r="DW37" s="80"/>
      <c r="DX37" s="80"/>
      <c r="DY37" s="80"/>
      <c r="DZ37" s="80"/>
      <c r="EA37" s="80"/>
      <c r="EB37" s="80"/>
      <c r="EC37" s="80"/>
      <c r="ED37" s="80"/>
      <c r="EE37" s="80"/>
      <c r="EF37" s="80"/>
      <c r="EG37" s="80"/>
      <c r="EH37" s="80"/>
      <c r="EI37" s="80"/>
      <c r="EJ37" s="96"/>
      <c r="EK37" s="96"/>
      <c r="EL37" s="96"/>
      <c r="EM37" s="93"/>
      <c r="EN37" s="90"/>
      <c r="EO37" s="80"/>
    </row>
    <row r="38" spans="2:189" ht="15" customHeight="1" x14ac:dyDescent="0.25">
      <c r="C38" s="530"/>
      <c r="AI38" s="382" t="s">
        <v>106</v>
      </c>
      <c r="AJ38" s="448"/>
      <c r="AK38" s="372" t="s">
        <v>106</v>
      </c>
      <c r="AL38" s="372" t="s">
        <v>106</v>
      </c>
      <c r="AM38" s="372" t="s">
        <v>106</v>
      </c>
      <c r="AN38" s="449"/>
      <c r="AO38" s="449"/>
      <c r="AP38" s="449"/>
      <c r="AQ38" s="450"/>
      <c r="BZ38" s="234" t="s">
        <v>290</v>
      </c>
      <c r="CA38" s="251"/>
      <c r="CB38" s="251"/>
      <c r="CC38" s="251"/>
      <c r="CD38" s="490"/>
      <c r="CE38" s="497"/>
      <c r="CF38" s="498"/>
      <c r="CG38" s="487"/>
      <c r="CH38" s="235"/>
      <c r="CI38" s="236"/>
      <c r="CK38" s="284" t="str">
        <f t="shared" si="6"/>
        <v>Other [delineate]</v>
      </c>
      <c r="CL38" s="287"/>
      <c r="CM38" s="280"/>
      <c r="CN38" s="287"/>
      <c r="CO38" s="280"/>
      <c r="CP38" s="287"/>
      <c r="CQ38" s="280"/>
      <c r="CR38" s="168"/>
      <c r="CS38" s="280"/>
      <c r="CT38" s="168"/>
      <c r="CU38" s="280"/>
      <c r="CV38" s="168"/>
      <c r="CW38" s="280"/>
      <c r="CX38" s="168"/>
      <c r="CY38" s="280"/>
      <c r="CZ38" s="168"/>
      <c r="DA38" s="280"/>
      <c r="DB38" s="168"/>
      <c r="DC38" s="280"/>
      <c r="DD38" s="168"/>
      <c r="DE38" s="280"/>
      <c r="DF38" s="168"/>
      <c r="DG38" s="280"/>
      <c r="DH38" s="168"/>
      <c r="DI38" s="280"/>
      <c r="DJ38" s="168"/>
      <c r="DK38" s="280"/>
      <c r="DL38" s="168"/>
      <c r="DM38" s="280"/>
      <c r="DN38" s="168"/>
      <c r="DO38" s="281"/>
      <c r="DP38" s="159"/>
      <c r="DR38" s="80"/>
      <c r="DS38" s="80"/>
      <c r="DT38" s="80"/>
      <c r="DU38" s="80"/>
      <c r="DV38" s="80"/>
      <c r="DW38" s="80"/>
      <c r="DX38" s="80"/>
      <c r="DY38" s="80"/>
      <c r="DZ38" s="80"/>
      <c r="EA38" s="80"/>
      <c r="EB38" s="80"/>
      <c r="EC38" s="80"/>
      <c r="ED38" s="80"/>
      <c r="EE38" s="80"/>
      <c r="EF38" s="80"/>
      <c r="EG38" s="80"/>
      <c r="EH38" s="80"/>
      <c r="EI38" s="80"/>
      <c r="EJ38" s="96"/>
      <c r="EK38" s="96"/>
      <c r="EL38" s="96"/>
      <c r="EM38" s="93"/>
      <c r="EN38" s="90"/>
      <c r="EO38" s="80"/>
    </row>
    <row r="39" spans="2:189" ht="15" customHeight="1" thickBot="1" x14ac:dyDescent="0.3">
      <c r="C39" s="104"/>
      <c r="AI39" s="382" t="s">
        <v>106</v>
      </c>
      <c r="AJ39" s="448"/>
      <c r="AK39" s="372" t="s">
        <v>106</v>
      </c>
      <c r="AL39" s="372" t="s">
        <v>106</v>
      </c>
      <c r="AM39" s="372" t="s">
        <v>106</v>
      </c>
      <c r="AN39" s="449"/>
      <c r="AO39" s="449"/>
      <c r="AP39" s="449"/>
      <c r="AQ39" s="450"/>
      <c r="BZ39" s="234" t="s">
        <v>295</v>
      </c>
      <c r="CA39" s="251"/>
      <c r="CB39" s="251"/>
      <c r="CC39" s="251"/>
      <c r="CD39" s="490"/>
      <c r="CE39" s="497"/>
      <c r="CF39" s="498"/>
      <c r="CG39" s="487"/>
      <c r="CH39" s="235"/>
      <c r="CI39" s="236"/>
      <c r="CK39" s="288" t="str">
        <f t="shared" si="6"/>
        <v>Other [delineate]</v>
      </c>
      <c r="CL39" s="287"/>
      <c r="CM39" s="307"/>
      <c r="CN39" s="287"/>
      <c r="CO39" s="307"/>
      <c r="CP39" s="287"/>
      <c r="CQ39" s="307"/>
      <c r="CR39" s="168"/>
      <c r="CS39" s="307"/>
      <c r="CT39" s="168"/>
      <c r="CU39" s="307"/>
      <c r="CV39" s="168"/>
      <c r="CW39" s="307"/>
      <c r="CX39" s="168"/>
      <c r="CY39" s="307"/>
      <c r="CZ39" s="168"/>
      <c r="DA39" s="307"/>
      <c r="DB39" s="168"/>
      <c r="DC39" s="307"/>
      <c r="DD39" s="168"/>
      <c r="DE39" s="307"/>
      <c r="DF39" s="168"/>
      <c r="DG39" s="307"/>
      <c r="DH39" s="168"/>
      <c r="DI39" s="307"/>
      <c r="DJ39" s="168"/>
      <c r="DK39" s="307"/>
      <c r="DL39" s="168"/>
      <c r="DM39" s="307"/>
      <c r="DN39" s="168"/>
      <c r="DO39" s="311"/>
      <c r="DR39" s="80"/>
      <c r="DS39" s="80"/>
      <c r="DT39" s="80"/>
      <c r="DU39" s="80"/>
      <c r="DV39" s="80"/>
      <c r="DW39" s="80"/>
      <c r="DX39" s="80"/>
      <c r="DY39" s="80"/>
      <c r="DZ39" s="80"/>
      <c r="EA39" s="80"/>
      <c r="EB39" s="80"/>
      <c r="EC39" s="80"/>
      <c r="ED39" s="80"/>
      <c r="EE39" s="80"/>
      <c r="EF39" s="80"/>
      <c r="EG39" s="80"/>
      <c r="EH39" s="80"/>
      <c r="EI39" s="80"/>
      <c r="EJ39" s="96"/>
      <c r="EK39" s="96"/>
      <c r="EL39" s="96"/>
      <c r="EM39" s="93"/>
      <c r="EN39" s="90"/>
      <c r="EO39" s="80"/>
    </row>
    <row r="40" spans="2:189" ht="15" customHeight="1" thickTop="1" x14ac:dyDescent="0.25">
      <c r="C40" s="104"/>
      <c r="AI40" s="382" t="s">
        <v>106</v>
      </c>
      <c r="AJ40" s="448"/>
      <c r="AK40" s="372" t="s">
        <v>106</v>
      </c>
      <c r="AL40" s="372" t="s">
        <v>106</v>
      </c>
      <c r="AM40" s="372" t="s">
        <v>106</v>
      </c>
      <c r="AN40" s="449"/>
      <c r="AO40" s="449"/>
      <c r="AP40" s="449"/>
      <c r="AQ40" s="450"/>
      <c r="AV40" s="20"/>
      <c r="BZ40" s="234" t="s">
        <v>296</v>
      </c>
      <c r="CA40" s="251"/>
      <c r="CB40" s="251"/>
      <c r="CC40" s="251"/>
      <c r="CD40" s="490"/>
      <c r="CE40" s="497"/>
      <c r="CF40" s="498"/>
      <c r="CG40" s="487"/>
      <c r="CH40" s="235"/>
      <c r="CI40" s="236"/>
      <c r="CK40" s="289" t="s">
        <v>44</v>
      </c>
      <c r="CL40" s="287"/>
      <c r="CM40" s="290">
        <f>SUM(CM24:CM39)</f>
        <v>0</v>
      </c>
      <c r="CN40" s="287"/>
      <c r="CO40" s="290">
        <f>SUM(CO24:CO39)</f>
        <v>0</v>
      </c>
      <c r="CP40" s="287"/>
      <c r="CQ40" s="290">
        <f>SUM(CQ24:CQ39)</f>
        <v>0</v>
      </c>
      <c r="CR40" s="270"/>
      <c r="CS40" s="290">
        <f>SUM(CS24:CS39)</f>
        <v>0</v>
      </c>
      <c r="CT40" s="270"/>
      <c r="CU40" s="290">
        <f>SUM(CU24:CU39)</f>
        <v>0</v>
      </c>
      <c r="CV40" s="270"/>
      <c r="CW40" s="290">
        <f>SUM(CW24:CW39)</f>
        <v>0</v>
      </c>
      <c r="CX40" s="270"/>
      <c r="CY40" s="290">
        <f>SUM(CY24:CY39)</f>
        <v>0</v>
      </c>
      <c r="CZ40" s="270"/>
      <c r="DA40" s="290">
        <f>SUM(DA24:DA39)</f>
        <v>0</v>
      </c>
      <c r="DB40" s="270"/>
      <c r="DC40" s="290">
        <f>SUM(DC24:DC39)</f>
        <v>0</v>
      </c>
      <c r="DD40" s="270"/>
      <c r="DE40" s="290">
        <f>SUM(DE24:DE39)</f>
        <v>0</v>
      </c>
      <c r="DF40" s="270"/>
      <c r="DG40" s="290">
        <f>SUM(DG24:DG39)</f>
        <v>0</v>
      </c>
      <c r="DH40" s="270"/>
      <c r="DI40" s="290">
        <f>SUM(DI24:DI39)</f>
        <v>0</v>
      </c>
      <c r="DJ40" s="270"/>
      <c r="DK40" s="290">
        <f>SUM(DK24:DK39)</f>
        <v>0</v>
      </c>
      <c r="DL40" s="270"/>
      <c r="DM40" s="290">
        <f>SUM(DM24:DM39)</f>
        <v>0</v>
      </c>
      <c r="DN40" s="270"/>
      <c r="DO40" s="291">
        <f>SUM(DO24:DO39)</f>
        <v>0</v>
      </c>
      <c r="DR40" s="80"/>
      <c r="DS40" s="80"/>
      <c r="DT40" s="80"/>
      <c r="DU40" s="80"/>
      <c r="DV40" s="80"/>
      <c r="DW40" s="80"/>
      <c r="DX40" s="80"/>
      <c r="DY40" s="80"/>
      <c r="DZ40" s="80"/>
      <c r="EA40" s="80"/>
      <c r="EB40" s="80"/>
      <c r="EC40" s="80"/>
      <c r="ED40" s="80"/>
      <c r="EE40" s="80"/>
      <c r="EF40" s="80"/>
      <c r="EG40" s="80"/>
      <c r="EH40" s="80"/>
      <c r="EI40" s="80"/>
      <c r="EJ40" s="96"/>
      <c r="EK40" s="96"/>
      <c r="EL40" s="96"/>
      <c r="EM40" s="93"/>
      <c r="EN40" s="90"/>
      <c r="EO40" s="80"/>
    </row>
    <row r="41" spans="2:189" ht="15" customHeight="1" x14ac:dyDescent="0.25">
      <c r="C41" s="104"/>
      <c r="AI41" s="382" t="s">
        <v>106</v>
      </c>
      <c r="AJ41" s="448"/>
      <c r="AK41" s="372" t="s">
        <v>106</v>
      </c>
      <c r="AL41" s="372" t="s">
        <v>106</v>
      </c>
      <c r="AM41" s="372" t="s">
        <v>106</v>
      </c>
      <c r="AN41" s="449"/>
      <c r="AO41" s="449"/>
      <c r="AP41" s="449"/>
      <c r="AQ41" s="450"/>
      <c r="AV41" s="26"/>
      <c r="BZ41" s="234" t="s">
        <v>297</v>
      </c>
      <c r="CA41" s="251"/>
      <c r="CB41" s="251"/>
      <c r="CC41" s="251"/>
      <c r="CD41" s="490"/>
      <c r="CE41" s="497"/>
      <c r="CF41" s="498"/>
      <c r="CG41" s="487"/>
      <c r="CH41" s="235"/>
      <c r="CI41" s="236"/>
      <c r="CK41" s="289" t="s">
        <v>174</v>
      </c>
      <c r="CL41" s="292"/>
      <c r="CM41" s="280"/>
      <c r="CN41" s="292"/>
      <c r="CO41" s="280"/>
      <c r="CP41" s="292"/>
      <c r="CQ41" s="280"/>
      <c r="CR41" s="168"/>
      <c r="CS41" s="280"/>
      <c r="CT41" s="168"/>
      <c r="CU41" s="280"/>
      <c r="CV41" s="168"/>
      <c r="CW41" s="280"/>
      <c r="CX41" s="168"/>
      <c r="CY41" s="280"/>
      <c r="CZ41" s="168"/>
      <c r="DA41" s="280"/>
      <c r="DB41" s="168"/>
      <c r="DC41" s="280"/>
      <c r="DD41" s="168"/>
      <c r="DE41" s="280"/>
      <c r="DF41" s="168"/>
      <c r="DG41" s="280"/>
      <c r="DH41" s="168"/>
      <c r="DI41" s="280"/>
      <c r="DJ41" s="168"/>
      <c r="DK41" s="280"/>
      <c r="DL41" s="168"/>
      <c r="DM41" s="280"/>
      <c r="DN41" s="168"/>
      <c r="DO41" s="281"/>
      <c r="DR41" s="80"/>
      <c r="DS41" s="80"/>
      <c r="DT41" s="80"/>
      <c r="DU41" s="80"/>
      <c r="DV41" s="80"/>
      <c r="DW41" s="80"/>
      <c r="DX41" s="80"/>
      <c r="DY41" s="80"/>
      <c r="DZ41" s="80"/>
      <c r="EA41" s="80"/>
      <c r="EB41" s="80"/>
      <c r="EC41" s="80"/>
      <c r="ED41" s="80"/>
      <c r="EE41" s="80"/>
      <c r="EF41" s="80"/>
      <c r="EG41" s="80"/>
      <c r="EH41" s="80"/>
      <c r="EI41" s="80"/>
      <c r="EJ41" s="96"/>
      <c r="EK41" s="96"/>
      <c r="EL41" s="96"/>
      <c r="EM41" s="93"/>
      <c r="EN41" s="90"/>
      <c r="EO41" s="80"/>
    </row>
    <row r="42" spans="2:189" ht="15" customHeight="1" x14ac:dyDescent="0.25">
      <c r="C42" s="104"/>
      <c r="AI42" s="382" t="s">
        <v>106</v>
      </c>
      <c r="AJ42" s="448"/>
      <c r="AK42" s="372" t="s">
        <v>106</v>
      </c>
      <c r="AL42" s="372" t="s">
        <v>106</v>
      </c>
      <c r="AM42" s="372" t="s">
        <v>106</v>
      </c>
      <c r="AN42" s="449"/>
      <c r="AO42" s="449"/>
      <c r="AP42" s="449"/>
      <c r="AQ42" s="450"/>
      <c r="AV42" s="11"/>
      <c r="BZ42" s="234" t="s">
        <v>317</v>
      </c>
      <c r="CA42" s="251"/>
      <c r="CB42" s="251"/>
      <c r="CC42" s="251"/>
      <c r="CD42" s="490"/>
      <c r="CE42" s="497"/>
      <c r="CF42" s="498"/>
      <c r="CG42" s="487"/>
      <c r="CH42" s="235"/>
      <c r="CI42" s="236"/>
      <c r="CK42" s="289" t="s">
        <v>114</v>
      </c>
      <c r="CL42" s="97"/>
      <c r="CM42" s="280"/>
      <c r="CN42" s="265"/>
      <c r="CO42" s="280"/>
      <c r="CP42" s="265"/>
      <c r="CQ42" s="280"/>
      <c r="CR42" s="168"/>
      <c r="CS42" s="280"/>
      <c r="CT42" s="168"/>
      <c r="CU42" s="280"/>
      <c r="CV42" s="168"/>
      <c r="CW42" s="280"/>
      <c r="CX42" s="168"/>
      <c r="CY42" s="280"/>
      <c r="CZ42" s="168"/>
      <c r="DA42" s="280"/>
      <c r="DB42" s="168"/>
      <c r="DC42" s="280"/>
      <c r="DD42" s="168"/>
      <c r="DE42" s="280"/>
      <c r="DF42" s="168"/>
      <c r="DG42" s="280"/>
      <c r="DH42" s="168"/>
      <c r="DI42" s="280"/>
      <c r="DJ42" s="168"/>
      <c r="DK42" s="280"/>
      <c r="DL42" s="168"/>
      <c r="DM42" s="280"/>
      <c r="DN42" s="168"/>
      <c r="DO42" s="281"/>
      <c r="DR42" s="80"/>
      <c r="DS42" s="80"/>
      <c r="DT42" s="80"/>
      <c r="DU42" s="80"/>
      <c r="DV42" s="80"/>
      <c r="DW42" s="80"/>
      <c r="DX42" s="80"/>
      <c r="DY42" s="80"/>
      <c r="DZ42" s="80"/>
      <c r="EA42" s="80"/>
      <c r="EB42" s="80"/>
      <c r="EC42" s="80"/>
      <c r="ED42" s="80"/>
      <c r="EE42" s="80"/>
      <c r="EF42" s="80"/>
      <c r="EG42" s="80"/>
      <c r="EH42" s="80"/>
      <c r="EI42" s="80"/>
      <c r="EJ42" s="96"/>
      <c r="EK42" s="96"/>
      <c r="EL42" s="96"/>
      <c r="EM42" s="93"/>
      <c r="EN42" s="90"/>
      <c r="EO42" s="80"/>
    </row>
    <row r="43" spans="2:189" ht="15" customHeight="1" x14ac:dyDescent="0.25">
      <c r="C43" s="104"/>
      <c r="AI43" s="382" t="s">
        <v>106</v>
      </c>
      <c r="AJ43" s="448"/>
      <c r="AK43" s="372" t="s">
        <v>106</v>
      </c>
      <c r="AL43" s="372" t="s">
        <v>106</v>
      </c>
      <c r="AM43" s="372" t="s">
        <v>106</v>
      </c>
      <c r="AN43" s="449"/>
      <c r="AO43" s="449"/>
      <c r="AP43" s="449"/>
      <c r="AQ43" s="450"/>
      <c r="BZ43" s="234" t="s">
        <v>291</v>
      </c>
      <c r="CA43" s="251"/>
      <c r="CB43" s="251"/>
      <c r="CC43" s="251"/>
      <c r="CD43" s="490"/>
      <c r="CE43" s="497"/>
      <c r="CF43" s="498"/>
      <c r="CG43" s="487"/>
      <c r="CH43" s="235"/>
      <c r="CI43" s="236"/>
      <c r="CK43" s="289" t="s">
        <v>47</v>
      </c>
      <c r="CL43" s="97"/>
      <c r="CM43" s="280"/>
      <c r="CN43" s="265"/>
      <c r="CO43" s="280"/>
      <c r="CP43" s="265"/>
      <c r="CQ43" s="280"/>
      <c r="CR43" s="168"/>
      <c r="CS43" s="280"/>
      <c r="CT43" s="168"/>
      <c r="CU43" s="280"/>
      <c r="CV43" s="168"/>
      <c r="CW43" s="280"/>
      <c r="CX43" s="168"/>
      <c r="CY43" s="280"/>
      <c r="CZ43" s="168"/>
      <c r="DA43" s="280"/>
      <c r="DB43" s="168"/>
      <c r="DC43" s="280"/>
      <c r="DD43" s="168"/>
      <c r="DE43" s="280"/>
      <c r="DF43" s="168"/>
      <c r="DG43" s="280"/>
      <c r="DH43" s="168"/>
      <c r="DI43" s="280"/>
      <c r="DJ43" s="168"/>
      <c r="DK43" s="280"/>
      <c r="DL43" s="168"/>
      <c r="DM43" s="280"/>
      <c r="DN43" s="168"/>
      <c r="DO43" s="281"/>
      <c r="DR43" s="80"/>
      <c r="DS43" s="80"/>
      <c r="DT43" s="80"/>
      <c r="DU43" s="80"/>
      <c r="DV43" s="80"/>
      <c r="DW43" s="80"/>
      <c r="DX43" s="80"/>
      <c r="DY43" s="80"/>
      <c r="DZ43" s="80"/>
      <c r="EA43" s="80"/>
      <c r="EB43" s="80"/>
      <c r="EC43" s="80"/>
      <c r="ED43" s="80"/>
      <c r="EE43" s="80"/>
      <c r="EF43" s="80"/>
      <c r="EG43" s="80"/>
      <c r="EH43" s="80"/>
      <c r="EI43" s="80"/>
      <c r="EJ43" s="96"/>
      <c r="EK43" s="96"/>
      <c r="EL43" s="96"/>
      <c r="EM43" s="93"/>
      <c r="EN43" s="90"/>
      <c r="EO43" s="80"/>
    </row>
    <row r="44" spans="2:189" ht="15" customHeight="1" thickBot="1" x14ac:dyDescent="0.3">
      <c r="C44" s="104"/>
      <c r="AI44" s="382" t="s">
        <v>106</v>
      </c>
      <c r="AJ44" s="448"/>
      <c r="AK44" s="372" t="s">
        <v>106</v>
      </c>
      <c r="AL44" s="372" t="s">
        <v>106</v>
      </c>
      <c r="AM44" s="372" t="s">
        <v>106</v>
      </c>
      <c r="AN44" s="449"/>
      <c r="AO44" s="449"/>
      <c r="AP44" s="449"/>
      <c r="AQ44" s="450"/>
      <c r="BZ44" s="234"/>
      <c r="CA44" s="251"/>
      <c r="CB44" s="251"/>
      <c r="CC44" s="251"/>
      <c r="CD44" s="490"/>
      <c r="CE44" s="497"/>
      <c r="CF44" s="498"/>
      <c r="CG44" s="487"/>
      <c r="CH44" s="235"/>
      <c r="CI44" s="236"/>
      <c r="CK44" s="293" t="s">
        <v>48</v>
      </c>
      <c r="CL44" s="97"/>
      <c r="CM44" s="294">
        <f>SUM(CM40:CM43)</f>
        <v>0</v>
      </c>
      <c r="CN44" s="265"/>
      <c r="CO44" s="294">
        <f>SUM(CO40:CO43)</f>
        <v>0</v>
      </c>
      <c r="CP44" s="265"/>
      <c r="CQ44" s="294">
        <f>SUM(CQ40:CQ43)</f>
        <v>0</v>
      </c>
      <c r="CR44" s="270"/>
      <c r="CS44" s="294">
        <f>SUM(CS40:CS43)</f>
        <v>0</v>
      </c>
      <c r="CT44" s="270"/>
      <c r="CU44" s="294">
        <f>SUM(CU40:CU43)</f>
        <v>0</v>
      </c>
      <c r="CV44" s="270"/>
      <c r="CW44" s="294">
        <f>SUM(CW40:CW43)</f>
        <v>0</v>
      </c>
      <c r="CX44" s="270"/>
      <c r="CY44" s="294">
        <f>SUM(CY40:CY43)</f>
        <v>0</v>
      </c>
      <c r="CZ44" s="270"/>
      <c r="DA44" s="294">
        <f>SUM(DA40:DA43)</f>
        <v>0</v>
      </c>
      <c r="DB44" s="270"/>
      <c r="DC44" s="294">
        <f>SUM(DC40:DC43)</f>
        <v>0</v>
      </c>
      <c r="DD44" s="270"/>
      <c r="DE44" s="294">
        <f>SUM(DE40:DE43)</f>
        <v>0</v>
      </c>
      <c r="DF44" s="270"/>
      <c r="DG44" s="294">
        <f>SUM(DG40:DG43)</f>
        <v>0</v>
      </c>
      <c r="DH44" s="270"/>
      <c r="DI44" s="294">
        <f>SUM(DI40:DI43)</f>
        <v>0</v>
      </c>
      <c r="DJ44" s="270"/>
      <c r="DK44" s="294">
        <f>SUM(DK40:DK43)</f>
        <v>0</v>
      </c>
      <c r="DL44" s="270"/>
      <c r="DM44" s="294">
        <f>SUM(DM40:DM43)</f>
        <v>0</v>
      </c>
      <c r="DN44" s="270"/>
      <c r="DO44" s="295">
        <f>SUM(DO40:DO43)</f>
        <v>0</v>
      </c>
      <c r="DR44" s="80"/>
      <c r="DS44" s="80"/>
      <c r="DT44" s="80"/>
      <c r="DU44" s="80"/>
      <c r="DV44" s="80"/>
      <c r="DW44" s="80"/>
      <c r="DX44" s="80"/>
      <c r="DY44" s="80"/>
      <c r="DZ44" s="80"/>
      <c r="EA44" s="80"/>
      <c r="EB44" s="80"/>
      <c r="EC44" s="80"/>
      <c r="ED44" s="80"/>
      <c r="EE44" s="80"/>
      <c r="EF44" s="80"/>
      <c r="EG44" s="80"/>
      <c r="EH44" s="80"/>
      <c r="EI44" s="80"/>
      <c r="EJ44" s="96"/>
      <c r="EK44" s="96"/>
      <c r="EL44" s="96"/>
      <c r="EM44" s="93"/>
      <c r="EN44" s="90"/>
      <c r="EO44" s="80"/>
    </row>
    <row r="45" spans="2:189" ht="15" customHeight="1" thickTop="1" x14ac:dyDescent="0.25">
      <c r="C45" s="103"/>
      <c r="D45" s="28"/>
      <c r="AI45" s="382" t="s">
        <v>106</v>
      </c>
      <c r="AJ45" s="448"/>
      <c r="AK45" s="372" t="s">
        <v>106</v>
      </c>
      <c r="AL45" s="372" t="s">
        <v>106</v>
      </c>
      <c r="AM45" s="372" t="s">
        <v>106</v>
      </c>
      <c r="AN45" s="449"/>
      <c r="AO45" s="449"/>
      <c r="AP45" s="449"/>
      <c r="AQ45" s="450"/>
      <c r="BZ45" s="234"/>
      <c r="CA45" s="251"/>
      <c r="CB45" s="251"/>
      <c r="CC45" s="251"/>
      <c r="CD45" s="490"/>
      <c r="CE45" s="497"/>
      <c r="CF45" s="498"/>
      <c r="CG45" s="487"/>
      <c r="CH45" s="235"/>
      <c r="CI45" s="236"/>
      <c r="CK45" s="289" t="s">
        <v>49</v>
      </c>
      <c r="CL45" s="292"/>
      <c r="CM45" s="290">
        <f>CM22-CM44</f>
        <v>0</v>
      </c>
      <c r="CN45" s="292"/>
      <c r="CO45" s="290">
        <f>CO22-CO44</f>
        <v>0</v>
      </c>
      <c r="CP45" s="292"/>
      <c r="CQ45" s="290">
        <f>CQ22-CQ44</f>
        <v>0</v>
      </c>
      <c r="CR45" s="168"/>
      <c r="CS45" s="290">
        <f>CS22-CS44</f>
        <v>0</v>
      </c>
      <c r="CT45" s="172"/>
      <c r="CU45" s="290">
        <f>CU22-CU44</f>
        <v>0</v>
      </c>
      <c r="CV45" s="270"/>
      <c r="CW45" s="290">
        <f>CW22-CW44</f>
        <v>0</v>
      </c>
      <c r="CX45" s="270"/>
      <c r="CY45" s="290">
        <f>CY22-CY44</f>
        <v>0</v>
      </c>
      <c r="CZ45" s="270"/>
      <c r="DA45" s="290">
        <f>DA22-DA44</f>
        <v>0</v>
      </c>
      <c r="DB45" s="270"/>
      <c r="DC45" s="290">
        <f>DC22-DC44</f>
        <v>0</v>
      </c>
      <c r="DD45" s="270"/>
      <c r="DE45" s="290">
        <f>DE22-DE44</f>
        <v>0</v>
      </c>
      <c r="DF45" s="270"/>
      <c r="DG45" s="290">
        <f>DG22-DG44</f>
        <v>0</v>
      </c>
      <c r="DH45" s="270"/>
      <c r="DI45" s="290">
        <f>DI22-DI44</f>
        <v>0</v>
      </c>
      <c r="DJ45" s="270"/>
      <c r="DK45" s="290">
        <f>DK22-DK44</f>
        <v>0</v>
      </c>
      <c r="DL45" s="270"/>
      <c r="DM45" s="290">
        <f>DM22-DM44</f>
        <v>0</v>
      </c>
      <c r="DN45" s="270"/>
      <c r="DO45" s="291">
        <f>DO22-DO44</f>
        <v>0</v>
      </c>
      <c r="DR45" s="80"/>
      <c r="DS45" s="80"/>
      <c r="DT45" s="80"/>
      <c r="DU45" s="80"/>
      <c r="DV45" s="80"/>
      <c r="DW45" s="80"/>
      <c r="DX45" s="80"/>
      <c r="DY45" s="80"/>
      <c r="DZ45" s="80"/>
      <c r="EA45" s="80"/>
      <c r="EB45" s="80"/>
      <c r="EC45" s="80"/>
      <c r="ED45" s="80"/>
      <c r="EE45" s="80"/>
      <c r="EF45" s="80"/>
      <c r="EG45" s="80"/>
      <c r="EH45" s="80"/>
      <c r="EI45" s="80"/>
      <c r="EJ45" s="96"/>
      <c r="EK45" s="96"/>
      <c r="EL45" s="96"/>
      <c r="EM45" s="93"/>
      <c r="EN45" s="90"/>
      <c r="EO45" s="80"/>
    </row>
    <row r="46" spans="2:189" ht="15" customHeight="1" thickBot="1" x14ac:dyDescent="0.3">
      <c r="C46" s="5" t="s">
        <v>347</v>
      </c>
      <c r="D46" s="35"/>
      <c r="AI46" s="382" t="s">
        <v>106</v>
      </c>
      <c r="AJ46" s="448"/>
      <c r="AK46" s="372" t="s">
        <v>106</v>
      </c>
      <c r="AL46" s="372" t="s">
        <v>106</v>
      </c>
      <c r="AM46" s="372" t="s">
        <v>106</v>
      </c>
      <c r="AN46" s="449"/>
      <c r="AO46" s="449"/>
      <c r="AP46" s="449"/>
      <c r="AQ46" s="450"/>
      <c r="BZ46" s="234"/>
      <c r="CA46" s="346"/>
      <c r="CB46" s="346"/>
      <c r="CC46" s="346"/>
      <c r="CD46" s="492"/>
      <c r="CE46" s="497"/>
      <c r="CF46" s="498"/>
      <c r="CG46" s="488"/>
      <c r="CH46" s="237"/>
      <c r="CI46" s="238"/>
      <c r="CK46" s="289" t="s">
        <v>58</v>
      </c>
      <c r="CL46" s="292"/>
      <c r="CM46" s="296" t="s">
        <v>59</v>
      </c>
      <c r="CN46" s="292"/>
      <c r="CO46" s="296" t="s">
        <v>59</v>
      </c>
      <c r="CP46" s="292"/>
      <c r="CQ46" s="296" t="s">
        <v>59</v>
      </c>
      <c r="CR46" s="168"/>
      <c r="CS46" s="296" t="s">
        <v>59</v>
      </c>
      <c r="CT46" s="168"/>
      <c r="CU46" s="296" t="s">
        <v>59</v>
      </c>
      <c r="CV46" s="168"/>
      <c r="CW46" s="296" t="s">
        <v>59</v>
      </c>
      <c r="CX46" s="168"/>
      <c r="CY46" s="296" t="s">
        <v>59</v>
      </c>
      <c r="CZ46" s="168"/>
      <c r="DA46" s="296" t="s">
        <v>59</v>
      </c>
      <c r="DB46" s="168"/>
      <c r="DC46" s="296" t="s">
        <v>59</v>
      </c>
      <c r="DD46" s="168"/>
      <c r="DE46" s="296" t="s">
        <v>59</v>
      </c>
      <c r="DF46" s="168"/>
      <c r="DG46" s="296" t="s">
        <v>59</v>
      </c>
      <c r="DH46" s="168"/>
      <c r="DI46" s="296" t="s">
        <v>59</v>
      </c>
      <c r="DJ46" s="168"/>
      <c r="DK46" s="296" t="s">
        <v>59</v>
      </c>
      <c r="DL46" s="168"/>
      <c r="DM46" s="296" t="s">
        <v>59</v>
      </c>
      <c r="DN46" s="168"/>
      <c r="DO46" s="297" t="s">
        <v>59</v>
      </c>
      <c r="DR46" s="80"/>
      <c r="DS46" s="80"/>
      <c r="DT46" s="80"/>
      <c r="DU46" s="80"/>
      <c r="DV46" s="80"/>
      <c r="DW46" s="80"/>
      <c r="DX46" s="80"/>
      <c r="DY46" s="80"/>
      <c r="DZ46" s="80"/>
      <c r="EA46" s="80"/>
      <c r="EB46" s="80"/>
      <c r="EC46" s="80"/>
      <c r="ED46" s="80"/>
      <c r="EE46" s="80"/>
      <c r="EF46" s="80"/>
      <c r="EG46" s="80"/>
      <c r="EH46" s="80"/>
      <c r="EI46" s="80"/>
      <c r="EJ46" s="96"/>
      <c r="EK46" s="96"/>
      <c r="EL46" s="96"/>
      <c r="EM46" s="93"/>
      <c r="EN46" s="90"/>
      <c r="EO46" s="80"/>
    </row>
    <row r="47" spans="2:189" ht="15" customHeight="1" thickTop="1" thickBot="1" x14ac:dyDescent="0.3">
      <c r="C47" s="5"/>
      <c r="D47" s="10"/>
      <c r="AI47" s="382" t="s">
        <v>106</v>
      </c>
      <c r="AJ47" s="448"/>
      <c r="AK47" s="372" t="s">
        <v>106</v>
      </c>
      <c r="AL47" s="372" t="s">
        <v>106</v>
      </c>
      <c r="AM47" s="372" t="s">
        <v>106</v>
      </c>
      <c r="AN47" s="449"/>
      <c r="AO47" s="449"/>
      <c r="AP47" s="449"/>
      <c r="AQ47" s="450"/>
      <c r="BZ47" s="239" t="s">
        <v>292</v>
      </c>
      <c r="CA47" s="240">
        <f>+Diff1-SUM(CA36:CA46)</f>
        <v>0</v>
      </c>
      <c r="CB47" s="240">
        <f>+Diff2-SUM(CB36:CB46)</f>
        <v>0</v>
      </c>
      <c r="CC47" s="240">
        <f>+Diff3-SUM(CC36:CC46)</f>
        <v>0</v>
      </c>
      <c r="CD47" s="254">
        <f>+Diff4-SUM(CD36:CD46)</f>
        <v>0</v>
      </c>
      <c r="CE47" s="503"/>
      <c r="CF47" s="504"/>
      <c r="CG47" s="489">
        <f>+Diff5-SUM(CG36:CG46)</f>
        <v>0</v>
      </c>
      <c r="CH47" s="240">
        <f>+Diff6-SUM(CH36:CH46)</f>
        <v>0</v>
      </c>
      <c r="CI47" s="254">
        <f>+Diff7-SUM(CI36:CI46)</f>
        <v>0</v>
      </c>
      <c r="CJ47" s="81"/>
      <c r="CK47" s="298" t="s">
        <v>175</v>
      </c>
      <c r="CL47" s="299"/>
      <c r="CM47" s="300">
        <v>0</v>
      </c>
      <c r="CN47" s="259"/>
      <c r="CO47" s="300">
        <v>0</v>
      </c>
      <c r="CP47" s="301"/>
      <c r="CQ47" s="300">
        <v>0</v>
      </c>
      <c r="CR47" s="259"/>
      <c r="CS47" s="300">
        <v>0</v>
      </c>
      <c r="CT47" s="259"/>
      <c r="CU47" s="300">
        <v>0</v>
      </c>
      <c r="CV47" s="259"/>
      <c r="CW47" s="300">
        <v>0</v>
      </c>
      <c r="CX47" s="259"/>
      <c r="CY47" s="300">
        <v>0</v>
      </c>
      <c r="CZ47" s="259"/>
      <c r="DA47" s="300">
        <v>0</v>
      </c>
      <c r="DB47" s="259"/>
      <c r="DC47" s="300">
        <v>0</v>
      </c>
      <c r="DD47" s="259"/>
      <c r="DE47" s="300">
        <v>0</v>
      </c>
      <c r="DF47" s="259"/>
      <c r="DG47" s="300">
        <v>0</v>
      </c>
      <c r="DH47" s="259"/>
      <c r="DI47" s="300">
        <v>0</v>
      </c>
      <c r="DJ47" s="259"/>
      <c r="DK47" s="300">
        <v>0</v>
      </c>
      <c r="DL47" s="259"/>
      <c r="DM47" s="300">
        <v>0</v>
      </c>
      <c r="DN47" s="259"/>
      <c r="DO47" s="302">
        <v>0</v>
      </c>
      <c r="DR47" s="80"/>
      <c r="DS47" s="80"/>
      <c r="DT47" s="80"/>
      <c r="DU47" s="80"/>
      <c r="DV47" s="80"/>
      <c r="DW47" s="80"/>
      <c r="DX47" s="80"/>
      <c r="DY47" s="80"/>
      <c r="DZ47" s="80"/>
      <c r="EA47" s="80"/>
      <c r="EB47" s="80"/>
      <c r="EC47" s="80"/>
      <c r="ED47" s="80"/>
      <c r="EE47" s="80"/>
      <c r="EF47" s="80"/>
      <c r="EG47" s="80"/>
      <c r="EH47" s="80"/>
      <c r="EI47" s="80"/>
      <c r="EJ47" s="96"/>
      <c r="EK47" s="96"/>
      <c r="EL47" s="96"/>
      <c r="EM47" s="93"/>
      <c r="EN47" s="90"/>
      <c r="EO47" s="80"/>
    </row>
    <row r="48" spans="2:189" ht="15" customHeight="1" x14ac:dyDescent="0.25">
      <c r="C48" s="626" t="s">
        <v>348</v>
      </c>
      <c r="D48" s="10"/>
      <c r="AI48" s="382" t="s">
        <v>106</v>
      </c>
      <c r="AJ48" s="448"/>
      <c r="AK48" s="372" t="s">
        <v>106</v>
      </c>
      <c r="AL48" s="372" t="s">
        <v>106</v>
      </c>
      <c r="AM48" s="372" t="s">
        <v>106</v>
      </c>
      <c r="AN48" s="449"/>
      <c r="AO48" s="449"/>
      <c r="AP48" s="449"/>
      <c r="AQ48" s="450"/>
      <c r="CG48" s="81"/>
      <c r="CH48" s="81"/>
      <c r="CI48" s="81"/>
      <c r="CJ48" s="81"/>
      <c r="CK48" s="85"/>
      <c r="CL48" s="18"/>
      <c r="CN48" s="155"/>
      <c r="CP48" s="155"/>
      <c r="CR48" s="161"/>
      <c r="CT48" s="161"/>
      <c r="CV48" s="156"/>
      <c r="CX48" s="155"/>
      <c r="CZ48" s="155"/>
      <c r="DB48" s="155"/>
      <c r="DD48" s="155"/>
      <c r="DF48" s="155"/>
      <c r="DH48" s="155"/>
      <c r="DJ48" s="155"/>
      <c r="DL48" s="155"/>
      <c r="DN48" s="155"/>
      <c r="DR48" s="80"/>
      <c r="DS48" s="80"/>
      <c r="DT48" s="80"/>
      <c r="DU48" s="80"/>
      <c r="DV48" s="80"/>
      <c r="DW48" s="80"/>
      <c r="DX48" s="80"/>
      <c r="DY48" s="80"/>
      <c r="DZ48" s="80"/>
      <c r="EA48" s="80"/>
      <c r="EB48" s="80"/>
      <c r="EC48" s="80"/>
      <c r="ED48" s="80"/>
      <c r="EE48" s="80"/>
      <c r="EF48" s="80"/>
      <c r="EG48" s="80"/>
      <c r="EH48" s="80"/>
      <c r="EI48" s="80"/>
      <c r="EJ48" s="96"/>
      <c r="EK48" s="96"/>
      <c r="EL48" s="96"/>
      <c r="EM48" s="93"/>
      <c r="EN48" s="90"/>
      <c r="EO48" s="80"/>
    </row>
    <row r="49" spans="3:145" ht="15" customHeight="1" x14ac:dyDescent="0.25">
      <c r="C49" s="626"/>
      <c r="D49" s="10"/>
      <c r="AI49" s="382" t="s">
        <v>106</v>
      </c>
      <c r="AJ49" s="448"/>
      <c r="AK49" s="372" t="s">
        <v>106</v>
      </c>
      <c r="AL49" s="372" t="s">
        <v>106</v>
      </c>
      <c r="AM49" s="372" t="s">
        <v>106</v>
      </c>
      <c r="AN49" s="449"/>
      <c r="AO49" s="449"/>
      <c r="AP49" s="449"/>
      <c r="AQ49" s="450"/>
      <c r="CG49" s="81"/>
      <c r="CH49" s="81"/>
      <c r="CI49" s="81"/>
      <c r="CJ49" s="81"/>
      <c r="CK49" s="85"/>
      <c r="CL49" s="85"/>
      <c r="CN49" s="161"/>
      <c r="CP49" s="161"/>
      <c r="CR49" s="161"/>
      <c r="CT49" s="161"/>
      <c r="CV49" s="156"/>
      <c r="CX49" s="155"/>
      <c r="CZ49" s="155"/>
      <c r="DB49" s="155"/>
      <c r="DD49" s="155"/>
      <c r="DF49" s="155"/>
      <c r="DH49" s="155"/>
      <c r="DJ49" s="155"/>
      <c r="DL49" s="155"/>
      <c r="DN49" s="155"/>
      <c r="DR49" s="80"/>
      <c r="DS49" s="80"/>
      <c r="DT49" s="80"/>
      <c r="DU49" s="80"/>
      <c r="DV49" s="80"/>
      <c r="DW49" s="80"/>
      <c r="DX49" s="80"/>
      <c r="DY49" s="80"/>
      <c r="DZ49" s="80"/>
      <c r="EA49" s="80"/>
      <c r="EB49" s="80"/>
      <c r="EC49" s="80"/>
      <c r="ED49" s="80"/>
      <c r="EE49" s="80"/>
      <c r="EF49" s="80"/>
      <c r="EG49" s="80"/>
      <c r="EH49" s="80"/>
      <c r="EI49" s="80"/>
      <c r="EJ49" s="96"/>
      <c r="EK49" s="96"/>
      <c r="EL49" s="96"/>
      <c r="EM49" s="93"/>
      <c r="EN49" s="90"/>
      <c r="EO49" s="80"/>
    </row>
    <row r="50" spans="3:145" ht="15" customHeight="1" x14ac:dyDescent="0.25">
      <c r="C50" s="111"/>
      <c r="D50" s="10"/>
      <c r="AI50" s="382" t="s">
        <v>106</v>
      </c>
      <c r="AJ50" s="448"/>
      <c r="AK50" s="372" t="s">
        <v>106</v>
      </c>
      <c r="AL50" s="372" t="s">
        <v>106</v>
      </c>
      <c r="AM50" s="372" t="s">
        <v>106</v>
      </c>
      <c r="AN50" s="449"/>
      <c r="AO50" s="449"/>
      <c r="AP50" s="449"/>
      <c r="AQ50" s="450"/>
      <c r="BZ50" s="241" t="s">
        <v>241</v>
      </c>
      <c r="CG50" s="81"/>
      <c r="CH50" s="81"/>
      <c r="CI50" s="81"/>
      <c r="CJ50" s="81"/>
      <c r="CK50" s="241" t="s">
        <v>241</v>
      </c>
      <c r="CL50" s="85"/>
      <c r="CN50" s="161"/>
      <c r="CP50" s="161"/>
      <c r="CR50" s="161"/>
      <c r="CT50" s="161"/>
      <c r="CV50" s="77"/>
      <c r="CX50" s="161"/>
      <c r="CZ50" s="161"/>
      <c r="DB50" s="161"/>
      <c r="DD50" s="161"/>
      <c r="DF50" s="161"/>
      <c r="DH50" s="161"/>
      <c r="DJ50" s="161"/>
      <c r="DL50" s="161"/>
      <c r="DN50" s="161"/>
      <c r="DR50" s="80"/>
      <c r="DS50" s="80"/>
      <c r="DT50" s="80"/>
      <c r="DU50" s="80"/>
      <c r="DV50" s="80"/>
      <c r="DW50" s="80"/>
      <c r="DX50" s="80"/>
      <c r="DY50" s="80"/>
      <c r="DZ50" s="80"/>
      <c r="EA50" s="80"/>
      <c r="EB50" s="80"/>
      <c r="EC50" s="80"/>
      <c r="ED50" s="80"/>
      <c r="EE50" s="80"/>
      <c r="EF50" s="80"/>
      <c r="EG50" s="80"/>
      <c r="EH50" s="80"/>
      <c r="EI50" s="80"/>
      <c r="EJ50" s="96"/>
      <c r="EK50" s="96"/>
      <c r="EL50" s="96"/>
      <c r="EM50" s="93"/>
      <c r="EN50" s="90"/>
      <c r="EO50" s="80"/>
    </row>
    <row r="51" spans="3:145" ht="15" customHeight="1" x14ac:dyDescent="0.25">
      <c r="C51" s="5" t="s">
        <v>349</v>
      </c>
      <c r="D51" s="10"/>
      <c r="AI51" s="382" t="s">
        <v>106</v>
      </c>
      <c r="AJ51" s="448"/>
      <c r="AK51" s="372" t="s">
        <v>106</v>
      </c>
      <c r="AL51" s="372" t="s">
        <v>106</v>
      </c>
      <c r="AM51" s="372" t="s">
        <v>106</v>
      </c>
      <c r="AN51" s="449"/>
      <c r="AO51" s="449"/>
      <c r="AP51" s="449"/>
      <c r="AQ51" s="450"/>
      <c r="BZ51" s="241" t="s">
        <v>242</v>
      </c>
      <c r="CG51" s="81"/>
      <c r="CH51" s="81"/>
      <c r="CI51" s="81"/>
      <c r="CJ51" s="81"/>
      <c r="CK51" s="241" t="s">
        <v>242</v>
      </c>
      <c r="CL51" s="85"/>
      <c r="CN51" s="161"/>
      <c r="CP51" s="161"/>
      <c r="CR51" s="161"/>
      <c r="CT51" s="161"/>
      <c r="CV51" s="77"/>
      <c r="CX51" s="161"/>
      <c r="CZ51" s="161"/>
      <c r="DB51" s="161"/>
      <c r="DD51" s="161"/>
      <c r="DF51" s="161"/>
      <c r="DH51" s="161"/>
      <c r="DJ51" s="161"/>
      <c r="DL51" s="161"/>
      <c r="DN51" s="161"/>
      <c r="DR51" s="80"/>
      <c r="DS51" s="80"/>
      <c r="DT51" s="80"/>
      <c r="DU51" s="80"/>
      <c r="DV51" s="80"/>
      <c r="DW51" s="80"/>
      <c r="DX51" s="80"/>
      <c r="DY51" s="80"/>
      <c r="DZ51" s="80"/>
      <c r="EA51" s="80"/>
      <c r="EB51" s="80"/>
      <c r="EC51" s="80"/>
      <c r="ED51" s="80"/>
      <c r="EE51" s="80"/>
      <c r="EF51" s="80"/>
      <c r="EG51" s="80"/>
      <c r="EH51" s="80"/>
      <c r="EI51" s="80"/>
      <c r="EJ51" s="96"/>
      <c r="EK51" s="96"/>
      <c r="EL51" s="96"/>
      <c r="EM51" s="93"/>
      <c r="EN51" s="90"/>
      <c r="EO51" s="80"/>
    </row>
    <row r="52" spans="3:145" ht="15" customHeight="1" x14ac:dyDescent="0.25">
      <c r="C52" s="5"/>
      <c r="D52" s="10"/>
      <c r="AI52" s="382" t="s">
        <v>106</v>
      </c>
      <c r="AJ52" s="448"/>
      <c r="AK52" s="372" t="s">
        <v>106</v>
      </c>
      <c r="AL52" s="372" t="s">
        <v>106</v>
      </c>
      <c r="AM52" s="372" t="s">
        <v>106</v>
      </c>
      <c r="AN52" s="449"/>
      <c r="AO52" s="449"/>
      <c r="AP52" s="449"/>
      <c r="AQ52" s="450"/>
      <c r="BZ52" s="241" t="s">
        <v>243</v>
      </c>
      <c r="CG52" s="81"/>
      <c r="CH52" s="81"/>
      <c r="CI52" s="81"/>
      <c r="CJ52" s="81"/>
      <c r="CK52" s="241" t="s">
        <v>243</v>
      </c>
      <c r="CL52" s="85"/>
      <c r="CN52" s="161"/>
      <c r="CP52" s="161"/>
      <c r="CR52" s="161"/>
      <c r="CT52" s="161"/>
      <c r="CV52" s="77"/>
      <c r="CX52" s="161"/>
      <c r="CZ52" s="161"/>
      <c r="DB52" s="161"/>
      <c r="DD52" s="161"/>
      <c r="DF52" s="161"/>
      <c r="DH52" s="161"/>
      <c r="DJ52" s="161"/>
      <c r="DL52" s="161"/>
      <c r="DN52" s="161"/>
      <c r="DR52" s="80"/>
      <c r="DS52" s="80"/>
      <c r="DT52" s="80"/>
      <c r="DU52" s="80"/>
      <c r="DV52" s="80"/>
      <c r="DW52" s="80"/>
      <c r="DX52" s="80"/>
      <c r="DY52" s="80"/>
      <c r="DZ52" s="80"/>
      <c r="EA52" s="80"/>
      <c r="EB52" s="80"/>
      <c r="EC52" s="80"/>
      <c r="ED52" s="80"/>
      <c r="EE52" s="80"/>
      <c r="EF52" s="80"/>
      <c r="EG52" s="80"/>
      <c r="EH52" s="80"/>
      <c r="EI52" s="80"/>
      <c r="EJ52" s="96"/>
      <c r="EK52" s="96"/>
      <c r="EL52" s="96"/>
      <c r="EM52" s="93"/>
      <c r="EN52" s="90"/>
      <c r="EO52" s="80"/>
    </row>
    <row r="53" spans="3:145" ht="15" customHeight="1" thickBot="1" x14ac:dyDescent="0.3">
      <c r="C53" s="5" t="s">
        <v>350</v>
      </c>
      <c r="AI53" s="419" t="s">
        <v>106</v>
      </c>
      <c r="AJ53" s="451"/>
      <c r="AK53" s="381" t="s">
        <v>106</v>
      </c>
      <c r="AL53" s="381" t="s">
        <v>106</v>
      </c>
      <c r="AM53" s="381" t="s">
        <v>106</v>
      </c>
      <c r="AN53" s="452"/>
      <c r="AO53" s="452"/>
      <c r="AP53" s="452"/>
      <c r="AQ53" s="453"/>
      <c r="BZ53" s="241" t="s">
        <v>244</v>
      </c>
      <c r="CG53" s="81"/>
      <c r="CH53" s="81"/>
      <c r="CI53" s="81"/>
      <c r="CJ53" s="81"/>
      <c r="CK53" s="241" t="s">
        <v>244</v>
      </c>
      <c r="CL53" s="85"/>
      <c r="CN53" s="161"/>
      <c r="CP53" s="161"/>
      <c r="CR53" s="161"/>
      <c r="CT53" s="161"/>
      <c r="CV53" s="77"/>
      <c r="CX53" s="161"/>
      <c r="CZ53" s="161"/>
      <c r="DB53" s="161"/>
      <c r="DD53" s="161"/>
      <c r="DF53" s="161"/>
      <c r="DH53" s="161"/>
      <c r="DJ53" s="161"/>
      <c r="DL53" s="161"/>
      <c r="DN53" s="161"/>
      <c r="DR53" s="80"/>
      <c r="DS53" s="80"/>
      <c r="DT53" s="80"/>
      <c r="DU53" s="80"/>
      <c r="DV53" s="80"/>
      <c r="DW53" s="80"/>
      <c r="DX53" s="80"/>
      <c r="DY53" s="80"/>
      <c r="DZ53" s="80"/>
      <c r="EA53" s="80"/>
      <c r="EB53" s="80"/>
      <c r="EC53" s="80"/>
      <c r="ED53" s="80"/>
      <c r="EE53" s="80"/>
      <c r="EF53" s="80"/>
      <c r="EG53" s="80"/>
      <c r="EH53" s="80"/>
      <c r="EI53" s="80"/>
      <c r="EJ53" s="96"/>
      <c r="EK53" s="96"/>
      <c r="EL53" s="96"/>
      <c r="EM53" s="93"/>
      <c r="EN53" s="90"/>
      <c r="EO53" s="80"/>
    </row>
    <row r="54" spans="3:145" ht="15" customHeight="1" x14ac:dyDescent="0.25">
      <c r="C54" s="5"/>
      <c r="AJ54" s="85"/>
      <c r="AK54" s="100"/>
      <c r="AL54" s="85"/>
      <c r="AN54" s="85"/>
      <c r="AO54" s="85"/>
      <c r="AP54" s="85"/>
      <c r="AQ54" s="412"/>
      <c r="BZ54" s="241" t="s">
        <v>245</v>
      </c>
      <c r="CG54" s="81"/>
      <c r="CH54" s="81"/>
      <c r="CI54" s="81"/>
      <c r="CJ54" s="81"/>
      <c r="CK54" s="241" t="s">
        <v>245</v>
      </c>
      <c r="CL54" s="85"/>
      <c r="CN54" s="161"/>
      <c r="CP54" s="161"/>
      <c r="CR54" s="161"/>
      <c r="CT54" s="161"/>
      <c r="CV54" s="77"/>
      <c r="CX54" s="161"/>
      <c r="CZ54" s="161"/>
      <c r="DB54" s="161"/>
      <c r="DD54" s="161"/>
      <c r="DF54" s="161"/>
      <c r="DH54" s="161"/>
      <c r="DJ54" s="161"/>
      <c r="DL54" s="161"/>
      <c r="DN54" s="161"/>
      <c r="DR54" s="80"/>
      <c r="DS54" s="80"/>
      <c r="DT54" s="80"/>
      <c r="DU54" s="80"/>
      <c r="DV54" s="80"/>
      <c r="DW54" s="80"/>
      <c r="DX54" s="80"/>
      <c r="DY54" s="80"/>
      <c r="DZ54" s="80"/>
      <c r="EA54" s="80"/>
      <c r="EB54" s="80"/>
      <c r="EC54" s="80"/>
      <c r="ED54" s="80"/>
      <c r="EE54" s="80"/>
      <c r="EF54" s="80"/>
      <c r="EG54" s="80"/>
      <c r="EH54" s="80"/>
      <c r="EI54" s="80"/>
      <c r="EJ54" s="96"/>
      <c r="EK54" s="96"/>
      <c r="EL54" s="96"/>
      <c r="EM54" s="93"/>
      <c r="EN54" s="90"/>
      <c r="EO54" s="80"/>
    </row>
    <row r="55" spans="3:145" ht="15" customHeight="1" x14ac:dyDescent="0.25">
      <c r="C55" s="5" t="s">
        <v>414</v>
      </c>
      <c r="AI55" s="43" t="s">
        <v>390</v>
      </c>
      <c r="AJ55" s="43"/>
      <c r="AK55" s="43"/>
      <c r="AL55" s="352"/>
      <c r="AM55" s="352"/>
      <c r="AN55" s="352"/>
      <c r="AO55" s="352"/>
      <c r="AP55" s="352"/>
      <c r="BZ55" s="241" t="s">
        <v>246</v>
      </c>
      <c r="CA55" s="81"/>
      <c r="CB55" s="81"/>
      <c r="CC55" s="81"/>
      <c r="CD55" s="81"/>
      <c r="CE55" s="81"/>
      <c r="CF55" s="81"/>
      <c r="CG55" s="81"/>
      <c r="CH55" s="81"/>
      <c r="CI55" s="81"/>
      <c r="CJ55" s="81"/>
      <c r="CK55" s="241" t="s">
        <v>246</v>
      </c>
      <c r="CL55" s="85"/>
      <c r="CN55" s="161"/>
      <c r="CP55" s="161"/>
      <c r="CR55" s="161"/>
      <c r="CT55" s="161"/>
      <c r="CV55" s="77"/>
      <c r="CX55" s="161"/>
      <c r="CZ55" s="161"/>
      <c r="DB55" s="161"/>
      <c r="DD55" s="161"/>
      <c r="DF55" s="161"/>
      <c r="DH55" s="161"/>
      <c r="DJ55" s="161"/>
      <c r="DL55" s="161"/>
      <c r="DN55" s="161"/>
      <c r="DR55" s="80"/>
      <c r="DS55" s="80"/>
      <c r="DT55" s="80"/>
      <c r="DU55" s="80"/>
      <c r="DV55" s="80"/>
      <c r="DW55" s="80"/>
      <c r="DX55" s="80"/>
      <c r="DY55" s="80"/>
      <c r="DZ55" s="80"/>
      <c r="EA55" s="80"/>
      <c r="EB55" s="80"/>
      <c r="EC55" s="80"/>
      <c r="ED55" s="80"/>
      <c r="EE55" s="80"/>
      <c r="EF55" s="80"/>
      <c r="EG55" s="80"/>
      <c r="EH55" s="80"/>
      <c r="EI55" s="80"/>
      <c r="EJ55" s="96"/>
      <c r="EK55" s="96"/>
      <c r="EL55" s="96"/>
      <c r="EM55" s="93"/>
      <c r="EN55" s="90"/>
      <c r="EO55" s="80"/>
    </row>
    <row r="56" spans="3:145" ht="15" customHeight="1" x14ac:dyDescent="0.25">
      <c r="C56" s="5"/>
      <c r="D56" s="313" t="s">
        <v>197</v>
      </c>
      <c r="AI56" s="324" t="s">
        <v>382</v>
      </c>
      <c r="AJ56" s="325" t="s">
        <v>389</v>
      </c>
      <c r="AK56" s="326"/>
      <c r="AN56" s="85"/>
      <c r="AO56" s="85"/>
      <c r="BZ56" s="241" t="s">
        <v>247</v>
      </c>
      <c r="CA56" s="81"/>
      <c r="CB56" s="81"/>
      <c r="CC56" s="81"/>
      <c r="CD56" s="81"/>
      <c r="CE56" s="81"/>
      <c r="CF56" s="81"/>
      <c r="CG56" s="81"/>
      <c r="CH56" s="81"/>
      <c r="CI56" s="81"/>
      <c r="CJ56" s="81"/>
      <c r="CK56" s="241" t="s">
        <v>247</v>
      </c>
      <c r="CL56" s="85"/>
      <c r="CN56" s="161"/>
      <c r="CP56" s="161"/>
      <c r="CR56" s="161"/>
      <c r="CT56" s="161"/>
      <c r="CV56" s="77"/>
      <c r="CX56" s="161"/>
      <c r="CZ56" s="161"/>
      <c r="DB56" s="161"/>
      <c r="DD56" s="161"/>
      <c r="DF56" s="161"/>
      <c r="DH56" s="161"/>
      <c r="DJ56" s="161"/>
      <c r="DL56" s="161"/>
      <c r="DN56" s="161"/>
      <c r="DR56" s="80"/>
      <c r="DS56" s="80"/>
      <c r="DT56" s="80"/>
      <c r="DU56" s="80"/>
      <c r="DV56" s="80"/>
      <c r="DW56" s="80"/>
      <c r="DX56" s="80"/>
      <c r="DY56" s="80"/>
      <c r="DZ56" s="80"/>
      <c r="EA56" s="80"/>
      <c r="EB56" s="80"/>
      <c r="EC56" s="80"/>
      <c r="ED56" s="80"/>
      <c r="EE56" s="80"/>
      <c r="EF56" s="80"/>
      <c r="EG56" s="80"/>
      <c r="EH56" s="80"/>
      <c r="EI56" s="80"/>
      <c r="EJ56" s="96"/>
      <c r="EK56" s="96"/>
      <c r="EL56" s="96"/>
      <c r="EM56" s="93"/>
      <c r="EN56" s="90"/>
      <c r="EO56" s="80"/>
    </row>
    <row r="57" spans="3:145" ht="15" customHeight="1" x14ac:dyDescent="0.25">
      <c r="C57" s="5" t="s">
        <v>421</v>
      </c>
      <c r="D57" s="313" t="s">
        <v>351</v>
      </c>
      <c r="AI57" s="324" t="s">
        <v>383</v>
      </c>
      <c r="AJ57" s="616"/>
      <c r="AK57" s="617"/>
      <c r="AN57" s="85"/>
      <c r="AO57" s="85"/>
      <c r="BM57" s="81"/>
      <c r="BN57" s="81"/>
      <c r="BO57" s="81"/>
      <c r="BP57" s="81"/>
      <c r="BQ57" s="81"/>
      <c r="BR57" s="81"/>
      <c r="BS57" s="81"/>
      <c r="BT57" s="81"/>
      <c r="BU57" s="81"/>
      <c r="BV57" s="81"/>
      <c r="BW57" s="81"/>
      <c r="BX57" s="81"/>
      <c r="BY57" s="84"/>
      <c r="BZ57" s="241" t="s">
        <v>248</v>
      </c>
      <c r="CA57" s="81"/>
      <c r="CB57" s="81"/>
      <c r="CC57" s="81"/>
      <c r="CD57" s="81"/>
      <c r="CE57" s="81"/>
      <c r="CF57" s="81"/>
      <c r="CG57" s="81"/>
      <c r="CH57" s="81"/>
      <c r="CI57" s="81"/>
      <c r="CJ57" s="81"/>
      <c r="CK57" s="241" t="s">
        <v>248</v>
      </c>
      <c r="CL57" s="85"/>
      <c r="CN57" s="161"/>
      <c r="CP57" s="161"/>
      <c r="CR57" s="161"/>
      <c r="CT57" s="161"/>
      <c r="CV57" s="77"/>
      <c r="CX57" s="161"/>
      <c r="CZ57" s="161"/>
      <c r="DB57" s="161"/>
      <c r="DD57" s="161"/>
      <c r="DF57" s="161"/>
      <c r="DH57" s="161"/>
      <c r="DJ57" s="161"/>
      <c r="DL57" s="161"/>
      <c r="DN57" s="161"/>
      <c r="DR57" s="80"/>
      <c r="DS57" s="80"/>
      <c r="DT57" s="80"/>
      <c r="DU57" s="80"/>
      <c r="DV57" s="80"/>
      <c r="DW57" s="80"/>
      <c r="DX57" s="80"/>
      <c r="DY57" s="80"/>
      <c r="DZ57" s="80"/>
      <c r="EA57" s="80"/>
      <c r="EB57" s="80"/>
      <c r="EC57" s="80"/>
      <c r="ED57" s="80"/>
      <c r="EE57" s="80"/>
      <c r="EF57" s="80"/>
      <c r="EG57" s="80"/>
      <c r="EH57" s="80"/>
      <c r="EI57" s="80"/>
      <c r="EJ57" s="96"/>
      <c r="EK57" s="96"/>
      <c r="EL57" s="96"/>
      <c r="EM57" s="93"/>
      <c r="EN57" s="90"/>
      <c r="EO57" s="80"/>
    </row>
    <row r="58" spans="3:145" ht="15" customHeight="1" x14ac:dyDescent="0.25">
      <c r="C58" s="5" t="s">
        <v>419</v>
      </c>
      <c r="AI58" s="324" t="s">
        <v>384</v>
      </c>
      <c r="AJ58" s="616"/>
      <c r="AK58" s="617"/>
      <c r="AN58" s="85"/>
      <c r="AO58" s="85"/>
      <c r="BM58" s="81"/>
      <c r="BN58" s="81"/>
      <c r="BO58" s="81"/>
      <c r="BP58" s="81"/>
      <c r="BQ58" s="81"/>
      <c r="BR58" s="81"/>
      <c r="BS58" s="81"/>
      <c r="BT58" s="81"/>
      <c r="BU58" s="81"/>
      <c r="BV58" s="81"/>
      <c r="BW58" s="81"/>
      <c r="BX58" s="81"/>
      <c r="BY58" s="84"/>
      <c r="BZ58" s="241" t="s">
        <v>249</v>
      </c>
      <c r="CA58" s="81"/>
      <c r="CB58" s="81"/>
      <c r="CC58" s="81"/>
      <c r="CD58" s="81"/>
      <c r="CE58" s="81"/>
      <c r="CF58" s="81"/>
      <c r="CG58" s="81"/>
      <c r="CH58" s="81"/>
      <c r="CI58" s="81"/>
      <c r="CJ58" s="81"/>
      <c r="CK58" s="241" t="s">
        <v>249</v>
      </c>
      <c r="CL58" s="85"/>
      <c r="CN58" s="161"/>
      <c r="CP58" s="161"/>
      <c r="CR58" s="161"/>
      <c r="CT58" s="161"/>
      <c r="CV58" s="77"/>
      <c r="CX58" s="161"/>
      <c r="CZ58" s="161"/>
      <c r="DB58" s="161"/>
      <c r="DD58" s="161"/>
      <c r="DF58" s="161"/>
      <c r="DH58" s="161"/>
      <c r="DJ58" s="161"/>
      <c r="DL58" s="161"/>
      <c r="DN58" s="161"/>
      <c r="DR58" s="80"/>
      <c r="DS58" s="80"/>
      <c r="DT58" s="80"/>
      <c r="DU58" s="80"/>
      <c r="DV58" s="80"/>
      <c r="DW58" s="80"/>
      <c r="DX58" s="80"/>
      <c r="DY58" s="80"/>
      <c r="DZ58" s="80"/>
      <c r="EA58" s="80"/>
      <c r="EB58" s="80"/>
      <c r="EC58" s="80"/>
      <c r="ED58" s="80"/>
      <c r="EE58" s="80"/>
      <c r="EF58" s="80"/>
      <c r="EG58" s="80"/>
      <c r="EH58" s="80"/>
      <c r="EI58" s="80"/>
      <c r="EJ58" s="96"/>
      <c r="EK58" s="96"/>
      <c r="EL58" s="96"/>
      <c r="EM58" s="93"/>
      <c r="EN58" s="90"/>
      <c r="EO58" s="80"/>
    </row>
    <row r="59" spans="3:145" ht="15" customHeight="1" x14ac:dyDescent="0.25">
      <c r="C59" s="5"/>
      <c r="AI59" s="324" t="s">
        <v>385</v>
      </c>
      <c r="AJ59" s="616"/>
      <c r="AK59" s="617"/>
      <c r="AN59" s="85"/>
      <c r="AO59" s="85"/>
      <c r="BM59" s="81"/>
      <c r="BN59" s="81"/>
      <c r="BO59" s="81"/>
      <c r="BP59" s="81"/>
      <c r="BQ59" s="81"/>
      <c r="BR59" s="81"/>
      <c r="BS59" s="81"/>
      <c r="BT59" s="81"/>
      <c r="BU59" s="81"/>
      <c r="BV59" s="81"/>
      <c r="BW59" s="81"/>
      <c r="BX59" s="81"/>
      <c r="BY59" s="84"/>
      <c r="BZ59" s="241" t="s">
        <v>250</v>
      </c>
      <c r="CA59" s="81"/>
      <c r="CB59" s="81"/>
      <c r="CC59" s="81"/>
      <c r="CD59" s="81"/>
      <c r="CE59" s="81"/>
      <c r="CF59" s="81"/>
      <c r="CG59" s="81"/>
      <c r="CH59" s="81"/>
      <c r="CI59" s="81"/>
      <c r="CJ59" s="81"/>
      <c r="CK59" s="241" t="s">
        <v>250</v>
      </c>
      <c r="CL59" s="85"/>
      <c r="CN59" s="161"/>
      <c r="CP59" s="161"/>
      <c r="CR59" s="161"/>
      <c r="CT59" s="161"/>
      <c r="CV59" s="77"/>
      <c r="CX59" s="161"/>
      <c r="CZ59" s="161"/>
      <c r="DB59" s="161"/>
      <c r="DD59" s="161"/>
      <c r="DF59" s="161"/>
      <c r="DH59" s="161"/>
      <c r="DJ59" s="161"/>
      <c r="DL59" s="161"/>
      <c r="DN59" s="161"/>
      <c r="DR59" s="80"/>
      <c r="DS59" s="80"/>
      <c r="DT59" s="80"/>
      <c r="DU59" s="80"/>
      <c r="DV59" s="80"/>
      <c r="DW59" s="80"/>
      <c r="DX59" s="80"/>
      <c r="DY59" s="80"/>
      <c r="DZ59" s="80"/>
      <c r="EA59" s="80"/>
      <c r="EB59" s="80"/>
      <c r="EC59" s="80"/>
      <c r="ED59" s="80"/>
      <c r="EE59" s="80"/>
      <c r="EF59" s="80"/>
      <c r="EG59" s="80"/>
      <c r="EH59" s="80"/>
      <c r="EI59" s="80"/>
      <c r="EJ59" s="96"/>
      <c r="EK59" s="96"/>
      <c r="EL59" s="96"/>
      <c r="EM59" s="93"/>
      <c r="EN59" s="90"/>
      <c r="EO59" s="80"/>
    </row>
    <row r="60" spans="3:145" ht="15" customHeight="1" x14ac:dyDescent="0.25">
      <c r="C60" s="13" t="s">
        <v>375</v>
      </c>
      <c r="AI60" s="324" t="s">
        <v>386</v>
      </c>
      <c r="AJ60" s="616"/>
      <c r="AK60" s="617"/>
      <c r="AM60" s="20"/>
      <c r="AN60" s="85"/>
      <c r="AO60" s="85"/>
      <c r="BM60" s="81"/>
      <c r="BN60" s="81"/>
      <c r="BO60" s="81"/>
      <c r="BP60" s="81"/>
      <c r="BQ60" s="81"/>
      <c r="BR60" s="81"/>
      <c r="BS60" s="81"/>
      <c r="BT60" s="81"/>
      <c r="BU60" s="81"/>
      <c r="BV60" s="81"/>
      <c r="BW60" s="81"/>
      <c r="BX60" s="81"/>
      <c r="BY60" s="84"/>
      <c r="BZ60" s="241" t="s">
        <v>251</v>
      </c>
      <c r="CA60" s="81"/>
      <c r="CB60" s="81"/>
      <c r="CC60" s="81"/>
      <c r="CD60" s="81"/>
      <c r="CE60" s="81"/>
      <c r="CF60" s="81"/>
      <c r="CG60" s="81"/>
      <c r="CH60" s="81"/>
      <c r="CI60" s="81"/>
      <c r="CJ60" s="81"/>
      <c r="CK60" s="241" t="s">
        <v>251</v>
      </c>
      <c r="CL60" s="85"/>
      <c r="CN60" s="161"/>
      <c r="CP60" s="161"/>
      <c r="CR60" s="161"/>
      <c r="CT60" s="161"/>
      <c r="CV60" s="77"/>
      <c r="CX60" s="161"/>
      <c r="CZ60" s="161"/>
      <c r="DB60" s="161"/>
      <c r="DD60" s="161"/>
      <c r="DF60" s="161"/>
      <c r="DH60" s="161"/>
      <c r="DJ60" s="161"/>
      <c r="DL60" s="161"/>
      <c r="DN60" s="161"/>
      <c r="DR60" s="80"/>
      <c r="DS60" s="80"/>
      <c r="DT60" s="80"/>
      <c r="DU60" s="80"/>
      <c r="DV60" s="80"/>
      <c r="DW60" s="80"/>
      <c r="DX60" s="80"/>
      <c r="DY60" s="80"/>
      <c r="DZ60" s="80"/>
      <c r="EA60" s="80"/>
      <c r="EB60" s="80"/>
      <c r="EC60" s="80"/>
      <c r="ED60" s="80"/>
      <c r="EE60" s="80"/>
      <c r="EF60" s="80"/>
      <c r="EG60" s="80"/>
      <c r="EH60" s="80"/>
      <c r="EI60" s="80"/>
      <c r="EJ60" s="96"/>
      <c r="EK60" s="96"/>
      <c r="EL60" s="96"/>
      <c r="EM60" s="93"/>
      <c r="EN60" s="90"/>
      <c r="EO60" s="80"/>
    </row>
    <row r="61" spans="3:145" ht="15" customHeight="1" x14ac:dyDescent="0.25">
      <c r="C61" s="81" t="s">
        <v>364</v>
      </c>
      <c r="AI61" s="324" t="s">
        <v>387</v>
      </c>
      <c r="AJ61" s="616"/>
      <c r="AK61" s="617"/>
      <c r="AM61" s="26"/>
      <c r="AN61" s="85"/>
      <c r="AO61" s="85"/>
      <c r="AP61" s="20"/>
      <c r="AQ61" s="414"/>
      <c r="BM61" s="81"/>
      <c r="BN61" s="81"/>
      <c r="BO61" s="81"/>
      <c r="BP61" s="81"/>
      <c r="BQ61" s="81"/>
      <c r="BR61" s="81"/>
      <c r="BS61" s="81"/>
      <c r="BT61" s="81"/>
      <c r="BU61" s="81"/>
      <c r="BV61" s="81"/>
      <c r="BW61" s="81"/>
      <c r="BX61" s="81"/>
      <c r="BY61" s="84"/>
      <c r="BZ61" s="242" t="s">
        <v>252</v>
      </c>
      <c r="CA61" s="81"/>
      <c r="CB61" s="81"/>
      <c r="CC61" s="81"/>
      <c r="CD61" s="81"/>
      <c r="CE61" s="81"/>
      <c r="CF61" s="81"/>
      <c r="CG61" s="81"/>
      <c r="CH61" s="81"/>
      <c r="CI61" s="81"/>
      <c r="CJ61" s="81"/>
      <c r="CK61" s="241" t="s">
        <v>252</v>
      </c>
      <c r="CL61" s="85"/>
      <c r="CN61" s="161"/>
      <c r="CP61" s="161"/>
      <c r="CR61" s="161"/>
      <c r="CT61" s="161"/>
      <c r="CV61" s="77"/>
      <c r="CX61" s="161"/>
      <c r="CZ61" s="161"/>
      <c r="DB61" s="161"/>
      <c r="DD61" s="161"/>
      <c r="DF61" s="161"/>
      <c r="DH61" s="161"/>
      <c r="DJ61" s="161"/>
      <c r="DL61" s="161"/>
      <c r="DN61" s="161"/>
      <c r="DR61" s="80"/>
      <c r="DS61" s="80"/>
      <c r="DT61" s="80"/>
      <c r="DU61" s="80"/>
      <c r="DV61" s="80"/>
      <c r="DW61" s="80"/>
      <c r="DX61" s="80"/>
      <c r="DY61" s="80"/>
      <c r="DZ61" s="80"/>
      <c r="EA61" s="80"/>
      <c r="EB61" s="80"/>
      <c r="EC61" s="80"/>
      <c r="ED61" s="80"/>
      <c r="EE61" s="80"/>
      <c r="EF61" s="80"/>
      <c r="EG61" s="80"/>
      <c r="EH61" s="80"/>
      <c r="EI61" s="80"/>
      <c r="EJ61" s="96"/>
      <c r="EK61" s="96"/>
      <c r="EL61" s="96"/>
      <c r="EM61" s="93"/>
      <c r="EN61" s="90"/>
      <c r="EO61" s="80"/>
    </row>
    <row r="62" spans="3:145" ht="15" customHeight="1" x14ac:dyDescent="0.25">
      <c r="C62" s="81" t="s">
        <v>409</v>
      </c>
      <c r="AI62" s="324" t="s">
        <v>388</v>
      </c>
      <c r="AJ62" s="616"/>
      <c r="AK62" s="617"/>
      <c r="AM62" s="11"/>
      <c r="AN62" s="85"/>
      <c r="AO62" s="85"/>
      <c r="AP62" s="26"/>
      <c r="AQ62" s="415"/>
      <c r="BM62" s="81"/>
      <c r="BN62" s="81"/>
      <c r="BO62" s="81"/>
      <c r="BP62" s="81"/>
      <c r="BQ62" s="81"/>
      <c r="BR62" s="81"/>
      <c r="BS62" s="81"/>
      <c r="BT62" s="81"/>
      <c r="BU62" s="81"/>
      <c r="BV62" s="81"/>
      <c r="BW62" s="81"/>
      <c r="BX62" s="81"/>
      <c r="BY62" s="84"/>
      <c r="BZ62" s="241" t="s">
        <v>361</v>
      </c>
      <c r="CA62" s="81"/>
      <c r="CB62" s="81"/>
      <c r="CC62" s="81"/>
      <c r="CD62" s="81"/>
      <c r="CE62" s="81"/>
      <c r="CF62" s="81"/>
      <c r="CG62" s="81"/>
      <c r="CH62" s="81"/>
      <c r="CI62" s="81"/>
      <c r="CJ62" s="81"/>
      <c r="CK62" s="241" t="s">
        <v>361</v>
      </c>
      <c r="CL62" s="85"/>
      <c r="CN62" s="161"/>
      <c r="CP62" s="161"/>
      <c r="CR62" s="161"/>
      <c r="CT62" s="161"/>
      <c r="CV62" s="77"/>
      <c r="CX62" s="161"/>
      <c r="CZ62" s="161"/>
      <c r="DB62" s="161"/>
      <c r="DD62" s="161"/>
      <c r="DF62" s="161"/>
      <c r="DH62" s="161"/>
      <c r="DJ62" s="161"/>
      <c r="DL62" s="161"/>
      <c r="DN62" s="161"/>
      <c r="DR62" s="80"/>
      <c r="DS62" s="80"/>
      <c r="DT62" s="80"/>
      <c r="DU62" s="80"/>
      <c r="DV62" s="80"/>
      <c r="DW62" s="80"/>
      <c r="DX62" s="80"/>
      <c r="DY62" s="80"/>
      <c r="DZ62" s="80"/>
      <c r="EA62" s="80"/>
      <c r="EB62" s="80"/>
      <c r="EC62" s="80"/>
      <c r="ED62" s="80"/>
      <c r="EE62" s="80"/>
      <c r="EF62" s="80"/>
      <c r="EG62" s="80"/>
      <c r="EH62" s="80"/>
      <c r="EI62" s="80"/>
      <c r="EJ62" s="96"/>
      <c r="EK62" s="96"/>
      <c r="EL62" s="96"/>
      <c r="EM62" s="93"/>
      <c r="EN62" s="90"/>
      <c r="EO62" s="80"/>
    </row>
    <row r="63" spans="3:145" ht="15" customHeight="1" x14ac:dyDescent="0.25">
      <c r="C63" s="81" t="s">
        <v>201</v>
      </c>
      <c r="AI63" s="332"/>
      <c r="AJ63" s="618"/>
      <c r="AK63" s="619"/>
      <c r="AN63" s="85"/>
      <c r="AO63" s="85"/>
      <c r="AP63" s="11"/>
      <c r="AQ63" s="416"/>
      <c r="BM63" s="81"/>
      <c r="BN63" s="81"/>
      <c r="BO63" s="81"/>
      <c r="BP63" s="81"/>
      <c r="BQ63" s="81"/>
      <c r="BR63" s="81"/>
      <c r="BS63" s="81"/>
      <c r="BT63" s="81"/>
      <c r="BU63" s="81"/>
      <c r="BV63" s="81"/>
      <c r="BW63" s="81"/>
      <c r="BX63" s="81"/>
      <c r="BY63" s="84"/>
      <c r="BZ63" s="241" t="s">
        <v>361</v>
      </c>
      <c r="CA63" s="81"/>
      <c r="CB63" s="81"/>
      <c r="CC63" s="81"/>
      <c r="CD63" s="81"/>
      <c r="CE63" s="81"/>
      <c r="CF63" s="81"/>
      <c r="CG63" s="81"/>
      <c r="CH63" s="81"/>
      <c r="CI63" s="81"/>
      <c r="CJ63" s="81"/>
      <c r="CK63" s="241" t="s">
        <v>361</v>
      </c>
      <c r="CL63" s="85"/>
      <c r="CN63" s="161"/>
      <c r="CP63" s="161"/>
      <c r="CR63" s="161"/>
      <c r="CT63" s="161"/>
      <c r="CV63" s="77"/>
      <c r="CX63" s="161"/>
      <c r="CZ63" s="161"/>
      <c r="DB63" s="161"/>
      <c r="DD63" s="161"/>
      <c r="DF63" s="161"/>
      <c r="DH63" s="161"/>
      <c r="DJ63" s="161"/>
      <c r="DL63" s="161"/>
      <c r="DN63" s="161"/>
      <c r="DR63" s="80"/>
      <c r="DS63" s="80"/>
      <c r="DT63" s="80"/>
      <c r="DU63" s="80"/>
      <c r="DV63" s="80"/>
      <c r="DW63" s="80"/>
      <c r="DX63" s="80"/>
      <c r="DY63" s="80"/>
      <c r="DZ63" s="80"/>
      <c r="EA63" s="80"/>
      <c r="EB63" s="80"/>
      <c r="EC63" s="80"/>
      <c r="ED63" s="80"/>
      <c r="EE63" s="80"/>
      <c r="EF63" s="80"/>
      <c r="EG63" s="80"/>
      <c r="EH63" s="80"/>
      <c r="EI63" s="80"/>
      <c r="EJ63" s="96"/>
      <c r="EK63" s="96"/>
      <c r="EL63" s="96"/>
      <c r="EM63" s="93"/>
      <c r="EN63" s="90"/>
      <c r="EO63" s="80"/>
    </row>
    <row r="64" spans="3:145" ht="15" customHeight="1" x14ac:dyDescent="0.25">
      <c r="C64" s="81" t="s">
        <v>202</v>
      </c>
      <c r="AN64" s="85"/>
      <c r="AO64" s="85"/>
      <c r="BM64" s="81"/>
      <c r="BN64" s="81"/>
      <c r="BO64" s="81"/>
      <c r="BP64" s="81"/>
      <c r="BQ64" s="81"/>
      <c r="BR64" s="81"/>
      <c r="BS64" s="81"/>
      <c r="BT64" s="81"/>
      <c r="BU64" s="81"/>
      <c r="BV64" s="81"/>
      <c r="BW64" s="81"/>
      <c r="BX64" s="81"/>
      <c r="BY64" s="84"/>
      <c r="BZ64" s="241" t="s">
        <v>361</v>
      </c>
      <c r="CA64" s="81"/>
      <c r="CB64" s="81"/>
      <c r="CC64" s="81"/>
      <c r="CD64" s="81"/>
      <c r="CE64" s="81"/>
      <c r="CF64" s="81"/>
      <c r="CG64" s="81"/>
      <c r="CH64" s="81"/>
      <c r="CI64" s="81"/>
      <c r="CJ64" s="81"/>
      <c r="CK64" s="241" t="s">
        <v>361</v>
      </c>
      <c r="CL64" s="85"/>
      <c r="CN64" s="161"/>
      <c r="CP64" s="161"/>
      <c r="CV64" s="77"/>
      <c r="CX64" s="161"/>
      <c r="CZ64" s="161"/>
      <c r="DB64" s="161"/>
      <c r="DD64" s="161"/>
      <c r="DF64" s="161"/>
      <c r="DH64" s="161"/>
      <c r="DJ64" s="161"/>
      <c r="DL64" s="161"/>
      <c r="DN64" s="161"/>
      <c r="DR64" s="80"/>
      <c r="DS64" s="80"/>
      <c r="DT64" s="80"/>
      <c r="DU64" s="80"/>
      <c r="DV64" s="80"/>
      <c r="DW64" s="80"/>
      <c r="DX64" s="80"/>
      <c r="DY64" s="80"/>
      <c r="DZ64" s="80"/>
      <c r="EA64" s="80"/>
      <c r="EB64" s="80"/>
      <c r="EC64" s="80"/>
      <c r="ED64" s="80"/>
      <c r="EE64" s="80"/>
      <c r="EF64" s="80"/>
      <c r="EG64" s="80"/>
      <c r="EH64" s="80"/>
      <c r="EI64" s="80"/>
      <c r="EJ64" s="96"/>
      <c r="EK64" s="96"/>
      <c r="EL64" s="96"/>
      <c r="EM64" s="93"/>
      <c r="EN64" s="90"/>
      <c r="EO64" s="80"/>
    </row>
    <row r="65" spans="3:145" ht="15" customHeight="1" x14ac:dyDescent="0.25">
      <c r="C65" s="81" t="s">
        <v>203</v>
      </c>
      <c r="BM65" s="81"/>
      <c r="BN65" s="81"/>
      <c r="BO65" s="81"/>
      <c r="BP65" s="81"/>
      <c r="BQ65" s="81"/>
      <c r="BR65" s="81"/>
      <c r="BS65" s="81"/>
      <c r="BT65" s="81"/>
      <c r="BU65" s="81"/>
      <c r="BV65" s="81"/>
      <c r="BW65" s="81"/>
      <c r="BX65" s="81"/>
      <c r="BY65" s="84"/>
      <c r="BZ65" s="241" t="s">
        <v>361</v>
      </c>
      <c r="CA65" s="81"/>
      <c r="CB65" s="81"/>
      <c r="CC65" s="81"/>
      <c r="CD65" s="81"/>
      <c r="CE65" s="81"/>
      <c r="CF65" s="81"/>
      <c r="CG65" s="81"/>
      <c r="CH65" s="81"/>
      <c r="CI65" s="81"/>
      <c r="CJ65" s="81"/>
      <c r="CK65" s="241" t="s">
        <v>361</v>
      </c>
      <c r="CV65" s="77"/>
      <c r="CX65" s="161"/>
      <c r="CZ65" s="161"/>
      <c r="DB65" s="161"/>
      <c r="DD65" s="161"/>
      <c r="DF65" s="161"/>
      <c r="DH65" s="161"/>
      <c r="DJ65" s="161"/>
      <c r="DL65" s="161"/>
      <c r="DN65" s="161"/>
      <c r="DR65" s="80"/>
      <c r="DS65" s="80"/>
      <c r="DT65" s="80"/>
      <c r="DU65" s="80"/>
      <c r="DV65" s="80"/>
      <c r="DW65" s="80"/>
      <c r="DX65" s="80"/>
      <c r="DY65" s="80"/>
      <c r="DZ65" s="80"/>
      <c r="EA65" s="80"/>
      <c r="EB65" s="80"/>
      <c r="EC65" s="80"/>
      <c r="ED65" s="80"/>
      <c r="EE65" s="80"/>
      <c r="EF65" s="80"/>
      <c r="EG65" s="80"/>
      <c r="EH65" s="80"/>
      <c r="EI65" s="80"/>
      <c r="EJ65" s="96"/>
      <c r="EK65" s="96"/>
      <c r="EL65" s="96"/>
      <c r="EM65" s="93"/>
      <c r="EN65" s="90"/>
      <c r="EO65" s="80"/>
    </row>
    <row r="66" spans="3:145" ht="15" customHeight="1" x14ac:dyDescent="0.25">
      <c r="C66" s="81" t="s">
        <v>204</v>
      </c>
      <c r="BM66" s="81"/>
      <c r="BN66" s="81"/>
      <c r="BO66" s="81"/>
      <c r="BP66" s="81"/>
      <c r="BQ66" s="81"/>
      <c r="BR66" s="81"/>
      <c r="BS66" s="81"/>
      <c r="BT66" s="81"/>
      <c r="BU66" s="81"/>
      <c r="BV66" s="81"/>
      <c r="BW66" s="81"/>
      <c r="BX66" s="81"/>
      <c r="BY66" s="84"/>
      <c r="BZ66" s="243" t="s">
        <v>316</v>
      </c>
      <c r="CA66" s="81"/>
      <c r="CB66" s="81"/>
      <c r="CC66" s="81"/>
      <c r="CD66" s="81"/>
      <c r="CE66" s="81"/>
      <c r="CF66" s="81"/>
      <c r="CG66" s="81"/>
      <c r="CH66" s="81"/>
      <c r="CI66" s="81"/>
      <c r="CJ66" s="81"/>
      <c r="CK66" s="312" t="s">
        <v>59</v>
      </c>
      <c r="DR66" s="80"/>
      <c r="DS66" s="80"/>
      <c r="DT66" s="80"/>
      <c r="DU66" s="80"/>
      <c r="DV66" s="80"/>
      <c r="DW66" s="80"/>
      <c r="DX66" s="80"/>
      <c r="DY66" s="80"/>
      <c r="DZ66" s="80"/>
      <c r="EA66" s="80"/>
      <c r="EB66" s="80"/>
      <c r="EC66" s="80"/>
      <c r="ED66" s="80"/>
      <c r="EE66" s="80"/>
      <c r="EF66" s="80"/>
      <c r="EG66" s="80"/>
      <c r="EH66" s="80"/>
      <c r="EI66" s="80"/>
      <c r="EJ66" s="96"/>
      <c r="EK66" s="96"/>
      <c r="EL66" s="96"/>
      <c r="EM66" s="93"/>
      <c r="EN66" s="90"/>
      <c r="EO66" s="80"/>
    </row>
    <row r="67" spans="3:145" ht="15" customHeight="1" x14ac:dyDescent="0.25">
      <c r="C67" s="81" t="s">
        <v>205</v>
      </c>
      <c r="BM67" s="81"/>
      <c r="BN67" s="81"/>
      <c r="BO67" s="81"/>
      <c r="BP67" s="81"/>
      <c r="BQ67" s="81"/>
      <c r="BR67" s="81"/>
      <c r="BS67" s="81"/>
      <c r="BT67" s="81"/>
      <c r="BU67" s="81"/>
      <c r="BV67" s="81"/>
      <c r="BW67" s="81"/>
      <c r="BX67" s="81"/>
      <c r="BY67" s="84"/>
      <c r="BZ67" s="243" t="s">
        <v>294</v>
      </c>
      <c r="CA67" s="81"/>
      <c r="CB67" s="81"/>
      <c r="CC67" s="81"/>
      <c r="CD67" s="81"/>
      <c r="CE67" s="81"/>
      <c r="CF67" s="81"/>
      <c r="CG67" s="81"/>
      <c r="CH67" s="81"/>
      <c r="CI67" s="81"/>
      <c r="CJ67" s="81"/>
      <c r="CK67" s="81"/>
      <c r="DR67" s="80"/>
      <c r="DS67" s="80"/>
      <c r="DT67" s="80"/>
      <c r="DU67" s="80"/>
      <c r="DV67" s="80"/>
      <c r="DW67" s="80"/>
      <c r="DX67" s="80"/>
      <c r="DY67" s="80"/>
      <c r="DZ67" s="80"/>
      <c r="EA67" s="80"/>
      <c r="EB67" s="80"/>
      <c r="EC67" s="80"/>
      <c r="ED67" s="80"/>
      <c r="EE67" s="80"/>
      <c r="EF67" s="80"/>
      <c r="EG67" s="80"/>
      <c r="EH67" s="80"/>
      <c r="EI67" s="80"/>
      <c r="EJ67" s="96"/>
      <c r="EK67" s="96"/>
      <c r="EL67" s="96"/>
      <c r="EM67" s="93"/>
      <c r="EN67" s="90"/>
      <c r="EO67" s="80"/>
    </row>
    <row r="68" spans="3:145" ht="15" customHeight="1" x14ac:dyDescent="0.25">
      <c r="C68" s="5" t="s">
        <v>224</v>
      </c>
      <c r="BM68" s="81"/>
      <c r="BN68" s="81"/>
      <c r="BO68" s="81"/>
      <c r="BP68" s="81"/>
      <c r="BQ68" s="81"/>
      <c r="BR68" s="81"/>
      <c r="BS68" s="81"/>
      <c r="BT68" s="81"/>
      <c r="BU68" s="81"/>
      <c r="BV68" s="81"/>
      <c r="BW68" s="81"/>
      <c r="BX68" s="81"/>
      <c r="BY68" s="84"/>
      <c r="BZ68" s="243" t="s">
        <v>290</v>
      </c>
      <c r="CA68" s="81"/>
      <c r="CB68" s="81"/>
      <c r="CC68" s="81"/>
      <c r="CD68" s="81"/>
      <c r="CE68" s="81"/>
      <c r="CF68" s="81"/>
      <c r="CG68" s="81"/>
      <c r="CH68" s="81"/>
      <c r="CI68" s="81"/>
      <c r="CJ68" s="81"/>
      <c r="CK68" s="81"/>
      <c r="DR68" s="80"/>
      <c r="DS68" s="80"/>
      <c r="DT68" s="80"/>
      <c r="DU68" s="80"/>
      <c r="DV68" s="80"/>
      <c r="DW68" s="80"/>
      <c r="DX68" s="80"/>
      <c r="DY68" s="80"/>
      <c r="DZ68" s="80"/>
      <c r="EA68" s="80"/>
      <c r="EB68" s="80"/>
      <c r="EC68" s="80"/>
      <c r="ED68" s="80"/>
      <c r="EE68" s="80"/>
      <c r="EF68" s="80"/>
      <c r="EG68" s="80"/>
      <c r="EH68" s="80"/>
      <c r="EI68" s="80"/>
      <c r="EJ68" s="96"/>
      <c r="EK68" s="96"/>
      <c r="EL68" s="96"/>
      <c r="EM68" s="93"/>
      <c r="EN68" s="90"/>
      <c r="EO68" s="80"/>
    </row>
    <row r="69" spans="3:145" ht="15" customHeight="1" x14ac:dyDescent="0.25">
      <c r="C69" s="5" t="s">
        <v>225</v>
      </c>
      <c r="BM69" s="81"/>
      <c r="BN69" s="81"/>
      <c r="BO69" s="81"/>
      <c r="BP69" s="81"/>
      <c r="BQ69" s="81"/>
      <c r="BR69" s="81"/>
      <c r="BS69" s="81"/>
      <c r="BT69" s="81"/>
      <c r="BU69" s="81"/>
      <c r="BV69" s="81"/>
      <c r="BW69" s="81"/>
      <c r="BX69" s="81"/>
      <c r="BY69" s="84"/>
      <c r="BZ69" s="243" t="s">
        <v>295</v>
      </c>
      <c r="CA69" s="81"/>
      <c r="CB69" s="81"/>
      <c r="CC69" s="81"/>
      <c r="CD69" s="81"/>
      <c r="CE69" s="81"/>
      <c r="CF69" s="81"/>
      <c r="CG69" s="81"/>
      <c r="CH69" s="81"/>
      <c r="CI69" s="81"/>
      <c r="CJ69" s="81"/>
      <c r="CK69" s="81"/>
      <c r="DR69" s="80"/>
      <c r="DS69" s="80"/>
      <c r="DT69" s="80"/>
      <c r="DU69" s="80"/>
      <c r="DV69" s="80"/>
      <c r="DW69" s="80"/>
      <c r="DX69" s="80"/>
      <c r="DY69" s="80"/>
      <c r="DZ69" s="80"/>
      <c r="EA69" s="80"/>
      <c r="EB69" s="80"/>
      <c r="EC69" s="80"/>
      <c r="ED69" s="80"/>
      <c r="EE69" s="80"/>
      <c r="EF69" s="80"/>
      <c r="EG69" s="80"/>
      <c r="EH69" s="80"/>
      <c r="EI69" s="80"/>
      <c r="EJ69" s="96"/>
      <c r="EK69" s="96"/>
      <c r="EL69" s="96"/>
      <c r="EM69" s="93"/>
      <c r="EN69" s="90"/>
      <c r="EO69" s="80"/>
    </row>
    <row r="70" spans="3:145" ht="15" customHeight="1" x14ac:dyDescent="0.25">
      <c r="C70" s="5" t="s">
        <v>271</v>
      </c>
      <c r="BM70" s="81"/>
      <c r="BN70" s="81"/>
      <c r="BO70" s="81"/>
      <c r="BP70" s="81"/>
      <c r="BQ70" s="81"/>
      <c r="BR70" s="81"/>
      <c r="BS70" s="81"/>
      <c r="BT70" s="81"/>
      <c r="BU70" s="81"/>
      <c r="BV70" s="81"/>
      <c r="BW70" s="81"/>
      <c r="BX70" s="81"/>
      <c r="BY70" s="84"/>
      <c r="BZ70" s="243" t="s">
        <v>296</v>
      </c>
      <c r="CA70" s="81"/>
      <c r="CB70" s="81"/>
      <c r="CC70" s="81"/>
      <c r="CD70" s="81"/>
      <c r="CE70" s="81"/>
      <c r="CF70" s="81"/>
      <c r="CG70" s="81"/>
      <c r="CH70" s="81"/>
      <c r="CI70" s="81"/>
      <c r="CJ70" s="81"/>
      <c r="CK70" s="81"/>
      <c r="DR70" s="80"/>
      <c r="DS70" s="80"/>
      <c r="DT70" s="80"/>
      <c r="DU70" s="80"/>
      <c r="DV70" s="80"/>
      <c r="DW70" s="80"/>
      <c r="DX70" s="80"/>
      <c r="DY70" s="80"/>
      <c r="DZ70" s="80"/>
      <c r="EA70" s="80"/>
      <c r="EB70" s="80"/>
      <c r="EC70" s="80"/>
      <c r="ED70" s="80"/>
      <c r="EE70" s="80"/>
      <c r="EF70" s="80"/>
      <c r="EG70" s="80"/>
      <c r="EH70" s="80"/>
      <c r="EI70" s="80"/>
      <c r="EJ70" s="96"/>
      <c r="EK70" s="96"/>
      <c r="EL70" s="96"/>
      <c r="EM70" s="93"/>
      <c r="EN70" s="90"/>
      <c r="EO70" s="80"/>
    </row>
    <row r="71" spans="3:145" ht="15" customHeight="1" x14ac:dyDescent="0.25">
      <c r="C71" s="5" t="s">
        <v>226</v>
      </c>
      <c r="BM71" s="81"/>
      <c r="BN71" s="81"/>
      <c r="BO71" s="81"/>
      <c r="BP71" s="81"/>
      <c r="BQ71" s="81"/>
      <c r="BR71" s="81"/>
      <c r="BS71" s="81"/>
      <c r="BT71" s="81"/>
      <c r="BU71" s="81"/>
      <c r="BV71" s="81"/>
      <c r="BW71" s="81"/>
      <c r="BX71" s="81"/>
      <c r="BY71" s="84"/>
      <c r="BZ71" s="243" t="s">
        <v>297</v>
      </c>
      <c r="CA71" s="81"/>
      <c r="CB71" s="81"/>
      <c r="CC71" s="81"/>
      <c r="CD71" s="81"/>
      <c r="CE71" s="81"/>
      <c r="CF71" s="81"/>
      <c r="CG71" s="81"/>
      <c r="CH71" s="81"/>
      <c r="CI71" s="81"/>
      <c r="CJ71" s="81"/>
      <c r="CK71" s="81"/>
      <c r="DR71" s="80"/>
      <c r="DS71" s="80"/>
      <c r="DT71" s="80"/>
      <c r="DU71" s="80"/>
      <c r="DV71" s="80"/>
      <c r="DW71" s="80"/>
      <c r="DX71" s="80"/>
      <c r="DY71" s="80"/>
      <c r="DZ71" s="80"/>
      <c r="EA71" s="80"/>
      <c r="EB71" s="80"/>
      <c r="EC71" s="80"/>
      <c r="ED71" s="80"/>
      <c r="EE71" s="80"/>
      <c r="EF71" s="80"/>
      <c r="EG71" s="80"/>
      <c r="EH71" s="80"/>
      <c r="EI71" s="80"/>
      <c r="EJ71" s="96"/>
      <c r="EK71" s="96"/>
      <c r="EL71" s="96"/>
      <c r="EM71" s="93"/>
      <c r="EN71" s="90"/>
      <c r="EO71" s="80"/>
    </row>
    <row r="72" spans="3:145" ht="18" customHeight="1" x14ac:dyDescent="0.25">
      <c r="C72" s="5" t="s">
        <v>227</v>
      </c>
      <c r="BM72" s="81"/>
      <c r="BN72" s="81"/>
      <c r="BO72" s="81"/>
      <c r="BP72" s="81"/>
      <c r="BQ72" s="81"/>
      <c r="BR72" s="81"/>
      <c r="BS72" s="81"/>
      <c r="BT72" s="81"/>
      <c r="BU72" s="81"/>
      <c r="BV72" s="81"/>
      <c r="BW72" s="81"/>
      <c r="BX72" s="81"/>
      <c r="BY72" s="84"/>
      <c r="BZ72" s="243" t="s">
        <v>317</v>
      </c>
      <c r="CA72" s="81"/>
      <c r="CB72" s="81"/>
      <c r="CC72" s="81"/>
      <c r="CD72" s="81"/>
      <c r="CE72" s="81"/>
      <c r="CF72" s="81"/>
      <c r="CG72" s="81"/>
      <c r="CH72" s="81"/>
      <c r="CI72" s="81"/>
      <c r="CJ72" s="81"/>
      <c r="CK72" s="81"/>
      <c r="DR72" s="80"/>
      <c r="DS72" s="80"/>
      <c r="DT72" s="80"/>
      <c r="DU72" s="80"/>
      <c r="DV72" s="80"/>
      <c r="DW72" s="80"/>
      <c r="DX72" s="80"/>
      <c r="DY72" s="80"/>
      <c r="DZ72" s="80"/>
      <c r="EA72" s="80"/>
      <c r="EB72" s="80"/>
      <c r="EC72" s="80"/>
      <c r="ED72" s="80"/>
      <c r="EE72" s="80"/>
      <c r="EF72" s="80"/>
      <c r="EG72" s="80"/>
      <c r="EH72" s="80"/>
      <c r="EI72" s="80"/>
      <c r="EJ72" s="96"/>
      <c r="EK72" s="96"/>
      <c r="EL72" s="96"/>
      <c r="EM72" s="93"/>
      <c r="EN72" s="90"/>
      <c r="EO72" s="80"/>
    </row>
    <row r="73" spans="3:145" ht="18" customHeight="1" x14ac:dyDescent="0.25">
      <c r="C73" s="83" t="s">
        <v>287</v>
      </c>
      <c r="BM73" s="81"/>
      <c r="BN73" s="81"/>
      <c r="BO73" s="81"/>
      <c r="BP73" s="81"/>
      <c r="BQ73" s="81"/>
      <c r="BR73" s="81"/>
      <c r="BS73" s="81"/>
      <c r="BT73" s="81"/>
      <c r="BU73" s="81"/>
      <c r="BV73" s="81"/>
      <c r="BW73" s="81"/>
      <c r="BX73" s="81"/>
      <c r="BY73" s="84"/>
      <c r="BZ73" s="243" t="s">
        <v>291</v>
      </c>
      <c r="CA73" s="81"/>
      <c r="CB73" s="81"/>
      <c r="CC73" s="81"/>
      <c r="CD73" s="81"/>
      <c r="CE73" s="81"/>
      <c r="CF73" s="81"/>
      <c r="CG73" s="81"/>
      <c r="CH73" s="81"/>
      <c r="CI73" s="81"/>
      <c r="CJ73" s="81"/>
      <c r="CK73" s="81"/>
      <c r="DR73" s="80"/>
      <c r="DS73" s="80"/>
      <c r="DT73" s="80"/>
      <c r="DU73" s="80"/>
      <c r="DV73" s="80"/>
      <c r="DW73" s="80"/>
      <c r="DX73" s="80"/>
      <c r="DY73" s="80"/>
      <c r="DZ73" s="80"/>
      <c r="EA73" s="80"/>
      <c r="EB73" s="80"/>
      <c r="EC73" s="80"/>
      <c r="ED73" s="80"/>
      <c r="EE73" s="80"/>
      <c r="EF73" s="80"/>
      <c r="EG73" s="80"/>
      <c r="EH73" s="80"/>
      <c r="EI73" s="80"/>
      <c r="EJ73" s="96"/>
      <c r="EK73" s="96"/>
      <c r="EL73" s="96"/>
      <c r="EM73" s="93"/>
      <c r="EN73" s="90"/>
      <c r="EO73" s="80"/>
    </row>
    <row r="74" spans="3:145" ht="12.75" customHeight="1" x14ac:dyDescent="0.25">
      <c r="C74" s="83" t="s">
        <v>298</v>
      </c>
      <c r="BM74" s="81"/>
      <c r="BN74" s="81"/>
      <c r="BO74" s="81"/>
      <c r="BP74" s="81"/>
      <c r="BQ74" s="81"/>
      <c r="BR74" s="81"/>
      <c r="BS74" s="81"/>
      <c r="BT74" s="81"/>
      <c r="BU74" s="81"/>
      <c r="BV74" s="81"/>
      <c r="BW74" s="81"/>
      <c r="BX74" s="81"/>
      <c r="BY74" s="84"/>
      <c r="BZ74" s="81"/>
      <c r="CA74" s="81"/>
      <c r="CB74" s="81"/>
      <c r="CC74" s="81"/>
      <c r="CD74" s="81"/>
      <c r="CE74" s="81"/>
      <c r="CF74" s="81"/>
      <c r="CG74" s="81"/>
      <c r="CH74" s="81"/>
      <c r="CI74" s="81"/>
      <c r="CJ74" s="81"/>
      <c r="CK74" s="81"/>
      <c r="DR74" s="80"/>
      <c r="DS74" s="80"/>
      <c r="DT74" s="80"/>
      <c r="DU74" s="80"/>
      <c r="DV74" s="80"/>
      <c r="DW74" s="80"/>
      <c r="DX74" s="80"/>
      <c r="DY74" s="80"/>
      <c r="DZ74" s="80"/>
      <c r="EA74" s="80"/>
      <c r="EB74" s="80"/>
      <c r="EC74" s="80"/>
      <c r="ED74" s="80"/>
      <c r="EE74" s="80"/>
      <c r="EF74" s="80"/>
      <c r="EG74" s="80"/>
      <c r="EH74" s="80"/>
      <c r="EI74" s="80"/>
      <c r="EJ74" s="96"/>
      <c r="EK74" s="96"/>
      <c r="EL74" s="96"/>
      <c r="EM74" s="93"/>
      <c r="EN74" s="90"/>
      <c r="EO74" s="80"/>
    </row>
    <row r="75" spans="3:145" ht="15" customHeight="1" x14ac:dyDescent="0.25">
      <c r="C75" s="594" t="s">
        <v>398</v>
      </c>
      <c r="BM75" s="81"/>
      <c r="BN75" s="81"/>
      <c r="BO75" s="81"/>
      <c r="BP75" s="81"/>
      <c r="BQ75" s="81"/>
      <c r="BR75" s="81"/>
      <c r="BS75" s="81"/>
      <c r="BT75" s="81"/>
      <c r="BU75" s="81"/>
      <c r="BV75" s="81"/>
      <c r="BW75" s="81"/>
      <c r="BX75" s="81"/>
      <c r="BY75" s="84"/>
      <c r="BZ75" s="81"/>
      <c r="CA75" s="81"/>
      <c r="CB75" s="81"/>
      <c r="CC75" s="81"/>
      <c r="CD75" s="81"/>
      <c r="CE75" s="81"/>
      <c r="CF75" s="81"/>
      <c r="CG75" s="81"/>
      <c r="CH75" s="81"/>
      <c r="CI75" s="81"/>
      <c r="CJ75" s="81"/>
      <c r="CK75" s="81"/>
      <c r="DR75" s="80"/>
      <c r="DS75" s="80"/>
      <c r="DT75" s="80"/>
      <c r="DU75" s="80"/>
      <c r="DV75" s="80"/>
      <c r="DW75" s="80"/>
      <c r="DX75" s="80"/>
      <c r="DY75" s="80"/>
      <c r="DZ75" s="80"/>
      <c r="EA75" s="80"/>
      <c r="EB75" s="80"/>
      <c r="EC75" s="80"/>
      <c r="ED75" s="80"/>
      <c r="EE75" s="80"/>
      <c r="EF75" s="80"/>
      <c r="EG75" s="80"/>
      <c r="EH75" s="80"/>
      <c r="EI75" s="80"/>
      <c r="EJ75" s="96"/>
      <c r="EK75" s="96"/>
      <c r="EL75" s="96"/>
      <c r="EM75" s="93"/>
      <c r="EN75" s="90"/>
      <c r="EO75" s="80"/>
    </row>
    <row r="76" spans="3:145" ht="15" customHeight="1" x14ac:dyDescent="0.25">
      <c r="C76" s="545"/>
      <c r="BM76" s="81"/>
      <c r="BN76" s="81"/>
      <c r="BO76" s="81"/>
      <c r="BP76" s="81"/>
      <c r="BQ76" s="81"/>
      <c r="BR76" s="81"/>
      <c r="BS76" s="81"/>
      <c r="BT76" s="81"/>
      <c r="BU76" s="81"/>
      <c r="BV76" s="81"/>
      <c r="BW76" s="81"/>
      <c r="BX76" s="81"/>
      <c r="BY76" s="84"/>
      <c r="BZ76" s="81"/>
      <c r="CA76" s="81"/>
      <c r="CB76" s="81"/>
      <c r="CC76" s="81"/>
      <c r="CD76" s="81"/>
      <c r="CE76" s="81"/>
      <c r="CF76" s="81"/>
      <c r="CG76" s="81"/>
      <c r="CH76" s="81"/>
      <c r="CI76" s="81"/>
      <c r="CJ76" s="81"/>
      <c r="CK76" s="81"/>
      <c r="DR76" s="80"/>
      <c r="DS76" s="80"/>
      <c r="DT76" s="80"/>
      <c r="DU76" s="80"/>
      <c r="DV76" s="80"/>
      <c r="DW76" s="80"/>
      <c r="DX76" s="80"/>
      <c r="DY76" s="80"/>
      <c r="DZ76" s="80"/>
      <c r="EA76" s="80"/>
      <c r="EB76" s="80"/>
      <c r="EC76" s="80"/>
      <c r="ED76" s="80"/>
      <c r="EE76" s="80"/>
      <c r="EF76" s="80"/>
      <c r="EG76" s="80"/>
      <c r="EH76" s="80"/>
      <c r="EI76" s="80"/>
      <c r="EJ76" s="96"/>
      <c r="EK76" s="96"/>
      <c r="EL76" s="96"/>
      <c r="EM76" s="93"/>
      <c r="EN76" s="90"/>
      <c r="EO76" s="80"/>
    </row>
    <row r="77" spans="3:145" ht="15" customHeight="1" x14ac:dyDescent="0.25">
      <c r="C77" s="330" t="s">
        <v>417</v>
      </c>
      <c r="BM77" s="81"/>
      <c r="BN77" s="81"/>
      <c r="BO77" s="81"/>
      <c r="BP77" s="81"/>
      <c r="BQ77" s="81"/>
      <c r="BR77" s="81"/>
      <c r="BS77" s="81"/>
      <c r="BT77" s="81"/>
      <c r="BU77" s="81"/>
      <c r="BV77" s="81"/>
      <c r="BW77" s="81"/>
      <c r="BX77" s="81"/>
      <c r="BY77" s="84"/>
      <c r="BZ77" s="81"/>
      <c r="CA77" s="81"/>
      <c r="CB77" s="81"/>
      <c r="CC77" s="81"/>
      <c r="CD77" s="81"/>
      <c r="CE77" s="81"/>
      <c r="CF77" s="81"/>
      <c r="CG77" s="81"/>
      <c r="CH77" s="81"/>
      <c r="CI77" s="81"/>
      <c r="CJ77" s="81"/>
      <c r="CK77" s="81"/>
      <c r="DR77" s="80"/>
      <c r="DS77" s="80"/>
      <c r="DT77" s="80"/>
      <c r="DU77" s="80"/>
      <c r="DV77" s="80"/>
      <c r="DW77" s="80"/>
      <c r="DX77" s="80"/>
      <c r="DY77" s="80"/>
      <c r="DZ77" s="80"/>
      <c r="EA77" s="80"/>
      <c r="EB77" s="80"/>
      <c r="EC77" s="80"/>
      <c r="ED77" s="80"/>
      <c r="EE77" s="80"/>
      <c r="EF77" s="80"/>
      <c r="EG77" s="80"/>
      <c r="EH77" s="80"/>
      <c r="EI77" s="80"/>
      <c r="EJ77" s="96"/>
      <c r="EK77" s="96"/>
      <c r="EL77" s="96"/>
      <c r="EM77" s="93"/>
      <c r="EN77" s="90"/>
      <c r="EO77" s="80"/>
    </row>
    <row r="78" spans="3:145" ht="15" customHeight="1" x14ac:dyDescent="0.25">
      <c r="C78" s="329" t="s">
        <v>355</v>
      </c>
      <c r="BM78" s="81"/>
      <c r="BN78" s="81"/>
      <c r="BO78" s="81"/>
      <c r="BP78" s="81"/>
      <c r="BQ78" s="81"/>
      <c r="BR78" s="81"/>
      <c r="BS78" s="81"/>
      <c r="BT78" s="81"/>
      <c r="BU78" s="81"/>
      <c r="BV78" s="81"/>
      <c r="BW78" s="81"/>
      <c r="BX78" s="81"/>
      <c r="BY78" s="84"/>
      <c r="BZ78" s="81"/>
      <c r="CA78" s="81"/>
      <c r="CB78" s="81"/>
      <c r="CC78" s="81"/>
      <c r="CD78" s="81"/>
      <c r="CE78" s="81"/>
      <c r="CF78" s="81"/>
      <c r="CG78" s="81"/>
      <c r="CH78" s="81"/>
      <c r="CI78" s="81"/>
      <c r="CJ78" s="81"/>
      <c r="CK78" s="81"/>
      <c r="DR78" s="80"/>
      <c r="DS78" s="80"/>
      <c r="DT78" s="80"/>
      <c r="DU78" s="80"/>
      <c r="DV78" s="80"/>
      <c r="DW78" s="80"/>
      <c r="DX78" s="80"/>
      <c r="DY78" s="80"/>
      <c r="DZ78" s="80"/>
      <c r="EA78" s="80"/>
      <c r="EB78" s="80"/>
      <c r="EC78" s="80"/>
      <c r="ED78" s="80"/>
      <c r="EE78" s="80"/>
      <c r="EF78" s="80"/>
      <c r="EG78" s="80"/>
      <c r="EH78" s="80"/>
      <c r="EI78" s="80"/>
      <c r="EJ78" s="96"/>
      <c r="EK78" s="96"/>
      <c r="EL78" s="96"/>
      <c r="EM78" s="93"/>
      <c r="EN78" s="90"/>
      <c r="EO78" s="80"/>
    </row>
    <row r="79" spans="3:145" ht="15" customHeight="1" x14ac:dyDescent="0.25">
      <c r="C79" s="614" t="s">
        <v>352</v>
      </c>
      <c r="BM79" s="81"/>
      <c r="BN79" s="81"/>
      <c r="BO79" s="81"/>
      <c r="BP79" s="81"/>
      <c r="BQ79" s="81"/>
      <c r="BR79" s="81"/>
      <c r="BS79" s="81"/>
      <c r="BT79" s="81"/>
      <c r="BU79" s="81"/>
      <c r="BV79" s="81"/>
      <c r="BW79" s="81"/>
      <c r="BX79" s="81"/>
      <c r="BY79" s="84"/>
      <c r="BZ79" s="81"/>
      <c r="CA79" s="81"/>
      <c r="CB79" s="81"/>
      <c r="CC79" s="81"/>
      <c r="CD79" s="81"/>
      <c r="CE79" s="81"/>
      <c r="CF79" s="81"/>
      <c r="CG79" s="81"/>
      <c r="CH79" s="81"/>
      <c r="CI79" s="81"/>
      <c r="CJ79" s="81"/>
      <c r="CK79" s="81"/>
      <c r="DR79" s="80"/>
      <c r="DS79" s="80"/>
      <c r="DT79" s="80"/>
      <c r="DU79" s="80"/>
      <c r="DV79" s="80"/>
      <c r="DW79" s="80"/>
      <c r="DX79" s="80"/>
      <c r="DY79" s="80"/>
      <c r="DZ79" s="80"/>
      <c r="EA79" s="80"/>
      <c r="EB79" s="80"/>
      <c r="EC79" s="80"/>
      <c r="ED79" s="80"/>
      <c r="EE79" s="80"/>
      <c r="EF79" s="80"/>
      <c r="EG79" s="80"/>
      <c r="EH79" s="80"/>
      <c r="EI79" s="80"/>
      <c r="EJ79" s="96"/>
      <c r="EK79" s="96"/>
      <c r="EL79" s="96"/>
      <c r="EM79" s="93"/>
      <c r="EN79" s="90"/>
      <c r="EO79" s="80"/>
    </row>
    <row r="80" spans="3:145" ht="15" customHeight="1" x14ac:dyDescent="0.25">
      <c r="C80" s="615"/>
      <c r="BM80" s="81"/>
      <c r="BN80" s="81"/>
      <c r="BO80" s="81"/>
      <c r="BP80" s="81"/>
      <c r="BQ80" s="81"/>
      <c r="BR80" s="81"/>
      <c r="BS80" s="81"/>
      <c r="BT80" s="81"/>
      <c r="BU80" s="81"/>
      <c r="BV80" s="81"/>
      <c r="BW80" s="81"/>
      <c r="BX80" s="81"/>
      <c r="BY80" s="84"/>
      <c r="BZ80" s="81"/>
      <c r="CA80" s="81"/>
      <c r="CB80" s="81"/>
      <c r="CC80" s="81"/>
      <c r="CD80" s="81"/>
      <c r="CE80" s="81"/>
      <c r="CF80" s="81"/>
      <c r="CG80" s="81"/>
      <c r="CH80" s="81"/>
      <c r="CI80" s="81"/>
      <c r="CJ80" s="81"/>
      <c r="CK80" s="81"/>
      <c r="DR80" s="80"/>
      <c r="DS80" s="80"/>
      <c r="DT80" s="80"/>
      <c r="DU80" s="80"/>
      <c r="DV80" s="80"/>
      <c r="DW80" s="80"/>
      <c r="DX80" s="80"/>
      <c r="DY80" s="80"/>
      <c r="DZ80" s="80"/>
      <c r="EA80" s="80"/>
      <c r="EB80" s="80"/>
      <c r="EC80" s="80"/>
      <c r="ED80" s="80"/>
      <c r="EE80" s="80"/>
      <c r="EF80" s="80"/>
      <c r="EG80" s="80"/>
      <c r="EH80" s="80"/>
      <c r="EI80" s="80"/>
      <c r="EJ80" s="96"/>
      <c r="EK80" s="96"/>
      <c r="EL80" s="96"/>
      <c r="EM80" s="93"/>
      <c r="EN80" s="90"/>
      <c r="EO80" s="80"/>
    </row>
    <row r="81" spans="3:145" ht="15" customHeight="1" x14ac:dyDescent="0.25">
      <c r="C81" s="615"/>
      <c r="BM81" s="81"/>
      <c r="BN81" s="81"/>
      <c r="BO81" s="81"/>
      <c r="BP81" s="81"/>
      <c r="BQ81" s="81"/>
      <c r="BR81" s="81"/>
      <c r="BS81" s="81"/>
      <c r="BT81" s="81"/>
      <c r="BU81" s="81"/>
      <c r="BV81" s="81"/>
      <c r="BW81" s="81"/>
      <c r="BX81" s="81"/>
      <c r="BY81" s="84"/>
      <c r="BZ81" s="81"/>
      <c r="CA81" s="81"/>
      <c r="CB81" s="81"/>
      <c r="CC81" s="81"/>
      <c r="CD81" s="81"/>
      <c r="CE81" s="81"/>
      <c r="CF81" s="81"/>
      <c r="CG81" s="81"/>
      <c r="CH81" s="81"/>
      <c r="CI81" s="81"/>
      <c r="CJ81" s="81"/>
      <c r="CK81" s="81"/>
      <c r="DR81" s="80"/>
      <c r="DS81" s="80"/>
      <c r="DT81" s="80"/>
      <c r="DU81" s="80"/>
      <c r="DV81" s="80"/>
      <c r="DW81" s="80"/>
      <c r="DX81" s="80"/>
      <c r="DY81" s="80"/>
      <c r="DZ81" s="80"/>
      <c r="EA81" s="80"/>
      <c r="EB81" s="80"/>
      <c r="EC81" s="80"/>
      <c r="ED81" s="80"/>
      <c r="EE81" s="80"/>
      <c r="EF81" s="80"/>
      <c r="EG81" s="80"/>
      <c r="EH81" s="80"/>
      <c r="EI81" s="80"/>
      <c r="EJ81" s="96"/>
      <c r="EK81" s="96"/>
      <c r="EL81" s="96"/>
      <c r="EM81" s="93"/>
      <c r="EN81" s="90"/>
      <c r="EO81" s="80"/>
    </row>
    <row r="82" spans="3:145" ht="18" customHeight="1" x14ac:dyDescent="0.25">
      <c r="C82" s="615"/>
      <c r="BM82" s="81"/>
      <c r="BN82" s="81"/>
      <c r="BO82" s="81"/>
      <c r="BP82" s="81"/>
      <c r="BQ82" s="81"/>
      <c r="BR82" s="81"/>
      <c r="BS82" s="81"/>
      <c r="BT82" s="81"/>
      <c r="BU82" s="81"/>
      <c r="BV82" s="81"/>
      <c r="BW82" s="81"/>
      <c r="BX82" s="81"/>
      <c r="BY82" s="84"/>
      <c r="BZ82" s="81"/>
      <c r="CA82" s="81"/>
      <c r="CB82" s="81"/>
      <c r="CC82" s="81"/>
      <c r="CD82" s="81"/>
      <c r="CE82" s="81"/>
      <c r="CF82" s="81"/>
      <c r="CG82" s="81"/>
      <c r="CH82" s="81"/>
      <c r="CI82" s="81"/>
      <c r="CJ82" s="81"/>
      <c r="CK82" s="81"/>
    </row>
    <row r="83" spans="3:145" ht="15" customHeight="1" x14ac:dyDescent="0.25">
      <c r="C83" s="615"/>
      <c r="BM83" s="81"/>
      <c r="BN83" s="81"/>
      <c r="BO83" s="81"/>
      <c r="BP83" s="81"/>
      <c r="BQ83" s="81"/>
      <c r="BR83" s="81"/>
      <c r="BS83" s="81"/>
      <c r="BT83" s="81"/>
      <c r="BU83" s="81"/>
      <c r="BV83" s="81"/>
      <c r="BW83" s="81"/>
      <c r="BX83" s="81"/>
      <c r="BY83" s="84"/>
      <c r="BZ83" s="81"/>
      <c r="CA83" s="81"/>
      <c r="CB83" s="81"/>
      <c r="CC83" s="81"/>
      <c r="CD83" s="81"/>
      <c r="CE83" s="81"/>
      <c r="CF83" s="81"/>
      <c r="CG83" s="81"/>
      <c r="CH83" s="81"/>
      <c r="CI83" s="81"/>
      <c r="CJ83" s="81"/>
      <c r="CK83" s="81"/>
    </row>
    <row r="84" spans="3:145" ht="15" customHeight="1" x14ac:dyDescent="0.25">
      <c r="C84" s="615"/>
      <c r="BF84" s="81"/>
      <c r="BG84" s="81"/>
      <c r="BH84" s="81"/>
      <c r="BI84" s="81"/>
      <c r="BJ84" s="81"/>
      <c r="BK84" s="81"/>
      <c r="BL84" s="81"/>
      <c r="BM84" s="81"/>
      <c r="BN84" s="81"/>
      <c r="BO84" s="81"/>
      <c r="BP84" s="81"/>
      <c r="BQ84" s="81"/>
      <c r="BR84" s="81"/>
      <c r="BS84" s="81"/>
      <c r="BT84" s="81"/>
      <c r="BU84" s="81"/>
      <c r="BV84" s="81"/>
      <c r="BW84" s="81"/>
      <c r="BX84" s="81"/>
      <c r="BY84" s="84"/>
      <c r="BZ84" s="81"/>
      <c r="CA84" s="81"/>
      <c r="CB84" s="81"/>
      <c r="CC84" s="81"/>
      <c r="CD84" s="81"/>
      <c r="CE84" s="81"/>
      <c r="CF84" s="81"/>
      <c r="CG84" s="81"/>
      <c r="CH84" s="81"/>
      <c r="CI84" s="81"/>
      <c r="CJ84" s="81"/>
      <c r="CK84" s="81"/>
      <c r="DQ84" s="81"/>
      <c r="DT84" s="81"/>
    </row>
    <row r="85" spans="3:145" ht="15" customHeight="1" x14ac:dyDescent="0.25">
      <c r="C85" s="615"/>
      <c r="BF85" s="81"/>
      <c r="BG85" s="81"/>
      <c r="BH85" s="81"/>
      <c r="BI85" s="81"/>
      <c r="BJ85" s="81"/>
      <c r="BK85" s="81"/>
      <c r="BL85" s="81"/>
      <c r="BM85" s="81"/>
      <c r="BN85" s="81"/>
      <c r="BO85" s="81"/>
      <c r="BP85" s="81"/>
      <c r="BQ85" s="81"/>
      <c r="BR85" s="81"/>
      <c r="BS85" s="81"/>
      <c r="BT85" s="81"/>
      <c r="BU85" s="81"/>
      <c r="BV85" s="81"/>
      <c r="BW85" s="81"/>
      <c r="BX85" s="81"/>
      <c r="BY85" s="84"/>
      <c r="BZ85" s="81"/>
      <c r="CA85" s="81"/>
      <c r="CB85" s="81"/>
      <c r="CC85" s="81"/>
      <c r="CD85" s="81"/>
      <c r="CE85" s="81"/>
      <c r="CF85" s="81"/>
      <c r="CG85" s="81"/>
      <c r="CH85" s="81"/>
      <c r="CI85" s="81"/>
      <c r="CJ85" s="81"/>
      <c r="CK85" s="81"/>
      <c r="DQ85" s="81"/>
      <c r="DT85" s="81"/>
    </row>
    <row r="86" spans="3:145" ht="15" customHeight="1" x14ac:dyDescent="0.25">
      <c r="C86" s="615"/>
      <c r="BF86" s="81"/>
      <c r="BG86" s="81"/>
      <c r="BH86" s="81"/>
      <c r="BI86" s="81"/>
      <c r="BJ86" s="81"/>
      <c r="BK86" s="81"/>
      <c r="BL86" s="81"/>
      <c r="BM86" s="81"/>
      <c r="BN86" s="81"/>
      <c r="BO86" s="81"/>
      <c r="BP86" s="81"/>
      <c r="BQ86" s="81"/>
      <c r="BR86" s="81"/>
      <c r="BS86" s="81"/>
      <c r="BT86" s="81"/>
      <c r="BU86" s="81"/>
      <c r="BV86" s="81"/>
      <c r="BW86" s="81"/>
      <c r="BX86" s="81"/>
      <c r="BY86" s="84"/>
      <c r="BZ86" s="81"/>
      <c r="CA86" s="81"/>
      <c r="CB86" s="81"/>
      <c r="CC86" s="81"/>
      <c r="CD86" s="81"/>
      <c r="CE86" s="81"/>
      <c r="CF86" s="81"/>
      <c r="CG86" s="81"/>
      <c r="CH86" s="81"/>
      <c r="CI86" s="81"/>
      <c r="CJ86" s="81"/>
      <c r="CK86" s="81"/>
      <c r="DQ86" s="81"/>
      <c r="DT86" s="81"/>
    </row>
    <row r="87" spans="3:145" ht="15" customHeight="1" x14ac:dyDescent="0.25">
      <c r="C87" s="328" t="s">
        <v>356</v>
      </c>
      <c r="BF87" s="81"/>
      <c r="BG87" s="81"/>
      <c r="BH87" s="81"/>
      <c r="BI87" s="81"/>
      <c r="BJ87" s="81"/>
      <c r="BK87" s="81"/>
      <c r="BL87" s="81"/>
      <c r="BM87" s="81"/>
      <c r="BN87" s="81"/>
      <c r="BO87" s="81"/>
      <c r="BP87" s="81"/>
      <c r="BQ87" s="81"/>
      <c r="BR87" s="81"/>
      <c r="BS87" s="81"/>
      <c r="BT87" s="81"/>
      <c r="BU87" s="81"/>
      <c r="BV87" s="81"/>
      <c r="BW87" s="81"/>
      <c r="BX87" s="81"/>
      <c r="BY87" s="84"/>
      <c r="BZ87" s="81"/>
      <c r="CA87" s="81"/>
      <c r="CB87" s="81"/>
      <c r="CC87" s="81"/>
      <c r="CD87" s="81"/>
      <c r="CE87" s="81"/>
      <c r="CF87" s="81"/>
      <c r="CG87" s="81"/>
      <c r="CH87" s="81"/>
      <c r="CI87" s="81"/>
      <c r="CJ87" s="81"/>
      <c r="CK87" s="81"/>
      <c r="DQ87" s="81"/>
      <c r="DT87" s="81"/>
    </row>
    <row r="88" spans="3:145" ht="16.5" customHeight="1" x14ac:dyDescent="0.25">
      <c r="C88" s="525" t="s">
        <v>353</v>
      </c>
      <c r="BF88" s="81"/>
      <c r="BG88" s="81"/>
      <c r="BH88" s="81"/>
      <c r="BI88" s="81"/>
      <c r="BJ88" s="81"/>
      <c r="BK88" s="81"/>
      <c r="BL88" s="81"/>
      <c r="BM88" s="81"/>
      <c r="BN88" s="81"/>
      <c r="BO88" s="81"/>
      <c r="BP88" s="81"/>
      <c r="BQ88" s="81"/>
      <c r="BR88" s="81"/>
      <c r="BS88" s="81"/>
      <c r="BT88" s="81"/>
      <c r="BU88" s="81"/>
      <c r="BV88" s="81"/>
      <c r="BW88" s="81"/>
      <c r="BX88" s="81"/>
      <c r="BY88" s="84"/>
      <c r="BZ88" s="81"/>
      <c r="CA88" s="81"/>
      <c r="CB88" s="81"/>
      <c r="CC88" s="81"/>
      <c r="CD88" s="81"/>
      <c r="CE88" s="81"/>
      <c r="CF88" s="81"/>
      <c r="CG88" s="81"/>
      <c r="CH88" s="81"/>
      <c r="CI88" s="81"/>
      <c r="CJ88" s="81"/>
      <c r="CK88" s="81"/>
      <c r="DQ88" s="81"/>
      <c r="DT88" s="81"/>
    </row>
    <row r="89" spans="3:145" ht="15" customHeight="1" x14ac:dyDescent="0.25">
      <c r="C89" s="525"/>
      <c r="BF89" s="81"/>
      <c r="BG89" s="81"/>
      <c r="BH89" s="81"/>
      <c r="BI89" s="81"/>
      <c r="BJ89" s="81"/>
      <c r="BK89" s="81"/>
      <c r="BL89" s="81"/>
      <c r="BM89" s="81"/>
      <c r="BN89" s="81"/>
      <c r="BO89" s="81"/>
      <c r="BP89" s="81"/>
      <c r="BQ89" s="81"/>
      <c r="BR89" s="81"/>
      <c r="BS89" s="81"/>
      <c r="BT89" s="81"/>
      <c r="BU89" s="81"/>
      <c r="BV89" s="81"/>
      <c r="BW89" s="81"/>
      <c r="BX89" s="81"/>
      <c r="BY89" s="84"/>
      <c r="BZ89" s="81"/>
      <c r="CA89" s="81"/>
      <c r="CB89" s="81"/>
      <c r="CC89" s="81"/>
      <c r="CD89" s="81"/>
      <c r="CE89" s="81"/>
      <c r="CF89" s="81"/>
      <c r="CG89" s="81"/>
      <c r="CH89" s="81"/>
      <c r="CI89" s="81"/>
      <c r="CJ89" s="81"/>
      <c r="CK89" s="81"/>
      <c r="DQ89" s="81"/>
      <c r="DT89" s="81"/>
    </row>
    <row r="90" spans="3:145" ht="15" customHeight="1" x14ac:dyDescent="0.25">
      <c r="C90" s="525"/>
      <c r="BF90" s="81"/>
      <c r="BG90" s="81"/>
      <c r="BH90" s="81"/>
      <c r="BI90" s="81"/>
      <c r="BJ90" s="81"/>
      <c r="BK90" s="81"/>
      <c r="BL90" s="81"/>
      <c r="BM90" s="81"/>
      <c r="BN90" s="81"/>
      <c r="BO90" s="81"/>
      <c r="BP90" s="81"/>
      <c r="BQ90" s="81"/>
      <c r="BR90" s="81"/>
      <c r="BS90" s="81"/>
      <c r="BT90" s="81"/>
      <c r="BU90" s="81"/>
      <c r="BV90" s="81"/>
      <c r="BW90" s="81"/>
      <c r="BX90" s="81"/>
      <c r="BY90" s="84"/>
      <c r="BZ90" s="81"/>
      <c r="CA90" s="81"/>
      <c r="CB90" s="81"/>
      <c r="CC90" s="81"/>
      <c r="CD90" s="81"/>
      <c r="CE90" s="81"/>
      <c r="CF90" s="81"/>
      <c r="CG90" s="81"/>
      <c r="CH90" s="81"/>
      <c r="CI90" s="81"/>
      <c r="CJ90" s="81"/>
      <c r="CK90" s="81"/>
      <c r="DQ90" s="81"/>
      <c r="DT90" s="81"/>
    </row>
    <row r="91" spans="3:145" ht="15" customHeight="1" x14ac:dyDescent="0.25">
      <c r="C91" s="525"/>
      <c r="BF91" s="81"/>
      <c r="BG91" s="81"/>
      <c r="BH91" s="81"/>
      <c r="BI91" s="81"/>
      <c r="BJ91" s="81"/>
      <c r="BK91" s="81"/>
      <c r="BL91" s="81"/>
      <c r="BM91" s="81"/>
      <c r="BN91" s="81"/>
      <c r="BO91" s="81"/>
      <c r="BP91" s="81"/>
      <c r="BQ91" s="81"/>
      <c r="BR91" s="81"/>
      <c r="BS91" s="81"/>
      <c r="BT91" s="81"/>
      <c r="BU91" s="81"/>
      <c r="BV91" s="81"/>
      <c r="BW91" s="81"/>
      <c r="BX91" s="81"/>
      <c r="BY91" s="84"/>
      <c r="BZ91" s="81"/>
      <c r="CA91" s="81"/>
      <c r="CB91" s="81"/>
      <c r="CC91" s="81"/>
      <c r="CD91" s="81"/>
      <c r="CE91" s="81"/>
      <c r="CF91" s="81"/>
      <c r="CG91" s="81"/>
      <c r="CH91" s="81"/>
      <c r="CI91" s="81"/>
      <c r="CJ91" s="81"/>
      <c r="CK91" s="81"/>
      <c r="DQ91" s="81"/>
      <c r="DT91" s="81"/>
    </row>
    <row r="92" spans="3:145" ht="15" customHeight="1" x14ac:dyDescent="0.25">
      <c r="C92" s="525"/>
      <c r="BF92" s="81"/>
      <c r="BG92" s="81"/>
      <c r="BH92" s="81"/>
      <c r="BI92" s="81"/>
      <c r="BJ92" s="81"/>
      <c r="BK92" s="81"/>
      <c r="BL92" s="81"/>
      <c r="BM92" s="81"/>
      <c r="BN92" s="81"/>
      <c r="BO92" s="81"/>
      <c r="BP92" s="81"/>
      <c r="BQ92" s="81"/>
      <c r="BR92" s="81"/>
      <c r="BS92" s="81"/>
      <c r="BT92" s="81"/>
      <c r="BU92" s="81"/>
      <c r="BV92" s="81"/>
      <c r="BW92" s="81"/>
      <c r="BX92" s="81"/>
      <c r="BY92" s="84"/>
      <c r="BZ92" s="81"/>
      <c r="CA92" s="81"/>
      <c r="CB92" s="81"/>
      <c r="CC92" s="81"/>
      <c r="CD92" s="81"/>
      <c r="CE92" s="81"/>
      <c r="CF92" s="81"/>
      <c r="CG92" s="81"/>
      <c r="CH92" s="81"/>
      <c r="CI92" s="81"/>
      <c r="CJ92" s="81"/>
      <c r="CK92" s="81"/>
      <c r="DQ92" s="81"/>
      <c r="DT92" s="81"/>
    </row>
    <row r="93" spans="3:145" ht="15" customHeight="1" x14ac:dyDescent="0.25">
      <c r="C93" s="327" t="s">
        <v>357</v>
      </c>
      <c r="BF93" s="81"/>
      <c r="BG93" s="81"/>
      <c r="BH93" s="81"/>
      <c r="BI93" s="81"/>
      <c r="BJ93" s="81"/>
      <c r="BK93" s="81"/>
      <c r="BL93" s="81"/>
      <c r="BM93" s="81"/>
      <c r="BN93" s="81"/>
      <c r="BO93" s="81"/>
      <c r="BP93" s="81"/>
      <c r="BQ93" s="81"/>
      <c r="BR93" s="81"/>
      <c r="BS93" s="81"/>
      <c r="BT93" s="81"/>
      <c r="BU93" s="81"/>
      <c r="BV93" s="81"/>
      <c r="BW93" s="81"/>
      <c r="BX93" s="81"/>
      <c r="BY93" s="84"/>
      <c r="BZ93" s="81"/>
      <c r="CA93" s="81"/>
      <c r="CB93" s="81"/>
      <c r="CC93" s="81"/>
      <c r="CD93" s="81"/>
      <c r="CE93" s="81"/>
      <c r="CF93" s="81"/>
      <c r="CG93" s="81"/>
      <c r="CH93" s="81"/>
      <c r="CI93" s="81"/>
      <c r="CJ93" s="81"/>
      <c r="CK93" s="81"/>
      <c r="DQ93" s="81"/>
      <c r="DT93" s="81"/>
    </row>
    <row r="94" spans="3:145" ht="15" customHeight="1" x14ac:dyDescent="0.25">
      <c r="C94" s="594" t="s">
        <v>354</v>
      </c>
      <c r="BF94" s="81"/>
      <c r="BG94" s="81"/>
      <c r="BH94" s="81"/>
      <c r="BI94" s="81"/>
      <c r="BJ94" s="81"/>
      <c r="BK94" s="81"/>
      <c r="BL94" s="81"/>
      <c r="BM94" s="81"/>
      <c r="BN94" s="81"/>
      <c r="BO94" s="81"/>
      <c r="BP94" s="81"/>
      <c r="BQ94" s="81"/>
      <c r="BR94" s="81"/>
      <c r="BS94" s="81"/>
      <c r="BT94" s="81"/>
      <c r="BU94" s="81"/>
      <c r="BV94" s="81"/>
      <c r="BW94" s="81"/>
      <c r="BX94" s="81"/>
      <c r="BY94" s="84"/>
      <c r="BZ94" s="81"/>
      <c r="CA94" s="81"/>
      <c r="CB94" s="81"/>
      <c r="CC94" s="81"/>
      <c r="CD94" s="81"/>
      <c r="CE94" s="81"/>
      <c r="CF94" s="81"/>
      <c r="CG94" s="81"/>
      <c r="CH94" s="81"/>
      <c r="CI94" s="81"/>
      <c r="CJ94" s="81"/>
      <c r="CK94" s="81"/>
      <c r="DQ94" s="81"/>
      <c r="DT94" s="81"/>
    </row>
    <row r="95" spans="3:145" ht="15" customHeight="1" x14ac:dyDescent="0.25">
      <c r="C95" s="545"/>
      <c r="BF95" s="81"/>
      <c r="BG95" s="81"/>
      <c r="BH95" s="81"/>
      <c r="BI95" s="81"/>
      <c r="BJ95" s="81"/>
      <c r="BK95" s="81"/>
      <c r="BL95" s="81"/>
      <c r="BM95" s="81"/>
      <c r="BN95" s="81"/>
      <c r="BO95" s="81"/>
      <c r="BP95" s="81"/>
      <c r="BQ95" s="81"/>
      <c r="BR95" s="81"/>
      <c r="BS95" s="81"/>
      <c r="BT95" s="81"/>
      <c r="BU95" s="81"/>
      <c r="BV95" s="81"/>
      <c r="BW95" s="81"/>
      <c r="BX95" s="81"/>
      <c r="BY95" s="84"/>
      <c r="BZ95" s="81"/>
      <c r="CA95" s="81"/>
      <c r="CB95" s="81"/>
      <c r="CC95" s="81"/>
      <c r="CD95" s="81"/>
      <c r="CE95" s="81"/>
      <c r="CF95" s="81"/>
      <c r="CG95" s="81"/>
      <c r="CH95" s="81"/>
      <c r="CI95" s="81"/>
      <c r="CJ95" s="81"/>
      <c r="CK95" s="81"/>
      <c r="DQ95" s="81"/>
      <c r="DT95" s="81"/>
    </row>
    <row r="96" spans="3:145" ht="15" customHeight="1" x14ac:dyDescent="0.25">
      <c r="C96" s="545"/>
      <c r="AT96" s="85"/>
      <c r="AU96" s="85"/>
      <c r="AW96" s="85"/>
      <c r="AX96" s="85"/>
      <c r="BF96" s="81"/>
      <c r="BG96" s="81"/>
      <c r="BH96" s="81"/>
      <c r="BI96" s="81"/>
      <c r="BJ96" s="81"/>
      <c r="BK96" s="81"/>
      <c r="BL96" s="81"/>
      <c r="BM96" s="81"/>
      <c r="BN96" s="81"/>
      <c r="BO96" s="81"/>
      <c r="BP96" s="81"/>
      <c r="BQ96" s="81"/>
      <c r="BR96" s="81"/>
      <c r="BS96" s="81"/>
      <c r="BT96" s="81"/>
      <c r="BU96" s="81"/>
      <c r="BV96" s="81"/>
      <c r="BW96" s="81"/>
      <c r="BX96" s="81"/>
      <c r="BY96" s="84"/>
      <c r="BZ96" s="81"/>
      <c r="CA96" s="81"/>
      <c r="CB96" s="81"/>
      <c r="CC96" s="81"/>
      <c r="CD96" s="81"/>
      <c r="CE96" s="81"/>
      <c r="CF96" s="81"/>
      <c r="CG96" s="81"/>
      <c r="CH96" s="81"/>
      <c r="CI96" s="81"/>
      <c r="CJ96" s="81"/>
      <c r="CK96" s="81"/>
      <c r="DQ96" s="81"/>
      <c r="DT96" s="81"/>
    </row>
    <row r="97" spans="2:124" ht="15" customHeight="1" x14ac:dyDescent="0.25">
      <c r="C97" s="545"/>
      <c r="AT97" s="85"/>
      <c r="AU97" s="85"/>
      <c r="AW97" s="85"/>
      <c r="AX97" s="85"/>
      <c r="BF97" s="81"/>
      <c r="BG97" s="81"/>
      <c r="BH97" s="81"/>
      <c r="BI97" s="81"/>
      <c r="BJ97" s="81"/>
      <c r="BK97" s="81"/>
      <c r="BL97" s="81"/>
      <c r="BM97" s="81"/>
      <c r="BN97" s="81"/>
      <c r="BO97" s="81"/>
      <c r="BP97" s="81"/>
      <c r="BQ97" s="81"/>
      <c r="BR97" s="81"/>
      <c r="BS97" s="81"/>
      <c r="BT97" s="81"/>
      <c r="BU97" s="81"/>
      <c r="BV97" s="81"/>
      <c r="BW97" s="81"/>
      <c r="BX97" s="81"/>
      <c r="BY97" s="84"/>
      <c r="BZ97" s="81"/>
      <c r="CA97" s="81"/>
      <c r="CB97" s="81"/>
      <c r="CC97" s="81"/>
      <c r="CD97" s="81"/>
      <c r="CE97" s="81"/>
      <c r="CF97" s="81"/>
      <c r="CG97" s="81"/>
      <c r="CH97" s="81"/>
      <c r="CI97" s="81"/>
      <c r="CJ97" s="81"/>
      <c r="CK97" s="81"/>
      <c r="DQ97" s="81"/>
      <c r="DT97" s="81"/>
    </row>
    <row r="98" spans="2:124" ht="15" customHeight="1" x14ac:dyDescent="0.25">
      <c r="C98" s="545"/>
      <c r="AT98" s="85"/>
      <c r="AU98" s="85"/>
      <c r="AW98" s="85"/>
      <c r="AX98" s="85"/>
      <c r="BF98" s="81"/>
      <c r="BG98" s="81"/>
      <c r="BH98" s="81"/>
      <c r="BI98" s="81"/>
      <c r="BJ98" s="81"/>
      <c r="BK98" s="81"/>
      <c r="BL98" s="81"/>
      <c r="BM98" s="81"/>
      <c r="BN98" s="81"/>
      <c r="BO98" s="81"/>
      <c r="BP98" s="81"/>
      <c r="BQ98" s="81"/>
      <c r="BR98" s="81"/>
      <c r="BS98" s="81"/>
      <c r="BT98" s="81"/>
      <c r="BU98" s="81"/>
      <c r="BV98" s="81"/>
      <c r="BW98" s="81"/>
      <c r="BX98" s="81"/>
      <c r="BY98" s="84"/>
      <c r="BZ98" s="81"/>
      <c r="CA98" s="81"/>
      <c r="CB98" s="81"/>
      <c r="CC98" s="81"/>
      <c r="CD98" s="81"/>
      <c r="CE98" s="81"/>
      <c r="CF98" s="81"/>
      <c r="CG98" s="81"/>
      <c r="CH98" s="81"/>
      <c r="CI98" s="81"/>
      <c r="CJ98" s="81"/>
      <c r="CK98" s="81"/>
      <c r="DQ98" s="81"/>
      <c r="DT98" s="81"/>
    </row>
    <row r="99" spans="2:124" ht="15" customHeight="1" x14ac:dyDescent="0.25">
      <c r="C99" s="83"/>
      <c r="AT99" s="85"/>
      <c r="AU99" s="85"/>
      <c r="AW99" s="85"/>
      <c r="AX99" s="85"/>
      <c r="BF99" s="81"/>
      <c r="BG99" s="81"/>
      <c r="BH99" s="81"/>
      <c r="BI99" s="81"/>
      <c r="BJ99" s="81"/>
      <c r="BK99" s="81"/>
      <c r="BL99" s="81"/>
      <c r="BM99" s="81"/>
      <c r="BN99" s="81"/>
      <c r="BO99" s="81"/>
      <c r="BP99" s="81"/>
      <c r="BQ99" s="81"/>
      <c r="BR99" s="81"/>
      <c r="BS99" s="81"/>
      <c r="BT99" s="81"/>
      <c r="BU99" s="81"/>
      <c r="BV99" s="81"/>
      <c r="BW99" s="81"/>
      <c r="BX99" s="81"/>
      <c r="BY99" s="84"/>
      <c r="BZ99" s="81"/>
      <c r="CA99" s="81"/>
      <c r="CB99" s="81"/>
      <c r="CC99" s="81"/>
      <c r="CD99" s="81"/>
      <c r="CE99" s="81"/>
      <c r="CF99" s="81"/>
      <c r="CG99" s="81"/>
      <c r="CH99" s="81"/>
      <c r="CI99" s="81"/>
      <c r="CJ99" s="81"/>
      <c r="CK99" s="81"/>
      <c r="DQ99" s="81"/>
      <c r="DT99" s="81"/>
    </row>
    <row r="100" spans="2:124" ht="15" customHeight="1" x14ac:dyDescent="0.25">
      <c r="C100" s="83"/>
      <c r="AT100" s="85"/>
      <c r="AU100" s="85"/>
      <c r="AW100" s="85"/>
      <c r="AX100" s="85"/>
      <c r="BF100" s="81"/>
      <c r="BG100" s="81"/>
      <c r="BH100" s="81"/>
      <c r="BI100" s="81"/>
      <c r="BJ100" s="81"/>
      <c r="BK100" s="81"/>
      <c r="BL100" s="81"/>
      <c r="BM100" s="81"/>
      <c r="BN100" s="81"/>
      <c r="BO100" s="81"/>
      <c r="BP100" s="81"/>
      <c r="BQ100" s="81"/>
      <c r="BR100" s="81"/>
      <c r="BS100" s="81"/>
      <c r="BT100" s="81"/>
      <c r="BU100" s="81"/>
      <c r="BV100" s="81"/>
      <c r="BW100" s="81"/>
      <c r="BX100" s="81"/>
      <c r="BY100" s="84"/>
      <c r="BZ100" s="81"/>
      <c r="CA100" s="81"/>
      <c r="CB100" s="81"/>
      <c r="CC100" s="81"/>
      <c r="CD100" s="81"/>
      <c r="CE100" s="81"/>
      <c r="CF100" s="81"/>
      <c r="CG100" s="81"/>
      <c r="CH100" s="81"/>
      <c r="CI100" s="81"/>
      <c r="CJ100" s="81"/>
      <c r="CK100" s="81"/>
      <c r="DQ100" s="81"/>
      <c r="DT100" s="81"/>
    </row>
    <row r="101" spans="2:124" ht="15" customHeight="1" x14ac:dyDescent="0.25">
      <c r="C101" s="522" t="s">
        <v>433</v>
      </c>
      <c r="AT101" s="85"/>
      <c r="AU101" s="85"/>
      <c r="AW101" s="85"/>
      <c r="AX101" s="85"/>
      <c r="BF101" s="81"/>
      <c r="BG101" s="81"/>
      <c r="BH101" s="81"/>
      <c r="BI101" s="81"/>
      <c r="BJ101" s="81"/>
      <c r="BK101" s="81"/>
      <c r="BL101" s="81"/>
      <c r="BM101" s="81"/>
      <c r="BN101" s="81"/>
      <c r="BO101" s="81"/>
      <c r="BP101" s="81"/>
      <c r="BQ101" s="81"/>
      <c r="BR101" s="81"/>
      <c r="BS101" s="81"/>
      <c r="BT101" s="81"/>
      <c r="BU101" s="81"/>
      <c r="BV101" s="81"/>
      <c r="BW101" s="81"/>
      <c r="BX101" s="81"/>
      <c r="BY101" s="84"/>
      <c r="BZ101" s="81"/>
      <c r="CA101" s="81"/>
      <c r="CB101" s="81"/>
      <c r="CC101" s="81"/>
      <c r="CD101" s="81"/>
      <c r="CE101" s="81"/>
      <c r="CF101" s="81"/>
      <c r="CG101" s="81"/>
      <c r="CH101" s="81"/>
      <c r="CI101" s="81"/>
      <c r="CJ101" s="81"/>
      <c r="CK101" s="81"/>
      <c r="DQ101" s="81"/>
      <c r="DT101" s="81"/>
    </row>
    <row r="102" spans="2:124" ht="15" customHeight="1" x14ac:dyDescent="0.25">
      <c r="C102" s="83"/>
      <c r="AT102" s="85"/>
      <c r="AU102" s="85"/>
      <c r="AW102" s="85"/>
      <c r="AX102" s="85"/>
      <c r="BF102" s="81"/>
      <c r="BG102" s="81"/>
      <c r="BH102" s="81"/>
      <c r="BI102" s="81"/>
      <c r="BJ102" s="81"/>
      <c r="BK102" s="81"/>
      <c r="BL102" s="81"/>
      <c r="BM102" s="81"/>
      <c r="BN102" s="81"/>
      <c r="BO102" s="81"/>
      <c r="BP102" s="81"/>
      <c r="BQ102" s="81"/>
      <c r="BR102" s="81"/>
      <c r="BS102" s="81"/>
      <c r="BT102" s="81"/>
      <c r="BU102" s="81"/>
      <c r="BV102" s="81"/>
      <c r="BW102" s="81"/>
      <c r="BX102" s="81"/>
      <c r="BY102" s="84"/>
      <c r="BZ102" s="81"/>
      <c r="CA102" s="81"/>
      <c r="CB102" s="81"/>
      <c r="CC102" s="81"/>
      <c r="CD102" s="81"/>
      <c r="CE102" s="81"/>
      <c r="CF102" s="81"/>
      <c r="CG102" s="81"/>
      <c r="CH102" s="81"/>
      <c r="CI102" s="81"/>
      <c r="CJ102" s="81"/>
      <c r="DQ102" s="81"/>
      <c r="DT102" s="81"/>
    </row>
    <row r="103" spans="2:124" ht="15" customHeight="1" x14ac:dyDescent="0.25">
      <c r="AT103" s="85"/>
      <c r="AU103" s="85"/>
      <c r="AW103" s="85"/>
      <c r="AX103" s="85"/>
      <c r="BF103" s="81"/>
      <c r="BG103" s="81"/>
      <c r="BH103" s="81"/>
      <c r="BI103" s="81"/>
      <c r="BJ103" s="81"/>
      <c r="BK103" s="81"/>
      <c r="BL103" s="81"/>
      <c r="BM103" s="81"/>
      <c r="BN103" s="81"/>
      <c r="BO103" s="81"/>
      <c r="BP103" s="81"/>
      <c r="BQ103" s="81"/>
      <c r="BR103" s="81"/>
      <c r="BS103" s="81"/>
      <c r="BT103" s="81"/>
      <c r="BU103" s="81"/>
      <c r="BV103" s="81"/>
      <c r="BW103" s="81"/>
      <c r="BX103" s="81"/>
      <c r="BY103" s="84"/>
      <c r="BZ103" s="81"/>
      <c r="CA103" s="81"/>
      <c r="CB103" s="81"/>
      <c r="CC103" s="81"/>
      <c r="CD103" s="81"/>
      <c r="CE103" s="81"/>
      <c r="CF103" s="81"/>
      <c r="CG103" s="81"/>
      <c r="CH103" s="81"/>
      <c r="CI103" s="81"/>
      <c r="CJ103" s="81"/>
      <c r="DQ103" s="81"/>
      <c r="DT103" s="81"/>
    </row>
    <row r="104" spans="2:124" ht="15" customHeight="1" x14ac:dyDescent="0.25">
      <c r="AT104" s="85"/>
      <c r="AU104" s="85"/>
      <c r="AW104" s="85"/>
      <c r="AX104" s="85"/>
      <c r="BF104" s="81"/>
      <c r="BG104" s="81"/>
      <c r="BH104" s="81"/>
      <c r="BI104" s="81"/>
      <c r="BJ104" s="81"/>
      <c r="BK104" s="81"/>
      <c r="BL104" s="81"/>
      <c r="BM104" s="81"/>
      <c r="BN104" s="81"/>
      <c r="BO104" s="81"/>
      <c r="BP104" s="81"/>
      <c r="BQ104" s="81"/>
      <c r="BR104" s="81"/>
      <c r="BS104" s="81"/>
      <c r="BT104" s="81"/>
      <c r="BU104" s="81"/>
      <c r="BV104" s="81"/>
      <c r="BW104" s="81"/>
      <c r="BX104" s="81"/>
      <c r="BY104" s="84"/>
      <c r="BZ104" s="81"/>
      <c r="CA104" s="81"/>
      <c r="CB104" s="81"/>
      <c r="CC104" s="81"/>
      <c r="CD104" s="81"/>
      <c r="CE104" s="81"/>
      <c r="CF104" s="81"/>
      <c r="CG104" s="81"/>
      <c r="CH104" s="81"/>
      <c r="CI104" s="81"/>
      <c r="CJ104" s="81"/>
      <c r="DQ104" s="81"/>
      <c r="DT104" s="81"/>
    </row>
    <row r="105" spans="2:124" ht="15" customHeight="1" x14ac:dyDescent="0.25">
      <c r="B105" s="81"/>
      <c r="AT105" s="85"/>
      <c r="BF105" s="81"/>
      <c r="BG105" s="81"/>
      <c r="BH105" s="81"/>
      <c r="BI105" s="81"/>
      <c r="BJ105" s="81"/>
      <c r="BK105" s="81"/>
      <c r="BL105" s="81"/>
      <c r="BM105" s="81"/>
      <c r="BN105" s="81"/>
      <c r="BO105" s="81"/>
      <c r="BP105" s="81"/>
      <c r="BQ105" s="81"/>
      <c r="BR105" s="81"/>
      <c r="BS105" s="81"/>
      <c r="BT105" s="81"/>
      <c r="BU105" s="81"/>
      <c r="BV105" s="81"/>
      <c r="BW105" s="81"/>
      <c r="BX105" s="81"/>
      <c r="BY105" s="84"/>
      <c r="BZ105" s="81"/>
      <c r="CA105" s="81"/>
      <c r="CB105" s="81"/>
      <c r="CC105" s="81"/>
      <c r="CD105" s="81"/>
      <c r="CE105" s="81"/>
      <c r="CF105" s="81"/>
      <c r="CG105" s="81"/>
      <c r="CH105" s="81"/>
      <c r="CI105" s="81"/>
      <c r="CJ105" s="81"/>
      <c r="DQ105" s="81"/>
      <c r="DT105" s="81"/>
    </row>
    <row r="106" spans="2:124" ht="15" customHeight="1" x14ac:dyDescent="0.25">
      <c r="B106" s="81"/>
      <c r="AT106" s="85"/>
      <c r="BF106" s="81"/>
      <c r="BG106" s="81"/>
      <c r="BH106" s="81"/>
      <c r="BI106" s="81"/>
      <c r="BJ106" s="81"/>
      <c r="BK106" s="81"/>
      <c r="BL106" s="81"/>
      <c r="BM106" s="81"/>
      <c r="BN106" s="81"/>
      <c r="BO106" s="81"/>
      <c r="BP106" s="81"/>
      <c r="BQ106" s="81"/>
      <c r="BR106" s="81"/>
      <c r="BS106" s="81"/>
      <c r="BT106" s="81"/>
      <c r="BU106" s="81"/>
      <c r="BV106" s="81"/>
      <c r="BW106" s="81"/>
      <c r="BX106" s="81"/>
      <c r="BY106" s="84"/>
      <c r="BZ106" s="81"/>
      <c r="CA106" s="81"/>
      <c r="CB106" s="81"/>
      <c r="CC106" s="81"/>
      <c r="CD106" s="81"/>
      <c r="CE106" s="81"/>
      <c r="CF106" s="81"/>
      <c r="CG106" s="81"/>
      <c r="CH106" s="81"/>
      <c r="CI106" s="81"/>
      <c r="CJ106" s="81"/>
      <c r="DQ106" s="81"/>
      <c r="DT106" s="81"/>
    </row>
    <row r="107" spans="2:124" ht="15" customHeight="1" x14ac:dyDescent="0.25">
      <c r="B107" s="81"/>
      <c r="AT107" s="85"/>
      <c r="BF107" s="81"/>
      <c r="BG107" s="81"/>
      <c r="BH107" s="81"/>
      <c r="BI107" s="81"/>
      <c r="BJ107" s="81"/>
      <c r="BK107" s="81"/>
      <c r="BL107" s="81"/>
      <c r="BM107" s="81"/>
      <c r="BN107" s="81"/>
      <c r="BO107" s="81"/>
      <c r="BP107" s="81"/>
      <c r="BQ107" s="81"/>
      <c r="BR107" s="81"/>
      <c r="BS107" s="81"/>
      <c r="BT107" s="81"/>
      <c r="BU107" s="81"/>
      <c r="BV107" s="81"/>
      <c r="BW107" s="81"/>
      <c r="BX107" s="81"/>
      <c r="BY107" s="84"/>
      <c r="BZ107" s="81"/>
      <c r="CA107" s="81"/>
      <c r="CB107" s="81"/>
      <c r="CC107" s="81"/>
      <c r="CD107" s="81"/>
      <c r="CE107" s="81"/>
      <c r="CF107" s="81"/>
      <c r="CG107" s="81"/>
      <c r="CH107" s="81"/>
      <c r="CI107" s="81"/>
      <c r="CJ107" s="81"/>
      <c r="DQ107" s="81"/>
      <c r="DT107" s="81"/>
    </row>
    <row r="108" spans="2:124" ht="15" customHeight="1" x14ac:dyDescent="0.25">
      <c r="B108" s="81"/>
      <c r="AT108" s="85"/>
      <c r="BF108" s="81"/>
      <c r="BG108" s="81"/>
      <c r="BH108" s="81"/>
      <c r="BI108" s="81"/>
      <c r="BJ108" s="81"/>
      <c r="BK108" s="81"/>
      <c r="BL108" s="81"/>
      <c r="BM108" s="81"/>
      <c r="BN108" s="81"/>
      <c r="BO108" s="81"/>
      <c r="BP108" s="81"/>
      <c r="BQ108" s="81"/>
      <c r="BR108" s="81"/>
      <c r="BS108" s="81"/>
      <c r="BT108" s="81"/>
      <c r="BU108" s="81"/>
      <c r="BV108" s="81"/>
      <c r="BW108" s="81"/>
      <c r="BX108" s="81"/>
      <c r="BY108" s="84"/>
      <c r="BZ108" s="81"/>
      <c r="CA108" s="81"/>
      <c r="CB108" s="81"/>
      <c r="CC108" s="81"/>
      <c r="CD108" s="81"/>
      <c r="CE108" s="81"/>
      <c r="CF108" s="81"/>
      <c r="CG108" s="81"/>
      <c r="CH108" s="81"/>
      <c r="CI108" s="81"/>
      <c r="CJ108" s="81"/>
      <c r="DQ108" s="81"/>
      <c r="DT108" s="81"/>
    </row>
    <row r="109" spans="2:124" ht="15" customHeight="1" x14ac:dyDescent="0.25">
      <c r="B109" s="81"/>
      <c r="AT109" s="85"/>
      <c r="BF109" s="81"/>
      <c r="BG109" s="81"/>
      <c r="BH109" s="81"/>
      <c r="BI109" s="81"/>
      <c r="BJ109" s="81"/>
      <c r="BK109" s="81"/>
      <c r="BL109" s="81"/>
      <c r="BM109" s="81"/>
      <c r="BN109" s="81"/>
      <c r="BO109" s="81"/>
      <c r="BP109" s="81"/>
      <c r="BQ109" s="81"/>
      <c r="BR109" s="81"/>
      <c r="BS109" s="81"/>
      <c r="BT109" s="81"/>
      <c r="BU109" s="81"/>
      <c r="BV109" s="81"/>
      <c r="BW109" s="81"/>
      <c r="BX109" s="81"/>
      <c r="BY109" s="84"/>
      <c r="BZ109" s="81"/>
      <c r="CA109" s="81"/>
      <c r="CB109" s="81"/>
      <c r="CC109" s="81"/>
      <c r="CD109" s="81"/>
      <c r="CE109" s="81"/>
      <c r="CF109" s="81"/>
      <c r="CG109" s="81"/>
      <c r="CH109" s="81"/>
      <c r="CI109" s="81"/>
      <c r="CJ109" s="81"/>
      <c r="DQ109" s="81"/>
      <c r="DT109" s="81"/>
    </row>
    <row r="110" spans="2:124" ht="15" customHeight="1" x14ac:dyDescent="0.25">
      <c r="B110" s="81"/>
      <c r="AT110" s="85"/>
      <c r="BF110" s="81"/>
      <c r="BG110" s="81"/>
      <c r="BH110" s="81"/>
      <c r="BI110" s="81"/>
      <c r="BJ110" s="81"/>
      <c r="BK110" s="81"/>
      <c r="BL110" s="81"/>
      <c r="BM110" s="81"/>
      <c r="BN110" s="81"/>
      <c r="BO110" s="81"/>
      <c r="BP110" s="81"/>
      <c r="BQ110" s="81"/>
      <c r="BR110" s="81"/>
      <c r="BS110" s="81"/>
      <c r="BT110" s="81"/>
      <c r="BU110" s="81"/>
      <c r="BV110" s="81"/>
      <c r="BW110" s="81"/>
      <c r="BX110" s="81"/>
      <c r="BY110" s="84"/>
      <c r="BZ110" s="81"/>
      <c r="CA110" s="81"/>
      <c r="CB110" s="81"/>
      <c r="CC110" s="81"/>
      <c r="CD110" s="81"/>
      <c r="CE110" s="81"/>
      <c r="CF110" s="81"/>
      <c r="CG110" s="81"/>
      <c r="CH110" s="81"/>
      <c r="CI110" s="81"/>
      <c r="CJ110" s="81"/>
      <c r="DQ110" s="81"/>
      <c r="DT110" s="81"/>
    </row>
    <row r="111" spans="2:124" ht="15" customHeight="1" x14ac:dyDescent="0.25">
      <c r="B111" s="81"/>
      <c r="AT111" s="85"/>
      <c r="BF111" s="81"/>
      <c r="BG111" s="81"/>
      <c r="BH111" s="81"/>
      <c r="BI111" s="81"/>
      <c r="BJ111" s="81"/>
      <c r="BK111" s="81"/>
      <c r="BL111" s="81"/>
      <c r="BM111" s="81"/>
      <c r="BN111" s="81"/>
      <c r="BO111" s="81"/>
      <c r="BP111" s="81"/>
      <c r="BQ111" s="81"/>
      <c r="BR111" s="81"/>
      <c r="BS111" s="81"/>
      <c r="BT111" s="81"/>
      <c r="BU111" s="81"/>
      <c r="BV111" s="81"/>
      <c r="BW111" s="81"/>
      <c r="BX111" s="81"/>
      <c r="BY111" s="84"/>
      <c r="BZ111" s="81"/>
      <c r="CA111" s="81"/>
      <c r="CB111" s="81"/>
      <c r="CC111" s="81"/>
      <c r="CD111" s="81"/>
      <c r="CE111" s="81"/>
      <c r="CF111" s="81"/>
      <c r="CG111" s="81"/>
      <c r="CH111" s="81"/>
      <c r="CI111" s="81"/>
      <c r="CJ111" s="81"/>
      <c r="DQ111" s="81"/>
      <c r="DT111" s="81"/>
    </row>
    <row r="112" spans="2:124" ht="15" customHeight="1" x14ac:dyDescent="0.25">
      <c r="B112" s="81"/>
      <c r="AT112" s="85"/>
      <c r="BF112" s="81"/>
      <c r="BG112" s="81"/>
      <c r="BH112" s="81"/>
      <c r="BI112" s="81"/>
      <c r="BJ112" s="81"/>
      <c r="BK112" s="81"/>
      <c r="BL112" s="81"/>
      <c r="BM112" s="81"/>
      <c r="BN112" s="81"/>
      <c r="BO112" s="81"/>
      <c r="BP112" s="81"/>
      <c r="BQ112" s="81"/>
      <c r="BR112" s="81"/>
      <c r="BS112" s="81"/>
      <c r="BT112" s="81"/>
      <c r="BU112" s="81"/>
      <c r="BV112" s="81"/>
      <c r="BW112" s="81"/>
      <c r="BX112" s="81"/>
      <c r="BY112" s="84"/>
      <c r="BZ112" s="81"/>
      <c r="CA112" s="81"/>
      <c r="CB112" s="81"/>
      <c r="CC112" s="81"/>
      <c r="CD112" s="81"/>
      <c r="CE112" s="81"/>
      <c r="CF112" s="81"/>
      <c r="CG112" s="81"/>
      <c r="CH112" s="81"/>
      <c r="CI112" s="81"/>
      <c r="CJ112" s="81"/>
      <c r="DQ112" s="81"/>
      <c r="DT112" s="81"/>
    </row>
    <row r="113" spans="2:124" ht="15" customHeight="1" x14ac:dyDescent="0.25">
      <c r="B113" s="81"/>
      <c r="AT113" s="85"/>
      <c r="BF113" s="81"/>
      <c r="BG113" s="81"/>
      <c r="BH113" s="81"/>
      <c r="BI113" s="81"/>
      <c r="BJ113" s="81"/>
      <c r="BK113" s="81"/>
      <c r="BL113" s="81"/>
      <c r="BM113" s="81"/>
      <c r="BN113" s="81"/>
      <c r="BO113" s="81"/>
      <c r="BP113" s="81"/>
      <c r="BQ113" s="81"/>
      <c r="BR113" s="81"/>
      <c r="BS113" s="81"/>
      <c r="BT113" s="81"/>
      <c r="BU113" s="81"/>
      <c r="BV113" s="81"/>
      <c r="BW113" s="81"/>
      <c r="BX113" s="81"/>
      <c r="BY113" s="84"/>
      <c r="BZ113" s="81"/>
      <c r="CA113" s="81"/>
      <c r="CB113" s="81"/>
      <c r="CC113" s="81"/>
      <c r="CD113" s="81"/>
      <c r="CE113" s="81"/>
      <c r="CF113" s="81"/>
      <c r="CG113" s="81"/>
      <c r="CH113" s="81"/>
      <c r="CI113" s="81"/>
      <c r="CJ113" s="81"/>
      <c r="DQ113" s="81"/>
      <c r="DT113" s="81"/>
    </row>
    <row r="114" spans="2:124" ht="15" customHeight="1" x14ac:dyDescent="0.25">
      <c r="B114" s="81"/>
      <c r="C114" s="81"/>
      <c r="AT114" s="85"/>
      <c r="BF114" s="81"/>
      <c r="BG114" s="81"/>
      <c r="BH114" s="81"/>
      <c r="BI114" s="81"/>
      <c r="BJ114" s="81"/>
      <c r="BK114" s="81"/>
      <c r="BL114" s="81"/>
      <c r="BM114" s="81"/>
      <c r="BN114" s="81"/>
      <c r="BO114" s="81"/>
      <c r="BP114" s="81"/>
      <c r="BQ114" s="81"/>
      <c r="BR114" s="81"/>
      <c r="BS114" s="81"/>
      <c r="BT114" s="81"/>
      <c r="BU114" s="81"/>
      <c r="BV114" s="81"/>
      <c r="BW114" s="81"/>
      <c r="BX114" s="81"/>
      <c r="BY114" s="84"/>
      <c r="BZ114" s="81"/>
      <c r="CA114" s="81"/>
      <c r="CB114" s="81"/>
      <c r="CC114" s="81"/>
      <c r="CD114" s="81"/>
      <c r="CE114" s="81"/>
      <c r="CF114" s="81"/>
      <c r="CG114" s="81"/>
      <c r="CH114" s="81"/>
      <c r="CI114" s="81"/>
      <c r="CJ114" s="81"/>
      <c r="DQ114" s="81"/>
      <c r="DT114" s="81"/>
    </row>
    <row r="115" spans="2:124" ht="15" customHeight="1" x14ac:dyDescent="0.25">
      <c r="B115" s="81"/>
      <c r="C115" s="81"/>
      <c r="AT115" s="85"/>
      <c r="BF115" s="81"/>
      <c r="BG115" s="81"/>
      <c r="BH115" s="81"/>
      <c r="BI115" s="81"/>
      <c r="BJ115" s="81"/>
      <c r="BK115" s="81"/>
      <c r="BL115" s="81"/>
      <c r="BM115" s="81"/>
      <c r="BN115" s="81"/>
      <c r="BO115" s="81"/>
      <c r="BP115" s="81"/>
      <c r="BQ115" s="81"/>
      <c r="BR115" s="81"/>
      <c r="BS115" s="81"/>
      <c r="BT115" s="81"/>
      <c r="BU115" s="81"/>
      <c r="BV115" s="81"/>
      <c r="BW115" s="81"/>
      <c r="BX115" s="81"/>
      <c r="BY115" s="84"/>
      <c r="BZ115" s="81"/>
      <c r="CA115" s="81"/>
      <c r="CB115" s="81"/>
      <c r="CC115" s="81"/>
      <c r="CD115" s="81"/>
      <c r="CE115" s="81"/>
      <c r="CF115" s="81"/>
      <c r="CG115" s="81"/>
      <c r="CH115" s="81"/>
      <c r="CI115" s="81"/>
      <c r="CJ115" s="81"/>
      <c r="DQ115" s="81"/>
      <c r="DT115" s="81"/>
    </row>
    <row r="116" spans="2:124" ht="15" customHeight="1" x14ac:dyDescent="0.25">
      <c r="B116" s="81"/>
      <c r="C116" s="81"/>
      <c r="AT116" s="85"/>
      <c r="BF116" s="81"/>
      <c r="BG116" s="81"/>
      <c r="BH116" s="81"/>
      <c r="BI116" s="81"/>
      <c r="BJ116" s="81"/>
      <c r="BK116" s="81"/>
      <c r="BL116" s="81"/>
      <c r="BM116" s="81"/>
      <c r="BN116" s="81"/>
      <c r="BO116" s="81"/>
      <c r="BP116" s="81"/>
      <c r="BQ116" s="81"/>
      <c r="BR116" s="81"/>
      <c r="BS116" s="81"/>
      <c r="BT116" s="81"/>
      <c r="BU116" s="81"/>
      <c r="BV116" s="81"/>
      <c r="BW116" s="81"/>
      <c r="BX116" s="81"/>
      <c r="BY116" s="84"/>
      <c r="BZ116" s="81"/>
      <c r="CA116" s="81"/>
      <c r="CB116" s="81"/>
      <c r="CC116" s="81"/>
      <c r="CD116" s="81"/>
      <c r="CE116" s="81"/>
      <c r="CF116" s="81"/>
      <c r="CG116" s="81"/>
      <c r="CH116" s="81"/>
      <c r="CI116" s="81"/>
      <c r="CJ116" s="81"/>
      <c r="DQ116" s="81"/>
      <c r="DT116" s="81"/>
    </row>
    <row r="117" spans="2:124" ht="15" customHeight="1" x14ac:dyDescent="0.25">
      <c r="B117" s="81"/>
      <c r="C117" s="81"/>
      <c r="AT117" s="85"/>
      <c r="BF117" s="81"/>
      <c r="BG117" s="81"/>
      <c r="BH117" s="81"/>
      <c r="BI117" s="81"/>
      <c r="BJ117" s="81"/>
      <c r="BK117" s="81"/>
      <c r="BL117" s="81"/>
      <c r="BM117" s="81"/>
      <c r="BN117" s="81"/>
      <c r="BO117" s="81"/>
      <c r="BP117" s="81"/>
      <c r="BQ117" s="81"/>
      <c r="BR117" s="81"/>
      <c r="BS117" s="81"/>
      <c r="BT117" s="81"/>
      <c r="BU117" s="81"/>
      <c r="BV117" s="81"/>
      <c r="BW117" s="81"/>
      <c r="BX117" s="81"/>
      <c r="BY117" s="84"/>
      <c r="BZ117" s="81"/>
      <c r="CA117" s="81"/>
      <c r="CB117" s="81"/>
      <c r="CC117" s="81"/>
      <c r="CD117" s="81"/>
      <c r="CE117" s="81"/>
      <c r="CF117" s="81"/>
      <c r="CG117" s="81"/>
      <c r="CH117" s="81"/>
      <c r="CI117" s="81"/>
      <c r="CJ117" s="81"/>
      <c r="DQ117" s="81"/>
      <c r="DT117" s="81"/>
    </row>
    <row r="118" spans="2:124" ht="15" customHeight="1" x14ac:dyDescent="0.25">
      <c r="B118" s="81"/>
      <c r="C118" s="81"/>
      <c r="AT118" s="85"/>
      <c r="BF118" s="81"/>
      <c r="BG118" s="81"/>
      <c r="BH118" s="81"/>
      <c r="BI118" s="81"/>
      <c r="BJ118" s="81"/>
      <c r="BK118" s="81"/>
      <c r="BL118" s="81"/>
      <c r="BM118" s="81"/>
      <c r="BN118" s="81"/>
      <c r="BO118" s="81"/>
      <c r="BP118" s="81"/>
      <c r="BQ118" s="81"/>
      <c r="BR118" s="81"/>
      <c r="BS118" s="81"/>
      <c r="BT118" s="81"/>
      <c r="BU118" s="81"/>
      <c r="BV118" s="81"/>
      <c r="BW118" s="81"/>
      <c r="BX118" s="81"/>
      <c r="BY118" s="84"/>
      <c r="BZ118" s="81"/>
      <c r="CA118" s="81"/>
      <c r="CB118" s="81"/>
      <c r="CC118" s="81"/>
      <c r="CD118" s="81"/>
      <c r="CE118" s="81"/>
      <c r="CF118" s="81"/>
      <c r="CG118" s="81"/>
      <c r="CH118" s="81"/>
      <c r="CI118" s="81"/>
      <c r="CJ118" s="81"/>
      <c r="DQ118" s="81"/>
      <c r="DT118" s="81"/>
    </row>
    <row r="119" spans="2:124" ht="15" customHeight="1" x14ac:dyDescent="0.25">
      <c r="B119" s="81"/>
      <c r="C119" s="81"/>
      <c r="AT119" s="85"/>
      <c r="BF119" s="81"/>
      <c r="BG119" s="81"/>
      <c r="BH119" s="81"/>
      <c r="BI119" s="81"/>
      <c r="BJ119" s="81"/>
      <c r="BK119" s="81"/>
      <c r="BL119" s="81"/>
      <c r="BM119" s="81"/>
      <c r="BN119" s="81"/>
      <c r="BO119" s="81"/>
      <c r="BP119" s="81"/>
      <c r="BQ119" s="81"/>
      <c r="BR119" s="81"/>
      <c r="BS119" s="81"/>
      <c r="BT119" s="81"/>
      <c r="BU119" s="81"/>
      <c r="BV119" s="81"/>
      <c r="BW119" s="81"/>
      <c r="BX119" s="81"/>
      <c r="BY119" s="84"/>
      <c r="BZ119" s="81"/>
      <c r="CA119" s="81"/>
      <c r="CB119" s="81"/>
      <c r="CC119" s="81"/>
      <c r="CD119" s="81"/>
      <c r="CE119" s="81"/>
      <c r="CF119" s="81"/>
      <c r="CG119" s="81"/>
      <c r="CH119" s="81"/>
      <c r="CI119" s="81"/>
      <c r="CJ119" s="81"/>
      <c r="DQ119" s="81"/>
      <c r="DT119" s="81"/>
    </row>
    <row r="120" spans="2:124" ht="15" customHeight="1" x14ac:dyDescent="0.25">
      <c r="B120" s="81"/>
      <c r="C120" s="81"/>
      <c r="AT120" s="85"/>
      <c r="BF120" s="81"/>
      <c r="BG120" s="81"/>
      <c r="BH120" s="81"/>
      <c r="BI120" s="81"/>
      <c r="BJ120" s="81"/>
      <c r="BK120" s="81"/>
      <c r="BL120" s="81"/>
      <c r="BM120" s="81"/>
      <c r="BN120" s="81"/>
      <c r="BO120" s="81"/>
      <c r="BP120" s="81"/>
      <c r="BQ120" s="81"/>
      <c r="BR120" s="81"/>
      <c r="BS120" s="81"/>
      <c r="BT120" s="81"/>
      <c r="BU120" s="81"/>
      <c r="BV120" s="81"/>
      <c r="BW120" s="81"/>
      <c r="BX120" s="81"/>
      <c r="BY120" s="84"/>
      <c r="BZ120" s="81"/>
      <c r="CA120" s="81"/>
      <c r="CB120" s="81"/>
      <c r="CC120" s="81"/>
      <c r="CD120" s="81"/>
      <c r="CE120" s="81"/>
      <c r="CF120" s="81"/>
      <c r="CG120" s="81"/>
      <c r="CH120" s="81"/>
      <c r="CI120" s="81"/>
      <c r="CJ120" s="81"/>
      <c r="DQ120" s="81"/>
      <c r="DT120" s="81"/>
    </row>
    <row r="121" spans="2:124" ht="15" customHeight="1" x14ac:dyDescent="0.25">
      <c r="B121" s="81"/>
      <c r="C121" s="81"/>
      <c r="AT121" s="85"/>
      <c r="BF121" s="81"/>
      <c r="BG121" s="81"/>
      <c r="BH121" s="81"/>
      <c r="BI121" s="81"/>
      <c r="BJ121" s="81"/>
      <c r="BK121" s="81"/>
      <c r="BL121" s="81"/>
      <c r="BM121" s="81"/>
      <c r="BN121" s="81"/>
      <c r="BO121" s="81"/>
      <c r="BP121" s="81"/>
      <c r="BQ121" s="81"/>
      <c r="BR121" s="81"/>
      <c r="BS121" s="81"/>
      <c r="BT121" s="81"/>
      <c r="BU121" s="81"/>
      <c r="BV121" s="81"/>
      <c r="BW121" s="81"/>
      <c r="BX121" s="81"/>
      <c r="BY121" s="84"/>
      <c r="BZ121" s="81"/>
      <c r="CA121" s="81"/>
      <c r="CB121" s="81"/>
      <c r="CC121" s="81"/>
      <c r="CD121" s="81"/>
      <c r="CE121" s="81"/>
      <c r="CF121" s="81"/>
      <c r="CG121" s="81"/>
      <c r="CH121" s="81"/>
      <c r="CI121" s="81"/>
      <c r="CJ121" s="81"/>
      <c r="DQ121" s="81"/>
      <c r="DT121" s="81"/>
    </row>
    <row r="122" spans="2:124" ht="15" customHeight="1" x14ac:dyDescent="0.25">
      <c r="B122" s="81"/>
      <c r="C122" s="81"/>
      <c r="AT122" s="85"/>
      <c r="BF122" s="81"/>
      <c r="BG122" s="81"/>
      <c r="BH122" s="81"/>
      <c r="BI122" s="81"/>
      <c r="BJ122" s="81"/>
      <c r="BK122" s="81"/>
      <c r="BL122" s="81"/>
      <c r="BM122" s="81"/>
      <c r="BN122" s="81"/>
      <c r="BO122" s="81"/>
      <c r="BP122" s="81"/>
      <c r="BQ122" s="81"/>
      <c r="BR122" s="81"/>
      <c r="BS122" s="81"/>
      <c r="BT122" s="81"/>
      <c r="BU122" s="81"/>
      <c r="BV122" s="81"/>
      <c r="BW122" s="81"/>
      <c r="BX122" s="81"/>
      <c r="BY122" s="84"/>
      <c r="BZ122" s="81"/>
      <c r="CA122" s="81"/>
      <c r="CB122" s="81"/>
      <c r="CC122" s="81"/>
      <c r="CD122" s="81"/>
      <c r="CE122" s="81"/>
      <c r="CF122" s="81"/>
      <c r="CG122" s="81"/>
      <c r="CH122" s="81"/>
      <c r="CI122" s="81"/>
      <c r="CJ122" s="81"/>
      <c r="DQ122" s="81"/>
      <c r="DT122" s="81"/>
    </row>
    <row r="123" spans="2:124" ht="15" customHeight="1" x14ac:dyDescent="0.25">
      <c r="B123" s="81"/>
      <c r="C123" s="81"/>
      <c r="AT123" s="85"/>
      <c r="BF123" s="81"/>
      <c r="BG123" s="81"/>
      <c r="BH123" s="81"/>
      <c r="BI123" s="81"/>
      <c r="BJ123" s="81"/>
      <c r="BK123" s="81"/>
      <c r="BL123" s="81"/>
      <c r="BM123" s="81"/>
      <c r="BN123" s="81"/>
      <c r="BO123" s="81"/>
      <c r="BP123" s="81"/>
      <c r="BQ123" s="81"/>
      <c r="BR123" s="81"/>
      <c r="BS123" s="81"/>
      <c r="BT123" s="81"/>
      <c r="BU123" s="81"/>
      <c r="BV123" s="81"/>
      <c r="BW123" s="81"/>
      <c r="BX123" s="81"/>
      <c r="BY123" s="84"/>
      <c r="BZ123" s="81"/>
      <c r="CA123" s="81"/>
      <c r="CB123" s="81"/>
      <c r="CC123" s="81"/>
      <c r="CD123" s="81"/>
      <c r="CE123" s="81"/>
      <c r="CF123" s="81"/>
      <c r="CG123" s="81"/>
      <c r="CH123" s="81"/>
      <c r="CI123" s="81"/>
      <c r="CJ123" s="81"/>
      <c r="DQ123" s="81"/>
      <c r="DT123" s="81"/>
    </row>
    <row r="124" spans="2:124" ht="15" customHeight="1" x14ac:dyDescent="0.25">
      <c r="B124" s="81"/>
      <c r="C124" s="81"/>
      <c r="AT124" s="85"/>
      <c r="BF124" s="81"/>
      <c r="BG124" s="81"/>
      <c r="BH124" s="81"/>
      <c r="BI124" s="81"/>
      <c r="BJ124" s="81"/>
      <c r="BK124" s="81"/>
      <c r="BL124" s="81"/>
      <c r="BM124" s="81"/>
      <c r="BN124" s="81"/>
      <c r="BO124" s="81"/>
      <c r="BP124" s="81"/>
      <c r="BQ124" s="81"/>
      <c r="BR124" s="81"/>
      <c r="BS124" s="81"/>
      <c r="BT124" s="81"/>
      <c r="BU124" s="81"/>
      <c r="BV124" s="81"/>
      <c r="BW124" s="81"/>
      <c r="BX124" s="81"/>
      <c r="BY124" s="84"/>
      <c r="BZ124" s="81"/>
      <c r="CA124" s="81"/>
      <c r="CB124" s="81"/>
      <c r="CC124" s="81"/>
      <c r="CD124" s="81"/>
      <c r="CE124" s="81"/>
      <c r="CF124" s="81"/>
      <c r="CG124" s="81"/>
      <c r="CH124" s="81"/>
      <c r="CI124" s="81"/>
      <c r="CJ124" s="81"/>
      <c r="DQ124" s="81"/>
      <c r="DT124" s="81"/>
    </row>
    <row r="125" spans="2:124" ht="15" customHeight="1" x14ac:dyDescent="0.25">
      <c r="B125" s="81"/>
      <c r="C125" s="81"/>
      <c r="AT125" s="85"/>
      <c r="BF125" s="81"/>
      <c r="BG125" s="81"/>
      <c r="BH125" s="81"/>
      <c r="BI125" s="81"/>
      <c r="BJ125" s="81"/>
      <c r="BK125" s="81"/>
      <c r="BL125" s="81"/>
      <c r="BM125" s="81"/>
      <c r="BN125" s="81"/>
      <c r="BO125" s="81"/>
      <c r="BP125" s="81"/>
      <c r="BQ125" s="81"/>
      <c r="BR125" s="81"/>
      <c r="BS125" s="81"/>
      <c r="BT125" s="81"/>
      <c r="BU125" s="81"/>
      <c r="BV125" s="81"/>
      <c r="BW125" s="81"/>
      <c r="BX125" s="81"/>
      <c r="BY125" s="84"/>
      <c r="BZ125" s="81"/>
      <c r="CA125" s="81"/>
      <c r="CB125" s="81"/>
      <c r="CC125" s="81"/>
      <c r="CD125" s="81"/>
      <c r="CE125" s="81"/>
      <c r="CF125" s="81"/>
      <c r="CG125" s="81"/>
      <c r="CH125" s="81"/>
      <c r="CI125" s="81"/>
      <c r="CJ125" s="81"/>
      <c r="DQ125" s="81"/>
      <c r="DT125" s="81"/>
    </row>
    <row r="126" spans="2:124" ht="15" customHeight="1" x14ac:dyDescent="0.25">
      <c r="B126" s="81"/>
      <c r="C126" s="81"/>
      <c r="AT126" s="85"/>
      <c r="BF126" s="81"/>
      <c r="BG126" s="81"/>
      <c r="BH126" s="81"/>
      <c r="BI126" s="81"/>
      <c r="BJ126" s="81"/>
      <c r="BK126" s="81"/>
      <c r="BL126" s="81"/>
      <c r="BM126" s="81"/>
      <c r="BN126" s="81"/>
      <c r="BO126" s="81"/>
      <c r="BP126" s="81"/>
      <c r="BQ126" s="81"/>
      <c r="BR126" s="81"/>
      <c r="BS126" s="81"/>
      <c r="BT126" s="81"/>
      <c r="BU126" s="81"/>
      <c r="BV126" s="81"/>
      <c r="BW126" s="81"/>
      <c r="BX126" s="81"/>
      <c r="BY126" s="84"/>
      <c r="BZ126" s="81"/>
      <c r="CA126" s="81"/>
      <c r="CB126" s="81"/>
      <c r="CC126" s="81"/>
      <c r="CD126" s="81"/>
      <c r="CE126" s="81"/>
      <c r="CF126" s="81"/>
      <c r="CG126" s="81"/>
      <c r="CH126" s="81"/>
      <c r="CI126" s="81"/>
      <c r="CJ126" s="81"/>
      <c r="DQ126" s="81"/>
      <c r="DT126" s="81"/>
    </row>
    <row r="127" spans="2:124" ht="15" customHeight="1" x14ac:dyDescent="0.25">
      <c r="B127" s="81"/>
      <c r="C127" s="81"/>
      <c r="AT127" s="85"/>
      <c r="BF127" s="81"/>
      <c r="BG127" s="81"/>
      <c r="BH127" s="81"/>
      <c r="BI127" s="81"/>
      <c r="BJ127" s="81"/>
      <c r="BK127" s="81"/>
      <c r="BL127" s="81"/>
      <c r="BM127" s="81"/>
      <c r="BN127" s="81"/>
      <c r="BO127" s="81"/>
      <c r="BP127" s="81"/>
      <c r="BQ127" s="81"/>
      <c r="BR127" s="81"/>
      <c r="BS127" s="81"/>
      <c r="BT127" s="81"/>
      <c r="BU127" s="81"/>
      <c r="BV127" s="81"/>
      <c r="BW127" s="81"/>
      <c r="BX127" s="81"/>
      <c r="BY127" s="84"/>
      <c r="BZ127" s="81"/>
      <c r="CA127" s="81"/>
      <c r="CB127" s="81"/>
      <c r="CC127" s="81"/>
      <c r="CD127" s="81"/>
      <c r="CE127" s="81"/>
      <c r="CF127" s="81"/>
      <c r="CG127" s="81"/>
      <c r="CH127" s="81"/>
      <c r="CI127" s="81"/>
      <c r="CJ127" s="81"/>
      <c r="DQ127" s="81"/>
      <c r="DT127" s="81"/>
    </row>
    <row r="128" spans="2:124" ht="15" customHeight="1" x14ac:dyDescent="0.25">
      <c r="B128" s="81"/>
      <c r="C128" s="81"/>
      <c r="AT128" s="85"/>
      <c r="BF128" s="81"/>
      <c r="BG128" s="81"/>
      <c r="BH128" s="81"/>
      <c r="BI128" s="81"/>
      <c r="BJ128" s="81"/>
      <c r="BK128" s="81"/>
      <c r="BL128" s="81"/>
      <c r="BM128" s="81"/>
      <c r="BN128" s="81"/>
      <c r="BO128" s="81"/>
      <c r="BP128" s="81"/>
      <c r="BQ128" s="81"/>
      <c r="BR128" s="81"/>
      <c r="BS128" s="81"/>
      <c r="BT128" s="81"/>
      <c r="BU128" s="81"/>
      <c r="BV128" s="81"/>
      <c r="BW128" s="81"/>
      <c r="BX128" s="81"/>
      <c r="BY128" s="84"/>
      <c r="BZ128" s="81"/>
      <c r="CA128" s="81"/>
      <c r="CB128" s="81"/>
      <c r="CC128" s="81"/>
      <c r="CD128" s="81"/>
      <c r="CE128" s="81"/>
      <c r="CF128" s="81"/>
      <c r="CG128" s="81"/>
      <c r="CH128" s="81"/>
      <c r="CI128" s="81"/>
      <c r="CJ128" s="81"/>
      <c r="DQ128" s="81"/>
      <c r="DT128" s="81"/>
    </row>
    <row r="129" spans="2:124" ht="15" customHeight="1" x14ac:dyDescent="0.25">
      <c r="B129" s="81"/>
      <c r="C129" s="81"/>
      <c r="AT129" s="85"/>
      <c r="BF129" s="81"/>
      <c r="BG129" s="81"/>
      <c r="BH129" s="81"/>
      <c r="BI129" s="81"/>
      <c r="BJ129" s="81"/>
      <c r="BK129" s="81"/>
      <c r="BL129" s="81"/>
      <c r="BM129" s="81"/>
      <c r="BN129" s="81"/>
      <c r="BO129" s="81"/>
      <c r="BP129" s="81"/>
      <c r="BQ129" s="81"/>
      <c r="BR129" s="81"/>
      <c r="BS129" s="81"/>
      <c r="BT129" s="81"/>
      <c r="BU129" s="81"/>
      <c r="BV129" s="81"/>
      <c r="BW129" s="81"/>
      <c r="BX129" s="81"/>
      <c r="BY129" s="84"/>
      <c r="BZ129" s="81"/>
      <c r="CA129" s="81"/>
      <c r="CB129" s="81"/>
      <c r="CC129" s="81"/>
      <c r="CD129" s="81"/>
      <c r="CE129" s="81"/>
      <c r="CF129" s="81"/>
      <c r="CG129" s="81"/>
      <c r="CH129" s="81"/>
      <c r="CI129" s="81"/>
      <c r="CJ129" s="81"/>
      <c r="DQ129" s="81"/>
      <c r="DT129" s="81"/>
    </row>
    <row r="130" spans="2:124" ht="15" customHeight="1" x14ac:dyDescent="0.25">
      <c r="B130" s="81"/>
      <c r="C130" s="81"/>
      <c r="AT130" s="85"/>
      <c r="BF130" s="81"/>
      <c r="BG130" s="81"/>
      <c r="BH130" s="81"/>
      <c r="BI130" s="81"/>
      <c r="BJ130" s="81"/>
      <c r="BK130" s="81"/>
      <c r="BL130" s="81"/>
      <c r="BM130" s="81"/>
      <c r="BN130" s="81"/>
      <c r="BO130" s="81"/>
      <c r="BP130" s="81"/>
      <c r="BQ130" s="81"/>
      <c r="BR130" s="81"/>
      <c r="BS130" s="81"/>
      <c r="BT130" s="81"/>
      <c r="BU130" s="81"/>
      <c r="BV130" s="81"/>
      <c r="BW130" s="81"/>
      <c r="BX130" s="81"/>
      <c r="BY130" s="84"/>
      <c r="BZ130" s="81"/>
      <c r="CA130" s="81"/>
      <c r="CB130" s="81"/>
      <c r="CC130" s="81"/>
      <c r="CD130" s="81"/>
      <c r="CE130" s="81"/>
      <c r="CF130" s="81"/>
      <c r="CG130" s="81"/>
      <c r="CH130" s="81"/>
      <c r="CI130" s="81"/>
      <c r="CJ130" s="81"/>
      <c r="DQ130" s="81"/>
      <c r="DT130" s="81"/>
    </row>
    <row r="131" spans="2:124" ht="15" customHeight="1" x14ac:dyDescent="0.25">
      <c r="B131" s="81"/>
      <c r="C131" s="81"/>
      <c r="AT131" s="85"/>
      <c r="BF131" s="81"/>
      <c r="BG131" s="81"/>
      <c r="BH131" s="81"/>
      <c r="BI131" s="81"/>
      <c r="BJ131" s="81"/>
      <c r="BK131" s="81"/>
      <c r="BL131" s="81"/>
      <c r="BM131" s="81"/>
      <c r="BN131" s="81"/>
      <c r="BO131" s="81"/>
      <c r="BP131" s="81"/>
      <c r="BQ131" s="81"/>
      <c r="BR131" s="81"/>
      <c r="BS131" s="81"/>
      <c r="BT131" s="81"/>
      <c r="BU131" s="81"/>
      <c r="BV131" s="81"/>
      <c r="BW131" s="81"/>
      <c r="BX131" s="81"/>
      <c r="BY131" s="84"/>
      <c r="BZ131" s="81"/>
      <c r="CA131" s="81"/>
      <c r="CB131" s="81"/>
      <c r="CC131" s="81"/>
      <c r="CD131" s="81"/>
      <c r="CE131" s="81"/>
      <c r="CF131" s="81"/>
      <c r="CG131" s="81"/>
      <c r="CH131" s="81"/>
      <c r="CI131" s="81"/>
      <c r="CJ131" s="81"/>
      <c r="DQ131" s="81"/>
      <c r="DT131" s="81"/>
    </row>
    <row r="132" spans="2:124" ht="15" customHeight="1" x14ac:dyDescent="0.25">
      <c r="B132" s="81"/>
      <c r="C132" s="81"/>
      <c r="AT132" s="85"/>
      <c r="BF132" s="81"/>
      <c r="BG132" s="81"/>
      <c r="BH132" s="81"/>
      <c r="BI132" s="81"/>
      <c r="BJ132" s="81"/>
      <c r="BK132" s="81"/>
      <c r="BL132" s="81"/>
      <c r="BM132" s="81"/>
      <c r="BN132" s="81"/>
      <c r="BO132" s="81"/>
      <c r="BP132" s="81"/>
      <c r="BQ132" s="81"/>
      <c r="BR132" s="81"/>
      <c r="BS132" s="81"/>
      <c r="BT132" s="81"/>
      <c r="BU132" s="81"/>
      <c r="BV132" s="81"/>
      <c r="BW132" s="81"/>
      <c r="BX132" s="81"/>
      <c r="BY132" s="84"/>
      <c r="BZ132" s="81"/>
      <c r="CA132" s="81"/>
      <c r="CB132" s="81"/>
      <c r="CC132" s="81"/>
      <c r="CD132" s="81"/>
      <c r="CE132" s="81"/>
      <c r="CF132" s="81"/>
      <c r="CG132" s="81"/>
      <c r="CH132" s="81"/>
      <c r="CI132" s="81"/>
      <c r="CJ132" s="81"/>
      <c r="DQ132" s="81"/>
      <c r="DT132" s="81"/>
    </row>
    <row r="133" spans="2:124" ht="15" customHeight="1" x14ac:dyDescent="0.25">
      <c r="B133" s="81"/>
      <c r="C133" s="81"/>
      <c r="AT133" s="85"/>
      <c r="BF133" s="81"/>
      <c r="BG133" s="81"/>
      <c r="BH133" s="81"/>
      <c r="BI133" s="81"/>
      <c r="BJ133" s="81"/>
      <c r="BK133" s="81"/>
      <c r="BL133" s="81"/>
      <c r="BM133" s="81"/>
      <c r="BN133" s="81"/>
      <c r="BO133" s="81"/>
      <c r="BP133" s="81"/>
      <c r="BQ133" s="81"/>
      <c r="BR133" s="81"/>
      <c r="BS133" s="81"/>
      <c r="BT133" s="81"/>
      <c r="BU133" s="81"/>
      <c r="BV133" s="81"/>
      <c r="BW133" s="81"/>
      <c r="BX133" s="81"/>
      <c r="BY133" s="84"/>
      <c r="BZ133" s="81"/>
      <c r="CA133" s="81"/>
      <c r="CB133" s="81"/>
      <c r="CC133" s="81"/>
      <c r="CD133" s="81"/>
      <c r="CE133" s="81"/>
      <c r="CF133" s="81"/>
      <c r="CG133" s="81"/>
      <c r="CH133" s="81"/>
      <c r="CI133" s="81"/>
      <c r="CJ133" s="81"/>
      <c r="DQ133" s="81"/>
      <c r="DT133" s="81"/>
    </row>
    <row r="134" spans="2:124" ht="15" customHeight="1" x14ac:dyDescent="0.25">
      <c r="B134" s="81"/>
      <c r="C134" s="81"/>
      <c r="AT134" s="85"/>
      <c r="BF134" s="81"/>
      <c r="BG134" s="81"/>
      <c r="BH134" s="81"/>
      <c r="BI134" s="81"/>
      <c r="BJ134" s="81"/>
      <c r="BK134" s="81"/>
      <c r="BL134" s="81"/>
      <c r="BM134" s="81"/>
      <c r="BN134" s="81"/>
      <c r="BO134" s="81"/>
      <c r="BP134" s="81"/>
      <c r="BQ134" s="81"/>
      <c r="BR134" s="81"/>
      <c r="BS134" s="81"/>
      <c r="BT134" s="81"/>
      <c r="BU134" s="81"/>
      <c r="BV134" s="81"/>
      <c r="BW134" s="81"/>
      <c r="BX134" s="81"/>
      <c r="BY134" s="84"/>
      <c r="BZ134" s="81"/>
      <c r="CA134" s="81"/>
      <c r="CB134" s="81"/>
      <c r="CC134" s="81"/>
      <c r="CD134" s="81"/>
      <c r="CE134" s="81"/>
      <c r="CF134" s="81"/>
      <c r="CG134" s="81"/>
      <c r="CH134" s="81"/>
      <c r="CI134" s="81"/>
      <c r="CJ134" s="81"/>
      <c r="DQ134" s="81"/>
      <c r="DT134" s="81"/>
    </row>
    <row r="135" spans="2:124" ht="15" customHeight="1" x14ac:dyDescent="0.25">
      <c r="B135" s="81"/>
      <c r="C135" s="81"/>
      <c r="AT135" s="85"/>
      <c r="BF135" s="81"/>
      <c r="BG135" s="81"/>
      <c r="BH135" s="81"/>
      <c r="BI135" s="81"/>
      <c r="BJ135" s="81"/>
      <c r="BK135" s="81"/>
      <c r="BL135" s="81"/>
      <c r="BM135" s="81"/>
      <c r="BN135" s="81"/>
      <c r="BO135" s="81"/>
      <c r="BP135" s="81"/>
      <c r="BQ135" s="81"/>
      <c r="BR135" s="81"/>
      <c r="BS135" s="81"/>
      <c r="BT135" s="81"/>
      <c r="BU135" s="81"/>
      <c r="BV135" s="81"/>
      <c r="BW135" s="81"/>
      <c r="BX135" s="81"/>
      <c r="BY135" s="84"/>
      <c r="BZ135" s="81"/>
      <c r="CA135" s="81"/>
      <c r="CB135" s="81"/>
      <c r="CC135" s="81"/>
      <c r="CD135" s="81"/>
      <c r="CE135" s="81"/>
      <c r="CF135" s="81"/>
      <c r="CG135" s="81"/>
      <c r="CH135" s="81"/>
      <c r="CI135" s="81"/>
      <c r="CJ135" s="81"/>
      <c r="DQ135" s="81"/>
      <c r="DT135" s="81"/>
    </row>
    <row r="136" spans="2:124" ht="15" customHeight="1" x14ac:dyDescent="0.25">
      <c r="B136" s="81"/>
      <c r="C136" s="81"/>
      <c r="AT136" s="85"/>
      <c r="BF136" s="81"/>
      <c r="BG136" s="81"/>
      <c r="BH136" s="81"/>
      <c r="BI136" s="81"/>
      <c r="BJ136" s="81"/>
      <c r="BK136" s="81"/>
      <c r="BL136" s="81"/>
      <c r="BM136" s="81"/>
      <c r="BN136" s="81"/>
      <c r="BO136" s="81"/>
      <c r="BP136" s="81"/>
      <c r="BQ136" s="81"/>
      <c r="BR136" s="81"/>
      <c r="BS136" s="81"/>
      <c r="BT136" s="81"/>
      <c r="BU136" s="81"/>
      <c r="BV136" s="81"/>
      <c r="BW136" s="81"/>
      <c r="BX136" s="81"/>
      <c r="BY136" s="84"/>
      <c r="BZ136" s="81"/>
      <c r="CA136" s="81"/>
      <c r="CB136" s="81"/>
      <c r="CC136" s="81"/>
      <c r="CD136" s="81"/>
      <c r="CE136" s="81"/>
      <c r="CF136" s="81"/>
      <c r="CG136" s="81"/>
      <c r="CH136" s="81"/>
      <c r="CI136" s="81"/>
      <c r="CJ136" s="81"/>
      <c r="DQ136" s="81"/>
      <c r="DT136" s="81"/>
    </row>
    <row r="137" spans="2:124" ht="15" customHeight="1" x14ac:dyDescent="0.25">
      <c r="B137" s="81"/>
      <c r="C137" s="81"/>
      <c r="AT137" s="85"/>
      <c r="BF137" s="81"/>
      <c r="BG137" s="81"/>
      <c r="BH137" s="81"/>
      <c r="BI137" s="81"/>
      <c r="BJ137" s="81"/>
      <c r="BK137" s="81"/>
      <c r="BL137" s="81"/>
      <c r="BM137" s="81"/>
      <c r="BN137" s="81"/>
      <c r="BO137" s="81"/>
      <c r="BP137" s="81"/>
      <c r="BQ137" s="81"/>
      <c r="BR137" s="81"/>
      <c r="BS137" s="81"/>
      <c r="BT137" s="81"/>
      <c r="BU137" s="81"/>
      <c r="BV137" s="81"/>
      <c r="BW137" s="81"/>
      <c r="BX137" s="81"/>
      <c r="BY137" s="84"/>
      <c r="BZ137" s="81"/>
      <c r="CA137" s="81"/>
      <c r="CB137" s="81"/>
      <c r="CC137" s="81"/>
      <c r="CD137" s="81"/>
      <c r="CE137" s="81"/>
      <c r="CF137" s="81"/>
      <c r="CG137" s="81"/>
      <c r="CH137" s="81"/>
      <c r="CI137" s="81"/>
      <c r="CJ137" s="81"/>
      <c r="DQ137" s="81"/>
      <c r="DT137" s="81"/>
    </row>
    <row r="138" spans="2:124" ht="15" customHeight="1" x14ac:dyDescent="0.25">
      <c r="B138" s="81"/>
      <c r="C138" s="81"/>
      <c r="AT138" s="85"/>
      <c r="BF138" s="81"/>
      <c r="BG138" s="81"/>
      <c r="BH138" s="81"/>
      <c r="BI138" s="81"/>
      <c r="BJ138" s="81"/>
      <c r="BK138" s="81"/>
      <c r="BL138" s="81"/>
      <c r="BM138" s="81"/>
      <c r="BN138" s="81"/>
      <c r="BO138" s="81"/>
      <c r="BP138" s="81"/>
      <c r="BQ138" s="81"/>
      <c r="BR138" s="81"/>
      <c r="BS138" s="81"/>
      <c r="BT138" s="81"/>
      <c r="BU138" s="81"/>
      <c r="BV138" s="81"/>
      <c r="BW138" s="81"/>
      <c r="BX138" s="81"/>
      <c r="BY138" s="84"/>
      <c r="BZ138" s="81"/>
      <c r="CA138" s="81"/>
      <c r="CB138" s="81"/>
      <c r="CC138" s="81"/>
      <c r="CD138" s="81"/>
      <c r="CE138" s="81"/>
      <c r="CF138" s="81"/>
      <c r="CG138" s="81"/>
      <c r="CH138" s="81"/>
      <c r="CI138" s="81"/>
      <c r="CJ138" s="81"/>
      <c r="DQ138" s="81"/>
      <c r="DT138" s="81"/>
    </row>
    <row r="139" spans="2:124" ht="15" customHeight="1" x14ac:dyDescent="0.25">
      <c r="B139" s="81"/>
      <c r="C139" s="81"/>
      <c r="AT139" s="85"/>
      <c r="BF139" s="81"/>
      <c r="BG139" s="81"/>
      <c r="BH139" s="81"/>
      <c r="BI139" s="81"/>
      <c r="BJ139" s="81"/>
      <c r="BK139" s="81"/>
      <c r="BL139" s="81"/>
      <c r="BM139" s="81"/>
      <c r="BN139" s="81"/>
      <c r="BO139" s="81"/>
      <c r="BP139" s="81"/>
      <c r="BQ139" s="81"/>
      <c r="BR139" s="81"/>
      <c r="BS139" s="81"/>
      <c r="BT139" s="81"/>
      <c r="BU139" s="81"/>
      <c r="BV139" s="81"/>
      <c r="BW139" s="81"/>
      <c r="BX139" s="81"/>
      <c r="BY139" s="84"/>
      <c r="BZ139" s="81"/>
      <c r="CA139" s="81"/>
      <c r="CB139" s="81"/>
      <c r="CC139" s="81"/>
      <c r="CD139" s="81"/>
      <c r="CE139" s="81"/>
      <c r="CF139" s="81"/>
      <c r="CG139" s="81"/>
      <c r="CH139" s="81"/>
      <c r="CI139" s="81"/>
      <c r="CJ139" s="81"/>
      <c r="DQ139" s="81"/>
      <c r="DT139" s="81"/>
    </row>
    <row r="140" spans="2:124" ht="15" customHeight="1" x14ac:dyDescent="0.25">
      <c r="B140" s="81"/>
      <c r="C140" s="81"/>
      <c r="K140" s="85"/>
      <c r="L140" s="85"/>
      <c r="M140" s="85"/>
      <c r="AT140" s="85"/>
      <c r="BF140" s="81"/>
      <c r="BG140" s="81"/>
      <c r="BH140" s="81"/>
      <c r="BI140" s="81"/>
      <c r="BJ140" s="81"/>
      <c r="BK140" s="81"/>
      <c r="BL140" s="81"/>
      <c r="BM140" s="81"/>
      <c r="BN140" s="81"/>
      <c r="BO140" s="81"/>
      <c r="BP140" s="81"/>
      <c r="BQ140" s="81"/>
      <c r="BR140" s="81"/>
      <c r="BS140" s="81"/>
      <c r="BT140" s="81"/>
      <c r="BU140" s="81"/>
      <c r="BV140" s="81"/>
      <c r="BW140" s="81"/>
      <c r="BX140" s="81"/>
      <c r="BY140" s="84"/>
      <c r="BZ140" s="81"/>
      <c r="CA140" s="81"/>
      <c r="CB140" s="81"/>
      <c r="CC140" s="81"/>
      <c r="CD140" s="81"/>
      <c r="CE140" s="81"/>
      <c r="CF140" s="81"/>
      <c r="CG140" s="81"/>
      <c r="CH140" s="81"/>
      <c r="CI140" s="81"/>
      <c r="CJ140" s="81"/>
      <c r="DQ140" s="81"/>
      <c r="DT140" s="81"/>
    </row>
    <row r="141" spans="2:124" ht="15" customHeight="1" x14ac:dyDescent="0.25">
      <c r="B141" s="81"/>
      <c r="C141" s="81"/>
      <c r="K141" s="85"/>
      <c r="L141" s="85"/>
      <c r="M141" s="85"/>
      <c r="AT141" s="85"/>
      <c r="AY141" s="85"/>
      <c r="AZ141" s="85"/>
      <c r="BA141" s="85"/>
      <c r="BB141" s="85"/>
      <c r="BC141" s="85"/>
      <c r="BD141" s="85"/>
      <c r="BF141" s="81"/>
      <c r="BG141" s="81"/>
      <c r="BH141" s="81"/>
      <c r="BI141" s="81"/>
      <c r="BJ141" s="81"/>
      <c r="BK141" s="81"/>
      <c r="BL141" s="81"/>
      <c r="BM141" s="81"/>
      <c r="BN141" s="81"/>
      <c r="BO141" s="81"/>
      <c r="BP141" s="81"/>
      <c r="BQ141" s="81"/>
      <c r="BR141" s="81"/>
      <c r="BS141" s="81"/>
      <c r="BT141" s="81"/>
      <c r="BU141" s="81"/>
      <c r="BV141" s="81"/>
      <c r="BW141" s="81"/>
      <c r="BX141" s="81"/>
      <c r="BY141" s="84"/>
      <c r="BZ141" s="81"/>
      <c r="CA141" s="81"/>
      <c r="CB141" s="81"/>
      <c r="CC141" s="81"/>
      <c r="CD141" s="81"/>
      <c r="CE141" s="81"/>
      <c r="CF141" s="81"/>
      <c r="CG141" s="81"/>
      <c r="CH141" s="81"/>
      <c r="CI141" s="81"/>
      <c r="CJ141" s="81"/>
      <c r="DQ141" s="81"/>
      <c r="DT141" s="81"/>
    </row>
    <row r="142" spans="2:124" ht="15" customHeight="1" x14ac:dyDescent="0.25">
      <c r="B142" s="81"/>
      <c r="C142" s="81"/>
      <c r="K142" s="85"/>
      <c r="L142" s="85"/>
      <c r="M142" s="85"/>
      <c r="AT142" s="85"/>
      <c r="AY142" s="85"/>
      <c r="AZ142" s="85"/>
      <c r="BA142" s="85"/>
      <c r="BB142" s="85"/>
      <c r="BC142" s="85"/>
      <c r="BD142" s="85"/>
      <c r="BF142" s="81"/>
      <c r="BG142" s="81"/>
      <c r="BH142" s="81"/>
      <c r="BI142" s="81"/>
      <c r="BJ142" s="81"/>
      <c r="BK142" s="81"/>
      <c r="BL142" s="81"/>
      <c r="BM142" s="81"/>
      <c r="BN142" s="81"/>
      <c r="BO142" s="81"/>
      <c r="BP142" s="81"/>
      <c r="BQ142" s="81"/>
      <c r="BR142" s="81"/>
      <c r="BS142" s="81"/>
      <c r="BT142" s="81"/>
      <c r="BU142" s="81"/>
      <c r="BV142" s="81"/>
      <c r="BW142" s="81"/>
      <c r="BX142" s="81"/>
      <c r="BY142" s="84"/>
      <c r="BZ142" s="81"/>
      <c r="CA142" s="81"/>
      <c r="CB142" s="81"/>
      <c r="CC142" s="81"/>
      <c r="CD142" s="81"/>
      <c r="CE142" s="81"/>
      <c r="CF142" s="81"/>
      <c r="CG142" s="81"/>
      <c r="CH142" s="81"/>
      <c r="CI142" s="81"/>
      <c r="CJ142" s="81"/>
      <c r="DQ142" s="81"/>
      <c r="DT142" s="81"/>
    </row>
    <row r="143" spans="2:124" ht="15" customHeight="1" x14ac:dyDescent="0.25">
      <c r="B143" s="81"/>
      <c r="C143" s="81"/>
      <c r="K143" s="85"/>
      <c r="L143" s="85"/>
      <c r="M143" s="85"/>
      <c r="AT143" s="85"/>
      <c r="AY143" s="85"/>
      <c r="AZ143" s="85"/>
      <c r="BA143" s="85"/>
      <c r="BB143" s="85"/>
      <c r="BC143" s="85"/>
      <c r="BD143" s="85"/>
      <c r="BF143" s="81"/>
      <c r="BG143" s="81"/>
      <c r="BH143" s="81"/>
      <c r="BI143" s="81"/>
      <c r="BJ143" s="81"/>
      <c r="BK143" s="81"/>
      <c r="BL143" s="81"/>
      <c r="BM143" s="81"/>
      <c r="BN143" s="81"/>
      <c r="BO143" s="81"/>
      <c r="BP143" s="81"/>
      <c r="BQ143" s="81"/>
      <c r="BR143" s="81"/>
      <c r="BS143" s="81"/>
      <c r="BT143" s="81"/>
      <c r="BU143" s="81"/>
      <c r="BV143" s="81"/>
      <c r="BW143" s="81"/>
      <c r="BX143" s="81"/>
      <c r="BY143" s="84"/>
      <c r="BZ143" s="81"/>
      <c r="CA143" s="81"/>
      <c r="CB143" s="81"/>
      <c r="CC143" s="81"/>
      <c r="CD143" s="81"/>
      <c r="CE143" s="81"/>
      <c r="CF143" s="81"/>
      <c r="CG143" s="81"/>
      <c r="CH143" s="81"/>
      <c r="CI143" s="81"/>
      <c r="CJ143" s="81"/>
      <c r="DQ143" s="81"/>
      <c r="DT143" s="81"/>
    </row>
    <row r="144" spans="2:124" ht="15" customHeight="1" x14ac:dyDescent="0.25">
      <c r="B144" s="81"/>
      <c r="C144" s="81"/>
      <c r="K144" s="85"/>
      <c r="L144" s="85"/>
      <c r="M144" s="85"/>
      <c r="AT144" s="85"/>
      <c r="AY144" s="85"/>
      <c r="AZ144" s="85"/>
      <c r="BA144" s="85"/>
      <c r="BB144" s="85"/>
      <c r="BC144" s="85"/>
      <c r="BD144" s="85"/>
      <c r="BF144" s="81"/>
      <c r="BG144" s="81"/>
      <c r="BH144" s="81"/>
      <c r="BI144" s="81"/>
      <c r="BJ144" s="81"/>
      <c r="BK144" s="81"/>
      <c r="BL144" s="81"/>
      <c r="BM144" s="81"/>
      <c r="BN144" s="81"/>
      <c r="BO144" s="81"/>
      <c r="BP144" s="81"/>
      <c r="BQ144" s="81"/>
      <c r="BR144" s="81"/>
      <c r="BS144" s="81"/>
      <c r="BT144" s="81"/>
      <c r="BU144" s="81"/>
      <c r="BV144" s="81"/>
      <c r="BW144" s="81"/>
      <c r="BX144" s="81"/>
      <c r="BY144" s="84"/>
      <c r="BZ144" s="81"/>
      <c r="CA144" s="81"/>
      <c r="CB144" s="81"/>
      <c r="CC144" s="81"/>
      <c r="CD144" s="81"/>
      <c r="CE144" s="81"/>
      <c r="CF144" s="81"/>
      <c r="CG144" s="81"/>
      <c r="CH144" s="81"/>
      <c r="CI144" s="81"/>
      <c r="CJ144" s="81"/>
      <c r="DQ144" s="81"/>
      <c r="DT144" s="81"/>
    </row>
    <row r="145" spans="2:124" ht="15" customHeight="1" x14ac:dyDescent="0.25">
      <c r="B145" s="81"/>
      <c r="C145" s="81"/>
      <c r="K145" s="85"/>
      <c r="L145" s="85"/>
      <c r="M145" s="85"/>
      <c r="AT145" s="85"/>
      <c r="AY145" s="85"/>
      <c r="AZ145" s="85"/>
      <c r="BA145" s="85"/>
      <c r="BB145" s="85"/>
      <c r="BC145" s="85"/>
      <c r="BD145" s="85"/>
      <c r="BF145" s="81"/>
      <c r="BG145" s="81"/>
      <c r="BH145" s="81"/>
      <c r="BI145" s="81"/>
      <c r="BJ145" s="81"/>
      <c r="BK145" s="81"/>
      <c r="BL145" s="81"/>
      <c r="BM145" s="81"/>
      <c r="BN145" s="81"/>
      <c r="BO145" s="81"/>
      <c r="BP145" s="81"/>
      <c r="BQ145" s="81"/>
      <c r="BR145" s="81"/>
      <c r="BS145" s="81"/>
      <c r="BT145" s="81"/>
      <c r="BU145" s="81"/>
      <c r="BV145" s="81"/>
      <c r="BW145" s="81"/>
      <c r="BX145" s="81"/>
      <c r="BY145" s="84"/>
      <c r="BZ145" s="81"/>
      <c r="CA145" s="81"/>
      <c r="CB145" s="81"/>
      <c r="CC145" s="81"/>
      <c r="CD145" s="81"/>
      <c r="CE145" s="81"/>
      <c r="CF145" s="81"/>
      <c r="CG145" s="81"/>
      <c r="CH145" s="81"/>
      <c r="CI145" s="81"/>
      <c r="CJ145" s="81"/>
      <c r="DQ145" s="81"/>
      <c r="DT145" s="81"/>
    </row>
    <row r="146" spans="2:124" ht="15" customHeight="1" x14ac:dyDescent="0.25">
      <c r="B146" s="81"/>
      <c r="C146" s="81"/>
      <c r="K146" s="85"/>
      <c r="L146" s="85"/>
      <c r="M146" s="85"/>
      <c r="AT146" s="85"/>
      <c r="AY146" s="85"/>
      <c r="AZ146" s="85"/>
      <c r="BA146" s="85"/>
      <c r="BB146" s="85"/>
      <c r="BC146" s="85"/>
      <c r="BD146" s="85"/>
      <c r="BF146" s="81"/>
      <c r="BG146" s="81"/>
      <c r="BH146" s="81"/>
      <c r="BI146" s="81"/>
      <c r="BJ146" s="81"/>
      <c r="BK146" s="81"/>
      <c r="BL146" s="81"/>
      <c r="BM146" s="81"/>
      <c r="BN146" s="81"/>
      <c r="BO146" s="81"/>
      <c r="BP146" s="81"/>
      <c r="BQ146" s="81"/>
      <c r="BR146" s="81"/>
      <c r="BS146" s="81"/>
      <c r="BT146" s="81"/>
      <c r="BU146" s="81"/>
      <c r="BV146" s="81"/>
      <c r="BW146" s="81"/>
      <c r="BX146" s="81"/>
      <c r="BY146" s="84"/>
      <c r="BZ146" s="81"/>
      <c r="CA146" s="81"/>
      <c r="CB146" s="81"/>
      <c r="CC146" s="81"/>
      <c r="CD146" s="81"/>
      <c r="CE146" s="81"/>
      <c r="CF146" s="81"/>
      <c r="CG146" s="81"/>
      <c r="CH146" s="81"/>
      <c r="CI146" s="81"/>
      <c r="CJ146" s="81"/>
      <c r="DQ146" s="81"/>
      <c r="DT146" s="81"/>
    </row>
    <row r="147" spans="2:124" ht="15" customHeight="1" x14ac:dyDescent="0.25">
      <c r="B147" s="81"/>
      <c r="C147" s="81"/>
      <c r="K147" s="85"/>
      <c r="L147" s="85"/>
      <c r="M147" s="85"/>
      <c r="AT147" s="85"/>
      <c r="AY147" s="85"/>
      <c r="AZ147" s="85"/>
      <c r="BA147" s="85"/>
      <c r="BB147" s="85"/>
      <c r="BC147" s="85"/>
      <c r="BD147" s="85"/>
      <c r="BF147" s="81"/>
      <c r="BG147" s="81"/>
      <c r="BH147" s="81"/>
      <c r="BI147" s="81"/>
      <c r="BJ147" s="81"/>
      <c r="BK147" s="81"/>
      <c r="BL147" s="81"/>
      <c r="BM147" s="81"/>
      <c r="BN147" s="81"/>
      <c r="BO147" s="81"/>
      <c r="BP147" s="81"/>
      <c r="BQ147" s="81"/>
      <c r="BR147" s="81"/>
      <c r="BS147" s="81"/>
      <c r="BT147" s="81"/>
      <c r="BU147" s="81"/>
      <c r="BV147" s="81"/>
      <c r="BW147" s="81"/>
      <c r="BX147" s="81"/>
      <c r="BY147" s="84"/>
      <c r="BZ147" s="81"/>
      <c r="CA147" s="81"/>
      <c r="CB147" s="81"/>
      <c r="CC147" s="81"/>
      <c r="CD147" s="81"/>
      <c r="CE147" s="81"/>
      <c r="CF147" s="81"/>
      <c r="CG147" s="81"/>
      <c r="CH147" s="81"/>
      <c r="CI147" s="81"/>
      <c r="CJ147" s="81"/>
      <c r="DQ147" s="81"/>
      <c r="DT147" s="81"/>
    </row>
    <row r="148" spans="2:124" ht="15" customHeight="1" x14ac:dyDescent="0.25">
      <c r="B148" s="81"/>
      <c r="C148" s="81"/>
      <c r="K148" s="85"/>
      <c r="L148" s="85"/>
      <c r="M148" s="85"/>
      <c r="AH148" s="85"/>
      <c r="AR148" s="85"/>
      <c r="AT148" s="85"/>
      <c r="AY148" s="85"/>
      <c r="AZ148" s="85"/>
      <c r="BA148" s="85"/>
      <c r="BB148" s="85"/>
      <c r="BC148" s="85"/>
      <c r="BD148" s="85"/>
      <c r="BF148" s="81"/>
      <c r="BG148" s="81"/>
      <c r="BH148" s="81"/>
      <c r="BI148" s="81"/>
      <c r="BJ148" s="81"/>
      <c r="BK148" s="81"/>
      <c r="BL148" s="81"/>
      <c r="BM148" s="81"/>
      <c r="BN148" s="81"/>
      <c r="BO148" s="81"/>
      <c r="BP148" s="81"/>
      <c r="BQ148" s="81"/>
      <c r="BR148" s="81"/>
      <c r="BS148" s="81"/>
      <c r="BT148" s="81"/>
      <c r="BU148" s="81"/>
      <c r="BV148" s="81"/>
      <c r="BW148" s="81"/>
      <c r="BX148" s="81"/>
      <c r="BY148" s="84"/>
      <c r="BZ148" s="81"/>
      <c r="CA148" s="81"/>
      <c r="CB148" s="81"/>
      <c r="CC148" s="81"/>
      <c r="CD148" s="81"/>
      <c r="CE148" s="81"/>
      <c r="CF148" s="81"/>
      <c r="CG148" s="81"/>
      <c r="CH148" s="81"/>
      <c r="CI148" s="81"/>
      <c r="CJ148" s="81"/>
      <c r="DQ148" s="81"/>
      <c r="DT148" s="81"/>
    </row>
    <row r="149" spans="2:124" ht="15" customHeight="1" x14ac:dyDescent="0.25">
      <c r="B149" s="81"/>
      <c r="C149" s="81"/>
      <c r="K149" s="85"/>
      <c r="L149" s="85"/>
      <c r="M149" s="85"/>
      <c r="AH149" s="85"/>
      <c r="AR149" s="85"/>
      <c r="AT149" s="85"/>
      <c r="AY149" s="85"/>
      <c r="AZ149" s="85"/>
      <c r="BA149" s="85"/>
      <c r="BB149" s="85"/>
      <c r="BC149" s="85"/>
      <c r="BD149" s="85"/>
      <c r="BF149" s="81"/>
      <c r="BG149" s="81"/>
      <c r="BH149" s="81"/>
      <c r="BI149" s="81"/>
      <c r="BJ149" s="81"/>
      <c r="BK149" s="81"/>
      <c r="BL149" s="81"/>
      <c r="BM149" s="81"/>
      <c r="BN149" s="81"/>
      <c r="BO149" s="81"/>
      <c r="BP149" s="81"/>
      <c r="BQ149" s="81"/>
      <c r="BR149" s="81"/>
      <c r="BS149" s="81"/>
      <c r="BT149" s="81"/>
      <c r="BU149" s="81"/>
      <c r="BV149" s="81"/>
      <c r="BW149" s="81"/>
      <c r="BX149" s="81"/>
      <c r="BY149" s="84"/>
      <c r="BZ149" s="81"/>
      <c r="CA149" s="81"/>
      <c r="CB149" s="81"/>
      <c r="CC149" s="81"/>
      <c r="CD149" s="81"/>
      <c r="CE149" s="81"/>
      <c r="CF149" s="81"/>
      <c r="CG149" s="81"/>
      <c r="CH149" s="81"/>
      <c r="CI149" s="81"/>
      <c r="CJ149" s="81"/>
      <c r="DQ149" s="81"/>
      <c r="DT149" s="81"/>
    </row>
    <row r="150" spans="2:124" ht="15" customHeight="1" x14ac:dyDescent="0.25">
      <c r="B150" s="81"/>
      <c r="C150" s="81"/>
      <c r="K150" s="85"/>
      <c r="L150" s="85"/>
      <c r="M150" s="85"/>
      <c r="AH150" s="85"/>
      <c r="AR150" s="85"/>
      <c r="AT150" s="85"/>
      <c r="AY150" s="85"/>
      <c r="AZ150" s="85"/>
      <c r="BA150" s="85"/>
      <c r="BB150" s="85"/>
      <c r="BC150" s="85"/>
      <c r="BD150" s="85"/>
      <c r="BF150" s="81"/>
      <c r="BG150" s="81"/>
      <c r="BH150" s="81"/>
      <c r="BI150" s="81"/>
      <c r="BJ150" s="81"/>
      <c r="BK150" s="81"/>
      <c r="BL150" s="81"/>
      <c r="BM150" s="81"/>
      <c r="BN150" s="81"/>
      <c r="BO150" s="81"/>
      <c r="BP150" s="81"/>
      <c r="BQ150" s="81"/>
      <c r="BR150" s="81"/>
      <c r="BS150" s="81"/>
      <c r="BT150" s="81"/>
      <c r="BU150" s="81"/>
      <c r="BV150" s="81"/>
      <c r="BW150" s="81"/>
      <c r="BX150" s="81"/>
      <c r="BY150" s="84"/>
      <c r="BZ150" s="81"/>
      <c r="CA150" s="81"/>
      <c r="CB150" s="81"/>
      <c r="CC150" s="81"/>
      <c r="CD150" s="81"/>
      <c r="CE150" s="81"/>
      <c r="CF150" s="81"/>
      <c r="CG150" s="81"/>
      <c r="CH150" s="81"/>
      <c r="CI150" s="81"/>
      <c r="CJ150" s="81"/>
      <c r="DQ150" s="81"/>
      <c r="DT150" s="81"/>
    </row>
    <row r="151" spans="2:124" ht="15" customHeight="1" x14ac:dyDescent="0.25">
      <c r="B151" s="81"/>
      <c r="C151" s="81"/>
      <c r="K151" s="85"/>
      <c r="L151" s="85"/>
      <c r="M151" s="85"/>
      <c r="AH151" s="85"/>
      <c r="AR151" s="85"/>
      <c r="AT151" s="85"/>
      <c r="AY151" s="85"/>
      <c r="AZ151" s="85"/>
      <c r="BA151" s="85"/>
      <c r="BB151" s="85"/>
      <c r="BC151" s="85"/>
      <c r="BD151" s="85"/>
      <c r="BF151" s="81"/>
      <c r="BG151" s="81"/>
      <c r="BH151" s="81"/>
      <c r="BI151" s="81"/>
      <c r="BJ151" s="81"/>
      <c r="BK151" s="81"/>
      <c r="BL151" s="81"/>
      <c r="BM151" s="81"/>
      <c r="BN151" s="81"/>
      <c r="BO151" s="81"/>
      <c r="BP151" s="81"/>
      <c r="BQ151" s="81"/>
      <c r="BR151" s="81"/>
      <c r="BS151" s="81"/>
      <c r="BT151" s="81"/>
      <c r="BU151" s="81"/>
      <c r="BV151" s="81"/>
      <c r="BW151" s="81"/>
      <c r="BX151" s="81"/>
      <c r="BY151" s="84"/>
      <c r="BZ151" s="81"/>
      <c r="CA151" s="81"/>
      <c r="CB151" s="81"/>
      <c r="CC151" s="81"/>
      <c r="CD151" s="81"/>
      <c r="CE151" s="81"/>
      <c r="CF151" s="81"/>
      <c r="CG151" s="81"/>
      <c r="CH151" s="81"/>
      <c r="CI151" s="81"/>
      <c r="CJ151" s="81"/>
      <c r="DQ151" s="81"/>
      <c r="DT151" s="81"/>
    </row>
    <row r="152" spans="2:124" ht="15" customHeight="1" x14ac:dyDescent="0.25">
      <c r="B152" s="81"/>
      <c r="C152" s="81"/>
      <c r="K152" s="85"/>
      <c r="L152" s="85"/>
      <c r="M152" s="85"/>
      <c r="AH152" s="85"/>
      <c r="AR152" s="85"/>
      <c r="AT152" s="85"/>
      <c r="AY152" s="85"/>
      <c r="AZ152" s="85"/>
      <c r="BA152" s="85"/>
      <c r="BB152" s="85"/>
      <c r="BC152" s="85"/>
      <c r="BD152" s="85"/>
      <c r="BF152" s="81"/>
      <c r="BG152" s="81"/>
      <c r="BH152" s="81"/>
      <c r="BI152" s="81"/>
      <c r="BJ152" s="81"/>
      <c r="BK152" s="81"/>
      <c r="BL152" s="81"/>
      <c r="BM152" s="81"/>
      <c r="BN152" s="81"/>
      <c r="BO152" s="81"/>
      <c r="BP152" s="81"/>
      <c r="BQ152" s="81"/>
      <c r="BR152" s="81"/>
      <c r="BS152" s="81"/>
      <c r="BT152" s="81"/>
      <c r="BU152" s="81"/>
      <c r="BV152" s="81"/>
      <c r="BW152" s="81"/>
      <c r="BX152" s="81"/>
      <c r="BY152" s="84"/>
      <c r="BZ152" s="81"/>
      <c r="CA152" s="81"/>
      <c r="CB152" s="81"/>
      <c r="CC152" s="81"/>
      <c r="CD152" s="81"/>
      <c r="CE152" s="81"/>
      <c r="CF152" s="81"/>
      <c r="CG152" s="81"/>
      <c r="CH152" s="81"/>
      <c r="CI152" s="81"/>
      <c r="CJ152" s="81"/>
      <c r="DQ152" s="81"/>
      <c r="DT152" s="81"/>
    </row>
    <row r="153" spans="2:124" ht="15" customHeight="1" x14ac:dyDescent="0.25">
      <c r="B153" s="81"/>
      <c r="C153" s="81"/>
      <c r="K153" s="85"/>
      <c r="L153" s="85"/>
      <c r="M153" s="85"/>
      <c r="AH153" s="85"/>
      <c r="AR153" s="85"/>
      <c r="AT153" s="85"/>
      <c r="AY153" s="85"/>
      <c r="AZ153" s="85"/>
      <c r="BA153" s="85"/>
      <c r="BB153" s="85"/>
      <c r="BC153" s="85"/>
      <c r="BD153" s="85"/>
      <c r="BF153" s="81"/>
      <c r="BG153" s="81"/>
      <c r="BH153" s="81"/>
      <c r="BI153" s="81"/>
      <c r="BJ153" s="81"/>
      <c r="BK153" s="81"/>
      <c r="BL153" s="81"/>
      <c r="BM153" s="81"/>
      <c r="BN153" s="81"/>
      <c r="BO153" s="81"/>
      <c r="BP153" s="81"/>
      <c r="BQ153" s="81"/>
      <c r="BR153" s="81"/>
      <c r="BS153" s="81"/>
      <c r="BT153" s="81"/>
      <c r="BU153" s="81"/>
      <c r="BV153" s="81"/>
      <c r="BW153" s="81"/>
      <c r="BX153" s="81"/>
      <c r="BY153" s="84"/>
      <c r="BZ153" s="81"/>
      <c r="CA153" s="81"/>
      <c r="CB153" s="81"/>
      <c r="CC153" s="81"/>
      <c r="CD153" s="81"/>
      <c r="CE153" s="81"/>
      <c r="CF153" s="81"/>
      <c r="CG153" s="81"/>
      <c r="CH153" s="81"/>
      <c r="CI153" s="81"/>
      <c r="CJ153" s="81"/>
      <c r="DQ153" s="81"/>
      <c r="DT153" s="81"/>
    </row>
    <row r="154" spans="2:124" ht="15" customHeight="1" x14ac:dyDescent="0.25">
      <c r="B154" s="81"/>
      <c r="C154" s="81"/>
      <c r="K154" s="85"/>
      <c r="L154" s="85"/>
      <c r="M154" s="85"/>
      <c r="AH154" s="85"/>
      <c r="AR154" s="85"/>
      <c r="AT154" s="85"/>
      <c r="AY154" s="85"/>
      <c r="AZ154" s="85"/>
      <c r="BA154" s="85"/>
      <c r="BB154" s="85"/>
      <c r="BC154" s="85"/>
      <c r="BD154" s="85"/>
      <c r="BF154" s="81"/>
      <c r="BG154" s="81"/>
      <c r="BH154" s="81"/>
      <c r="BI154" s="81"/>
      <c r="BJ154" s="81"/>
      <c r="BK154" s="81"/>
      <c r="BL154" s="81"/>
      <c r="BM154" s="81"/>
      <c r="BN154" s="81"/>
      <c r="BO154" s="81"/>
      <c r="BP154" s="81"/>
      <c r="BQ154" s="81"/>
      <c r="BR154" s="81"/>
      <c r="BS154" s="81"/>
      <c r="BT154" s="81"/>
      <c r="BU154" s="81"/>
      <c r="BV154" s="81"/>
      <c r="BW154" s="81"/>
      <c r="BX154" s="81"/>
      <c r="BY154" s="84"/>
      <c r="BZ154" s="81"/>
      <c r="CA154" s="81"/>
      <c r="CB154" s="81"/>
      <c r="CC154" s="81"/>
      <c r="CD154" s="81"/>
      <c r="CE154" s="81"/>
      <c r="CF154" s="81"/>
      <c r="CG154" s="81"/>
      <c r="CH154" s="81"/>
      <c r="CI154" s="81"/>
      <c r="CJ154" s="81"/>
      <c r="DQ154" s="81"/>
      <c r="DT154" s="81"/>
    </row>
    <row r="155" spans="2:124" ht="15" customHeight="1" x14ac:dyDescent="0.25">
      <c r="B155" s="81"/>
      <c r="C155" s="81"/>
      <c r="K155" s="85"/>
      <c r="L155" s="85"/>
      <c r="M155" s="85"/>
      <c r="AH155" s="85"/>
      <c r="AR155" s="85"/>
      <c r="AT155" s="85"/>
      <c r="AY155" s="85"/>
      <c r="AZ155" s="85"/>
      <c r="BA155" s="85"/>
      <c r="BB155" s="85"/>
      <c r="BC155" s="85"/>
      <c r="BD155" s="85"/>
      <c r="BF155" s="81"/>
      <c r="BG155" s="81"/>
      <c r="BH155" s="81"/>
      <c r="BI155" s="81"/>
      <c r="BJ155" s="81"/>
      <c r="BK155" s="81"/>
      <c r="BL155" s="81"/>
      <c r="BM155" s="81"/>
      <c r="BN155" s="81"/>
      <c r="BO155" s="81"/>
      <c r="BP155" s="81"/>
      <c r="BQ155" s="81"/>
      <c r="BR155" s="81"/>
      <c r="BS155" s="81"/>
      <c r="BT155" s="81"/>
      <c r="BU155" s="81"/>
      <c r="BV155" s="81"/>
      <c r="BW155" s="81"/>
      <c r="BX155" s="81"/>
      <c r="BY155" s="84"/>
      <c r="BZ155" s="81"/>
      <c r="CA155" s="81"/>
      <c r="CB155" s="81"/>
      <c r="CC155" s="81"/>
      <c r="CD155" s="81"/>
      <c r="CE155" s="81"/>
      <c r="CF155" s="81"/>
      <c r="CG155" s="81"/>
      <c r="CH155" s="81"/>
      <c r="CI155" s="81"/>
      <c r="CJ155" s="81"/>
      <c r="DQ155" s="81"/>
      <c r="DT155" s="81"/>
    </row>
    <row r="156" spans="2:124" ht="15" customHeight="1" x14ac:dyDescent="0.25">
      <c r="B156" s="81"/>
      <c r="C156" s="81"/>
      <c r="K156" s="85"/>
      <c r="L156" s="85"/>
      <c r="M156" s="85"/>
      <c r="AH156" s="85"/>
      <c r="AR156" s="85"/>
      <c r="AT156" s="85"/>
      <c r="AY156" s="85"/>
      <c r="AZ156" s="85"/>
      <c r="BA156" s="85"/>
      <c r="BB156" s="85"/>
      <c r="BC156" s="85"/>
      <c r="BD156" s="85"/>
      <c r="BF156" s="81"/>
      <c r="BG156" s="81"/>
      <c r="BH156" s="81"/>
      <c r="BI156" s="81"/>
      <c r="BJ156" s="81"/>
      <c r="BK156" s="81"/>
      <c r="BL156" s="81"/>
      <c r="BM156" s="81"/>
      <c r="BN156" s="81"/>
      <c r="BO156" s="81"/>
      <c r="BP156" s="81"/>
      <c r="BQ156" s="81"/>
      <c r="BR156" s="81"/>
      <c r="BS156" s="81"/>
      <c r="BT156" s="81"/>
      <c r="BU156" s="81"/>
      <c r="BV156" s="81"/>
      <c r="BW156" s="81"/>
      <c r="BX156" s="81"/>
      <c r="BY156" s="84"/>
      <c r="BZ156" s="81"/>
      <c r="CA156" s="81"/>
      <c r="CB156" s="81"/>
      <c r="CC156" s="81"/>
      <c r="CD156" s="81"/>
      <c r="CE156" s="81"/>
      <c r="CF156" s="81"/>
      <c r="CG156" s="81"/>
      <c r="CH156" s="81"/>
      <c r="CI156" s="81"/>
      <c r="CJ156" s="81"/>
      <c r="DQ156" s="81"/>
      <c r="DT156" s="81"/>
    </row>
    <row r="157" spans="2:124" ht="15" customHeight="1" x14ac:dyDescent="0.25">
      <c r="B157" s="81"/>
      <c r="C157" s="81"/>
      <c r="K157" s="85"/>
      <c r="L157" s="85"/>
      <c r="M157" s="85"/>
      <c r="AH157" s="85"/>
      <c r="AR157" s="85"/>
      <c r="AT157" s="85"/>
      <c r="AY157" s="85"/>
      <c r="AZ157" s="85"/>
      <c r="BA157" s="85"/>
      <c r="BB157" s="85"/>
      <c r="BC157" s="85"/>
      <c r="BD157" s="85"/>
      <c r="BF157" s="81"/>
      <c r="BG157" s="81"/>
      <c r="BH157" s="81"/>
      <c r="BI157" s="81"/>
      <c r="BJ157" s="81"/>
      <c r="BK157" s="81"/>
      <c r="BL157" s="81"/>
      <c r="BM157" s="81"/>
      <c r="BN157" s="81"/>
      <c r="BO157" s="81"/>
      <c r="BP157" s="81"/>
      <c r="BQ157" s="81"/>
      <c r="BR157" s="81"/>
      <c r="BS157" s="81"/>
      <c r="BT157" s="81"/>
      <c r="BU157" s="81"/>
      <c r="BV157" s="81"/>
      <c r="BW157" s="81"/>
      <c r="BX157" s="81"/>
      <c r="BY157" s="84"/>
      <c r="BZ157" s="81"/>
      <c r="CA157" s="81"/>
      <c r="CB157" s="81"/>
      <c r="CC157" s="81"/>
      <c r="CD157" s="81"/>
      <c r="CE157" s="81"/>
      <c r="CF157" s="81"/>
      <c r="CG157" s="81"/>
      <c r="CH157" s="81"/>
      <c r="CI157" s="81"/>
      <c r="CJ157" s="81"/>
      <c r="DQ157" s="81"/>
      <c r="DT157" s="81"/>
    </row>
    <row r="158" spans="2:124" ht="15" customHeight="1" x14ac:dyDescent="0.25">
      <c r="B158" s="81"/>
      <c r="C158" s="81"/>
      <c r="K158" s="85"/>
      <c r="L158" s="85"/>
      <c r="M158" s="85"/>
      <c r="AH158" s="85"/>
      <c r="AR158" s="85"/>
      <c r="AT158" s="85"/>
      <c r="AY158" s="85"/>
      <c r="AZ158" s="85"/>
      <c r="BA158" s="85"/>
      <c r="BB158" s="85"/>
      <c r="BC158" s="85"/>
      <c r="BD158" s="85"/>
      <c r="BF158" s="81"/>
      <c r="BG158" s="81"/>
      <c r="BH158" s="81"/>
      <c r="BI158" s="81"/>
      <c r="BJ158" s="81"/>
      <c r="BK158" s="81"/>
      <c r="BL158" s="81"/>
      <c r="BM158" s="81"/>
      <c r="BN158" s="81"/>
      <c r="BO158" s="81"/>
      <c r="BP158" s="81"/>
      <c r="BQ158" s="81"/>
      <c r="BR158" s="81"/>
      <c r="BS158" s="81"/>
      <c r="BT158" s="81"/>
      <c r="BU158" s="81"/>
      <c r="BV158" s="81"/>
      <c r="BW158" s="81"/>
      <c r="BX158" s="81"/>
      <c r="BY158" s="84"/>
      <c r="BZ158" s="81"/>
      <c r="CA158" s="81"/>
      <c r="CB158" s="81"/>
      <c r="CC158" s="81"/>
      <c r="CD158" s="81"/>
      <c r="CE158" s="81"/>
      <c r="CF158" s="81"/>
      <c r="CG158" s="81"/>
      <c r="CH158" s="81"/>
      <c r="CI158" s="81"/>
      <c r="CJ158" s="81"/>
      <c r="DQ158" s="81"/>
      <c r="DT158" s="81"/>
    </row>
    <row r="159" spans="2:124" ht="15" customHeight="1" x14ac:dyDescent="0.25">
      <c r="B159" s="81"/>
      <c r="C159" s="81"/>
      <c r="K159" s="85"/>
      <c r="L159" s="85"/>
      <c r="M159" s="85"/>
      <c r="AH159" s="85"/>
      <c r="AR159" s="85"/>
      <c r="AT159" s="85"/>
      <c r="AY159" s="85"/>
      <c r="AZ159" s="85"/>
      <c r="BA159" s="85"/>
      <c r="BB159" s="85"/>
      <c r="BC159" s="85"/>
      <c r="BD159" s="85"/>
      <c r="BF159" s="81"/>
      <c r="BG159" s="81"/>
      <c r="BH159" s="81"/>
      <c r="BI159" s="81"/>
      <c r="BJ159" s="81"/>
      <c r="BK159" s="81"/>
      <c r="BL159" s="81"/>
      <c r="BM159" s="81"/>
      <c r="BN159" s="81"/>
      <c r="BO159" s="81"/>
      <c r="BP159" s="81"/>
      <c r="BQ159" s="81"/>
      <c r="BR159" s="81"/>
      <c r="BS159" s="81"/>
      <c r="BT159" s="81"/>
      <c r="BU159" s="81"/>
      <c r="BV159" s="81"/>
      <c r="BW159" s="81"/>
      <c r="BX159" s="81"/>
      <c r="BY159" s="84"/>
      <c r="BZ159" s="81"/>
      <c r="CA159" s="81"/>
      <c r="CB159" s="81"/>
      <c r="CC159" s="81"/>
      <c r="CD159" s="81"/>
      <c r="CE159" s="81"/>
      <c r="CF159" s="81"/>
      <c r="CG159" s="81"/>
      <c r="CH159" s="81"/>
      <c r="CI159" s="81"/>
      <c r="CJ159" s="81"/>
      <c r="DQ159" s="81"/>
      <c r="DT159" s="81"/>
    </row>
    <row r="160" spans="2:124" ht="15" customHeight="1" x14ac:dyDescent="0.25">
      <c r="B160" s="81"/>
      <c r="C160" s="81"/>
      <c r="K160" s="85"/>
      <c r="L160" s="85"/>
      <c r="M160" s="85"/>
      <c r="AH160" s="85"/>
      <c r="AR160" s="85"/>
      <c r="AT160" s="85"/>
      <c r="AY160" s="85"/>
      <c r="AZ160" s="85"/>
      <c r="BA160" s="85"/>
      <c r="BB160" s="85"/>
      <c r="BC160" s="85"/>
      <c r="BD160" s="85"/>
      <c r="BF160" s="81"/>
      <c r="BG160" s="81"/>
      <c r="BH160" s="81"/>
      <c r="BI160" s="81"/>
      <c r="BJ160" s="81"/>
      <c r="BK160" s="81"/>
      <c r="BL160" s="81"/>
      <c r="BM160" s="81"/>
      <c r="BN160" s="81"/>
      <c r="BO160" s="81"/>
      <c r="BP160" s="81"/>
      <c r="BQ160" s="81"/>
      <c r="BR160" s="81"/>
      <c r="BS160" s="81"/>
      <c r="BT160" s="81"/>
      <c r="BU160" s="81"/>
      <c r="BV160" s="81"/>
      <c r="BW160" s="81"/>
      <c r="BX160" s="81"/>
      <c r="BY160" s="84"/>
      <c r="BZ160" s="81"/>
      <c r="CA160" s="81"/>
      <c r="CB160" s="81"/>
      <c r="CC160" s="81"/>
      <c r="CD160" s="81"/>
      <c r="CE160" s="81"/>
      <c r="CF160" s="81"/>
      <c r="CG160" s="81"/>
      <c r="CH160" s="81"/>
      <c r="CI160" s="81"/>
      <c r="CJ160" s="81"/>
      <c r="DQ160" s="81"/>
      <c r="DT160" s="81"/>
    </row>
    <row r="161" spans="2:124" ht="15" customHeight="1" x14ac:dyDescent="0.25">
      <c r="B161" s="81"/>
      <c r="C161" s="81"/>
      <c r="K161" s="85"/>
      <c r="L161" s="85"/>
      <c r="M161" s="85"/>
      <c r="AH161" s="85"/>
      <c r="AR161" s="85"/>
      <c r="AT161" s="85"/>
      <c r="AY161" s="85"/>
      <c r="AZ161" s="85"/>
      <c r="BA161" s="85"/>
      <c r="BB161" s="85"/>
      <c r="BC161" s="85"/>
      <c r="BD161" s="85"/>
      <c r="BF161" s="81"/>
      <c r="BG161" s="81"/>
      <c r="BH161" s="81"/>
      <c r="BI161" s="81"/>
      <c r="BJ161" s="81"/>
      <c r="BK161" s="81"/>
      <c r="BL161" s="81"/>
      <c r="BM161" s="81"/>
      <c r="BN161" s="81"/>
      <c r="BO161" s="81"/>
      <c r="BP161" s="81"/>
      <c r="BQ161" s="81"/>
      <c r="BR161" s="81"/>
      <c r="BS161" s="81"/>
      <c r="BT161" s="81"/>
      <c r="BU161" s="81"/>
      <c r="BV161" s="81"/>
      <c r="BW161" s="81"/>
      <c r="BX161" s="81"/>
      <c r="BY161" s="84"/>
      <c r="BZ161" s="81"/>
      <c r="CA161" s="81"/>
      <c r="CB161" s="81"/>
      <c r="CC161" s="81"/>
      <c r="CD161" s="81"/>
      <c r="CE161" s="81"/>
      <c r="CF161" s="81"/>
      <c r="CG161" s="81"/>
      <c r="CH161" s="81"/>
      <c r="CI161" s="81"/>
      <c r="CJ161" s="81"/>
      <c r="DQ161" s="81"/>
      <c r="DT161" s="81"/>
    </row>
    <row r="162" spans="2:124" ht="15" customHeight="1" x14ac:dyDescent="0.25">
      <c r="B162" s="81"/>
      <c r="C162" s="81"/>
      <c r="K162" s="85"/>
      <c r="L162" s="85"/>
      <c r="M162" s="85"/>
      <c r="AH162" s="85"/>
      <c r="AR162" s="85"/>
      <c r="AT162" s="85"/>
      <c r="AY162" s="85"/>
      <c r="AZ162" s="85"/>
      <c r="BA162" s="85"/>
      <c r="BB162" s="85"/>
      <c r="BC162" s="85"/>
      <c r="BD162" s="85"/>
      <c r="BF162" s="81"/>
      <c r="BG162" s="81"/>
      <c r="BH162" s="81"/>
      <c r="BI162" s="81"/>
      <c r="BJ162" s="81"/>
      <c r="BK162" s="81"/>
      <c r="BL162" s="81"/>
      <c r="BM162" s="81"/>
      <c r="BN162" s="81"/>
      <c r="BO162" s="81"/>
      <c r="BP162" s="81"/>
      <c r="BQ162" s="81"/>
      <c r="BR162" s="81"/>
      <c r="BS162" s="81"/>
      <c r="BT162" s="81"/>
      <c r="BU162" s="81"/>
      <c r="BV162" s="81"/>
      <c r="BW162" s="81"/>
      <c r="BX162" s="81"/>
      <c r="BY162" s="84"/>
      <c r="BZ162" s="81"/>
      <c r="CA162" s="81"/>
      <c r="CB162" s="81"/>
      <c r="CC162" s="81"/>
      <c r="CD162" s="81"/>
      <c r="CE162" s="81"/>
      <c r="CF162" s="81"/>
      <c r="CG162" s="81"/>
      <c r="CH162" s="81"/>
      <c r="CI162" s="81"/>
      <c r="CJ162" s="81"/>
      <c r="DQ162" s="81"/>
      <c r="DT162" s="81"/>
    </row>
    <row r="163" spans="2:124" ht="15" customHeight="1" x14ac:dyDescent="0.25">
      <c r="B163" s="81"/>
      <c r="C163" s="81"/>
      <c r="K163" s="85"/>
      <c r="L163" s="85"/>
      <c r="M163" s="85"/>
      <c r="AH163" s="85"/>
      <c r="AR163" s="85"/>
      <c r="AT163" s="85"/>
      <c r="AY163" s="85"/>
      <c r="AZ163" s="85"/>
      <c r="BA163" s="85"/>
      <c r="BB163" s="85"/>
      <c r="BC163" s="85"/>
      <c r="BD163" s="85"/>
      <c r="BF163" s="81"/>
      <c r="BG163" s="81"/>
      <c r="BH163" s="81"/>
      <c r="BI163" s="81"/>
      <c r="BJ163" s="81"/>
      <c r="BK163" s="81"/>
      <c r="BL163" s="81"/>
      <c r="BM163" s="81"/>
      <c r="BN163" s="81"/>
      <c r="BO163" s="81"/>
      <c r="BP163" s="81"/>
      <c r="BQ163" s="81"/>
      <c r="BR163" s="81"/>
      <c r="BS163" s="81"/>
      <c r="BT163" s="81"/>
      <c r="BU163" s="81"/>
      <c r="BV163" s="81"/>
      <c r="BW163" s="81"/>
      <c r="BX163" s="81"/>
      <c r="BY163" s="84"/>
      <c r="BZ163" s="81"/>
      <c r="CA163" s="81"/>
      <c r="CB163" s="81"/>
      <c r="CC163" s="81"/>
      <c r="CD163" s="81"/>
      <c r="CE163" s="81"/>
      <c r="CF163" s="81"/>
      <c r="CG163" s="81"/>
      <c r="CH163" s="81"/>
      <c r="CI163" s="81"/>
      <c r="CJ163" s="81"/>
      <c r="DQ163" s="81"/>
      <c r="DT163" s="81"/>
    </row>
    <row r="164" spans="2:124" ht="15" customHeight="1" x14ac:dyDescent="0.25">
      <c r="B164" s="81"/>
      <c r="C164" s="81"/>
      <c r="K164" s="85"/>
      <c r="L164" s="85"/>
      <c r="M164" s="85"/>
      <c r="AH164" s="85"/>
      <c r="AR164" s="85"/>
      <c r="AT164" s="85"/>
      <c r="AY164" s="85"/>
      <c r="AZ164" s="85"/>
      <c r="BA164" s="85"/>
      <c r="BB164" s="85"/>
      <c r="BC164" s="85"/>
      <c r="BD164" s="85"/>
      <c r="BF164" s="81"/>
      <c r="BG164" s="81"/>
      <c r="BH164" s="81"/>
      <c r="BI164" s="81"/>
      <c r="BJ164" s="81"/>
      <c r="BK164" s="81"/>
      <c r="BL164" s="81"/>
      <c r="BM164" s="81"/>
      <c r="BN164" s="81"/>
      <c r="BO164" s="81"/>
      <c r="BP164" s="81"/>
      <c r="BQ164" s="81"/>
      <c r="BR164" s="81"/>
      <c r="BS164" s="81"/>
      <c r="BT164" s="81"/>
      <c r="BU164" s="81"/>
      <c r="BV164" s="81"/>
      <c r="BW164" s="81"/>
      <c r="BX164" s="81"/>
      <c r="BY164" s="84"/>
      <c r="BZ164" s="81"/>
      <c r="CA164" s="81"/>
      <c r="CB164" s="81"/>
      <c r="CC164" s="81"/>
      <c r="CD164" s="81"/>
      <c r="CE164" s="81"/>
      <c r="CF164" s="81"/>
      <c r="CG164" s="81"/>
      <c r="CH164" s="81"/>
      <c r="CI164" s="81"/>
      <c r="CJ164" s="81"/>
      <c r="DQ164" s="81"/>
      <c r="DT164" s="81"/>
    </row>
    <row r="165" spans="2:124" ht="15" customHeight="1" x14ac:dyDescent="0.25">
      <c r="B165" s="81"/>
      <c r="C165" s="81"/>
      <c r="K165" s="85"/>
      <c r="L165" s="85"/>
      <c r="M165" s="85"/>
      <c r="AH165" s="85"/>
      <c r="AR165" s="85"/>
      <c r="AT165" s="85"/>
      <c r="AY165" s="85"/>
      <c r="AZ165" s="85"/>
      <c r="BA165" s="85"/>
      <c r="BB165" s="85"/>
      <c r="BC165" s="85"/>
      <c r="BD165" s="85"/>
      <c r="BF165" s="81"/>
      <c r="BG165" s="81"/>
      <c r="BH165" s="81"/>
      <c r="BI165" s="81"/>
      <c r="BJ165" s="81"/>
      <c r="BK165" s="81"/>
      <c r="BL165" s="81"/>
      <c r="BM165" s="81"/>
      <c r="BN165" s="81"/>
      <c r="BO165" s="81"/>
      <c r="BP165" s="81"/>
      <c r="BQ165" s="81"/>
      <c r="BR165" s="81"/>
      <c r="BS165" s="81"/>
      <c r="BT165" s="81"/>
      <c r="BU165" s="81"/>
      <c r="BV165" s="81"/>
      <c r="BW165" s="81"/>
      <c r="BX165" s="81"/>
      <c r="BY165" s="84"/>
      <c r="BZ165" s="81"/>
      <c r="CA165" s="81"/>
      <c r="CB165" s="81"/>
      <c r="CC165" s="81"/>
      <c r="CD165" s="81"/>
      <c r="CE165" s="81"/>
      <c r="CF165" s="81"/>
      <c r="CG165" s="81"/>
      <c r="CH165" s="81"/>
      <c r="CI165" s="81"/>
      <c r="CJ165" s="81"/>
      <c r="DQ165" s="81"/>
      <c r="DT165" s="81"/>
    </row>
    <row r="166" spans="2:124" ht="15" customHeight="1" x14ac:dyDescent="0.25">
      <c r="B166" s="81"/>
      <c r="C166" s="81"/>
      <c r="K166" s="85"/>
      <c r="L166" s="85"/>
      <c r="M166" s="85"/>
      <c r="AH166" s="85"/>
      <c r="AR166" s="85"/>
      <c r="AT166" s="85"/>
      <c r="AY166" s="85"/>
      <c r="AZ166" s="85"/>
      <c r="BA166" s="85"/>
      <c r="BB166" s="85"/>
      <c r="BC166" s="85"/>
      <c r="BD166" s="85"/>
      <c r="BF166" s="81"/>
      <c r="BG166" s="81"/>
      <c r="BH166" s="81"/>
      <c r="BI166" s="81"/>
      <c r="BJ166" s="81"/>
      <c r="BK166" s="81"/>
      <c r="BL166" s="81"/>
      <c r="BM166" s="81"/>
      <c r="BN166" s="81"/>
      <c r="BO166" s="81"/>
      <c r="BP166" s="81"/>
      <c r="BQ166" s="81"/>
      <c r="BR166" s="81"/>
      <c r="BS166" s="81"/>
      <c r="BT166" s="81"/>
      <c r="BU166" s="81"/>
      <c r="BV166" s="81"/>
      <c r="BW166" s="81"/>
      <c r="BX166" s="81"/>
      <c r="BY166" s="84"/>
      <c r="BZ166" s="81"/>
      <c r="CA166" s="81"/>
      <c r="CB166" s="81"/>
      <c r="CC166" s="81"/>
      <c r="CD166" s="81"/>
      <c r="CE166" s="81"/>
      <c r="CF166" s="81"/>
      <c r="CG166" s="81"/>
      <c r="CH166" s="81"/>
      <c r="CI166" s="81"/>
      <c r="CJ166" s="81"/>
      <c r="DQ166" s="81"/>
      <c r="DT166" s="81"/>
    </row>
    <row r="167" spans="2:124" ht="15" customHeight="1" x14ac:dyDescent="0.25">
      <c r="B167" s="81"/>
      <c r="C167" s="81"/>
      <c r="K167" s="85"/>
      <c r="L167" s="85"/>
      <c r="M167" s="85"/>
      <c r="AH167" s="85"/>
      <c r="AR167" s="85"/>
      <c r="AT167" s="85"/>
      <c r="AY167" s="85"/>
      <c r="AZ167" s="85"/>
      <c r="BA167" s="85"/>
      <c r="BB167" s="85"/>
      <c r="BC167" s="85"/>
      <c r="BD167" s="85"/>
      <c r="BF167" s="81"/>
      <c r="BG167" s="81"/>
      <c r="BH167" s="81"/>
      <c r="BI167" s="81"/>
      <c r="BJ167" s="81"/>
      <c r="BK167" s="81"/>
      <c r="BL167" s="81"/>
      <c r="BM167" s="81"/>
      <c r="BN167" s="81"/>
      <c r="BO167" s="81"/>
      <c r="BP167" s="81"/>
      <c r="BQ167" s="81"/>
      <c r="BR167" s="81"/>
      <c r="BS167" s="81"/>
      <c r="BT167" s="81"/>
      <c r="BU167" s="81"/>
      <c r="BV167" s="81"/>
      <c r="BW167" s="81"/>
      <c r="BX167" s="81"/>
      <c r="BY167" s="84"/>
      <c r="BZ167" s="81"/>
      <c r="CA167" s="81"/>
      <c r="CB167" s="81"/>
      <c r="CC167" s="81"/>
      <c r="CD167" s="81"/>
      <c r="CE167" s="81"/>
      <c r="CF167" s="81"/>
      <c r="CG167" s="81"/>
      <c r="CH167" s="81"/>
      <c r="CI167" s="81"/>
      <c r="CJ167" s="81"/>
      <c r="DQ167" s="81"/>
      <c r="DT167" s="81"/>
    </row>
    <row r="168" spans="2:124" ht="15" customHeight="1" x14ac:dyDescent="0.25">
      <c r="B168" s="81"/>
      <c r="C168" s="81"/>
      <c r="K168" s="85"/>
      <c r="L168" s="85"/>
      <c r="M168" s="85"/>
      <c r="AH168" s="85"/>
      <c r="AR168" s="85"/>
      <c r="AT168" s="85"/>
      <c r="AY168" s="85"/>
      <c r="AZ168" s="85"/>
      <c r="BA168" s="85"/>
      <c r="BB168" s="85"/>
      <c r="BC168" s="85"/>
      <c r="BD168" s="85"/>
      <c r="BF168" s="81"/>
      <c r="BG168" s="81"/>
      <c r="BH168" s="81"/>
      <c r="BI168" s="81"/>
      <c r="BJ168" s="81"/>
      <c r="BK168" s="81"/>
      <c r="BL168" s="81"/>
      <c r="BM168" s="81"/>
      <c r="BN168" s="81"/>
      <c r="BO168" s="81"/>
      <c r="BP168" s="81"/>
      <c r="BQ168" s="81"/>
      <c r="BR168" s="81"/>
      <c r="BS168" s="81"/>
      <c r="BT168" s="81"/>
      <c r="BU168" s="81"/>
      <c r="BV168" s="81"/>
      <c r="BW168" s="81"/>
      <c r="BX168" s="81"/>
      <c r="BY168" s="84"/>
      <c r="BZ168" s="81"/>
      <c r="CA168" s="81"/>
      <c r="CB168" s="81"/>
      <c r="CC168" s="81"/>
      <c r="CD168" s="81"/>
      <c r="CE168" s="81"/>
      <c r="CF168" s="81"/>
      <c r="CG168" s="81"/>
      <c r="CH168" s="81"/>
      <c r="CI168" s="81"/>
      <c r="CJ168" s="81"/>
      <c r="DQ168" s="81"/>
      <c r="DT168" s="81"/>
    </row>
    <row r="169" spans="2:124" ht="15" customHeight="1" x14ac:dyDescent="0.25">
      <c r="B169" s="81"/>
      <c r="C169" s="81"/>
      <c r="K169" s="85"/>
      <c r="L169" s="85"/>
      <c r="M169" s="85"/>
      <c r="AH169" s="85"/>
      <c r="AR169" s="85"/>
      <c r="AT169" s="85"/>
      <c r="AY169" s="85"/>
      <c r="AZ169" s="85"/>
      <c r="BA169" s="85"/>
      <c r="BB169" s="85"/>
      <c r="BC169" s="85"/>
      <c r="BD169" s="85"/>
      <c r="BF169" s="81"/>
      <c r="BG169" s="81"/>
      <c r="BH169" s="81"/>
      <c r="BI169" s="81"/>
      <c r="BJ169" s="81"/>
      <c r="BK169" s="81"/>
      <c r="BL169" s="81"/>
      <c r="BM169" s="81"/>
      <c r="BN169" s="81"/>
      <c r="BO169" s="81"/>
      <c r="BP169" s="81"/>
      <c r="BQ169" s="81"/>
      <c r="BR169" s="81"/>
      <c r="BS169" s="81"/>
      <c r="BT169" s="81"/>
      <c r="BU169" s="81"/>
      <c r="BV169" s="81"/>
      <c r="BW169" s="81"/>
      <c r="BX169" s="81"/>
      <c r="BY169" s="84"/>
      <c r="BZ169" s="81"/>
      <c r="CA169" s="81"/>
      <c r="CB169" s="81"/>
      <c r="CC169" s="81"/>
      <c r="CD169" s="81"/>
      <c r="CE169" s="81"/>
      <c r="CF169" s="81"/>
      <c r="CG169" s="81"/>
      <c r="CH169" s="81"/>
      <c r="CI169" s="81"/>
      <c r="CJ169" s="81"/>
      <c r="DQ169" s="81"/>
      <c r="DT169" s="81"/>
    </row>
    <row r="170" spans="2:124" ht="15" customHeight="1" x14ac:dyDescent="0.25">
      <c r="B170" s="81"/>
      <c r="C170" s="81"/>
      <c r="K170" s="85"/>
      <c r="L170" s="85"/>
      <c r="M170" s="85"/>
      <c r="AH170" s="85"/>
      <c r="AR170" s="85"/>
      <c r="AT170" s="85"/>
      <c r="AY170" s="85"/>
      <c r="AZ170" s="85"/>
      <c r="BA170" s="85"/>
      <c r="BB170" s="85"/>
      <c r="BC170" s="85"/>
      <c r="BD170" s="85"/>
      <c r="BF170" s="81"/>
      <c r="BG170" s="81"/>
      <c r="BH170" s="81"/>
      <c r="BI170" s="81"/>
      <c r="BJ170" s="81"/>
      <c r="BK170" s="81"/>
      <c r="BL170" s="81"/>
      <c r="BM170" s="81"/>
      <c r="BN170" s="81"/>
      <c r="BO170" s="81"/>
      <c r="BP170" s="81"/>
      <c r="BQ170" s="81"/>
      <c r="BR170" s="81"/>
      <c r="BS170" s="81"/>
      <c r="BT170" s="81"/>
      <c r="BU170" s="81"/>
      <c r="BV170" s="81"/>
      <c r="BW170" s="81"/>
      <c r="BX170" s="81"/>
      <c r="BY170" s="84"/>
      <c r="BZ170" s="81"/>
      <c r="CA170" s="81"/>
      <c r="CB170" s="81"/>
      <c r="CC170" s="81"/>
      <c r="CD170" s="81"/>
      <c r="CE170" s="81"/>
      <c r="CF170" s="81"/>
      <c r="CG170" s="81"/>
      <c r="CH170" s="81"/>
      <c r="CI170" s="81"/>
      <c r="CJ170" s="81"/>
      <c r="DQ170" s="81"/>
      <c r="DT170" s="81"/>
    </row>
    <row r="171" spans="2:124" ht="15" customHeight="1" x14ac:dyDescent="0.25">
      <c r="B171" s="81"/>
      <c r="C171" s="81"/>
      <c r="K171" s="85"/>
      <c r="L171" s="85"/>
      <c r="M171" s="85"/>
      <c r="AH171" s="85"/>
      <c r="AR171" s="85"/>
      <c r="AT171" s="85"/>
      <c r="AY171" s="85"/>
      <c r="AZ171" s="85"/>
      <c r="BA171" s="85"/>
      <c r="BB171" s="85"/>
      <c r="BC171" s="85"/>
      <c r="BD171" s="85"/>
      <c r="BF171" s="81"/>
      <c r="BG171" s="81"/>
      <c r="BH171" s="81"/>
      <c r="BI171" s="81"/>
      <c r="BJ171" s="81"/>
      <c r="BK171" s="81"/>
      <c r="BL171" s="81"/>
      <c r="BM171" s="81"/>
      <c r="BN171" s="81"/>
      <c r="BO171" s="81"/>
      <c r="BP171" s="81"/>
      <c r="BQ171" s="81"/>
      <c r="BR171" s="81"/>
      <c r="BS171" s="81"/>
      <c r="BT171" s="81"/>
      <c r="BU171" s="81"/>
      <c r="BV171" s="81"/>
      <c r="BW171" s="81"/>
      <c r="BX171" s="81"/>
      <c r="BY171" s="84"/>
      <c r="BZ171" s="81"/>
      <c r="CA171" s="81"/>
      <c r="CB171" s="81"/>
      <c r="CC171" s="81"/>
      <c r="CD171" s="81"/>
      <c r="CE171" s="81"/>
      <c r="CF171" s="81"/>
      <c r="CG171" s="81"/>
      <c r="CH171" s="81"/>
      <c r="CI171" s="81"/>
      <c r="CJ171" s="81"/>
      <c r="DQ171" s="81"/>
      <c r="DT171" s="81"/>
    </row>
    <row r="172" spans="2:124" ht="15" customHeight="1" x14ac:dyDescent="0.25">
      <c r="B172" s="81"/>
      <c r="C172" s="81"/>
      <c r="K172" s="85"/>
      <c r="L172" s="85"/>
      <c r="M172" s="85"/>
      <c r="AH172" s="85"/>
      <c r="AR172" s="85"/>
      <c r="AT172" s="85"/>
      <c r="AY172" s="85"/>
      <c r="AZ172" s="85"/>
      <c r="BA172" s="85"/>
      <c r="BB172" s="85"/>
      <c r="BC172" s="85"/>
      <c r="BD172" s="85"/>
      <c r="BF172" s="81"/>
      <c r="BG172" s="81"/>
      <c r="BH172" s="81"/>
      <c r="BI172" s="81"/>
      <c r="BJ172" s="81"/>
      <c r="BK172" s="81"/>
      <c r="BL172" s="81"/>
      <c r="BM172" s="81"/>
      <c r="BN172" s="81"/>
      <c r="BO172" s="81"/>
      <c r="BP172" s="81"/>
      <c r="BQ172" s="81"/>
      <c r="BR172" s="81"/>
      <c r="BS172" s="81"/>
      <c r="BT172" s="81"/>
      <c r="BU172" s="81"/>
      <c r="BV172" s="81"/>
      <c r="BW172" s="81"/>
      <c r="BX172" s="81"/>
      <c r="BY172" s="84"/>
      <c r="BZ172" s="81"/>
      <c r="CA172" s="81"/>
      <c r="CB172" s="81"/>
      <c r="CC172" s="81"/>
      <c r="CD172" s="81"/>
      <c r="CE172" s="81"/>
      <c r="CF172" s="81"/>
      <c r="CG172" s="81"/>
      <c r="CH172" s="81"/>
      <c r="CI172" s="81"/>
      <c r="CJ172" s="81"/>
      <c r="DQ172" s="81"/>
      <c r="DT172" s="81"/>
    </row>
    <row r="173" spans="2:124" ht="15" customHeight="1" x14ac:dyDescent="0.25">
      <c r="B173" s="81"/>
      <c r="C173" s="81"/>
      <c r="K173" s="85"/>
      <c r="L173" s="85"/>
      <c r="M173" s="85"/>
      <c r="AH173" s="85"/>
      <c r="AR173" s="85"/>
      <c r="AT173" s="85"/>
      <c r="AY173" s="85"/>
      <c r="AZ173" s="85"/>
      <c r="BA173" s="85"/>
      <c r="BB173" s="85"/>
      <c r="BC173" s="85"/>
      <c r="BD173" s="85"/>
      <c r="BF173" s="81"/>
      <c r="BG173" s="81"/>
      <c r="BH173" s="81"/>
      <c r="BI173" s="81"/>
      <c r="BJ173" s="81"/>
      <c r="BK173" s="81"/>
      <c r="BL173" s="81"/>
      <c r="BM173" s="81"/>
      <c r="BN173" s="81"/>
      <c r="BO173" s="81"/>
      <c r="BP173" s="81"/>
      <c r="BQ173" s="81"/>
      <c r="BR173" s="81"/>
      <c r="BS173" s="81"/>
      <c r="BT173" s="81"/>
      <c r="BU173" s="81"/>
      <c r="BV173" s="81"/>
      <c r="BW173" s="81"/>
      <c r="BX173" s="81"/>
      <c r="BY173" s="84"/>
      <c r="BZ173" s="81"/>
      <c r="CA173" s="81"/>
      <c r="CB173" s="81"/>
      <c r="CC173" s="81"/>
      <c r="CD173" s="81"/>
      <c r="CE173" s="81"/>
      <c r="CF173" s="81"/>
      <c r="CG173" s="81"/>
      <c r="CH173" s="81"/>
      <c r="CI173" s="81"/>
      <c r="CJ173" s="81"/>
      <c r="DQ173" s="81"/>
      <c r="DT173" s="81"/>
    </row>
    <row r="174" spans="2:124" ht="15" customHeight="1" x14ac:dyDescent="0.25">
      <c r="B174" s="81"/>
      <c r="C174" s="81"/>
      <c r="K174" s="85"/>
      <c r="L174" s="85"/>
      <c r="M174" s="85"/>
      <c r="AH174" s="85"/>
      <c r="AR174" s="85"/>
      <c r="AT174" s="85"/>
      <c r="AY174" s="85"/>
      <c r="AZ174" s="85"/>
      <c r="BA174" s="85"/>
      <c r="BB174" s="85"/>
      <c r="BC174" s="85"/>
      <c r="BD174" s="85"/>
      <c r="BF174" s="81"/>
      <c r="BG174" s="81"/>
      <c r="BH174" s="81"/>
      <c r="BI174" s="81"/>
      <c r="BJ174" s="81"/>
      <c r="BK174" s="81"/>
      <c r="BL174" s="81"/>
      <c r="BM174" s="81"/>
      <c r="BN174" s="81"/>
      <c r="BO174" s="81"/>
      <c r="BP174" s="81"/>
      <c r="BQ174" s="81"/>
      <c r="BR174" s="81"/>
      <c r="BS174" s="81"/>
      <c r="BT174" s="81"/>
      <c r="BU174" s="81"/>
      <c r="BV174" s="81"/>
      <c r="BW174" s="81"/>
      <c r="BX174" s="81"/>
      <c r="BY174" s="84"/>
      <c r="BZ174" s="81"/>
      <c r="CA174" s="81"/>
      <c r="CB174" s="81"/>
      <c r="CC174" s="81"/>
      <c r="CD174" s="81"/>
      <c r="CE174" s="81"/>
      <c r="CF174" s="81"/>
      <c r="CG174" s="81"/>
      <c r="CH174" s="81"/>
      <c r="CI174" s="81"/>
      <c r="CJ174" s="81"/>
      <c r="DQ174" s="81"/>
      <c r="DT174" s="81"/>
    </row>
    <row r="175" spans="2:124" ht="15" customHeight="1" x14ac:dyDescent="0.25">
      <c r="B175" s="81"/>
      <c r="C175" s="81"/>
      <c r="K175" s="85"/>
      <c r="L175" s="85"/>
      <c r="M175" s="85"/>
      <c r="AH175" s="85"/>
      <c r="AR175" s="85"/>
      <c r="AT175" s="85"/>
      <c r="AY175" s="85"/>
      <c r="AZ175" s="85"/>
      <c r="BA175" s="85"/>
      <c r="BB175" s="85"/>
      <c r="BC175" s="85"/>
      <c r="BD175" s="85"/>
      <c r="BF175" s="81"/>
      <c r="BG175" s="81"/>
      <c r="BH175" s="81"/>
      <c r="BI175" s="81"/>
      <c r="BJ175" s="81"/>
      <c r="BK175" s="81"/>
      <c r="BL175" s="81"/>
      <c r="BM175" s="81"/>
      <c r="BN175" s="81"/>
      <c r="BO175" s="81"/>
      <c r="BP175" s="81"/>
      <c r="BQ175" s="81"/>
      <c r="BR175" s="81"/>
      <c r="BS175" s="81"/>
      <c r="BT175" s="81"/>
      <c r="BU175" s="81"/>
      <c r="BV175" s="81"/>
      <c r="BW175" s="81"/>
      <c r="BX175" s="81"/>
      <c r="BY175" s="84"/>
      <c r="BZ175" s="81"/>
      <c r="CA175" s="81"/>
      <c r="CB175" s="81"/>
      <c r="CC175" s="81"/>
      <c r="CD175" s="81"/>
      <c r="CE175" s="81"/>
      <c r="CF175" s="81"/>
      <c r="CG175" s="81"/>
      <c r="CH175" s="81"/>
      <c r="CI175" s="81"/>
      <c r="CJ175" s="81"/>
      <c r="DQ175" s="81"/>
      <c r="DT175" s="81"/>
    </row>
    <row r="176" spans="2:124" ht="15" customHeight="1" x14ac:dyDescent="0.25">
      <c r="B176" s="81"/>
      <c r="C176" s="81"/>
      <c r="K176" s="85"/>
      <c r="L176" s="85"/>
      <c r="M176" s="85"/>
      <c r="AH176" s="85"/>
      <c r="AR176" s="85"/>
      <c r="AT176" s="85"/>
      <c r="AY176" s="85"/>
      <c r="AZ176" s="85"/>
      <c r="BA176" s="85"/>
      <c r="BB176" s="85"/>
      <c r="BC176" s="85"/>
      <c r="BD176" s="85"/>
      <c r="BF176" s="81"/>
      <c r="BG176" s="81"/>
      <c r="BH176" s="81"/>
      <c r="BI176" s="81"/>
      <c r="BJ176" s="81"/>
      <c r="BK176" s="81"/>
      <c r="BL176" s="81"/>
      <c r="BM176" s="81"/>
      <c r="BN176" s="81"/>
      <c r="BO176" s="81"/>
      <c r="BP176" s="81"/>
      <c r="BQ176" s="81"/>
      <c r="BR176" s="81"/>
      <c r="BS176" s="81"/>
      <c r="BT176" s="81"/>
      <c r="BU176" s="81"/>
      <c r="BV176" s="81"/>
      <c r="BW176" s="81"/>
      <c r="BX176" s="81"/>
      <c r="BY176" s="84"/>
      <c r="BZ176" s="81"/>
      <c r="CA176" s="81"/>
      <c r="CB176" s="81"/>
      <c r="CC176" s="81"/>
      <c r="CD176" s="81"/>
      <c r="CE176" s="81"/>
      <c r="CF176" s="81"/>
      <c r="CG176" s="81"/>
      <c r="CH176" s="81"/>
      <c r="CI176" s="81"/>
      <c r="CJ176" s="81"/>
      <c r="DQ176" s="81"/>
      <c r="DT176" s="81"/>
    </row>
    <row r="177" spans="2:124" ht="15" customHeight="1" x14ac:dyDescent="0.25">
      <c r="B177" s="81"/>
      <c r="C177" s="81"/>
      <c r="K177" s="85"/>
      <c r="L177" s="85"/>
      <c r="M177" s="85"/>
      <c r="AH177" s="85"/>
      <c r="AR177" s="85"/>
      <c r="AT177" s="85"/>
      <c r="AY177" s="85"/>
      <c r="AZ177" s="85"/>
      <c r="BA177" s="85"/>
      <c r="BB177" s="85"/>
      <c r="BC177" s="85"/>
      <c r="BD177" s="85"/>
      <c r="BF177" s="81"/>
      <c r="BG177" s="81"/>
      <c r="BH177" s="81"/>
      <c r="BI177" s="81"/>
      <c r="BJ177" s="81"/>
      <c r="BK177" s="81"/>
      <c r="BL177" s="81"/>
      <c r="BM177" s="81"/>
      <c r="BN177" s="81"/>
      <c r="BO177" s="81"/>
      <c r="BP177" s="81"/>
      <c r="BQ177" s="81"/>
      <c r="BR177" s="81"/>
      <c r="BS177" s="81"/>
      <c r="BT177" s="81"/>
      <c r="BU177" s="81"/>
      <c r="BV177" s="81"/>
      <c r="BW177" s="81"/>
      <c r="BX177" s="81"/>
      <c r="BY177" s="84"/>
      <c r="BZ177" s="81"/>
      <c r="CA177" s="81"/>
      <c r="CB177" s="81"/>
      <c r="CC177" s="81"/>
      <c r="CD177" s="81"/>
      <c r="CE177" s="81"/>
      <c r="CF177" s="81"/>
      <c r="CG177" s="81"/>
      <c r="CH177" s="81"/>
      <c r="CI177" s="81"/>
      <c r="CJ177" s="81"/>
      <c r="DQ177" s="81"/>
      <c r="DT177" s="81"/>
    </row>
    <row r="178" spans="2:124" ht="15" customHeight="1" x14ac:dyDescent="0.25">
      <c r="B178" s="81"/>
      <c r="C178" s="81"/>
      <c r="K178" s="85"/>
      <c r="L178" s="85"/>
      <c r="M178" s="85"/>
      <c r="AH178" s="85"/>
      <c r="AR178" s="85"/>
      <c r="AT178" s="85"/>
      <c r="AY178" s="85"/>
      <c r="AZ178" s="85"/>
      <c r="BA178" s="85"/>
      <c r="BB178" s="85"/>
      <c r="BC178" s="85"/>
      <c r="BD178" s="85"/>
      <c r="BF178" s="81"/>
      <c r="BG178" s="81"/>
      <c r="BH178" s="81"/>
      <c r="BI178" s="81"/>
      <c r="BJ178" s="81"/>
      <c r="BK178" s="81"/>
      <c r="BL178" s="81"/>
      <c r="BM178" s="81"/>
      <c r="BN178" s="81"/>
      <c r="BO178" s="81"/>
      <c r="BP178" s="81"/>
      <c r="BQ178" s="81"/>
      <c r="BR178" s="81"/>
      <c r="BS178" s="81"/>
      <c r="BT178" s="81"/>
      <c r="BU178" s="81"/>
      <c r="BV178" s="81"/>
      <c r="BW178" s="81"/>
      <c r="BX178" s="81"/>
      <c r="BY178" s="84"/>
      <c r="BZ178" s="81"/>
      <c r="CA178" s="81"/>
      <c r="CB178" s="81"/>
      <c r="CC178" s="81"/>
      <c r="CD178" s="81"/>
      <c r="CE178" s="81"/>
      <c r="CF178" s="81"/>
      <c r="CG178" s="81"/>
      <c r="CH178" s="81"/>
      <c r="CI178" s="81"/>
      <c r="CJ178" s="81"/>
      <c r="DQ178" s="81"/>
      <c r="DT178" s="81"/>
    </row>
    <row r="179" spans="2:124" ht="15" customHeight="1" x14ac:dyDescent="0.25">
      <c r="B179" s="81"/>
      <c r="C179" s="81"/>
      <c r="K179" s="85"/>
      <c r="L179" s="85"/>
      <c r="M179" s="85"/>
      <c r="AH179" s="85"/>
      <c r="AR179" s="85"/>
      <c r="AT179" s="85"/>
      <c r="AY179" s="85"/>
      <c r="AZ179" s="85"/>
      <c r="BA179" s="85"/>
      <c r="BB179" s="85"/>
      <c r="BC179" s="85"/>
      <c r="BD179" s="85"/>
      <c r="BF179" s="81"/>
      <c r="BG179" s="81"/>
      <c r="BH179" s="81"/>
      <c r="BI179" s="81"/>
      <c r="BJ179" s="81"/>
      <c r="BK179" s="81"/>
      <c r="BL179" s="81"/>
      <c r="BM179" s="81"/>
      <c r="BN179" s="81"/>
      <c r="BO179" s="81"/>
      <c r="BP179" s="81"/>
      <c r="BQ179" s="81"/>
      <c r="BR179" s="81"/>
      <c r="BS179" s="81"/>
      <c r="BT179" s="81"/>
      <c r="BU179" s="81"/>
      <c r="BV179" s="81"/>
      <c r="BW179" s="81"/>
      <c r="BX179" s="81"/>
      <c r="BY179" s="84"/>
      <c r="BZ179" s="81"/>
      <c r="CA179" s="81"/>
      <c r="CB179" s="81"/>
      <c r="CC179" s="81"/>
      <c r="CD179" s="81"/>
      <c r="CE179" s="81"/>
      <c r="CF179" s="81"/>
      <c r="CG179" s="81"/>
      <c r="CH179" s="81"/>
      <c r="CI179" s="81"/>
      <c r="CJ179" s="81"/>
      <c r="DQ179" s="81"/>
      <c r="DT179" s="81"/>
    </row>
    <row r="180" spans="2:124" ht="15" customHeight="1" x14ac:dyDescent="0.25">
      <c r="B180" s="81"/>
      <c r="C180" s="81"/>
      <c r="K180" s="85"/>
      <c r="L180" s="85"/>
      <c r="M180" s="85"/>
      <c r="AH180" s="85"/>
      <c r="AR180" s="85"/>
      <c r="AT180" s="85"/>
      <c r="AY180" s="85"/>
      <c r="AZ180" s="85"/>
      <c r="BA180" s="85"/>
      <c r="BB180" s="85"/>
      <c r="BC180" s="85"/>
      <c r="BD180" s="85"/>
      <c r="BF180" s="81"/>
      <c r="BG180" s="81"/>
      <c r="BH180" s="81"/>
      <c r="BI180" s="81"/>
      <c r="BJ180" s="81"/>
      <c r="BK180" s="81"/>
      <c r="BL180" s="81"/>
      <c r="BM180" s="81"/>
      <c r="BN180" s="81"/>
      <c r="BO180" s="81"/>
      <c r="BP180" s="81"/>
      <c r="BQ180" s="81"/>
      <c r="BR180" s="81"/>
      <c r="BS180" s="81"/>
      <c r="BT180" s="81"/>
      <c r="BU180" s="81"/>
      <c r="BV180" s="81"/>
      <c r="BW180" s="81"/>
      <c r="BX180" s="81"/>
      <c r="BY180" s="84"/>
      <c r="BZ180" s="81"/>
      <c r="CA180" s="81"/>
      <c r="CB180" s="81"/>
      <c r="CC180" s="81"/>
      <c r="CD180" s="81"/>
      <c r="CE180" s="81"/>
      <c r="CF180" s="81"/>
      <c r="CG180" s="81"/>
      <c r="CH180" s="81"/>
      <c r="CI180" s="81"/>
      <c r="CJ180" s="81"/>
      <c r="DQ180" s="81"/>
      <c r="DT180" s="81"/>
    </row>
    <row r="181" spans="2:124" ht="15" customHeight="1" x14ac:dyDescent="0.25">
      <c r="B181" s="81"/>
      <c r="C181" s="81"/>
      <c r="K181" s="85"/>
      <c r="L181" s="85"/>
      <c r="M181" s="85"/>
      <c r="AH181" s="85"/>
      <c r="AR181" s="85"/>
      <c r="AT181" s="85"/>
      <c r="AY181" s="85"/>
      <c r="AZ181" s="85"/>
      <c r="BA181" s="85"/>
      <c r="BB181" s="85"/>
      <c r="BC181" s="85"/>
      <c r="BD181" s="85"/>
      <c r="BF181" s="81"/>
      <c r="BG181" s="81"/>
      <c r="BH181" s="81"/>
      <c r="BI181" s="81"/>
      <c r="BJ181" s="81"/>
      <c r="BK181" s="81"/>
      <c r="BL181" s="81"/>
      <c r="BM181" s="81"/>
      <c r="BN181" s="81"/>
      <c r="BO181" s="81"/>
      <c r="BP181" s="81"/>
      <c r="BQ181" s="81"/>
      <c r="BR181" s="81"/>
      <c r="BS181" s="81"/>
      <c r="BT181" s="81"/>
      <c r="BU181" s="81"/>
      <c r="BV181" s="81"/>
      <c r="BW181" s="81"/>
      <c r="BX181" s="81"/>
      <c r="BY181" s="84"/>
      <c r="BZ181" s="81"/>
      <c r="CA181" s="81"/>
      <c r="CB181" s="81"/>
      <c r="CC181" s="81"/>
      <c r="CD181" s="81"/>
      <c r="CE181" s="81"/>
      <c r="CF181" s="81"/>
      <c r="CG181" s="81"/>
      <c r="CH181" s="81"/>
      <c r="CI181" s="81"/>
      <c r="CJ181" s="81"/>
      <c r="DQ181" s="81"/>
      <c r="DT181" s="81"/>
    </row>
    <row r="182" spans="2:124" x14ac:dyDescent="0.25">
      <c r="B182" s="81"/>
      <c r="C182" s="81"/>
      <c r="K182" s="85"/>
      <c r="L182" s="85"/>
      <c r="M182" s="85"/>
      <c r="AH182" s="85"/>
      <c r="AR182" s="85"/>
      <c r="AT182" s="85"/>
      <c r="AY182" s="85"/>
      <c r="AZ182" s="85"/>
      <c r="BA182" s="85"/>
      <c r="BB182" s="85"/>
      <c r="BC182" s="85"/>
      <c r="BD182" s="85"/>
      <c r="BF182" s="81"/>
      <c r="BG182" s="81"/>
      <c r="BH182" s="81"/>
      <c r="BI182" s="81"/>
      <c r="BJ182" s="81"/>
      <c r="BK182" s="81"/>
      <c r="BL182" s="81"/>
      <c r="BM182" s="81"/>
      <c r="BN182" s="81"/>
      <c r="BO182" s="81"/>
      <c r="BP182" s="81"/>
      <c r="BQ182" s="81"/>
      <c r="BR182" s="81"/>
      <c r="BS182" s="81"/>
      <c r="BT182" s="81"/>
      <c r="BU182" s="81"/>
      <c r="BV182" s="81"/>
      <c r="BW182" s="81"/>
      <c r="BX182" s="81"/>
      <c r="BY182" s="84"/>
      <c r="BZ182" s="81"/>
      <c r="CA182" s="81"/>
      <c r="CB182" s="81"/>
      <c r="CC182" s="81"/>
      <c r="CD182" s="81"/>
      <c r="CE182" s="81"/>
      <c r="CF182" s="81"/>
      <c r="CG182" s="81"/>
      <c r="CH182" s="81"/>
      <c r="CI182" s="81"/>
      <c r="CJ182" s="81"/>
      <c r="DQ182" s="81"/>
      <c r="DT182" s="81"/>
    </row>
    <row r="183" spans="2:124" x14ac:dyDescent="0.25">
      <c r="B183" s="81"/>
      <c r="C183" s="81"/>
      <c r="K183" s="85"/>
      <c r="L183" s="85"/>
      <c r="M183" s="85"/>
      <c r="AH183" s="85"/>
      <c r="AR183" s="85"/>
      <c r="AT183" s="85"/>
      <c r="AY183" s="85"/>
      <c r="AZ183" s="85"/>
      <c r="BA183" s="85"/>
      <c r="BB183" s="85"/>
      <c r="BC183" s="85"/>
      <c r="BD183" s="85"/>
      <c r="BF183" s="81"/>
      <c r="BG183" s="81"/>
      <c r="BH183" s="81"/>
      <c r="BI183" s="81"/>
      <c r="BJ183" s="81"/>
      <c r="BK183" s="81"/>
      <c r="BL183" s="81"/>
      <c r="BM183" s="81"/>
      <c r="BN183" s="81"/>
      <c r="BO183" s="81"/>
      <c r="BP183" s="81"/>
      <c r="BQ183" s="81"/>
      <c r="BR183" s="81"/>
      <c r="BS183" s="81"/>
      <c r="BT183" s="81"/>
      <c r="BU183" s="81"/>
      <c r="BV183" s="81"/>
      <c r="BW183" s="81"/>
      <c r="BX183" s="81"/>
      <c r="BY183" s="84"/>
      <c r="BZ183" s="81"/>
      <c r="CA183" s="81"/>
      <c r="CB183" s="81"/>
      <c r="CC183" s="81"/>
      <c r="CD183" s="81"/>
      <c r="CE183" s="81"/>
      <c r="CF183" s="81"/>
      <c r="CG183" s="81"/>
      <c r="CH183" s="81"/>
      <c r="CI183" s="81"/>
      <c r="CJ183" s="81"/>
      <c r="DQ183" s="81"/>
      <c r="DT183" s="81"/>
    </row>
    <row r="184" spans="2:124" x14ac:dyDescent="0.25">
      <c r="B184" s="81"/>
      <c r="C184" s="81"/>
      <c r="K184" s="85"/>
      <c r="L184" s="85"/>
      <c r="M184" s="85"/>
      <c r="AH184" s="85"/>
      <c r="AR184" s="85"/>
      <c r="AT184" s="85"/>
      <c r="AY184" s="85"/>
      <c r="AZ184" s="85"/>
      <c r="BA184" s="85"/>
      <c r="BB184" s="85"/>
      <c r="BC184" s="85"/>
      <c r="BD184" s="85"/>
      <c r="BF184" s="81"/>
      <c r="BG184" s="81"/>
      <c r="BH184" s="81"/>
      <c r="BI184" s="81"/>
      <c r="BJ184" s="81"/>
      <c r="BK184" s="81"/>
      <c r="BL184" s="81"/>
      <c r="BM184" s="81"/>
      <c r="BN184" s="81"/>
      <c r="BO184" s="81"/>
      <c r="BP184" s="81"/>
      <c r="BQ184" s="81"/>
      <c r="BR184" s="81"/>
      <c r="BS184" s="81"/>
      <c r="BT184" s="81"/>
      <c r="BU184" s="81"/>
      <c r="BV184" s="81"/>
      <c r="BW184" s="81"/>
      <c r="BX184" s="81"/>
      <c r="BY184" s="84"/>
      <c r="BZ184" s="81"/>
      <c r="CA184" s="81"/>
      <c r="CB184" s="81"/>
      <c r="CC184" s="81"/>
      <c r="CD184" s="81"/>
      <c r="CE184" s="81"/>
      <c r="CF184" s="81"/>
      <c r="CG184" s="81"/>
      <c r="CH184" s="81"/>
      <c r="CI184" s="81"/>
      <c r="CJ184" s="81"/>
      <c r="DQ184" s="81"/>
      <c r="DT184" s="81"/>
    </row>
    <row r="185" spans="2:124" x14ac:dyDescent="0.25">
      <c r="B185" s="81"/>
      <c r="C185" s="81"/>
      <c r="K185" s="85"/>
      <c r="L185" s="85"/>
      <c r="M185" s="85"/>
      <c r="AH185" s="85"/>
      <c r="AR185" s="85"/>
      <c r="AT185" s="85"/>
      <c r="AY185" s="85"/>
      <c r="AZ185" s="85"/>
      <c r="BA185" s="85"/>
      <c r="BB185" s="85"/>
      <c r="BC185" s="85"/>
      <c r="BD185" s="85"/>
      <c r="BF185" s="81"/>
      <c r="BG185" s="81"/>
      <c r="BH185" s="81"/>
      <c r="BI185" s="81"/>
      <c r="BJ185" s="81"/>
      <c r="BK185" s="81"/>
      <c r="BL185" s="81"/>
      <c r="BM185" s="81"/>
      <c r="BN185" s="81"/>
      <c r="BO185" s="81"/>
      <c r="BP185" s="81"/>
      <c r="BQ185" s="81"/>
      <c r="BR185" s="81"/>
      <c r="BS185" s="81"/>
      <c r="BT185" s="81"/>
      <c r="BU185" s="81"/>
      <c r="BV185" s="81"/>
      <c r="BW185" s="81"/>
      <c r="BX185" s="81"/>
      <c r="BY185" s="84"/>
      <c r="BZ185" s="81"/>
      <c r="CA185" s="81"/>
      <c r="CB185" s="81"/>
      <c r="CC185" s="81"/>
      <c r="CD185" s="81"/>
      <c r="CE185" s="81"/>
      <c r="CF185" s="81"/>
      <c r="CG185" s="81"/>
      <c r="CH185" s="81"/>
      <c r="CI185" s="81"/>
      <c r="CJ185" s="81"/>
      <c r="DQ185" s="81"/>
      <c r="DT185" s="81"/>
    </row>
    <row r="186" spans="2:124" x14ac:dyDescent="0.25">
      <c r="B186" s="81"/>
      <c r="C186" s="81"/>
      <c r="K186" s="85"/>
      <c r="L186" s="85"/>
      <c r="M186" s="85"/>
      <c r="AH186" s="85"/>
      <c r="AR186" s="85"/>
      <c r="AT186" s="85"/>
      <c r="AY186" s="85"/>
      <c r="AZ186" s="85"/>
      <c r="BA186" s="85"/>
      <c r="BB186" s="85"/>
      <c r="BC186" s="85"/>
      <c r="BD186" s="85"/>
      <c r="BF186" s="81"/>
      <c r="BG186" s="81"/>
      <c r="BH186" s="81"/>
      <c r="BI186" s="81"/>
      <c r="BJ186" s="81"/>
      <c r="BK186" s="81"/>
      <c r="BL186" s="81"/>
      <c r="BM186" s="81"/>
      <c r="BN186" s="81"/>
      <c r="BO186" s="81"/>
      <c r="BP186" s="81"/>
      <c r="BQ186" s="81"/>
      <c r="BR186" s="81"/>
      <c r="BS186" s="81"/>
      <c r="BT186" s="81"/>
      <c r="BU186" s="81"/>
      <c r="BV186" s="81"/>
      <c r="BW186" s="81"/>
      <c r="BX186" s="81"/>
      <c r="BY186" s="84"/>
      <c r="BZ186" s="81"/>
      <c r="CA186" s="81"/>
      <c r="CB186" s="81"/>
      <c r="CC186" s="81"/>
      <c r="CD186" s="81"/>
      <c r="CE186" s="81"/>
      <c r="CF186" s="81"/>
      <c r="CG186" s="81"/>
      <c r="CH186" s="81"/>
      <c r="CI186" s="81"/>
      <c r="CJ186" s="81"/>
      <c r="DQ186" s="81"/>
      <c r="DT186" s="81"/>
    </row>
    <row r="187" spans="2:124" x14ac:dyDescent="0.25">
      <c r="B187" s="81"/>
      <c r="C187" s="81"/>
      <c r="K187" s="85"/>
      <c r="L187" s="85"/>
      <c r="M187" s="85"/>
      <c r="AH187" s="85"/>
      <c r="AR187" s="85"/>
      <c r="AT187" s="85"/>
      <c r="AY187" s="85"/>
      <c r="AZ187" s="85"/>
      <c r="BA187" s="85"/>
      <c r="BB187" s="85"/>
      <c r="BC187" s="85"/>
      <c r="BD187" s="85"/>
      <c r="BF187" s="81"/>
      <c r="BG187" s="81"/>
      <c r="BH187" s="81"/>
      <c r="BI187" s="81"/>
      <c r="BJ187" s="81"/>
      <c r="BK187" s="81"/>
      <c r="BL187" s="81"/>
      <c r="BM187" s="81"/>
      <c r="BN187" s="81"/>
      <c r="BO187" s="81"/>
      <c r="BP187" s="81"/>
      <c r="BQ187" s="81"/>
      <c r="BR187" s="81"/>
      <c r="BS187" s="81"/>
      <c r="BT187" s="81"/>
      <c r="BU187" s="81"/>
      <c r="BV187" s="81"/>
      <c r="BW187" s="81"/>
      <c r="BX187" s="81"/>
      <c r="BY187" s="84"/>
      <c r="BZ187" s="81"/>
      <c r="CA187" s="81"/>
      <c r="CB187" s="81"/>
      <c r="CC187" s="81"/>
      <c r="CD187" s="81"/>
      <c r="CE187" s="81"/>
      <c r="CF187" s="81"/>
      <c r="CG187" s="81"/>
      <c r="CH187" s="81"/>
      <c r="CI187" s="81"/>
      <c r="CJ187" s="81"/>
      <c r="DQ187" s="81"/>
      <c r="DT187" s="81"/>
    </row>
    <row r="188" spans="2:124" x14ac:dyDescent="0.25">
      <c r="B188" s="81"/>
      <c r="C188" s="81"/>
      <c r="K188" s="85"/>
      <c r="L188" s="85"/>
      <c r="M188" s="85"/>
      <c r="AH188" s="85"/>
      <c r="AR188" s="85"/>
      <c r="AT188" s="85"/>
      <c r="AY188" s="85"/>
      <c r="AZ188" s="85"/>
      <c r="BA188" s="85"/>
      <c r="BB188" s="85"/>
      <c r="BC188" s="85"/>
      <c r="BD188" s="85"/>
      <c r="BF188" s="81"/>
      <c r="BG188" s="81"/>
      <c r="BH188" s="81"/>
      <c r="BI188" s="81"/>
      <c r="BJ188" s="81"/>
      <c r="BK188" s="81"/>
      <c r="BL188" s="81"/>
      <c r="BM188" s="81"/>
      <c r="BN188" s="81"/>
      <c r="BO188" s="81"/>
      <c r="BP188" s="81"/>
      <c r="BQ188" s="81"/>
      <c r="BR188" s="81"/>
      <c r="BS188" s="81"/>
      <c r="BT188" s="81"/>
      <c r="BU188" s="81"/>
      <c r="BV188" s="81"/>
      <c r="BW188" s="81"/>
      <c r="BX188" s="81"/>
      <c r="BY188" s="84"/>
      <c r="BZ188" s="81"/>
      <c r="CA188" s="81"/>
      <c r="CB188" s="81"/>
      <c r="CC188" s="81"/>
      <c r="CD188" s="81"/>
      <c r="CE188" s="81"/>
      <c r="CF188" s="81"/>
      <c r="CG188" s="81"/>
      <c r="CH188" s="81"/>
      <c r="CI188" s="81"/>
      <c r="CJ188" s="81"/>
      <c r="DQ188" s="81"/>
      <c r="DT188" s="81"/>
    </row>
    <row r="189" spans="2:124" x14ac:dyDescent="0.25">
      <c r="B189" s="81"/>
      <c r="C189" s="81"/>
      <c r="K189" s="85"/>
      <c r="L189" s="85"/>
      <c r="M189" s="85"/>
      <c r="AH189" s="85"/>
      <c r="AR189" s="85"/>
      <c r="AT189" s="85"/>
      <c r="AY189" s="85"/>
      <c r="AZ189" s="85"/>
      <c r="BA189" s="85"/>
      <c r="BB189" s="85"/>
      <c r="BC189" s="85"/>
      <c r="BD189" s="85"/>
      <c r="BF189" s="81"/>
      <c r="BG189" s="81"/>
      <c r="BH189" s="81"/>
      <c r="BI189" s="81"/>
      <c r="BJ189" s="81"/>
      <c r="BK189" s="81"/>
      <c r="BL189" s="81"/>
      <c r="BM189" s="81"/>
      <c r="BN189" s="81"/>
      <c r="BO189" s="81"/>
      <c r="BP189" s="81"/>
      <c r="BQ189" s="81"/>
      <c r="BR189" s="81"/>
      <c r="BS189" s="81"/>
      <c r="BT189" s="81"/>
      <c r="BU189" s="81"/>
      <c r="BV189" s="81"/>
      <c r="BW189" s="81"/>
      <c r="BX189" s="81"/>
      <c r="BY189" s="84"/>
      <c r="BZ189" s="81"/>
      <c r="CA189" s="81"/>
      <c r="CB189" s="81"/>
      <c r="CC189" s="81"/>
      <c r="CD189" s="81"/>
      <c r="CE189" s="81"/>
      <c r="CF189" s="81"/>
      <c r="CG189" s="81"/>
      <c r="CH189" s="81"/>
      <c r="CI189" s="81"/>
      <c r="CJ189" s="81"/>
      <c r="DQ189" s="81"/>
      <c r="DT189" s="81"/>
    </row>
    <row r="190" spans="2:124" x14ac:dyDescent="0.25">
      <c r="B190" s="81"/>
      <c r="C190" s="81"/>
      <c r="K190" s="85"/>
      <c r="L190" s="85"/>
      <c r="M190" s="85"/>
      <c r="AH190" s="85"/>
      <c r="AR190" s="85"/>
      <c r="AT190" s="85"/>
      <c r="AY190" s="85"/>
      <c r="AZ190" s="85"/>
      <c r="BA190" s="85"/>
      <c r="BB190" s="85"/>
      <c r="BC190" s="85"/>
      <c r="BD190" s="85"/>
      <c r="BF190" s="81"/>
      <c r="BG190" s="81"/>
      <c r="BH190" s="81"/>
      <c r="BI190" s="81"/>
      <c r="BJ190" s="81"/>
      <c r="BK190" s="81"/>
      <c r="BL190" s="81"/>
      <c r="BM190" s="81"/>
      <c r="BN190" s="81"/>
      <c r="BO190" s="81"/>
      <c r="BP190" s="81"/>
      <c r="BQ190" s="81"/>
      <c r="BR190" s="81"/>
      <c r="BS190" s="81"/>
      <c r="BT190" s="81"/>
      <c r="BU190" s="81"/>
      <c r="BV190" s="81"/>
      <c r="BW190" s="81"/>
      <c r="BX190" s="81"/>
      <c r="BY190" s="84"/>
      <c r="BZ190" s="81"/>
      <c r="CA190" s="81"/>
      <c r="CB190" s="81"/>
      <c r="CC190" s="81"/>
      <c r="CD190" s="81"/>
      <c r="CE190" s="81"/>
      <c r="CF190" s="81"/>
      <c r="CG190" s="81"/>
      <c r="CH190" s="81"/>
      <c r="CI190" s="81"/>
      <c r="CJ190" s="81"/>
      <c r="DQ190" s="81"/>
      <c r="DT190" s="81"/>
    </row>
    <row r="191" spans="2:124" x14ac:dyDescent="0.25">
      <c r="B191" s="81"/>
      <c r="C191" s="81"/>
      <c r="K191" s="85"/>
      <c r="L191" s="85"/>
      <c r="M191" s="85"/>
      <c r="AH191" s="85"/>
      <c r="AR191" s="85"/>
      <c r="AT191" s="85"/>
      <c r="AY191" s="85"/>
      <c r="AZ191" s="85"/>
      <c r="BA191" s="85"/>
      <c r="BB191" s="85"/>
      <c r="BC191" s="85"/>
      <c r="BD191" s="85"/>
      <c r="BF191" s="81"/>
      <c r="BG191" s="81"/>
      <c r="BH191" s="81"/>
      <c r="BI191" s="81"/>
      <c r="BJ191" s="81"/>
      <c r="BK191" s="81"/>
      <c r="BL191" s="81"/>
      <c r="BM191" s="81"/>
      <c r="BN191" s="81"/>
      <c r="BO191" s="81"/>
      <c r="BP191" s="81"/>
      <c r="BQ191" s="81"/>
      <c r="BR191" s="81"/>
      <c r="BS191" s="81"/>
      <c r="BT191" s="81"/>
      <c r="BU191" s="81"/>
      <c r="BV191" s="81"/>
      <c r="BW191" s="81"/>
      <c r="BX191" s="81"/>
      <c r="BY191" s="84"/>
      <c r="BZ191" s="81"/>
      <c r="CA191" s="81"/>
      <c r="CB191" s="81"/>
      <c r="CC191" s="81"/>
      <c r="CD191" s="81"/>
      <c r="CE191" s="81"/>
      <c r="CF191" s="81"/>
      <c r="CG191" s="81"/>
      <c r="CH191" s="81"/>
      <c r="CI191" s="81"/>
      <c r="CJ191" s="81"/>
      <c r="DQ191" s="81"/>
      <c r="DT191" s="81"/>
    </row>
    <row r="192" spans="2:124" x14ac:dyDescent="0.25">
      <c r="B192" s="81"/>
      <c r="C192" s="81"/>
      <c r="K192" s="85"/>
      <c r="L192" s="85"/>
      <c r="M192" s="85"/>
      <c r="AH192" s="85"/>
      <c r="AR192" s="85"/>
      <c r="AT192" s="85"/>
      <c r="AY192" s="85"/>
      <c r="AZ192" s="85"/>
      <c r="BA192" s="85"/>
      <c r="BB192" s="85"/>
      <c r="BC192" s="85"/>
      <c r="BD192" s="85"/>
      <c r="BF192" s="81"/>
      <c r="BG192" s="81"/>
      <c r="BH192" s="81"/>
      <c r="BI192" s="81"/>
      <c r="BJ192" s="81"/>
      <c r="BK192" s="81"/>
      <c r="BL192" s="81"/>
      <c r="BM192" s="81"/>
      <c r="BN192" s="81"/>
      <c r="BO192" s="81"/>
      <c r="BP192" s="81"/>
      <c r="BQ192" s="81"/>
      <c r="BR192" s="81"/>
      <c r="BS192" s="81"/>
      <c r="BT192" s="81"/>
      <c r="BU192" s="81"/>
      <c r="BV192" s="81"/>
      <c r="BW192" s="81"/>
      <c r="BX192" s="81"/>
      <c r="BY192" s="84"/>
      <c r="BZ192" s="81"/>
      <c r="CA192" s="81"/>
      <c r="CB192" s="81"/>
      <c r="CC192" s="81"/>
      <c r="CD192" s="81"/>
      <c r="CE192" s="81"/>
      <c r="CF192" s="81"/>
      <c r="CG192" s="81"/>
      <c r="CH192" s="81"/>
      <c r="CI192" s="81"/>
      <c r="CJ192" s="81"/>
      <c r="DQ192" s="81"/>
      <c r="DT192" s="81"/>
    </row>
    <row r="193" spans="2:124" x14ac:dyDescent="0.25">
      <c r="B193" s="81"/>
      <c r="C193" s="81"/>
      <c r="K193" s="85"/>
      <c r="L193" s="85"/>
      <c r="M193" s="85"/>
      <c r="AH193" s="85"/>
      <c r="AR193" s="85"/>
      <c r="AT193" s="85"/>
      <c r="AY193" s="85"/>
      <c r="AZ193" s="85"/>
      <c r="BA193" s="85"/>
      <c r="BB193" s="85"/>
      <c r="BC193" s="85"/>
      <c r="BD193" s="85"/>
      <c r="BF193" s="81"/>
      <c r="BG193" s="81"/>
      <c r="BH193" s="81"/>
      <c r="BI193" s="81"/>
      <c r="BJ193" s="81"/>
      <c r="BK193" s="81"/>
      <c r="BL193" s="81"/>
      <c r="BM193" s="81"/>
      <c r="BN193" s="81"/>
      <c r="BO193" s="81"/>
      <c r="BP193" s="81"/>
      <c r="BQ193" s="81"/>
      <c r="BR193" s="81"/>
      <c r="BS193" s="81"/>
      <c r="BT193" s="81"/>
      <c r="BU193" s="81"/>
      <c r="BV193" s="81"/>
      <c r="BW193" s="81"/>
      <c r="BX193" s="81"/>
      <c r="BY193" s="84"/>
      <c r="BZ193" s="81"/>
      <c r="CA193" s="81"/>
      <c r="CB193" s="81"/>
      <c r="CC193" s="81"/>
      <c r="CD193" s="81"/>
      <c r="CE193" s="81"/>
      <c r="CF193" s="81"/>
      <c r="CG193" s="81"/>
      <c r="CH193" s="81"/>
      <c r="CI193" s="81"/>
      <c r="CJ193" s="81"/>
      <c r="DQ193" s="81"/>
      <c r="DT193" s="81"/>
    </row>
    <row r="194" spans="2:124" x14ac:dyDescent="0.25">
      <c r="B194" s="81"/>
      <c r="C194" s="81"/>
      <c r="K194" s="85"/>
      <c r="L194" s="85"/>
      <c r="M194" s="85"/>
      <c r="AH194" s="85"/>
      <c r="AR194" s="85"/>
      <c r="AT194" s="85"/>
      <c r="AY194" s="85"/>
      <c r="AZ194" s="85"/>
      <c r="BA194" s="85"/>
      <c r="BB194" s="85"/>
      <c r="BC194" s="85"/>
      <c r="BD194" s="85"/>
      <c r="BF194" s="81"/>
      <c r="BG194" s="81"/>
      <c r="BH194" s="81"/>
      <c r="BI194" s="81"/>
      <c r="BJ194" s="81"/>
      <c r="BK194" s="81"/>
      <c r="BL194" s="81"/>
      <c r="BM194" s="81"/>
      <c r="BN194" s="81"/>
      <c r="BO194" s="81"/>
      <c r="BP194" s="81"/>
      <c r="BQ194" s="81"/>
      <c r="BR194" s="81"/>
      <c r="BS194" s="81"/>
      <c r="BT194" s="81"/>
      <c r="BU194" s="81"/>
      <c r="BV194" s="81"/>
      <c r="BW194" s="81"/>
      <c r="BX194" s="81"/>
      <c r="BY194" s="84"/>
      <c r="BZ194" s="81"/>
      <c r="CA194" s="81"/>
      <c r="CB194" s="81"/>
      <c r="CC194" s="81"/>
      <c r="CD194" s="81"/>
      <c r="CE194" s="81"/>
      <c r="CF194" s="81"/>
      <c r="CG194" s="81"/>
      <c r="CH194" s="81"/>
      <c r="CI194" s="81"/>
      <c r="CJ194" s="81"/>
      <c r="DQ194" s="81"/>
      <c r="DT194" s="81"/>
    </row>
    <row r="195" spans="2:124" x14ac:dyDescent="0.25">
      <c r="B195" s="81"/>
      <c r="C195" s="81"/>
      <c r="K195" s="85"/>
      <c r="L195" s="85"/>
      <c r="M195" s="85"/>
      <c r="AH195" s="85"/>
      <c r="AR195" s="85"/>
      <c r="AT195" s="85"/>
      <c r="AY195" s="85"/>
      <c r="AZ195" s="85"/>
      <c r="BA195" s="85"/>
      <c r="BB195" s="85"/>
      <c r="BC195" s="85"/>
      <c r="BD195" s="85"/>
      <c r="BF195" s="81"/>
      <c r="BG195" s="81"/>
      <c r="BH195" s="81"/>
      <c r="BI195" s="81"/>
      <c r="BJ195" s="81"/>
      <c r="BK195" s="81"/>
      <c r="BL195" s="81"/>
      <c r="BM195" s="81"/>
      <c r="BN195" s="81"/>
      <c r="BO195" s="81"/>
      <c r="BP195" s="81"/>
      <c r="BQ195" s="81"/>
      <c r="BR195" s="81"/>
      <c r="BS195" s="81"/>
      <c r="BT195" s="81"/>
      <c r="BU195" s="81"/>
      <c r="BV195" s="81"/>
      <c r="BW195" s="81"/>
      <c r="BX195" s="81"/>
      <c r="BY195" s="84"/>
      <c r="BZ195" s="81"/>
      <c r="CA195" s="81"/>
      <c r="CB195" s="81"/>
      <c r="CC195" s="81"/>
      <c r="CD195" s="81"/>
      <c r="CE195" s="81"/>
      <c r="CF195" s="81"/>
      <c r="CG195" s="81"/>
      <c r="CH195" s="81"/>
      <c r="CI195" s="81"/>
      <c r="CJ195" s="81"/>
      <c r="DQ195" s="81"/>
      <c r="DT195" s="81"/>
    </row>
    <row r="196" spans="2:124" x14ac:dyDescent="0.25">
      <c r="B196" s="81"/>
      <c r="C196" s="81"/>
      <c r="K196" s="85"/>
      <c r="L196" s="85"/>
      <c r="M196" s="85"/>
      <c r="AH196" s="85"/>
      <c r="AR196" s="85"/>
      <c r="AT196" s="85"/>
      <c r="AY196" s="85"/>
      <c r="AZ196" s="85"/>
      <c r="BA196" s="85"/>
      <c r="BB196" s="85"/>
      <c r="BC196" s="85"/>
      <c r="BD196" s="85"/>
      <c r="BF196" s="81"/>
      <c r="BG196" s="81"/>
      <c r="BH196" s="81"/>
      <c r="BI196" s="81"/>
      <c r="BJ196" s="81"/>
      <c r="BK196" s="81"/>
      <c r="BL196" s="81"/>
      <c r="BM196" s="81"/>
      <c r="BN196" s="81"/>
      <c r="BO196" s="81"/>
      <c r="BP196" s="81"/>
      <c r="BQ196" s="81"/>
      <c r="BR196" s="81"/>
      <c r="BS196" s="81"/>
      <c r="BT196" s="81"/>
      <c r="BU196" s="81"/>
      <c r="BV196" s="81"/>
      <c r="BW196" s="81"/>
      <c r="BX196" s="81"/>
      <c r="BY196" s="84"/>
      <c r="BZ196" s="81"/>
      <c r="CA196" s="81"/>
      <c r="CB196" s="81"/>
      <c r="CC196" s="81"/>
      <c r="CD196" s="81"/>
      <c r="CE196" s="81"/>
      <c r="CF196" s="81"/>
      <c r="CG196" s="81"/>
      <c r="CH196" s="81"/>
      <c r="CI196" s="81"/>
      <c r="CJ196" s="81"/>
      <c r="DQ196" s="81"/>
      <c r="DT196" s="81"/>
    </row>
    <row r="197" spans="2:124" x14ac:dyDescent="0.25">
      <c r="B197" s="81"/>
      <c r="C197" s="81"/>
      <c r="K197" s="85"/>
      <c r="L197" s="85"/>
      <c r="M197" s="85"/>
      <c r="AH197" s="85"/>
      <c r="AR197" s="85"/>
      <c r="AT197" s="85"/>
      <c r="AY197" s="85"/>
      <c r="AZ197" s="85"/>
      <c r="BA197" s="85"/>
      <c r="BB197" s="85"/>
      <c r="BC197" s="85"/>
      <c r="BD197" s="85"/>
      <c r="BF197" s="81"/>
      <c r="BG197" s="81"/>
      <c r="BH197" s="81"/>
      <c r="BI197" s="81"/>
      <c r="BJ197" s="81"/>
      <c r="BK197" s="81"/>
      <c r="BL197" s="81"/>
      <c r="BM197" s="81"/>
      <c r="BN197" s="81"/>
      <c r="BO197" s="81"/>
      <c r="BP197" s="81"/>
      <c r="BQ197" s="81"/>
      <c r="BR197" s="81"/>
      <c r="BS197" s="81"/>
      <c r="BT197" s="81"/>
      <c r="BU197" s="81"/>
      <c r="BV197" s="81"/>
      <c r="BW197" s="81"/>
      <c r="BX197" s="81"/>
      <c r="BY197" s="84"/>
      <c r="BZ197" s="81"/>
      <c r="CA197" s="81"/>
      <c r="CB197" s="81"/>
      <c r="CC197" s="81"/>
      <c r="CD197" s="81"/>
      <c r="CE197" s="81"/>
      <c r="CF197" s="81"/>
      <c r="CG197" s="81"/>
      <c r="CH197" s="81"/>
      <c r="CI197" s="81"/>
      <c r="CJ197" s="81"/>
      <c r="DQ197" s="81"/>
      <c r="DT197" s="81"/>
    </row>
    <row r="198" spans="2:124" x14ac:dyDescent="0.25">
      <c r="B198" s="81"/>
      <c r="C198" s="81"/>
      <c r="K198" s="85"/>
      <c r="L198" s="85"/>
      <c r="M198" s="85"/>
      <c r="AH198" s="85"/>
      <c r="AR198" s="85"/>
      <c r="AT198" s="85"/>
      <c r="AY198" s="85"/>
      <c r="AZ198" s="85"/>
      <c r="BA198" s="85"/>
      <c r="BB198" s="85"/>
      <c r="BC198" s="85"/>
      <c r="BD198" s="85"/>
      <c r="BF198" s="81"/>
      <c r="BG198" s="81"/>
      <c r="BH198" s="81"/>
      <c r="BI198" s="81"/>
      <c r="BJ198" s="81"/>
      <c r="BK198" s="81"/>
      <c r="BL198" s="81"/>
      <c r="BM198" s="81"/>
      <c r="BN198" s="81"/>
      <c r="BO198" s="81"/>
      <c r="BP198" s="81"/>
      <c r="BQ198" s="81"/>
      <c r="BR198" s="81"/>
      <c r="BS198" s="81"/>
      <c r="BT198" s="81"/>
      <c r="BU198" s="81"/>
      <c r="BV198" s="81"/>
      <c r="BW198" s="81"/>
      <c r="BX198" s="81"/>
      <c r="BY198" s="84"/>
      <c r="BZ198" s="81"/>
      <c r="CA198" s="81"/>
      <c r="CB198" s="81"/>
      <c r="CC198" s="81"/>
      <c r="CD198" s="81"/>
      <c r="CE198" s="81"/>
      <c r="CF198" s="81"/>
      <c r="CJ198" s="81"/>
      <c r="DQ198" s="81"/>
      <c r="DT198" s="81"/>
    </row>
    <row r="199" spans="2:124" x14ac:dyDescent="0.25">
      <c r="B199" s="81"/>
      <c r="C199" s="81"/>
      <c r="K199" s="85"/>
      <c r="L199" s="85"/>
      <c r="M199" s="85"/>
      <c r="AH199" s="85"/>
      <c r="AR199" s="85"/>
      <c r="AT199" s="85"/>
      <c r="AY199" s="85"/>
      <c r="AZ199" s="85"/>
      <c r="BA199" s="85"/>
      <c r="BB199" s="85"/>
      <c r="BC199" s="85"/>
      <c r="BD199" s="85"/>
      <c r="BF199" s="81"/>
      <c r="BG199" s="81"/>
      <c r="BH199" s="81"/>
      <c r="BI199" s="81"/>
      <c r="BJ199" s="81"/>
      <c r="BK199" s="81"/>
      <c r="BL199" s="81"/>
      <c r="BM199" s="81"/>
      <c r="BN199" s="81"/>
      <c r="BO199" s="81"/>
      <c r="BP199" s="81"/>
      <c r="BQ199" s="81"/>
      <c r="BR199" s="81"/>
      <c r="BS199" s="81"/>
      <c r="BT199" s="81"/>
      <c r="BU199" s="81"/>
      <c r="BV199" s="81"/>
      <c r="BW199" s="81"/>
      <c r="BX199" s="81"/>
      <c r="BY199" s="84"/>
      <c r="BZ199" s="81"/>
      <c r="CA199" s="81"/>
      <c r="CB199" s="81"/>
      <c r="CC199" s="81"/>
      <c r="CD199" s="81"/>
      <c r="CE199" s="81"/>
      <c r="CF199" s="81"/>
      <c r="DQ199" s="81"/>
      <c r="DT199" s="81"/>
    </row>
    <row r="200" spans="2:124" x14ac:dyDescent="0.25">
      <c r="B200" s="81"/>
      <c r="C200" s="81"/>
      <c r="K200" s="85"/>
      <c r="L200" s="85"/>
      <c r="M200" s="85"/>
      <c r="AH200" s="85"/>
      <c r="AR200" s="85"/>
      <c r="AT200" s="85"/>
      <c r="AY200" s="85"/>
      <c r="AZ200" s="85"/>
      <c r="BA200" s="85"/>
      <c r="BB200" s="85"/>
      <c r="BC200" s="85"/>
      <c r="BD200" s="85"/>
      <c r="BF200" s="81"/>
      <c r="BG200" s="81"/>
      <c r="BH200" s="81"/>
      <c r="BI200" s="81"/>
      <c r="BJ200" s="81"/>
      <c r="BK200" s="81"/>
      <c r="BL200" s="81"/>
      <c r="BM200" s="81"/>
      <c r="BN200" s="81"/>
      <c r="BO200" s="81"/>
      <c r="BP200" s="81"/>
      <c r="BQ200" s="81"/>
      <c r="BR200" s="81"/>
      <c r="BS200" s="81"/>
      <c r="BT200" s="81"/>
      <c r="BU200" s="81"/>
      <c r="BV200" s="81"/>
      <c r="BW200" s="81"/>
      <c r="BX200" s="81"/>
      <c r="BY200" s="84"/>
      <c r="BZ200" s="81"/>
      <c r="CA200" s="81"/>
      <c r="CB200" s="81"/>
      <c r="CC200" s="81"/>
      <c r="CD200" s="81"/>
      <c r="CE200" s="81"/>
      <c r="CF200" s="81"/>
      <c r="DQ200" s="81"/>
      <c r="DT200" s="81"/>
    </row>
    <row r="201" spans="2:124" x14ac:dyDescent="0.25">
      <c r="B201" s="81"/>
      <c r="C201" s="81"/>
      <c r="K201" s="85"/>
      <c r="L201" s="85"/>
      <c r="M201" s="85"/>
      <c r="AH201" s="85"/>
      <c r="AR201" s="85"/>
      <c r="AT201" s="85"/>
      <c r="AY201" s="85"/>
      <c r="AZ201" s="85"/>
      <c r="BA201" s="85"/>
      <c r="BB201" s="85"/>
      <c r="BC201" s="85"/>
      <c r="BD201" s="85"/>
      <c r="BF201" s="81"/>
      <c r="BG201" s="81"/>
      <c r="BH201" s="81"/>
      <c r="BI201" s="81"/>
      <c r="BJ201" s="81"/>
      <c r="BK201" s="81"/>
      <c r="BL201" s="81"/>
      <c r="BM201" s="81"/>
      <c r="BN201" s="81"/>
      <c r="BO201" s="81"/>
      <c r="BP201" s="81"/>
      <c r="BQ201" s="81"/>
      <c r="BR201" s="81"/>
      <c r="BS201" s="81"/>
      <c r="BT201" s="81"/>
      <c r="BU201" s="81"/>
      <c r="BV201" s="81"/>
      <c r="BW201" s="81"/>
      <c r="BX201" s="81"/>
      <c r="BY201" s="84"/>
      <c r="BZ201" s="81"/>
      <c r="CA201" s="81"/>
      <c r="CB201" s="81"/>
      <c r="CC201" s="81"/>
      <c r="CD201" s="81"/>
      <c r="CE201" s="81"/>
      <c r="CF201" s="81"/>
      <c r="DQ201" s="81"/>
      <c r="DT201" s="81"/>
    </row>
    <row r="202" spans="2:124" x14ac:dyDescent="0.25">
      <c r="B202" s="81"/>
      <c r="C202" s="81"/>
      <c r="K202" s="85"/>
      <c r="L202" s="85"/>
      <c r="M202" s="85"/>
      <c r="AH202" s="85"/>
      <c r="AR202" s="85"/>
      <c r="AT202" s="85"/>
      <c r="AY202" s="85"/>
      <c r="AZ202" s="85"/>
      <c r="BA202" s="85"/>
      <c r="BB202" s="85"/>
      <c r="BC202" s="85"/>
      <c r="BD202" s="85"/>
      <c r="BF202" s="81"/>
      <c r="BG202" s="81"/>
      <c r="BH202" s="81"/>
      <c r="BI202" s="81"/>
      <c r="BJ202" s="81"/>
      <c r="BK202" s="81"/>
      <c r="BL202" s="81"/>
      <c r="BM202" s="81"/>
      <c r="BN202" s="81"/>
      <c r="BO202" s="81"/>
      <c r="BP202" s="81"/>
      <c r="BQ202" s="81"/>
      <c r="BR202" s="81"/>
      <c r="BS202" s="81"/>
      <c r="BT202" s="81"/>
      <c r="BU202" s="81"/>
      <c r="BV202" s="81"/>
      <c r="BW202" s="81"/>
      <c r="BX202" s="81"/>
      <c r="BY202" s="84"/>
      <c r="BZ202" s="81"/>
      <c r="CA202" s="81"/>
      <c r="CB202" s="81"/>
      <c r="CC202" s="81"/>
      <c r="CD202" s="81"/>
      <c r="CE202" s="81"/>
      <c r="CF202" s="81"/>
      <c r="DQ202" s="81"/>
      <c r="DT202" s="81"/>
    </row>
    <row r="203" spans="2:124" x14ac:dyDescent="0.25">
      <c r="B203" s="81"/>
      <c r="C203" s="81"/>
      <c r="K203" s="85"/>
      <c r="L203" s="85"/>
      <c r="M203" s="85"/>
      <c r="AH203" s="85"/>
      <c r="AR203" s="85"/>
      <c r="AT203" s="85"/>
      <c r="AY203" s="85"/>
      <c r="AZ203" s="85"/>
      <c r="BA203" s="85"/>
      <c r="BB203" s="85"/>
      <c r="BC203" s="85"/>
      <c r="BD203" s="85"/>
      <c r="BF203" s="81"/>
      <c r="BG203" s="81"/>
      <c r="BH203" s="81"/>
      <c r="BI203" s="81"/>
      <c r="BJ203" s="81"/>
      <c r="BK203" s="81"/>
      <c r="BL203" s="81"/>
      <c r="BM203" s="81"/>
      <c r="BN203" s="81"/>
      <c r="BO203" s="81"/>
      <c r="BP203" s="81"/>
      <c r="BQ203" s="81"/>
      <c r="BR203" s="81"/>
      <c r="BS203" s="81"/>
      <c r="BT203" s="81"/>
      <c r="BU203" s="81"/>
      <c r="BV203" s="81"/>
      <c r="BW203" s="81"/>
      <c r="BX203" s="81"/>
      <c r="BY203" s="84"/>
      <c r="BZ203" s="81"/>
      <c r="CA203" s="81"/>
      <c r="CB203" s="81"/>
      <c r="CC203" s="81"/>
      <c r="CD203" s="81"/>
      <c r="CE203" s="81"/>
      <c r="CF203" s="81"/>
      <c r="DQ203" s="81"/>
      <c r="DT203" s="81"/>
    </row>
    <row r="204" spans="2:124" x14ac:dyDescent="0.25">
      <c r="B204" s="81"/>
      <c r="C204" s="81"/>
      <c r="K204" s="85"/>
      <c r="L204" s="85"/>
      <c r="M204" s="85"/>
      <c r="AH204" s="85"/>
      <c r="AR204" s="85"/>
      <c r="AT204" s="85"/>
      <c r="AY204" s="85"/>
      <c r="AZ204" s="85"/>
      <c r="BA204" s="85"/>
      <c r="BB204" s="85"/>
      <c r="BC204" s="85"/>
      <c r="BD204" s="85"/>
      <c r="BF204" s="81"/>
      <c r="BG204" s="81"/>
      <c r="BH204" s="81"/>
      <c r="BI204" s="81"/>
      <c r="BJ204" s="81"/>
      <c r="BK204" s="81"/>
      <c r="BL204" s="81"/>
      <c r="BM204" s="81"/>
      <c r="BN204" s="81"/>
      <c r="BO204" s="81"/>
      <c r="BP204" s="81"/>
      <c r="BQ204" s="81"/>
      <c r="BR204" s="81"/>
      <c r="BS204" s="81"/>
      <c r="BT204" s="81"/>
      <c r="BU204" s="81"/>
      <c r="BV204" s="81"/>
      <c r="BW204" s="81"/>
      <c r="BX204" s="81"/>
      <c r="BY204" s="84"/>
      <c r="BZ204" s="81"/>
      <c r="CA204" s="81"/>
      <c r="CB204" s="81"/>
      <c r="CC204" s="81"/>
      <c r="CD204" s="81"/>
      <c r="CE204" s="81"/>
      <c r="CF204" s="81"/>
      <c r="DQ204" s="81"/>
      <c r="DT204" s="81"/>
    </row>
    <row r="205" spans="2:124" x14ac:dyDescent="0.25">
      <c r="B205" s="81"/>
      <c r="C205" s="81"/>
      <c r="K205" s="85"/>
      <c r="L205" s="85"/>
      <c r="M205" s="85"/>
      <c r="AH205" s="85"/>
      <c r="AR205" s="85"/>
      <c r="AT205" s="85"/>
      <c r="AY205" s="85"/>
      <c r="AZ205" s="85"/>
      <c r="BA205" s="85"/>
      <c r="BB205" s="85"/>
      <c r="BC205" s="85"/>
      <c r="BD205" s="85"/>
      <c r="BF205" s="81"/>
      <c r="BG205" s="81"/>
      <c r="BH205" s="81"/>
      <c r="BI205" s="81"/>
      <c r="BJ205" s="81"/>
      <c r="BK205" s="81"/>
      <c r="BL205" s="81"/>
      <c r="BM205" s="81"/>
      <c r="BN205" s="81"/>
      <c r="BO205" s="81"/>
      <c r="BP205" s="81"/>
      <c r="BQ205" s="81"/>
      <c r="BR205" s="81"/>
      <c r="BS205" s="81"/>
      <c r="BT205" s="81"/>
      <c r="BU205" s="81"/>
      <c r="BV205" s="81"/>
      <c r="BW205" s="81"/>
      <c r="BX205" s="81"/>
      <c r="BY205" s="84"/>
      <c r="BZ205" s="81"/>
      <c r="CA205" s="81"/>
      <c r="CB205" s="81"/>
      <c r="CC205" s="81"/>
      <c r="CD205" s="81"/>
      <c r="CE205" s="81"/>
      <c r="CF205" s="81"/>
      <c r="DQ205" s="81"/>
      <c r="DT205" s="81"/>
    </row>
    <row r="206" spans="2:124" x14ac:dyDescent="0.25">
      <c r="B206" s="81"/>
      <c r="C206" s="81"/>
      <c r="K206" s="85"/>
      <c r="L206" s="85"/>
      <c r="M206" s="85"/>
      <c r="AH206" s="85"/>
      <c r="AR206" s="85"/>
      <c r="AT206" s="85"/>
      <c r="AY206" s="85"/>
      <c r="AZ206" s="85"/>
      <c r="BA206" s="85"/>
      <c r="BB206" s="85"/>
      <c r="BC206" s="85"/>
      <c r="BD206" s="85"/>
      <c r="BF206" s="81"/>
      <c r="BG206" s="81"/>
      <c r="BH206" s="81"/>
      <c r="BI206" s="81"/>
      <c r="BJ206" s="81"/>
      <c r="BK206" s="81"/>
      <c r="BL206" s="81"/>
      <c r="BM206" s="81"/>
      <c r="BN206" s="81"/>
      <c r="BO206" s="81"/>
      <c r="BP206" s="81"/>
      <c r="BQ206" s="81"/>
      <c r="BR206" s="81"/>
      <c r="BS206" s="81"/>
      <c r="BT206" s="81"/>
      <c r="BU206" s="81"/>
      <c r="BV206" s="81"/>
      <c r="BW206" s="81"/>
      <c r="BX206" s="81"/>
      <c r="BY206" s="84"/>
      <c r="BZ206" s="81"/>
      <c r="CA206" s="81"/>
      <c r="CB206" s="81"/>
      <c r="CC206" s="81"/>
      <c r="CD206" s="81"/>
      <c r="CE206" s="81"/>
      <c r="CF206" s="81"/>
      <c r="DQ206" s="81"/>
      <c r="DT206" s="81"/>
    </row>
    <row r="207" spans="2:124" x14ac:dyDescent="0.25">
      <c r="B207" s="81"/>
      <c r="C207" s="81"/>
      <c r="K207" s="85"/>
      <c r="L207" s="85"/>
      <c r="M207" s="85"/>
      <c r="AH207" s="85"/>
      <c r="AR207" s="85"/>
      <c r="AT207" s="85"/>
      <c r="AY207" s="85"/>
      <c r="AZ207" s="85"/>
      <c r="BA207" s="85"/>
      <c r="BB207" s="85"/>
      <c r="BC207" s="85"/>
      <c r="BD207" s="85"/>
      <c r="BF207" s="81"/>
      <c r="BG207" s="81"/>
      <c r="BH207" s="81"/>
      <c r="BI207" s="81"/>
      <c r="BJ207" s="81"/>
      <c r="BK207" s="81"/>
      <c r="BL207" s="81"/>
      <c r="BM207" s="81"/>
      <c r="BN207" s="81"/>
      <c r="BO207" s="81"/>
      <c r="BP207" s="81"/>
      <c r="BQ207" s="81"/>
      <c r="BR207" s="81"/>
      <c r="BS207" s="81"/>
      <c r="BT207" s="81"/>
      <c r="BU207" s="81"/>
      <c r="BV207" s="81"/>
      <c r="BW207" s="81"/>
      <c r="BX207" s="81"/>
      <c r="BY207" s="84"/>
      <c r="DQ207" s="81"/>
      <c r="DT207" s="81"/>
    </row>
    <row r="208" spans="2:124" x14ac:dyDescent="0.25">
      <c r="B208" s="81"/>
      <c r="C208" s="81"/>
      <c r="K208" s="85"/>
      <c r="L208" s="85"/>
      <c r="M208" s="85"/>
      <c r="AH208" s="85"/>
      <c r="AR208" s="85"/>
      <c r="AT208" s="85"/>
      <c r="AY208" s="85"/>
      <c r="AZ208" s="85"/>
      <c r="BA208" s="85"/>
      <c r="BB208" s="85"/>
      <c r="BC208" s="85"/>
      <c r="BD208" s="85"/>
      <c r="BF208" s="81"/>
      <c r="BG208" s="81"/>
      <c r="BH208" s="81"/>
      <c r="BI208" s="81"/>
      <c r="BJ208" s="81"/>
      <c r="BK208" s="81"/>
      <c r="BL208" s="81"/>
      <c r="BM208" s="81"/>
      <c r="BN208" s="81"/>
      <c r="BO208" s="81"/>
      <c r="BP208" s="81"/>
      <c r="BQ208" s="81"/>
      <c r="BR208" s="81"/>
      <c r="BS208" s="81"/>
      <c r="BT208" s="81"/>
      <c r="BU208" s="81"/>
      <c r="BV208" s="81"/>
      <c r="BW208" s="81"/>
      <c r="BX208" s="81"/>
      <c r="BY208" s="84"/>
      <c r="DQ208" s="81"/>
      <c r="DT208" s="81"/>
    </row>
    <row r="209" spans="2:124" x14ac:dyDescent="0.25">
      <c r="B209" s="81"/>
      <c r="C209" s="81"/>
      <c r="K209" s="85"/>
      <c r="L209" s="85"/>
      <c r="M209" s="85"/>
      <c r="AH209" s="85"/>
      <c r="AR209" s="85"/>
      <c r="AT209" s="85"/>
      <c r="AY209" s="85"/>
      <c r="AZ209" s="85"/>
      <c r="BA209" s="85"/>
      <c r="BB209" s="85"/>
      <c r="BC209" s="85"/>
      <c r="BD209" s="85"/>
      <c r="DQ209" s="81"/>
      <c r="DT209" s="81"/>
    </row>
    <row r="210" spans="2:124" x14ac:dyDescent="0.25">
      <c r="B210" s="81"/>
      <c r="C210" s="81"/>
      <c r="K210" s="85"/>
      <c r="L210" s="85"/>
      <c r="M210" s="85"/>
      <c r="AH210" s="85"/>
      <c r="AR210" s="85"/>
      <c r="AT210" s="85"/>
      <c r="AY210" s="85"/>
      <c r="AZ210" s="85"/>
      <c r="BA210" s="85"/>
      <c r="BB210" s="85"/>
      <c r="BC210" s="85"/>
      <c r="BD210" s="85"/>
      <c r="DQ210" s="81"/>
      <c r="DT210" s="81"/>
    </row>
    <row r="211" spans="2:124" x14ac:dyDescent="0.25">
      <c r="B211" s="81"/>
      <c r="C211" s="81"/>
      <c r="K211" s="85"/>
      <c r="L211" s="85"/>
      <c r="M211" s="85"/>
      <c r="AH211" s="85"/>
      <c r="AR211" s="85"/>
      <c r="AT211" s="85"/>
      <c r="AY211" s="85"/>
      <c r="AZ211" s="85"/>
      <c r="BA211" s="85"/>
      <c r="BB211" s="85"/>
      <c r="BC211" s="85"/>
      <c r="BD211" s="85"/>
      <c r="DQ211" s="81"/>
      <c r="DT211" s="81"/>
    </row>
    <row r="212" spans="2:124" x14ac:dyDescent="0.25">
      <c r="B212" s="81"/>
      <c r="C212" s="81"/>
      <c r="K212" s="85"/>
      <c r="L212" s="85"/>
      <c r="M212" s="85"/>
      <c r="AH212" s="85"/>
      <c r="AR212" s="85"/>
      <c r="AT212" s="85"/>
      <c r="AY212" s="85"/>
      <c r="AZ212" s="85"/>
      <c r="BA212" s="85"/>
      <c r="BB212" s="85"/>
      <c r="BC212" s="85"/>
      <c r="BD212" s="85"/>
      <c r="DQ212" s="81"/>
      <c r="DT212" s="81"/>
    </row>
    <row r="213" spans="2:124" x14ac:dyDescent="0.25">
      <c r="B213" s="81"/>
      <c r="C213" s="81"/>
      <c r="K213" s="85"/>
      <c r="L213" s="85"/>
      <c r="M213" s="85"/>
      <c r="AH213" s="85"/>
      <c r="AR213" s="85"/>
      <c r="AT213" s="85"/>
      <c r="AY213" s="85"/>
      <c r="AZ213" s="85"/>
      <c r="BA213" s="85"/>
      <c r="BB213" s="85"/>
      <c r="BC213" s="85"/>
      <c r="BD213" s="85"/>
      <c r="DQ213" s="81"/>
      <c r="DT213" s="81"/>
    </row>
    <row r="214" spans="2:124" x14ac:dyDescent="0.25">
      <c r="B214" s="81"/>
      <c r="C214" s="81"/>
      <c r="K214" s="85"/>
      <c r="L214" s="85"/>
      <c r="M214" s="85"/>
      <c r="AH214" s="85"/>
      <c r="AR214" s="85"/>
      <c r="AT214" s="85"/>
      <c r="AY214" s="85"/>
      <c r="AZ214" s="85"/>
      <c r="BA214" s="85"/>
      <c r="BB214" s="85"/>
      <c r="BC214" s="85"/>
      <c r="BD214" s="85"/>
      <c r="DQ214" s="81"/>
      <c r="DT214" s="81"/>
    </row>
    <row r="215" spans="2:124" x14ac:dyDescent="0.25">
      <c r="B215" s="81"/>
      <c r="C215" s="81"/>
      <c r="K215" s="85"/>
      <c r="L215" s="85"/>
      <c r="M215" s="85"/>
      <c r="AH215" s="85"/>
      <c r="AR215" s="85"/>
      <c r="AT215" s="85"/>
      <c r="AY215" s="85"/>
      <c r="AZ215" s="85"/>
      <c r="BA215" s="85"/>
      <c r="BB215" s="85"/>
      <c r="BC215" s="85"/>
      <c r="BD215" s="85"/>
      <c r="DQ215" s="81"/>
      <c r="DT215" s="81"/>
    </row>
    <row r="216" spans="2:124" x14ac:dyDescent="0.25">
      <c r="B216" s="81"/>
      <c r="C216" s="81"/>
      <c r="K216" s="85"/>
      <c r="L216" s="85"/>
      <c r="M216" s="85"/>
      <c r="AH216" s="85"/>
      <c r="AR216" s="85"/>
      <c r="AT216" s="85"/>
      <c r="AY216" s="85"/>
      <c r="AZ216" s="85"/>
      <c r="BA216" s="85"/>
      <c r="BB216" s="85"/>
      <c r="BC216" s="85"/>
      <c r="BD216" s="85"/>
      <c r="DQ216" s="81"/>
      <c r="DT216" s="81"/>
    </row>
    <row r="217" spans="2:124" x14ac:dyDescent="0.25">
      <c r="B217" s="81"/>
      <c r="C217" s="81"/>
      <c r="K217" s="85"/>
      <c r="L217" s="85"/>
      <c r="M217" s="85"/>
      <c r="AH217" s="85"/>
      <c r="AR217" s="85"/>
      <c r="AT217" s="85"/>
      <c r="AY217" s="85"/>
      <c r="AZ217" s="85"/>
      <c r="BA217" s="85"/>
      <c r="BB217" s="85"/>
      <c r="BC217" s="85"/>
      <c r="BD217" s="85"/>
      <c r="DQ217" s="81"/>
      <c r="DT217" s="81"/>
    </row>
    <row r="218" spans="2:124" x14ac:dyDescent="0.25">
      <c r="B218" s="81"/>
      <c r="C218" s="81"/>
      <c r="K218" s="85"/>
      <c r="L218" s="85"/>
      <c r="M218" s="85"/>
      <c r="AH218" s="85"/>
      <c r="AR218" s="85"/>
      <c r="AT218" s="85"/>
      <c r="AY218" s="85"/>
      <c r="AZ218" s="85"/>
      <c r="BA218" s="85"/>
      <c r="BB218" s="85"/>
      <c r="BC218" s="85"/>
      <c r="BD218" s="85"/>
      <c r="DQ218" s="81"/>
      <c r="DT218" s="81"/>
    </row>
    <row r="219" spans="2:124" x14ac:dyDescent="0.25">
      <c r="B219" s="81"/>
      <c r="C219" s="81"/>
      <c r="K219" s="85"/>
      <c r="L219" s="85"/>
      <c r="M219" s="85"/>
      <c r="AH219" s="85"/>
      <c r="AR219" s="85"/>
      <c r="AT219" s="85"/>
      <c r="AY219" s="85"/>
      <c r="AZ219" s="85"/>
      <c r="BA219" s="85"/>
      <c r="BB219" s="85"/>
      <c r="BC219" s="85"/>
      <c r="BD219" s="85"/>
      <c r="DQ219" s="81"/>
      <c r="DT219" s="81"/>
    </row>
    <row r="220" spans="2:124" x14ac:dyDescent="0.25">
      <c r="B220" s="81"/>
      <c r="C220" s="81"/>
      <c r="K220" s="85"/>
      <c r="L220" s="85"/>
      <c r="M220" s="85"/>
      <c r="AH220" s="85"/>
      <c r="AR220" s="85"/>
      <c r="AT220" s="85"/>
      <c r="AY220" s="85"/>
      <c r="AZ220" s="85"/>
      <c r="BA220" s="85"/>
      <c r="BB220" s="85"/>
      <c r="BC220" s="85"/>
      <c r="BD220" s="85"/>
      <c r="DQ220" s="81"/>
      <c r="DT220" s="81"/>
    </row>
    <row r="221" spans="2:124" x14ac:dyDescent="0.25">
      <c r="B221" s="81"/>
      <c r="C221" s="81"/>
      <c r="K221" s="85"/>
      <c r="L221" s="85"/>
      <c r="M221" s="85"/>
      <c r="AH221" s="85"/>
      <c r="AR221" s="85"/>
      <c r="AT221" s="85"/>
      <c r="AY221" s="85"/>
      <c r="AZ221" s="85"/>
      <c r="BA221" s="85"/>
      <c r="BB221" s="85"/>
      <c r="BC221" s="85"/>
      <c r="BD221" s="85"/>
      <c r="DQ221" s="81"/>
      <c r="DT221" s="81"/>
    </row>
    <row r="222" spans="2:124" x14ac:dyDescent="0.25">
      <c r="B222" s="81"/>
      <c r="C222" s="81"/>
      <c r="K222" s="85"/>
      <c r="L222" s="85"/>
      <c r="M222" s="85"/>
      <c r="AH222" s="85"/>
      <c r="AR222" s="85"/>
      <c r="AT222" s="85"/>
      <c r="AY222" s="85"/>
      <c r="AZ222" s="85"/>
      <c r="BA222" s="85"/>
      <c r="BB222" s="85"/>
      <c r="BC222" s="85"/>
      <c r="BD222" s="85"/>
      <c r="DQ222" s="81"/>
      <c r="DT222" s="81"/>
    </row>
    <row r="223" spans="2:124" x14ac:dyDescent="0.25">
      <c r="B223" s="81"/>
      <c r="C223" s="81"/>
      <c r="K223" s="85"/>
      <c r="L223" s="85"/>
      <c r="M223" s="85"/>
      <c r="AH223" s="85"/>
      <c r="AR223" s="85"/>
      <c r="AT223" s="85"/>
      <c r="AY223" s="85"/>
      <c r="AZ223" s="85"/>
      <c r="BA223" s="85"/>
      <c r="BB223" s="85"/>
      <c r="BC223" s="85"/>
      <c r="BD223" s="85"/>
      <c r="DQ223" s="81"/>
      <c r="DT223" s="81"/>
    </row>
    <row r="224" spans="2:124" x14ac:dyDescent="0.25">
      <c r="B224" s="81"/>
      <c r="C224" s="81"/>
      <c r="K224" s="85"/>
      <c r="L224" s="85"/>
      <c r="M224" s="85"/>
      <c r="AH224" s="85"/>
      <c r="AR224" s="85"/>
      <c r="AT224" s="85"/>
      <c r="AY224" s="85"/>
      <c r="AZ224" s="85"/>
      <c r="BA224" s="85"/>
      <c r="BB224" s="85"/>
      <c r="BC224" s="85"/>
      <c r="BD224" s="85"/>
      <c r="DQ224" s="81"/>
      <c r="DT224" s="81"/>
    </row>
    <row r="225" spans="2:124" x14ac:dyDescent="0.25">
      <c r="B225" s="81"/>
      <c r="C225" s="81"/>
      <c r="AH225" s="85"/>
      <c r="AR225" s="85"/>
      <c r="AT225" s="85"/>
      <c r="AY225" s="85"/>
      <c r="AZ225" s="85"/>
      <c r="BA225" s="85"/>
      <c r="BB225" s="85"/>
      <c r="BC225" s="85"/>
      <c r="BD225" s="85"/>
      <c r="DQ225" s="81"/>
      <c r="DT225" s="81"/>
    </row>
    <row r="226" spans="2:124" x14ac:dyDescent="0.25">
      <c r="B226" s="81"/>
      <c r="C226" s="81"/>
      <c r="AH226" s="85"/>
      <c r="AR226" s="85"/>
      <c r="AT226" s="85"/>
      <c r="DQ226" s="81"/>
      <c r="DT226" s="81"/>
    </row>
    <row r="227" spans="2:124" x14ac:dyDescent="0.25">
      <c r="B227" s="81"/>
      <c r="C227" s="81"/>
      <c r="AH227" s="85"/>
      <c r="AR227" s="85"/>
      <c r="AT227" s="85"/>
      <c r="DQ227" s="81"/>
      <c r="DT227" s="81"/>
    </row>
    <row r="228" spans="2:124" x14ac:dyDescent="0.25">
      <c r="B228" s="81"/>
      <c r="C228" s="81"/>
      <c r="AH228" s="85"/>
      <c r="AR228" s="85"/>
      <c r="AT228" s="85"/>
      <c r="DQ228" s="81"/>
      <c r="DT228" s="81"/>
    </row>
    <row r="229" spans="2:124" x14ac:dyDescent="0.25">
      <c r="B229" s="81"/>
      <c r="C229" s="81"/>
      <c r="AH229" s="85"/>
      <c r="AR229" s="85"/>
      <c r="AT229" s="85"/>
      <c r="DQ229" s="81"/>
      <c r="DT229" s="81"/>
    </row>
    <row r="230" spans="2:124" x14ac:dyDescent="0.25">
      <c r="B230" s="81"/>
      <c r="C230" s="81"/>
      <c r="AH230" s="85"/>
      <c r="AR230" s="85"/>
      <c r="AT230" s="85"/>
      <c r="DQ230" s="81"/>
      <c r="DT230" s="81"/>
    </row>
    <row r="231" spans="2:124" x14ac:dyDescent="0.25">
      <c r="B231" s="81"/>
      <c r="C231" s="81"/>
      <c r="AH231" s="85"/>
      <c r="AR231" s="85"/>
      <c r="AT231" s="85"/>
      <c r="DQ231" s="81"/>
      <c r="DT231" s="81"/>
    </row>
    <row r="232" spans="2:124" x14ac:dyDescent="0.25">
      <c r="B232" s="81"/>
      <c r="C232" s="81"/>
      <c r="AH232" s="85"/>
      <c r="AR232" s="85"/>
      <c r="AT232" s="85"/>
      <c r="DQ232" s="81"/>
      <c r="DT232" s="81"/>
    </row>
    <row r="233" spans="2:124" x14ac:dyDescent="0.25">
      <c r="B233" s="81"/>
      <c r="C233" s="81"/>
      <c r="AT233" s="85"/>
      <c r="DQ233" s="81"/>
      <c r="DT233" s="81"/>
    </row>
    <row r="234" spans="2:124" x14ac:dyDescent="0.25">
      <c r="B234" s="81"/>
      <c r="C234" s="81"/>
      <c r="AT234" s="85"/>
      <c r="DQ234" s="81"/>
      <c r="DT234" s="81"/>
    </row>
    <row r="235" spans="2:124" x14ac:dyDescent="0.25">
      <c r="B235" s="81"/>
      <c r="C235" s="81"/>
      <c r="AT235" s="85"/>
      <c r="DQ235" s="81"/>
      <c r="DT235" s="81"/>
    </row>
    <row r="236" spans="2:124" x14ac:dyDescent="0.25">
      <c r="B236" s="81"/>
      <c r="C236" s="81"/>
      <c r="AT236" s="85"/>
      <c r="DQ236" s="81"/>
      <c r="DT236" s="81"/>
    </row>
    <row r="237" spans="2:124" x14ac:dyDescent="0.25">
      <c r="B237" s="81"/>
      <c r="C237" s="81"/>
      <c r="AT237" s="85"/>
      <c r="DQ237" s="81"/>
      <c r="DT237" s="81"/>
    </row>
    <row r="238" spans="2:124" x14ac:dyDescent="0.25">
      <c r="B238" s="81"/>
      <c r="C238" s="81"/>
      <c r="AT238" s="85"/>
      <c r="DQ238" s="81"/>
      <c r="DT238" s="81"/>
    </row>
    <row r="239" spans="2:124" x14ac:dyDescent="0.25">
      <c r="B239" s="81"/>
      <c r="C239" s="81"/>
      <c r="AT239" s="85"/>
      <c r="DQ239" s="81"/>
      <c r="DT239" s="81"/>
    </row>
    <row r="240" spans="2:124" x14ac:dyDescent="0.25">
      <c r="B240" s="81"/>
      <c r="C240" s="81"/>
      <c r="AT240" s="85"/>
      <c r="DQ240" s="81"/>
      <c r="DT240" s="81"/>
    </row>
    <row r="241" spans="2:124" x14ac:dyDescent="0.25">
      <c r="B241" s="81"/>
      <c r="C241" s="81"/>
      <c r="AT241" s="85"/>
      <c r="DQ241" s="81"/>
      <c r="DT241" s="81"/>
    </row>
    <row r="242" spans="2:124" x14ac:dyDescent="0.25">
      <c r="B242" s="81"/>
      <c r="C242" s="81"/>
      <c r="AT242" s="85"/>
      <c r="DQ242" s="81"/>
      <c r="DT242" s="81"/>
    </row>
    <row r="243" spans="2:124" x14ac:dyDescent="0.25">
      <c r="B243" s="81"/>
      <c r="C243" s="81"/>
      <c r="DQ243" s="81"/>
      <c r="DT243" s="81"/>
    </row>
    <row r="244" spans="2:124" x14ac:dyDescent="0.25">
      <c r="B244" s="81"/>
      <c r="C244" s="81"/>
    </row>
    <row r="245" spans="2:124" x14ac:dyDescent="0.25">
      <c r="B245" s="81"/>
      <c r="C245" s="81"/>
    </row>
    <row r="246" spans="2:124" x14ac:dyDescent="0.25">
      <c r="B246" s="81"/>
      <c r="C246" s="81"/>
    </row>
    <row r="247" spans="2:124" x14ac:dyDescent="0.25">
      <c r="B247" s="81"/>
      <c r="C247" s="81"/>
    </row>
    <row r="248" spans="2:124" x14ac:dyDescent="0.25">
      <c r="B248" s="81"/>
      <c r="C248" s="81"/>
    </row>
    <row r="249" spans="2:124" x14ac:dyDescent="0.25">
      <c r="C249" s="81"/>
    </row>
    <row r="250" spans="2:124" x14ac:dyDescent="0.25">
      <c r="C250" s="81"/>
    </row>
    <row r="251" spans="2:124" x14ac:dyDescent="0.25">
      <c r="C251" s="81"/>
    </row>
    <row r="252" spans="2:124" x14ac:dyDescent="0.25">
      <c r="C252" s="81"/>
    </row>
    <row r="253" spans="2:124" x14ac:dyDescent="0.25">
      <c r="C253" s="81"/>
    </row>
    <row r="254" spans="2:124" x14ac:dyDescent="0.25">
      <c r="C254" s="81"/>
    </row>
    <row r="255" spans="2:124" x14ac:dyDescent="0.25">
      <c r="C255" s="81"/>
    </row>
    <row r="256" spans="2:124" x14ac:dyDescent="0.25">
      <c r="C256" s="81"/>
    </row>
    <row r="257" spans="3:3" x14ac:dyDescent="0.25">
      <c r="C257" s="81"/>
    </row>
  </sheetData>
  <protectedRanges>
    <protectedRange sqref="CL25:CL40 CL42:CL44" name="Range1_2_1"/>
    <protectedRange sqref="DX12:DX34 DU2:DW2 DY12:DZ23 EF2:EH2 DX5:DZ11" name="Range1_2_1_3"/>
    <protectedRange sqref="DZ2:EC2 EA3:ED3" name="Range1_2_1_1_1"/>
    <protectedRange sqref="EE3 ED2" name="Range1_2_1_2_1"/>
    <protectedRange sqref="C14:C17" name="Range1_1_1"/>
  </protectedRanges>
  <mergeCells count="118">
    <mergeCell ref="C79:C86"/>
    <mergeCell ref="AJ60:AK60"/>
    <mergeCell ref="AJ61:AK61"/>
    <mergeCell ref="AJ62:AK62"/>
    <mergeCell ref="AJ63:AK63"/>
    <mergeCell ref="CH27:CH28"/>
    <mergeCell ref="CI27:CI28"/>
    <mergeCell ref="CB27:CB28"/>
    <mergeCell ref="CC27:CC28"/>
    <mergeCell ref="CD27:CD28"/>
    <mergeCell ref="C48:C49"/>
    <mergeCell ref="AJ57:AK57"/>
    <mergeCell ref="AJ58:AK58"/>
    <mergeCell ref="AJ59:AK59"/>
    <mergeCell ref="CG27:CG28"/>
    <mergeCell ref="BZ27:BZ28"/>
    <mergeCell ref="CA27:CA28"/>
    <mergeCell ref="E32:E37"/>
    <mergeCell ref="C94:C98"/>
    <mergeCell ref="J3:P5"/>
    <mergeCell ref="AW3:AW7"/>
    <mergeCell ref="AW8:BB8"/>
    <mergeCell ref="AU3:AU8"/>
    <mergeCell ref="AV3:AV8"/>
    <mergeCell ref="T3:T4"/>
    <mergeCell ref="I25:I26"/>
    <mergeCell ref="AQ3:AQ8"/>
    <mergeCell ref="AO3:AO8"/>
    <mergeCell ref="AN3:AN8"/>
    <mergeCell ref="I21:I22"/>
    <mergeCell ref="AS3:AS8"/>
    <mergeCell ref="AL3:AL8"/>
    <mergeCell ref="AI3:AI8"/>
    <mergeCell ref="AT3:AT8"/>
    <mergeCell ref="H20:I20"/>
    <mergeCell ref="S3:S4"/>
    <mergeCell ref="AY3:AY7"/>
    <mergeCell ref="AZ3:AZ7"/>
    <mergeCell ref="C75:C76"/>
    <mergeCell ref="C88:C92"/>
    <mergeCell ref="V20:X20"/>
    <mergeCell ref="V21:X21"/>
    <mergeCell ref="CG2:CI2"/>
    <mergeCell ref="BS2:BX2"/>
    <mergeCell ref="BU3:BV3"/>
    <mergeCell ref="BO3:BP3"/>
    <mergeCell ref="BQ3:BR3"/>
    <mergeCell ref="CG3:CG4"/>
    <mergeCell ref="CH3:CH4"/>
    <mergeCell ref="CA3:CA4"/>
    <mergeCell ref="CD3:CD4"/>
    <mergeCell ref="CC3:CC4"/>
    <mergeCell ref="BZ3:BZ4"/>
    <mergeCell ref="BW3:BX3"/>
    <mergeCell ref="CB3:CB4"/>
    <mergeCell ref="CI3:CI4"/>
    <mergeCell ref="BS3:BT3"/>
    <mergeCell ref="EP3:EP4"/>
    <mergeCell ref="EO3:EO4"/>
    <mergeCell ref="EN3:EN4"/>
    <mergeCell ref="EI3:EI4"/>
    <mergeCell ref="EA3:EA4"/>
    <mergeCell ref="EG3:EG4"/>
    <mergeCell ref="EE3:EE4"/>
    <mergeCell ref="EF3:EF4"/>
    <mergeCell ref="EC3:EC4"/>
    <mergeCell ref="EB3:EB4"/>
    <mergeCell ref="EM3:EM4"/>
    <mergeCell ref="EJ3:EJ4"/>
    <mergeCell ref="EK3:EK4"/>
    <mergeCell ref="EL3:EL4"/>
    <mergeCell ref="L13:M15"/>
    <mergeCell ref="DV3:DV4"/>
    <mergeCell ref="EH3:EH4"/>
    <mergeCell ref="DZ3:DZ4"/>
    <mergeCell ref="DY3:DY4"/>
    <mergeCell ref="DX3:DX4"/>
    <mergeCell ref="DW3:DW4"/>
    <mergeCell ref="ED3:ED4"/>
    <mergeCell ref="DU3:DU4"/>
    <mergeCell ref="DT3:DT4"/>
    <mergeCell ref="DS3:DS4"/>
    <mergeCell ref="DQ3:DQ4"/>
    <mergeCell ref="CF3:CF4"/>
    <mergeCell ref="CE3:CE4"/>
    <mergeCell ref="DR3:DR4"/>
    <mergeCell ref="BC3:BC8"/>
    <mergeCell ref="BK3:BL3"/>
    <mergeCell ref="BM3:BN3"/>
    <mergeCell ref="BG3:BH3"/>
    <mergeCell ref="BI3:BJ3"/>
    <mergeCell ref="BA3:BA7"/>
    <mergeCell ref="BB3:BB7"/>
    <mergeCell ref="AP3:AP8"/>
    <mergeCell ref="AX3:AX7"/>
    <mergeCell ref="C5:C12"/>
    <mergeCell ref="AM3:AM8"/>
    <mergeCell ref="H28:I28"/>
    <mergeCell ref="C34:C38"/>
    <mergeCell ref="H27:I27"/>
    <mergeCell ref="V3:V4"/>
    <mergeCell ref="U3:U4"/>
    <mergeCell ref="AB3:AB4"/>
    <mergeCell ref="I29:I30"/>
    <mergeCell ref="C14:C16"/>
    <mergeCell ref="R3:R4"/>
    <mergeCell ref="AJ3:AJ8"/>
    <mergeCell ref="X3:X4"/>
    <mergeCell ref="W3:W4"/>
    <mergeCell ref="C24:C25"/>
    <mergeCell ref="R22:T22"/>
    <mergeCell ref="AK3:AK8"/>
    <mergeCell ref="V22:X22"/>
    <mergeCell ref="R20:T20"/>
    <mergeCell ref="R21:T21"/>
    <mergeCell ref="Y3:Y4"/>
    <mergeCell ref="Z3:Z4"/>
    <mergeCell ref="AA3:AA4"/>
  </mergeCells>
  <conditionalFormatting sqref="V5">
    <cfRule type="expression" dxfId="53" priority="2124">
      <formula>$S5="other"</formula>
    </cfRule>
  </conditionalFormatting>
  <conditionalFormatting sqref="H3:H7">
    <cfRule type="expression" dxfId="52" priority="660">
      <formula>H3="Select"</formula>
    </cfRule>
  </conditionalFormatting>
  <conditionalFormatting sqref="H8:H9 H13">
    <cfRule type="expression" dxfId="51" priority="658">
      <formula>H7="Select"</formula>
    </cfRule>
  </conditionalFormatting>
  <conditionalFormatting sqref="H8">
    <cfRule type="expression" dxfId="50" priority="656">
      <formula>$H$7="Yes"</formula>
    </cfRule>
  </conditionalFormatting>
  <conditionalFormatting sqref="H9">
    <cfRule type="expression" dxfId="49" priority="655">
      <formula>$H$7="yes"</formula>
    </cfRule>
  </conditionalFormatting>
  <conditionalFormatting sqref="H12">
    <cfRule type="expression" dxfId="48" priority="652">
      <formula>$H$11="Yes"</formula>
    </cfRule>
  </conditionalFormatting>
  <conditionalFormatting sqref="H13">
    <cfRule type="expression" dxfId="47" priority="651">
      <formula>$H$11="yes"</formula>
    </cfRule>
  </conditionalFormatting>
  <conditionalFormatting sqref="H14:H15">
    <cfRule type="expression" dxfId="46" priority="649">
      <formula>H14="Select"</formula>
    </cfRule>
  </conditionalFormatting>
  <conditionalFormatting sqref="H18">
    <cfRule type="expression" dxfId="45" priority="641">
      <formula>$H$16="No"</formula>
    </cfRule>
    <cfRule type="expression" dxfId="44" priority="644">
      <formula>$H$16="yes"</formula>
    </cfRule>
  </conditionalFormatting>
  <conditionalFormatting sqref="H16:H17">
    <cfRule type="expression" dxfId="43" priority="642">
      <formula>$H$15="yes"</formula>
    </cfRule>
  </conditionalFormatting>
  <conditionalFormatting sqref="H17">
    <cfRule type="expression" dxfId="42" priority="640">
      <formula>$H$15="No"</formula>
    </cfRule>
  </conditionalFormatting>
  <conditionalFormatting sqref="H9">
    <cfRule type="expression" dxfId="41" priority="620">
      <formula>$H$7="Yes"</formula>
    </cfRule>
  </conditionalFormatting>
  <conditionalFormatting sqref="H16">
    <cfRule type="expression" dxfId="40" priority="647">
      <formula>$H$15="no"</formula>
    </cfRule>
  </conditionalFormatting>
  <conditionalFormatting sqref="BC9:BC32">
    <cfRule type="expression" dxfId="39" priority="294">
      <formula>$BC9&gt;100%</formula>
    </cfRule>
  </conditionalFormatting>
  <conditionalFormatting sqref="CM20 DO20 DM20 DK20 DI20 DG20 DE20 DC20 DA20 CY20 CW20 CU20 CS20 CQ20 CO20">
    <cfRule type="expression" dxfId="38" priority="538">
      <formula>CM$20&gt;100%</formula>
    </cfRule>
  </conditionalFormatting>
  <conditionalFormatting sqref="AU9:AU32">
    <cfRule type="expression" dxfId="37" priority="296">
      <formula>$AU9&gt;100%</formula>
    </cfRule>
  </conditionalFormatting>
  <conditionalFormatting sqref="CM8">
    <cfRule type="expression" dxfId="36" priority="276">
      <formula>CM$8&gt;100%</formula>
    </cfRule>
  </conditionalFormatting>
  <conditionalFormatting sqref="CO8">
    <cfRule type="expression" dxfId="35" priority="270">
      <formula>CO$8&gt;100%</formula>
    </cfRule>
  </conditionalFormatting>
  <conditionalFormatting sqref="CQ8">
    <cfRule type="expression" dxfId="34" priority="267">
      <formula>CQ$8&gt;100%</formula>
    </cfRule>
  </conditionalFormatting>
  <conditionalFormatting sqref="CS8">
    <cfRule type="expression" dxfId="33" priority="261">
      <formula>CS$8&gt;100%</formula>
    </cfRule>
  </conditionalFormatting>
  <conditionalFormatting sqref="CU8">
    <cfRule type="expression" dxfId="32" priority="258">
      <formula>CU$8&gt;100%</formula>
    </cfRule>
  </conditionalFormatting>
  <conditionalFormatting sqref="CY8">
    <cfRule type="expression" dxfId="31" priority="252">
      <formula>CY$8&gt;100%</formula>
    </cfRule>
  </conditionalFormatting>
  <conditionalFormatting sqref="DA8">
    <cfRule type="expression" dxfId="30" priority="249">
      <formula>DA$8&gt;100%</formula>
    </cfRule>
  </conditionalFormatting>
  <conditionalFormatting sqref="DC8">
    <cfRule type="expression" dxfId="29" priority="246">
      <formula>DC$8&gt;100%</formula>
    </cfRule>
  </conditionalFormatting>
  <conditionalFormatting sqref="DE8">
    <cfRule type="expression" dxfId="28" priority="243">
      <formula>DE$8&gt;100%</formula>
    </cfRule>
  </conditionalFormatting>
  <conditionalFormatting sqref="DG8">
    <cfRule type="expression" dxfId="27" priority="240">
      <formula>DG$8&gt;100%</formula>
    </cfRule>
  </conditionalFormatting>
  <conditionalFormatting sqref="DI8">
    <cfRule type="expression" dxfId="26" priority="237">
      <formula>DI$8&gt;100%</formula>
    </cfRule>
  </conditionalFormatting>
  <conditionalFormatting sqref="DK8">
    <cfRule type="expression" dxfId="25" priority="234">
      <formula>DK$8&gt;100%</formula>
    </cfRule>
  </conditionalFormatting>
  <conditionalFormatting sqref="DM8">
    <cfRule type="expression" dxfId="24" priority="231">
      <formula>DM$8&gt;100%</formula>
    </cfRule>
  </conditionalFormatting>
  <conditionalFormatting sqref="DO8">
    <cfRule type="expression" dxfId="23" priority="228">
      <formula>DO$8&gt;100%</formula>
    </cfRule>
  </conditionalFormatting>
  <conditionalFormatting sqref="V6">
    <cfRule type="expression" dxfId="22" priority="173">
      <formula>$V6="enter"</formula>
    </cfRule>
  </conditionalFormatting>
  <conditionalFormatting sqref="V7">
    <cfRule type="expression" dxfId="21" priority="172">
      <formula>$V$7="enter"</formula>
    </cfRule>
  </conditionalFormatting>
  <conditionalFormatting sqref="V8">
    <cfRule type="expression" dxfId="20" priority="171">
      <formula>$V$8="enter"</formula>
    </cfRule>
  </conditionalFormatting>
  <conditionalFormatting sqref="V9">
    <cfRule type="expression" dxfId="19" priority="170">
      <formula>$V$9="enter"</formula>
    </cfRule>
  </conditionalFormatting>
  <conditionalFormatting sqref="V10">
    <cfRule type="expression" dxfId="18" priority="169">
      <formula>$V$10="enter"</formula>
    </cfRule>
  </conditionalFormatting>
  <conditionalFormatting sqref="V11">
    <cfRule type="expression" dxfId="17" priority="168">
      <formula>$V$11="enter"</formula>
    </cfRule>
  </conditionalFormatting>
  <conditionalFormatting sqref="V12">
    <cfRule type="expression" dxfId="16" priority="165">
      <formula>$V$12="enter"</formula>
    </cfRule>
    <cfRule type="expression" priority="167">
      <formula>$V$12="enter"</formula>
    </cfRule>
  </conditionalFormatting>
  <conditionalFormatting sqref="V13">
    <cfRule type="expression" dxfId="15" priority="166">
      <formula>$V$13="enter"</formula>
    </cfRule>
  </conditionalFormatting>
  <conditionalFormatting sqref="V14">
    <cfRule type="expression" dxfId="14" priority="164">
      <formula>$V$14="enter"</formula>
    </cfRule>
  </conditionalFormatting>
  <conditionalFormatting sqref="V15">
    <cfRule type="expression" dxfId="13" priority="163">
      <formula>$V$15="enter"</formula>
    </cfRule>
  </conditionalFormatting>
  <conditionalFormatting sqref="V16">
    <cfRule type="expression" dxfId="12" priority="162">
      <formula>$V$16="enter"</formula>
    </cfRule>
  </conditionalFormatting>
  <conditionalFormatting sqref="AX9:BA32">
    <cfRule type="expression" dxfId="11" priority="5">
      <formula>$AS9="SNF"</formula>
    </cfRule>
  </conditionalFormatting>
  <conditionalFormatting sqref="AY9">
    <cfRule type="expression" dxfId="10" priority="4">
      <formula>$AS9="alf"</formula>
    </cfRule>
  </conditionalFormatting>
  <conditionalFormatting sqref="AY10:AY32">
    <cfRule type="expression" dxfId="9" priority="3">
      <formula>$AS10="alf"</formula>
    </cfRule>
  </conditionalFormatting>
  <conditionalFormatting sqref="AY10:AY32">
    <cfRule type="expression" dxfId="8" priority="2">
      <formula>$AS10="alf"</formula>
    </cfRule>
  </conditionalFormatting>
  <conditionalFormatting sqref="F36">
    <cfRule type="expression" dxfId="7" priority="1">
      <formula>F36="Select"</formula>
    </cfRule>
  </conditionalFormatting>
  <dataValidations xWindow="831" yWindow="384" count="57">
    <dataValidation allowBlank="1" showInputMessage="1" showErrorMessage="1" promptTitle="Care Type" prompt="Select the care type from the provided drop down menu." sqref="DQ3" xr:uid="{00000000-0002-0000-0000-000000000000}"/>
    <dataValidation allowBlank="1" showErrorMessage="1" promptTitle="NUMBER OF UNITS" prompt="Input the number of units for each room type.  The number of units should be operational units.  If the property has non-operational units those units should be described in the notes field to the right." sqref="U3:U4" xr:uid="{00000000-0002-0000-0000-000001000000}"/>
    <dataValidation allowBlank="1" showErrorMessage="1" promptTitle="NUMBER OF BEDS" prompt="The number of beds calculates automatically based on the care and room type selected unless the room type is designated as &quot;other&quot;.  If the room is designated as &quot;Other&quot; you manually will specify the bed count. " sqref="V3:V4" xr:uid="{00000000-0002-0000-0000-000002000000}"/>
    <dataValidation allowBlank="1" showErrorMessage="1" promptTitle="BATH FACILITIES" prompt="Select the type of  bath facilities from the drop-down list for each unit type." sqref="W3:W4" xr:uid="{00000000-0002-0000-0000-000003000000}"/>
    <dataValidation allowBlank="1" showErrorMessage="1" promptTitle="UNIT SQUARE FOOT" prompt="Iinput the unit size for each room type." sqref="X3:X4 Y3:AA3" xr:uid="{00000000-0002-0000-0000-000004000000}"/>
    <dataValidation allowBlank="1" showErrorMessage="1" promptTitle="Notes" prompt="Indicate any features that distinguish this unit type from others as needed. Comment if units are offline. If a unit is typical you can leave this field blank." sqref="AB3:AB4" xr:uid="{00000000-0002-0000-0000-000005000000}"/>
    <dataValidation allowBlank="1" showErrorMessage="1" promptTitle="OCCUPANCY COMPARABLE NAME" prompt="Direct input the occupancy comparables name." sqref="AT3:AT8" xr:uid="{00000000-0002-0000-0000-000006000000}"/>
    <dataValidation allowBlank="1" showInputMessage="1" showErrorMessage="1" promptTitle="TOTAL" prompt="No input required.  This is a self calculating cell used to verify that the total of the censuses add up 100%.  If the total in a filled cell is not equivalent to 100% please verify the data." sqref="BD3:BD8" xr:uid="{00000000-0002-0000-0000-000007000000}"/>
    <dataValidation allowBlank="1" showErrorMessage="1" promptTitle="CARE TYPE " prompt="Select the care type from the drop-down menu." sqref="S3" xr:uid="{00000000-0002-0000-0000-000008000000}"/>
    <dataValidation allowBlank="1" showErrorMessage="1" promptTitle="Appraisal Firm" prompt="Enter the apraisal firm's name." sqref="F15:F16" xr:uid="{00000000-0002-0000-0000-000009000000}"/>
    <dataValidation allowBlank="1" showErrorMessage="1" promptTitle="Mortgage Insurance Premium (MIP)" prompt="Enter the mortgage insurance premium (MIP).  The MIP can be found in the Federal Register.  The Federal Register that includes the MIP rates is linked in the left adjoing cell.  Enter as a whole number." sqref="F13" xr:uid="{00000000-0002-0000-0000-00000A000000}"/>
    <dataValidation allowBlank="1" showErrorMessage="1" promptTitle="Project Name" prompt="Insert the name as shown in SharePoint, not the actual name." sqref="F3" xr:uid="{00000000-0002-0000-0000-00000B000000}"/>
    <dataValidation type="date" allowBlank="1" showErrorMessage="1" errorTitle="Date Entry" error="Please use the correct format." promptTitle="Date" prompt="Input as a date.  Month/Day/Year_x000a_00/00/0000" sqref="F17 DU5:DU34" xr:uid="{00000000-0002-0000-0000-00000C000000}">
      <formula1>368</formula1>
      <formula2>109576</formula2>
    </dataValidation>
    <dataValidation allowBlank="1" showErrorMessage="1" promptTitle="CARE TYPE " prompt="Select the care type from the provided drop down menu." sqref="AS3:AS8" xr:uid="{00000000-0002-0000-0000-00000D000000}"/>
    <dataValidation allowBlank="1" showErrorMessage="1" promptTitle="MEDICARE CENSUS DATA" prompt="If the below cells are green direct input the Medicare census.  If the property has no Medicare census and the cell is green enter 0%." sqref="AX3:AX7" xr:uid="{00000000-0002-0000-0000-00000E000000}"/>
    <dataValidation allowBlank="1" showErrorMessage="1" promptTitle="MEDICAID CENSUS" prompt="If the below cells are green direct input the Medicaid census.  If the property has no Medicaid census and the cell is green enter 0%." sqref="AY3:AY7" xr:uid="{00000000-0002-0000-0000-00000F000000}"/>
    <dataValidation allowBlank="1" showErrorMessage="1" prompt="If the below cells are green direct input the Veteran Administration census.  If the property has no Veteran Administration census and the cell is green enter 0%." sqref="AZ3:AZ7" xr:uid="{00000000-0002-0000-0000-000010000000}"/>
    <dataValidation allowBlank="1" showErrorMessage="1" promptTitle="Other" prompt="If the below cells are green direct input the &quot;other&quot; census.  If the property has no &quot;other&quot; census and the cell is green enter 0%." sqref="BB3:BB7" xr:uid="{00000000-0002-0000-0000-000011000000}"/>
    <dataValidation allowBlank="1" showErrorMessage="1" promptTitle="PRIVAT PAY CENSUS" prompt="Direct input the private pay census." sqref="AW3 AW8" xr:uid="{00000000-0002-0000-0000-000012000000}"/>
    <dataValidation allowBlank="1" showErrorMessage="1" promptTitle="TOTAL" prompt="No input required.  This is a self calculating cell used to verify that the total of the censuses add up 100%.  If the total in a filled cell is not equivalent to 100% please verify the data." sqref="BC3:BC8" xr:uid="{00000000-0002-0000-0000-000013000000}"/>
    <dataValidation type="list" allowBlank="1" showInputMessage="1" showErrorMessage="1" prompt=" See Instructions for Property Investment Grade definitions." sqref="H3" xr:uid="{00000000-0002-0000-0000-000014000000}">
      <formula1>Investment_Quality</formula1>
    </dataValidation>
    <dataValidation type="list" allowBlank="1" showInputMessage="1" showErrorMessage="1" sqref="H15:H16" xr:uid="{00000000-0002-0000-0000-000015000000}">
      <formula1>NoYes</formula1>
    </dataValidation>
    <dataValidation type="list" allowBlank="1" showInputMessage="1" showErrorMessage="1" sqref="M8:M11" xr:uid="{00000000-0002-0000-0000-000016000000}">
      <formula1>Financial_Statement_Types</formula1>
    </dataValidation>
    <dataValidation allowBlank="1" showErrorMessage="1" promptTitle="Investment Quality" prompt="The website http://apartmentvestors.com/blog/abcs-determining-multifamily-investment-property-class describes investment grades.  The website is provided as an aid in filling out the form.  OHP does not endorse or is not affiliated with this website." sqref="I3:J3" xr:uid="{00000000-0002-0000-0000-000017000000}"/>
    <dataValidation type="list" allowBlank="1" showInputMessage="1" showErrorMessage="1" prompt="If the answer is yes, please describe in the lender notes." sqref="H4:H6" xr:uid="{00000000-0002-0000-0000-000018000000}">
      <formula1>NoYes</formula1>
    </dataValidation>
    <dataValidation type="list" allowBlank="1" showInputMessage="1" showErrorMessage="1" prompt="If the answer to this question is yes and if the answer to either of the following two questions is greater than 20% please describe in lender notes." sqref="H11" xr:uid="{00000000-0002-0000-0000-000019000000}">
      <formula1>NoYes</formula1>
    </dataValidation>
    <dataValidation allowBlank="1" showInputMessage="1" showErrorMessage="1" prompt="If the loan to value ratio is below 80% for a profit or 70% for a non-profit please explain in the Lenders Notes." sqref="F19" xr:uid="{00000000-0002-0000-0000-00001A000000}"/>
    <dataValidation type="list" allowBlank="1" showInputMessage="1" prompt="The drop-down options will not appear until you enter the care type.  If other please describe each room type." sqref="AL9:AL24 AL26:AL31 AL33:AL41 AL43:AL48 AL50:AL53" xr:uid="{00000000-0002-0000-0000-00001B000000}">
      <formula1>INDIRECT(AK9)</formula1>
    </dataValidation>
    <dataValidation type="list" allowBlank="1" showInputMessage="1" prompt="The drop-down options will not appear until you enter the care type.  If the care type is other please describe each individual room type." sqref="AL25 AL42" xr:uid="{00000000-0002-0000-0000-00001C000000}">
      <formula1>INDIRECT(AK25)</formula1>
    </dataValidation>
    <dataValidation allowBlank="1" showInputMessage="1" showErrorMessage="1" prompt="If the gross total adjustments exceed 50% please provide an explanation in the lender notes why the rent comparable is a competitive property." sqref="AP9" xr:uid="{00000000-0002-0000-0000-00001D000000}"/>
    <dataValidation type="list" allowBlank="1" showInputMessage="1" showErrorMessage="1" prompt="If the answer is yes please describe in Lender Notes." sqref="H10" xr:uid="{00000000-0002-0000-0000-00001E000000}">
      <formula1>NoYes</formula1>
    </dataValidation>
    <dataValidation type="list" allowBlank="1" showInputMessage="1" showErrorMessage="1" prompt="If the answer is yes please describe in Lender's Notes." sqref="H14 F36" xr:uid="{00000000-0002-0000-0000-00001F000000}">
      <formula1>NoYes</formula1>
    </dataValidation>
    <dataValidation allowBlank="1" showInputMessage="1" showErrorMessage="1" prompt="If the recent arms length transaction purchase price is not equivalent to the appraisal's value, please provide an in depth analysis - reconciliation of the appraised value and recent purchase price." sqref="H18" xr:uid="{00000000-0002-0000-0000-000020000000}"/>
    <dataValidation type="list" allowBlank="1" showInputMessage="1" showErrorMessage="1" prompt="If the answer is yes, please describe in the Lender Notes." sqref="H21 H23:H24 H29 H31:H34" xr:uid="{00000000-0002-0000-0000-000021000000}">
      <formula1>NoYes</formula1>
    </dataValidation>
    <dataValidation type="list" allowBlank="1" showInputMessage="1" showErrorMessage="1" prompt="If the yes and if the answer to either of the following 2 questions is greater than 20% describe in Lender Notes.  Commercial income derived from income where the use is exclusive for the tennants should not be included in the calculation." sqref="H7" xr:uid="{00000000-0002-0000-0000-000022000000}">
      <formula1>NoYes</formula1>
    </dataValidation>
    <dataValidation allowBlank="1" showInputMessage="1" showErrorMessage="1" promptTitle="HUD NUMBER FORMAT" prompt="Use the HUD format 00-00000" sqref="F7" xr:uid="{00000000-0002-0000-0000-000023000000}"/>
    <dataValidation allowBlank="1" showInputMessage="1" showErrorMessage="1" prompt="Enter as a whole number not a decimal." sqref="F12" xr:uid="{00000000-0002-0000-0000-000024000000}"/>
    <dataValidation type="date" allowBlank="1" showInputMessage="1" showErrorMessage="1" errorTitle="Date Entry" error="Please use the correct format." promptTitle="YEAR BUILT" prompt="Enter all 4 digits (e.g. 1955).  If there is a range of construction dates, enter the oldest date when the property was in use as a residential healthcare facility." sqref="F24" xr:uid="{00000000-0002-0000-0000-000025000000}">
      <formula1>368</formula1>
      <formula2>109576</formula2>
    </dataValidation>
    <dataValidation allowBlank="1" showInputMessage="1" showErrorMessage="1" promptTitle="Proposed Repairs" prompt="If the proposed repairs exceed 15% of the value verify that the project is allowed in the underwritten program." sqref="F26:F27" xr:uid="{00000000-0002-0000-0000-000026000000}"/>
    <dataValidation allowBlank="1" showInputMessage="1" showErrorMessage="1" promptTitle="Mortgage Term:" prompt="If the mortgage term exceeds 360 months or the mortgage term is significantly greater than 360 months minus the improvements actual age provide an explantion in the lender notes." sqref="F11" xr:uid="{00000000-0002-0000-0000-000027000000}"/>
    <dataValidation allowBlank="1" showInputMessage="1" showErrorMessage="1" prompt="If this line item uses the example line item remove the e.g.   If the line item is a non-example please add the line item name." sqref="BF21:BF26 BF10" xr:uid="{00000000-0002-0000-0000-000028000000}"/>
    <dataValidation allowBlank="1" showInputMessage="1" showErrorMessage="1" prompt="In the lender's notes describe atypical expenses in detail.   If an income statement is convoluted prepare a reconcilition and note the availabilty in the lenders notes." sqref="BZ36:BZ46" xr:uid="{00000000-0002-0000-0000-000029000000}"/>
    <dataValidation type="list" allowBlank="1" showInputMessage="1" showErrorMessage="1" sqref="S5:S17 AS9:AS32 AK9:AK53" xr:uid="{00000000-0002-0000-0000-00002A000000}">
      <formula1>Care_Type</formula1>
    </dataValidation>
    <dataValidation type="list" allowBlank="1" showInputMessage="1" showErrorMessage="1" sqref="W5:W16" xr:uid="{00000000-0002-0000-0000-00002B000000}">
      <formula1>Baths</formula1>
    </dataValidation>
    <dataValidation type="list" allowBlank="1" showInputMessage="1" showErrorMessage="1" sqref="DQ5:DQ34" xr:uid="{00000000-0002-0000-0000-00002C000000}">
      <formula1>Unit_Types</formula1>
    </dataValidation>
    <dataValidation type="list" allowBlank="1" showInputMessage="1" showErrorMessage="1" prompt="Was the rental comparision per bed or per unit?" sqref="AM9:AM53" xr:uid="{00000000-0002-0000-0000-00002D000000}">
      <formula1>BedOrUnits</formula1>
    </dataValidation>
    <dataValidation type="list" allowBlank="1" showInputMessage="1" showErrorMessage="1" errorTitle="Date Entry" error="Please use the correct format." promptTitle="BULK SALE" prompt="Was the property sold with one or more additional projects as part of a buk sale?" sqref="DV5:DV34" xr:uid="{00000000-0002-0000-0000-00002E000000}">
      <formula1>Stabilized</formula1>
    </dataValidation>
    <dataValidation type="list" allowBlank="1" showInputMessage="1" prompt="If Other, please describe each individual _x000a_room type." sqref="T5:T16" xr:uid="{00000000-0002-0000-0000-00002F000000}">
      <formula1>INDIRECT(S5)</formula1>
    </dataValidation>
    <dataValidation type="list" allowBlank="1" showInputMessage="1" showErrorMessage="1" prompt="Was the occupancy reported in the appraisl based upon the occupancy at the time of the appraisal or an annual or extended time frame?_x000a_" sqref="AV9:AV32" xr:uid="{00000000-0002-0000-0000-000030000000}">
      <formula1>OccupancyCensusSurveyTimePeriod</formula1>
    </dataValidation>
    <dataValidation type="list" allowBlank="1" showInputMessage="1" showErrorMessage="1" prompt="Indicate which party the appraiser verified the salesa information with.  If the sales data was not verified with a buyer or seller please explain in the Lenders Notes." sqref="EF5:EF34" xr:uid="{00000000-0002-0000-0000-000031000000}">
      <formula1>IncomeDataSource</formula1>
    </dataValidation>
    <dataValidation type="list" allowBlank="1" showInputMessage="1" showErrorMessage="1" prompt="Was the capitalization rate based upon the trailing year end income, the income at the time of the sale or based upon a first year prospective income." sqref="EG5:EG34" xr:uid="{00000000-0002-0000-0000-000032000000}">
      <formula1>Sale_Income</formula1>
    </dataValidation>
    <dataValidation allowBlank="1" showInputMessage="1" showErrorMessage="1" prompt="The gross adjustment is a comp's combined - &amp; +  appraisal adjustments. i.e. If a sale had 40% - &amp; 40% +adjustments the gross adjustment is 80%.  Why A sale with &gt; than 75% gross adjustments was considered a comp should be explained in the Lenders Notes." sqref="EM5:EM34" xr:uid="{00000000-0002-0000-0000-000033000000}"/>
    <dataValidation allowBlank="1" showInputMessage="1" showErrorMessage="1" prompt="The EGIM is the sale's purchase price divided by the  projects effective gross income." sqref="EN5:EN34" xr:uid="{00000000-0002-0000-0000-000034000000}"/>
    <dataValidation allowBlank="1" showInputMessage="1" showErrorMessage="1" prompt="If this line item uses the example line item remove the e.g.   If the line item is a non-example please add the line item name.  If the project's line item is similar to the example please use the example name.  i.e. Dietary = Food Services" sqref="BZ5:BZ16" xr:uid="{00000000-0002-0000-0000-000035000000}"/>
    <dataValidation type="list" allowBlank="1" showInputMessage="1" showErrorMessage="1" sqref="AA5:AA16" xr:uid="{00000000-0002-0000-0000-000036000000}">
      <formula1>BedOrUnits</formula1>
    </dataValidation>
    <dataValidation type="list" allowBlank="1" showInputMessage="1" prompt="The drop-down options will not appear until you enter the care type.  If other please describe each room type below." sqref="AL32 AL49" xr:uid="{00000000-0002-0000-0000-000037000000}">
      <formula1>INDIRECT(AK32)</formula1>
    </dataValidation>
    <dataValidation type="list" allowBlank="1" showInputMessage="1" showErrorMessage="1" sqref="CS5 CU5 CW5 CY5 DA5 DC5 DE5 DG5 DI5 DK5 DM5 DO5" xr:uid="{00000000-0002-0000-0000-000038000000}">
      <formula1>State</formula1>
    </dataValidation>
  </dataValidations>
  <pageMargins left="0.7" right="0.7" top="0.75" bottom="0.75" header="0.3" footer="0.3"/>
  <pageSetup scale="10" orientation="portrait" r:id="rId1"/>
  <ignoredErrors>
    <ignoredError sqref="N9 BI30 BK30 BM30 BO30 BQ30" formula="1"/>
  </ignoredError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81" id="{BF26538B-2C1F-4F45-BAD9-E360C03181DD}">
            <xm:f>Dropdowns!$S$27&gt;0</xm:f>
            <x14:dxf>
              <fill>
                <patternFill>
                  <bgColor rgb="FF00FF00"/>
                </patternFill>
              </fill>
            </x14:dxf>
          </x14:cfRule>
          <xm:sqref>R20:T20</xm:sqref>
        </x14:conditionalFormatting>
        <x14:conditionalFormatting xmlns:xm="http://schemas.microsoft.com/office/excel/2006/main">
          <x14:cfRule type="expression" priority="180" id="{B8638E8C-38BB-4E79-A77C-56878B6E04BA}">
            <xm:f>Dropdowns!$S$28&gt;0</xm:f>
            <x14:dxf>
              <fill>
                <patternFill>
                  <bgColor rgb="FF00FF00"/>
                </patternFill>
              </fill>
            </x14:dxf>
          </x14:cfRule>
          <xm:sqref>R21</xm:sqref>
        </x14:conditionalFormatting>
        <x14:conditionalFormatting xmlns:xm="http://schemas.microsoft.com/office/excel/2006/main">
          <x14:cfRule type="expression" priority="178" id="{106E406C-0838-44A5-B86C-9A7F2B1C5B50}">
            <xm:f>Dropdowns!$S$29&gt;0</xm:f>
            <x14:dxf>
              <fill>
                <patternFill>
                  <bgColor rgb="FF00FF00"/>
                </patternFill>
              </fill>
            </x14:dxf>
          </x14:cfRule>
          <xm:sqref>R22:T22</xm:sqref>
        </x14:conditionalFormatting>
        <x14:conditionalFormatting xmlns:xm="http://schemas.microsoft.com/office/excel/2006/main">
          <x14:cfRule type="expression" priority="177" id="{B208A6B8-2537-40C2-AA62-3897C8B7DF7D}">
            <xm:f>Dropdowns!$S$30&gt;0</xm:f>
            <x14:dxf>
              <fill>
                <patternFill>
                  <bgColor rgb="FF00FF00"/>
                </patternFill>
              </fill>
            </x14:dxf>
          </x14:cfRule>
          <xm:sqref>V20</xm:sqref>
        </x14:conditionalFormatting>
        <x14:conditionalFormatting xmlns:xm="http://schemas.microsoft.com/office/excel/2006/main">
          <x14:cfRule type="expression" priority="176" id="{810F84F1-2A97-4970-88A8-6077D0BDF6F5}">
            <xm:f>Dropdowns!$S$31&gt;0</xm:f>
            <x14:dxf>
              <fill>
                <patternFill>
                  <bgColor rgb="FF00FF00"/>
                </patternFill>
              </fill>
            </x14:dxf>
          </x14:cfRule>
          <xm:sqref>V21</xm:sqref>
        </x14:conditionalFormatting>
        <x14:conditionalFormatting xmlns:xm="http://schemas.microsoft.com/office/excel/2006/main">
          <x14:cfRule type="expression" priority="174" id="{FB500E8D-BEF9-458C-A477-4E725BFC4ADB}">
            <xm:f>Dropdowns!$S$32&gt;0</xm:f>
            <x14:dxf>
              <fill>
                <patternFill>
                  <bgColor rgb="FF00FF00"/>
                </patternFill>
              </fill>
            </x14:dxf>
          </x14:cfRule>
          <xm:sqref>V22</xm:sqref>
        </x14:conditionalFormatting>
        <x14:conditionalFormatting xmlns:xm="http://schemas.microsoft.com/office/excel/2006/main">
          <x14:cfRule type="expression" priority="134" id="{56425C04-0603-41C1-91A8-927627A0338B}">
            <xm:f>Dropdowns!$S35&gt;0</xm:f>
            <x14:dxf>
              <fill>
                <patternFill>
                  <bgColor rgb="FF00FF00"/>
                </patternFill>
              </fill>
            </x14:dxf>
          </x14:cfRule>
          <xm:sqref>AJ57:AK63</xm:sqref>
        </x14:conditionalFormatting>
      </x14:conditionalFormattings>
    </ext>
    <ext xmlns:x14="http://schemas.microsoft.com/office/spreadsheetml/2009/9/main" uri="{CCE6A557-97BC-4b89-ADB6-D9C93CAAB3DF}">
      <x14:dataValidations xmlns:xm="http://schemas.microsoft.com/office/excel/2006/main" xWindow="831" yWindow="384" count="9">
        <x14:dataValidation type="list" allowBlank="1" showInputMessage="1" showErrorMessage="1" prompt="If the answer is yes, please describe in the Lender Notes." xr:uid="{00000000-0002-0000-0000-000039000000}">
          <x14:formula1>
            <xm:f>Dropdowns!$G$47:$G$49</xm:f>
          </x14:formula1>
          <xm:sqref>H25</xm:sqref>
        </x14:dataValidation>
        <x14:dataValidation type="list" allowBlank="1" showInputMessage="1" showErrorMessage="1" prompt="Was the income used to calculate the capitalization rate anticipated by the buyer to grow faster, similar to or slower than typical." xr:uid="{00000000-0002-0000-0000-00003A000000}">
          <x14:formula1>
            <xm:f>Dropdowns!$G$18:$G$21</xm:f>
          </x14:formula1>
          <xm:sqref>EH5</xm:sqref>
        </x14:dataValidation>
        <x14:dataValidation type="list" allowBlank="1" showInputMessage="1" showErrorMessage="1" xr:uid="{00000000-0002-0000-0000-00003B000000}">
          <x14:formula1>
            <xm:f>Dropdowns!$AB$4:$AB$53</xm:f>
          </x14:formula1>
          <xm:sqref>F6</xm:sqref>
        </x14:dataValidation>
        <x14:dataValidation type="list" allowBlank="1" showInputMessage="1" showErrorMessage="1" prompt="The use of in-state sales is encouraged.  When out of state sales are utilized briefly describe any differences in state funding programs between the project and comparable states, such as Mediciaid, in the lender notes." xr:uid="{00000000-0002-0000-0000-00003C000000}">
          <x14:formula1>
            <xm:f>Dropdowns!$AB$3:$AB$53</xm:f>
          </x14:formula1>
          <xm:sqref>DT5</xm:sqref>
        </x14:dataValidation>
        <x14:dataValidation type="list" allowBlank="1" showInputMessage="1" showErrorMessage="1" xr:uid="{00000000-0002-0000-0000-00003D000000}">
          <x14:formula1>
            <xm:f>Dropdowns!$G$18:$G$21</xm:f>
          </x14:formula1>
          <xm:sqref>EH6:EH34</xm:sqref>
        </x14:dataValidation>
        <x14:dataValidation type="list" allowBlank="1" showInputMessage="1" showErrorMessage="1" prompt="The rent comparable is being compared to which of the project appraised's (see Unit Schedule) unit types? " xr:uid="{00000000-0002-0000-0000-00003E000000}">
          <x14:formula1>
            <xm:f>Dropdowns!$O$3:$O$15</xm:f>
          </x14:formula1>
          <xm:sqref>AI9:AI53</xm:sqref>
        </x14:dataValidation>
        <x14:dataValidation type="list" allowBlank="1" showInputMessage="1" showErrorMessage="1" xr:uid="{00000000-0002-0000-0000-00003F000000}">
          <x14:formula1>
            <xm:f>Dropdowns!$AB$3:$AB$53</xm:f>
          </x14:formula1>
          <xm:sqref>DT6:DT34</xm:sqref>
        </x14:dataValidation>
        <x14:dataValidation type="list" allowBlank="1" showInputMessage="1" showErrorMessage="1" xr:uid="{00000000-0002-0000-0000-000040000000}">
          <x14:formula1>
            <xm:f>Dropdowns!$I$34:$I$36</xm:f>
          </x14:formula1>
          <xm:sqref>EJ5:EJ34</xm:sqref>
        </x14:dataValidation>
        <x14:dataValidation type="list" allowBlank="1" showInputMessage="1" showErrorMessage="1" xr:uid="{00000000-0002-0000-0000-000041000000}">
          <x14:formula1>
            <xm:f>Dropdowns!$AB$3</xm:f>
          </x14:formula1>
          <xm:sqref>CM5 CO5 CQ5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249"/>
  <sheetViews>
    <sheetView topLeftCell="I16" workbookViewId="0">
      <selection activeCell="N44" sqref="N44"/>
    </sheetView>
  </sheetViews>
  <sheetFormatPr defaultRowHeight="15" x14ac:dyDescent="0.25"/>
  <cols>
    <col min="1" max="1" width="5.7109375" style="81" customWidth="1"/>
    <col min="2" max="2" width="2.28515625" style="80" customWidth="1"/>
    <col min="3" max="3" width="24.140625" style="81" customWidth="1"/>
    <col min="4" max="4" width="6" style="84" customWidth="1"/>
    <col min="5" max="5" width="19.140625" style="81" customWidth="1"/>
    <col min="6" max="6" width="5" style="81" customWidth="1"/>
    <col min="7" max="7" width="19.28515625" style="81" customWidth="1"/>
    <col min="8" max="8" width="4.85546875" style="81" customWidth="1"/>
    <col min="9" max="9" width="22.5703125" style="81" customWidth="1"/>
    <col min="10" max="10" width="5.7109375" style="81" customWidth="1"/>
    <col min="11" max="11" width="22.42578125" style="81" customWidth="1"/>
    <col min="12" max="12" width="3.7109375" style="81" customWidth="1"/>
    <col min="13" max="13" width="9.140625" style="81"/>
    <col min="14" max="14" width="5.7109375" style="84" customWidth="1"/>
    <col min="15" max="15" width="5.7109375" style="81" customWidth="1"/>
    <col min="16" max="16" width="23.140625" style="81" customWidth="1"/>
    <col min="17" max="17" width="4.28515625" style="84" customWidth="1"/>
    <col min="18" max="18" width="28.5703125" style="80" customWidth="1"/>
    <col min="19" max="19" width="4.42578125" style="81" customWidth="1"/>
    <col min="20" max="20" width="4.85546875" style="81" customWidth="1"/>
    <col min="21" max="21" width="10.28515625" style="80" customWidth="1"/>
    <col min="22" max="22" width="4.5703125" style="81" customWidth="1"/>
    <col min="23" max="23" width="9.140625" style="172"/>
    <col min="24" max="24" width="4.85546875" style="81" customWidth="1"/>
    <col min="25" max="25" width="9.140625" style="34"/>
    <col min="26" max="26" width="5.140625" style="81" customWidth="1"/>
    <col min="27" max="27" width="9.140625" style="120"/>
    <col min="28" max="28" width="9.140625" style="80"/>
    <col min="29" max="30" width="9.140625" style="81"/>
    <col min="31" max="31" width="10.42578125" style="81" customWidth="1"/>
    <col min="32" max="32" width="21.85546875" style="81" customWidth="1"/>
    <col min="33" max="33" width="8.85546875" style="81" customWidth="1"/>
    <col min="34" max="39" width="9.140625" style="81"/>
  </cols>
  <sheetData>
    <row r="1" spans="1:39" ht="18" x14ac:dyDescent="0.25">
      <c r="A1" s="29" t="s">
        <v>105</v>
      </c>
      <c r="E1" s="30"/>
      <c r="G1" s="30"/>
      <c r="I1" s="30"/>
      <c r="U1" s="86"/>
      <c r="V1" s="31"/>
      <c r="W1" s="171"/>
      <c r="X1" s="31"/>
    </row>
    <row r="2" spans="1:39" x14ac:dyDescent="0.25">
      <c r="A2" s="84"/>
      <c r="B2" s="196"/>
      <c r="C2" s="197" t="s">
        <v>321</v>
      </c>
      <c r="D2" s="197"/>
      <c r="E2" s="72" t="s">
        <v>410</v>
      </c>
      <c r="F2" s="83"/>
      <c r="G2" s="72" t="s">
        <v>107</v>
      </c>
      <c r="H2" s="83"/>
      <c r="I2" s="72" t="s">
        <v>108</v>
      </c>
      <c r="J2" s="83"/>
      <c r="K2" s="72" t="s">
        <v>109</v>
      </c>
      <c r="L2" s="32"/>
      <c r="M2" s="84"/>
      <c r="N2" s="32"/>
      <c r="O2" s="198" t="s">
        <v>330</v>
      </c>
      <c r="P2" s="198"/>
      <c r="Q2" s="32"/>
      <c r="R2" s="189" t="s">
        <v>336</v>
      </c>
      <c r="S2" s="84"/>
      <c r="T2" s="84"/>
      <c r="U2" s="199" t="s">
        <v>337</v>
      </c>
      <c r="V2" s="32"/>
      <c r="W2" s="200" t="s">
        <v>338</v>
      </c>
      <c r="X2" s="32"/>
      <c r="Y2" s="198" t="s">
        <v>110</v>
      </c>
      <c r="Z2" s="84"/>
      <c r="AA2" s="201"/>
      <c r="AB2" s="72" t="s">
        <v>3</v>
      </c>
      <c r="AD2" s="84"/>
      <c r="AE2" s="84"/>
      <c r="AF2" s="84"/>
      <c r="AG2" s="84"/>
      <c r="AH2" s="84"/>
      <c r="AI2" s="84"/>
      <c r="AJ2" s="84"/>
      <c r="AK2" s="84"/>
      <c r="AL2" s="84"/>
      <c r="AM2" s="84"/>
    </row>
    <row r="3" spans="1:39" x14ac:dyDescent="0.25">
      <c r="B3" s="73"/>
      <c r="C3" s="74" t="s">
        <v>106</v>
      </c>
      <c r="D3" s="314"/>
      <c r="E3" s="74" t="s">
        <v>106</v>
      </c>
      <c r="F3" s="77"/>
      <c r="G3" s="74" t="s">
        <v>80</v>
      </c>
      <c r="H3" s="77"/>
      <c r="I3" s="74" t="s">
        <v>81</v>
      </c>
      <c r="J3" s="77"/>
      <c r="K3" s="74" t="s">
        <v>106</v>
      </c>
      <c r="L3" s="31"/>
      <c r="N3" s="71"/>
      <c r="O3" s="69" t="s">
        <v>106</v>
      </c>
      <c r="P3" s="81" t="s">
        <v>335</v>
      </c>
      <c r="Q3" s="72"/>
      <c r="R3" s="79" t="str">
        <f>+CONCATENATE(Dropdowns!C$2," ",Dropdowns!C4)</f>
        <v>SNF Private Room</v>
      </c>
      <c r="S3" s="170">
        <v>1</v>
      </c>
      <c r="T3" s="31"/>
      <c r="U3" s="161" t="str">
        <f>IF(OR(UnitRMType1="select select",RmType1="select"),"-",VLOOKUP(UnitRMType1,UnitNumberBeds,2,FALSE))</f>
        <v>-</v>
      </c>
      <c r="V3" s="31"/>
      <c r="W3" s="171" t="str">
        <f>+IF(NumberofBeds1="Enter","Enter",IF(NOT(NumberofBeds1="-"),NumberofBeds1*NoUniTyp1,"-"))</f>
        <v>-</v>
      </c>
      <c r="X3" s="31"/>
      <c r="Y3" s="122">
        <f>+IF(PrivUnitOfComp1="SNF",1,2)</f>
        <v>2</v>
      </c>
      <c r="AB3" s="69" t="s">
        <v>106</v>
      </c>
      <c r="AC3"/>
      <c r="AD3"/>
      <c r="AE3"/>
      <c r="AF3"/>
      <c r="AG3"/>
      <c r="AH3"/>
    </row>
    <row r="4" spans="1:39" x14ac:dyDescent="0.25">
      <c r="B4" s="73"/>
      <c r="C4" s="75" t="s">
        <v>272</v>
      </c>
      <c r="D4" s="315"/>
      <c r="E4" s="75" t="s">
        <v>327</v>
      </c>
      <c r="F4" s="77"/>
      <c r="G4" s="75" t="s">
        <v>82</v>
      </c>
      <c r="H4" s="77"/>
      <c r="I4" s="75" t="s">
        <v>83</v>
      </c>
      <c r="J4" s="77"/>
      <c r="K4" s="75" t="s">
        <v>321</v>
      </c>
      <c r="L4" s="31"/>
      <c r="N4" s="71"/>
      <c r="O4" s="70" t="s">
        <v>209</v>
      </c>
      <c r="P4" s="33" t="str">
        <f>+IF(Unit1="Other","Other",CONCATENATE(Unit1," ",RmType1))</f>
        <v>Select Select</v>
      </c>
      <c r="Q4" s="72"/>
      <c r="R4" s="79" t="str">
        <f>+CONCATENATE(Dropdowns!C$2," ",Dropdowns!C5)</f>
        <v>SNF Semi Private Room</v>
      </c>
      <c r="S4" s="170">
        <v>2</v>
      </c>
      <c r="T4" s="31"/>
      <c r="U4" s="161" t="str">
        <f>IF(OR(UnitRMType2="select select",RmType2="select"),"-",VLOOKUP(UnitRMType2,UnitNumberBeds,2,FALSE))</f>
        <v>-</v>
      </c>
      <c r="V4" s="31"/>
      <c r="W4" s="171" t="str">
        <f>+IF(NumberofBeds2="Enter","Enter",IF(NOT(NumberofBeds2="-"),NumberofBeds2*NoUniTyp2,"-"))</f>
        <v>-</v>
      </c>
      <c r="X4" s="31"/>
      <c r="Y4" s="122">
        <f>+IF(Sockets!$AK20="SN",2,2)</f>
        <v>2</v>
      </c>
      <c r="Z4" s="123"/>
      <c r="AB4" s="70" t="s">
        <v>115</v>
      </c>
      <c r="AC4"/>
      <c r="AD4"/>
      <c r="AE4"/>
      <c r="AF4"/>
      <c r="AG4"/>
      <c r="AH4"/>
    </row>
    <row r="5" spans="1:39" x14ac:dyDescent="0.25">
      <c r="B5" s="73"/>
      <c r="C5" s="75" t="s">
        <v>322</v>
      </c>
      <c r="D5" s="315"/>
      <c r="E5" s="75" t="s">
        <v>82</v>
      </c>
      <c r="F5" s="77"/>
      <c r="G5" s="75" t="s">
        <v>81</v>
      </c>
      <c r="H5" s="77"/>
      <c r="I5" s="75" t="s">
        <v>84</v>
      </c>
      <c r="J5" s="77"/>
      <c r="K5" s="75" t="s">
        <v>410</v>
      </c>
      <c r="L5" s="31"/>
      <c r="N5" s="71"/>
      <c r="O5" s="70" t="s">
        <v>210</v>
      </c>
      <c r="P5" s="33" t="str">
        <f>+IF(Unit2="Other","Other",CONCATENATE(Unit2," ",RmType2))</f>
        <v>Select Select</v>
      </c>
      <c r="Q5" s="72"/>
      <c r="R5" s="79" t="str">
        <f>+CONCATENATE(Dropdowns!C$2," ",Dropdowns!C6)</f>
        <v>SNF 3 Bed Ward</v>
      </c>
      <c r="S5" s="170">
        <v>3</v>
      </c>
      <c r="T5" s="31"/>
      <c r="U5" s="161" t="str">
        <f>IF(OR(UnitRMType3="select select",RmType3="select"),"-",VLOOKUP(UnitRMType3,UnitNumberBeds,2,FALSE))</f>
        <v>-</v>
      </c>
      <c r="V5" s="31"/>
      <c r="W5" s="171" t="str">
        <f>+IF(NumberofBeds3="Enter","Enter",IF(NOT(NumberofBeds3="-"),NumberofBeds3*NoUniTyp3,"-"))</f>
        <v>-</v>
      </c>
      <c r="X5" s="31"/>
      <c r="Y5" s="122">
        <f>+IF(Sockets!$AK11="SN",1,2)</f>
        <v>2</v>
      </c>
      <c r="Z5" s="123"/>
      <c r="AB5" s="70" t="s">
        <v>116</v>
      </c>
      <c r="AC5"/>
      <c r="AD5"/>
      <c r="AE5"/>
      <c r="AF5"/>
      <c r="AG5"/>
      <c r="AH5"/>
    </row>
    <row r="6" spans="1:39" x14ac:dyDescent="0.25">
      <c r="B6" s="73"/>
      <c r="C6" s="75" t="s">
        <v>323</v>
      </c>
      <c r="D6" s="315"/>
      <c r="E6" s="75" t="s">
        <v>81</v>
      </c>
      <c r="F6" s="77"/>
      <c r="G6" s="75" t="s">
        <v>83</v>
      </c>
      <c r="H6" s="77"/>
      <c r="I6" s="75" t="s">
        <v>43</v>
      </c>
      <c r="J6" s="77"/>
      <c r="K6" s="75" t="s">
        <v>107</v>
      </c>
      <c r="L6" s="31"/>
      <c r="N6" s="71"/>
      <c r="O6" s="70" t="s">
        <v>211</v>
      </c>
      <c r="P6" s="33" t="str">
        <f>+IF(Unit3="Other","Other",CONCATENATE(Unit3," ",RmType3))</f>
        <v>Select Select</v>
      </c>
      <c r="Q6" s="72"/>
      <c r="R6" s="79" t="str">
        <f>+CONCATENATE(Dropdowns!C$2," ",Dropdowns!C7)</f>
        <v>SNF 4 Bed Ward</v>
      </c>
      <c r="S6" s="170">
        <v>4</v>
      </c>
      <c r="T6" s="31"/>
      <c r="U6" s="161" t="str">
        <f>IF(OR(UnitRMType4="select select",RmType4="select"),"-",VLOOKUP(UnitRMType4,UnitNumberBeds,2,FALSE))</f>
        <v>-</v>
      </c>
      <c r="V6" s="31"/>
      <c r="W6" s="171" t="str">
        <f>+IF(NumberofBeds4="Enter","Enter",IF(NOT(NumberofBeds4="-"),NumberofBeds4*NoUniTyp4,"-"))</f>
        <v>-</v>
      </c>
      <c r="X6" s="31"/>
      <c r="Y6" s="122">
        <f>+IF(Sockets!$AK12="SN",1,2)</f>
        <v>2</v>
      </c>
      <c r="Z6" s="123"/>
      <c r="AB6" s="70" t="s">
        <v>117</v>
      </c>
      <c r="AC6" s="210"/>
      <c r="AD6" s="210"/>
      <c r="AE6" s="210"/>
      <c r="AF6" s="210"/>
      <c r="AG6" s="210"/>
      <c r="AH6"/>
    </row>
    <row r="7" spans="1:39" x14ac:dyDescent="0.25">
      <c r="B7" s="73"/>
      <c r="C7" s="76" t="s">
        <v>324</v>
      </c>
      <c r="D7" s="315"/>
      <c r="E7" s="75" t="s">
        <v>325</v>
      </c>
      <c r="F7" s="77"/>
      <c r="G7" s="75" t="s">
        <v>84</v>
      </c>
      <c r="H7" s="77"/>
      <c r="I7" s="76" t="s">
        <v>106</v>
      </c>
      <c r="J7" s="77"/>
      <c r="K7" s="75" t="s">
        <v>108</v>
      </c>
      <c r="L7" s="31"/>
      <c r="N7" s="71"/>
      <c r="O7" s="70" t="s">
        <v>212</v>
      </c>
      <c r="P7" s="33" t="str">
        <f>+IF(Unit4="Other","Other",CONCATENATE(Unit4," ",RmType4))</f>
        <v>Select Select</v>
      </c>
      <c r="Q7" s="83"/>
      <c r="R7" s="79" t="s">
        <v>391</v>
      </c>
      <c r="S7" s="170" t="s">
        <v>358</v>
      </c>
      <c r="T7" s="31"/>
      <c r="U7" s="161" t="str">
        <f>IF(OR(UnitRMType5="select select",RmType5="select"),"-",VLOOKUP(UnitRMType5,UnitNumberBeds,2,FALSE))</f>
        <v>-</v>
      </c>
      <c r="V7" s="31"/>
      <c r="W7" s="171" t="str">
        <f>+IF(NumberofBeds5="Enter","Enter",IF(NOT(NumberofBeds5="-"),NumberofBeds5*NoUniTyp5,"-"))</f>
        <v>-</v>
      </c>
      <c r="X7" s="31"/>
      <c r="Y7" s="122">
        <f>+IF(Sockets!$AK13="SN",1,2)</f>
        <v>2</v>
      </c>
      <c r="Z7" s="123"/>
      <c r="AB7" s="70" t="s">
        <v>118</v>
      </c>
      <c r="AC7" s="211"/>
      <c r="AD7" s="210"/>
      <c r="AE7" s="210"/>
      <c r="AF7"/>
      <c r="AG7"/>
      <c r="AH7"/>
    </row>
    <row r="8" spans="1:39" x14ac:dyDescent="0.25">
      <c r="B8" s="73"/>
      <c r="C8" s="77"/>
      <c r="D8" s="197"/>
      <c r="E8" s="75" t="s">
        <v>326</v>
      </c>
      <c r="F8" s="77"/>
      <c r="G8" s="75" t="s">
        <v>43</v>
      </c>
      <c r="H8" s="77"/>
      <c r="I8" s="77"/>
      <c r="J8" s="77"/>
      <c r="K8" s="76" t="s">
        <v>43</v>
      </c>
      <c r="L8" s="31"/>
      <c r="N8" s="71"/>
      <c r="O8" s="70" t="s">
        <v>213</v>
      </c>
      <c r="P8" s="33" t="str">
        <f>+IF(Unit5="Other","Other",CONCATENATE(Unit5," ",RmType5))</f>
        <v>Select Select</v>
      </c>
      <c r="Q8" s="72"/>
      <c r="R8" s="79" t="str">
        <f>+CONCATENATE(E$2," ",E4)</f>
        <v>ALF Semi Private</v>
      </c>
      <c r="S8" s="170">
        <v>2</v>
      </c>
      <c r="T8" s="31"/>
      <c r="U8" s="161" t="str">
        <f>IF(OR(UnitRMType6="select select",RmType6="select"),"-",VLOOKUP(UnitRMType6,UnitNumberBeds,2,FALSE))</f>
        <v>-</v>
      </c>
      <c r="V8" s="31"/>
      <c r="W8" s="171" t="str">
        <f>+IF(NumberofBeds6="Enter","Enter",IF(NOT(NumberofBeds6="-"),NumberofBeds6*NoUniTyp6,"-"))</f>
        <v>-</v>
      </c>
      <c r="X8" s="31"/>
      <c r="Y8" s="122">
        <f>+IF(Sockets!$AK14="SN",1,2)</f>
        <v>2</v>
      </c>
      <c r="Z8" s="123"/>
      <c r="AB8" s="70" t="s">
        <v>119</v>
      </c>
      <c r="AC8" s="211"/>
      <c r="AD8" s="210"/>
      <c r="AE8" s="210"/>
      <c r="AF8"/>
      <c r="AG8"/>
      <c r="AH8"/>
    </row>
    <row r="9" spans="1:39" x14ac:dyDescent="0.25">
      <c r="B9" s="73"/>
      <c r="C9" s="77" t="s">
        <v>272</v>
      </c>
      <c r="D9" s="197"/>
      <c r="E9" s="76" t="s">
        <v>43</v>
      </c>
      <c r="F9" s="77"/>
      <c r="G9" s="76" t="s">
        <v>106</v>
      </c>
      <c r="H9" s="77"/>
      <c r="I9" s="77" t="s">
        <v>334</v>
      </c>
      <c r="J9" s="77"/>
      <c r="K9" s="85"/>
      <c r="L9" s="31"/>
      <c r="N9" s="71"/>
      <c r="O9" s="70" t="s">
        <v>214</v>
      </c>
      <c r="P9" s="33" t="str">
        <f>+IF(Unit6="Other","Other",CONCATENATE(Unit6," ",RmType6))</f>
        <v>Select Select</v>
      </c>
      <c r="Q9" s="72"/>
      <c r="R9" s="79" t="str">
        <f>+CONCATENATE(E$2," ",E5)</f>
        <v>ALF Shared Unit</v>
      </c>
      <c r="S9" s="170">
        <v>2</v>
      </c>
      <c r="T9" s="31"/>
      <c r="U9" s="161" t="str">
        <f>IF(OR(UnitRMType7="select select",RmType7="select"),"-",VLOOKUP(UnitRMType7,UnitNumberBeds,2,FALSE))</f>
        <v>-</v>
      </c>
      <c r="V9" s="31"/>
      <c r="W9" s="171" t="str">
        <f>+IF(NumberofBeds7="Enter","Enter",IF(NOT(NumberofBeds7="-"),NumberofBeds7*NoUniTyp7,"-"))</f>
        <v>-</v>
      </c>
      <c r="X9" s="31"/>
      <c r="Y9" s="122">
        <f>+IF(Sockets!$AK15="SN",1,2)</f>
        <v>2</v>
      </c>
      <c r="Z9" s="123"/>
      <c r="AB9" s="70" t="s">
        <v>120</v>
      </c>
      <c r="AC9" s="211"/>
      <c r="AD9" s="210"/>
      <c r="AE9" s="210"/>
      <c r="AF9"/>
      <c r="AG9"/>
      <c r="AH9"/>
    </row>
    <row r="10" spans="1:39" x14ac:dyDescent="0.25">
      <c r="B10" s="73"/>
      <c r="C10" s="74" t="s">
        <v>106</v>
      </c>
      <c r="D10" s="78"/>
      <c r="E10" s="85"/>
      <c r="F10" s="77"/>
      <c r="G10" s="77"/>
      <c r="H10" s="77"/>
      <c r="I10" s="74" t="s">
        <v>106</v>
      </c>
      <c r="J10" s="77"/>
      <c r="K10" s="77" t="s">
        <v>331</v>
      </c>
      <c r="L10" s="31"/>
      <c r="N10" s="71"/>
      <c r="O10" s="70" t="s">
        <v>215</v>
      </c>
      <c r="P10" s="33" t="str">
        <f>+IF(Unit7="Other","Other",CONCATENATE(Unit7," ",RmType7))</f>
        <v>Select Select</v>
      </c>
      <c r="Q10" s="72"/>
      <c r="R10" s="79" t="str">
        <f>+CONCATENATE(E$2," ",E6)</f>
        <v>ALF Studio</v>
      </c>
      <c r="S10" s="170">
        <v>1</v>
      </c>
      <c r="T10" s="31"/>
      <c r="U10" s="161" t="str">
        <f>IF(OR(UnitRMType8="select select",RmType8="select"),"-",VLOOKUP(UnitRMType8,UnitNumberBeds,2,FALSE))</f>
        <v>-</v>
      </c>
      <c r="V10" s="31"/>
      <c r="W10" s="171" t="str">
        <f>+IF(NumberofBeds8="Enter","Enter",IF(NOT(NumberofBeds8="-"),NumberofBeds8*NoUniTyp8,"-"))</f>
        <v>-</v>
      </c>
      <c r="X10" s="31"/>
      <c r="Y10" s="122">
        <f>+IF(Sockets!$AK16="SN",1,2)</f>
        <v>2</v>
      </c>
      <c r="Z10" s="123"/>
      <c r="AB10" s="70" t="s">
        <v>121</v>
      </c>
      <c r="AC10" s="211"/>
      <c r="AD10" s="210"/>
      <c r="AE10" s="210"/>
      <c r="AF10"/>
      <c r="AG10"/>
      <c r="AH10"/>
    </row>
    <row r="11" spans="1:39" x14ac:dyDescent="0.25">
      <c r="B11" s="73"/>
      <c r="C11" s="75" t="s">
        <v>42</v>
      </c>
      <c r="D11" s="78"/>
      <c r="E11" s="77" t="s">
        <v>327</v>
      </c>
      <c r="F11" s="77"/>
      <c r="G11" s="78" t="s">
        <v>281</v>
      </c>
      <c r="H11" s="77"/>
      <c r="I11" s="75" t="s">
        <v>89</v>
      </c>
      <c r="J11" s="77"/>
      <c r="K11" s="74" t="s">
        <v>106</v>
      </c>
      <c r="L11" s="31"/>
      <c r="N11" s="71"/>
      <c r="O11" s="70" t="s">
        <v>216</v>
      </c>
      <c r="P11" s="33" t="str">
        <f>+IF(Unit8="Other","Other",CONCATENATE(Unit8," ",RmType8))</f>
        <v>Select Select</v>
      </c>
      <c r="Q11" s="83"/>
      <c r="R11" s="79" t="str">
        <f>+CONCATENATE(E$2," ",E7)</f>
        <v>ALF One Bedroom</v>
      </c>
      <c r="S11" s="170">
        <v>1</v>
      </c>
      <c r="T11" s="31"/>
      <c r="U11" s="161" t="str">
        <f>IF(OR(UnitRMType9="select select",RmType9="select"),"-",VLOOKUP(UnitRMType9,UnitNumberBeds,2,FALSE))</f>
        <v>-</v>
      </c>
      <c r="V11" s="31"/>
      <c r="W11" s="171" t="str">
        <f>+IF(NumberofBeds9="Enter","Enter",IF(NOT(NumberofBeds9="-"),NumberofBeds9*NoUniTyp9,"-"))</f>
        <v>-</v>
      </c>
      <c r="X11" s="31"/>
      <c r="Y11" s="122">
        <f>+IF(Sockets!$AK114="SN",9,2)</f>
        <v>2</v>
      </c>
      <c r="Z11" s="120"/>
      <c r="AB11" s="70" t="s">
        <v>165</v>
      </c>
      <c r="AC11" s="211"/>
      <c r="AD11" s="210"/>
      <c r="AE11" s="210"/>
      <c r="AF11"/>
      <c r="AG11"/>
      <c r="AH11"/>
    </row>
    <row r="12" spans="1:39" x14ac:dyDescent="0.25">
      <c r="B12" s="73"/>
      <c r="C12" s="75" t="s">
        <v>28</v>
      </c>
      <c r="D12" s="315"/>
      <c r="E12" s="74" t="s">
        <v>106</v>
      </c>
      <c r="F12" s="77"/>
      <c r="G12" s="74" t="s">
        <v>106</v>
      </c>
      <c r="H12" s="77"/>
      <c r="I12" s="75" t="s">
        <v>92</v>
      </c>
      <c r="J12" s="77"/>
      <c r="K12" s="75" t="s">
        <v>72</v>
      </c>
      <c r="L12" s="31"/>
      <c r="N12" s="71"/>
      <c r="O12" s="70" t="s">
        <v>217</v>
      </c>
      <c r="P12" s="33" t="str">
        <f>+IF(Unit9="Other","Other",CONCATENATE(Unit9," ",RmType9))</f>
        <v>Select Select</v>
      </c>
      <c r="Q12" s="72"/>
      <c r="R12" s="79" t="str">
        <f>+CONCATENATE(E$2," ",E8)</f>
        <v>ALF Two Bedroom</v>
      </c>
      <c r="S12" s="170">
        <v>2</v>
      </c>
      <c r="T12" s="31"/>
      <c r="U12" s="161" t="str">
        <f>IF(OR(UnitRMType10="select select",RmType10="select"),"-",VLOOKUP(UnitRMType10,UnitNumberBeds,2,FALSE))</f>
        <v>-</v>
      </c>
      <c r="V12" s="31"/>
      <c r="W12" s="171" t="str">
        <f>+IF(NumberofBeds10="Enter","Enter",IF(NOT(NumberofBeds10="-"),NumberofBeds10*NoUniTyp10,"-"))</f>
        <v>-</v>
      </c>
      <c r="X12" s="31"/>
      <c r="Y12" s="122">
        <f>+IF(Sockets!$AK18="SN",1,2)</f>
        <v>2</v>
      </c>
      <c r="Z12" s="123"/>
      <c r="AB12" s="70" t="s">
        <v>122</v>
      </c>
      <c r="AC12" s="211"/>
      <c r="AD12" s="210"/>
      <c r="AE12" s="210"/>
      <c r="AF12"/>
      <c r="AG12"/>
      <c r="AH12"/>
    </row>
    <row r="13" spans="1:39" x14ac:dyDescent="0.25">
      <c r="B13" s="73"/>
      <c r="C13" s="75" t="s">
        <v>29</v>
      </c>
      <c r="D13" s="315"/>
      <c r="E13" s="75" t="s">
        <v>42</v>
      </c>
      <c r="F13" s="77"/>
      <c r="G13" s="75" t="s">
        <v>278</v>
      </c>
      <c r="H13" s="77"/>
      <c r="I13" s="75" t="s">
        <v>277</v>
      </c>
      <c r="J13" s="77"/>
      <c r="K13" s="76" t="s">
        <v>74</v>
      </c>
      <c r="L13" s="31"/>
      <c r="N13" s="71"/>
      <c r="O13" s="70" t="s">
        <v>218</v>
      </c>
      <c r="P13" s="33" t="str">
        <f>+IF(Unit10="Other","Other",CONCATENATE(Unit10," ",RmType10))</f>
        <v>Select Select</v>
      </c>
      <c r="Q13" s="72"/>
      <c r="R13" s="79" t="s">
        <v>422</v>
      </c>
      <c r="S13" s="170" t="s">
        <v>358</v>
      </c>
      <c r="T13" s="31"/>
      <c r="U13" s="161" t="str">
        <f>IF(OR(UnitRMType11="select select",RmType11="select"),"-",VLOOKUP(UnitRMType11,UnitNumberBeds,2,FALSE))</f>
        <v>-</v>
      </c>
      <c r="V13" s="31"/>
      <c r="W13" s="171" t="str">
        <f>+IF(NumberofBeds11="Enter","Enter",IF(NOT(NumberofBeds11="-"),NumberofBeds11*NoUniTyp11,"-"))</f>
        <v>-</v>
      </c>
      <c r="X13" s="31"/>
      <c r="Y13" s="122">
        <f>+IF(Sockets!$AK19="SN",1,2)</f>
        <v>2</v>
      </c>
      <c r="Z13" s="123"/>
      <c r="AB13" s="70" t="s">
        <v>123</v>
      </c>
      <c r="AC13" s="211"/>
      <c r="AD13" s="210"/>
      <c r="AE13" s="210"/>
      <c r="AF13"/>
      <c r="AG13"/>
      <c r="AH13"/>
    </row>
    <row r="14" spans="1:39" x14ac:dyDescent="0.25">
      <c r="B14" s="73"/>
      <c r="C14" s="75" t="s">
        <v>85</v>
      </c>
      <c r="D14" s="315"/>
      <c r="E14" s="75" t="s">
        <v>29</v>
      </c>
      <c r="F14" s="77"/>
      <c r="G14" s="75" t="s">
        <v>279</v>
      </c>
      <c r="H14" s="77"/>
      <c r="I14" s="76" t="s">
        <v>43</v>
      </c>
      <c r="J14" s="77"/>
      <c r="L14" s="31"/>
      <c r="N14" s="71"/>
      <c r="O14" s="70" t="s">
        <v>219</v>
      </c>
      <c r="P14" s="33" t="str">
        <f>+IF(Unit11="Other","Other",CONCATENATE(Unit11," ",RmType11))</f>
        <v>Select Select</v>
      </c>
      <c r="Q14" s="72"/>
      <c r="R14" s="79" t="str">
        <f>+CONCATENATE(G$2," ",G3)</f>
        <v>MC Semi-Private</v>
      </c>
      <c r="S14" s="170">
        <v>1</v>
      </c>
      <c r="T14" s="31"/>
      <c r="U14" s="161" t="str">
        <f>IF(OR(UnitRMType12="select select",RmType12="select"),"-",VLOOKUP(UnitRMType12,UnitNumberBeds,2,FALSE))</f>
        <v>-</v>
      </c>
      <c r="V14" s="31"/>
      <c r="W14" s="171" t="str">
        <f>+IF(NumberofBeds12="Enter","Enter",IF(NOT(NumberofBeds12="-"),NumberofBeds12*NoUniTyp12,"-"))</f>
        <v>-</v>
      </c>
      <c r="X14" s="31"/>
      <c r="Y14" s="122">
        <f>+IF(Sockets!$AK21="SN",1,2)</f>
        <v>2</v>
      </c>
      <c r="Z14" s="123"/>
      <c r="AB14" s="70" t="s">
        <v>124</v>
      </c>
      <c r="AC14" s="211"/>
      <c r="AD14" s="210"/>
      <c r="AE14" s="210"/>
      <c r="AF14"/>
      <c r="AG14"/>
      <c r="AH14"/>
    </row>
    <row r="15" spans="1:39" x14ac:dyDescent="0.25">
      <c r="B15" s="73"/>
      <c r="C15" s="75" t="s">
        <v>86</v>
      </c>
      <c r="D15" s="315"/>
      <c r="E15" s="76" t="s">
        <v>269</v>
      </c>
      <c r="F15" s="77"/>
      <c r="G15" s="76" t="s">
        <v>280</v>
      </c>
      <c r="H15" s="77"/>
      <c r="I15" s="77"/>
      <c r="J15" s="77"/>
      <c r="K15" s="77" t="s">
        <v>163</v>
      </c>
      <c r="L15" s="31"/>
      <c r="N15" s="71"/>
      <c r="O15" s="70" t="s">
        <v>220</v>
      </c>
      <c r="P15" s="33" t="str">
        <f>+IF(Unit12="Other","Other",CONCATENATE(Unit12," ",RmType12))</f>
        <v>Select Select</v>
      </c>
      <c r="Q15" s="72"/>
      <c r="R15" s="79" t="str">
        <f>+CONCATENATE(G$2," ",G4)</f>
        <v>MC Shared Unit</v>
      </c>
      <c r="S15" s="170">
        <v>2</v>
      </c>
      <c r="T15" s="31"/>
      <c r="U15" s="161"/>
      <c r="V15" s="31"/>
      <c r="W15" s="171"/>
      <c r="X15" s="31"/>
      <c r="Y15" s="122"/>
      <c r="Z15" s="123"/>
      <c r="AB15" s="70" t="s">
        <v>125</v>
      </c>
      <c r="AC15" s="211"/>
      <c r="AD15" s="210"/>
      <c r="AE15" s="210"/>
      <c r="AF15"/>
      <c r="AG15"/>
      <c r="AH15"/>
    </row>
    <row r="16" spans="1:39" x14ac:dyDescent="0.25">
      <c r="B16" s="73"/>
      <c r="C16" s="76" t="s">
        <v>269</v>
      </c>
      <c r="D16" s="78"/>
      <c r="E16" s="77"/>
      <c r="F16" s="77"/>
      <c r="G16" s="85"/>
      <c r="H16" s="77"/>
      <c r="I16" s="77" t="s">
        <v>183</v>
      </c>
      <c r="J16" s="77"/>
      <c r="K16" s="74" t="s">
        <v>106</v>
      </c>
      <c r="L16" s="31"/>
      <c r="N16" s="71"/>
      <c r="O16" s="83"/>
      <c r="P16" s="83"/>
      <c r="Q16" s="72"/>
      <c r="R16" s="79" t="str">
        <f>+CONCATENATE(G$2," ",G5)</f>
        <v>MC Studio</v>
      </c>
      <c r="S16" s="170">
        <v>1</v>
      </c>
      <c r="T16" s="31"/>
      <c r="U16" s="86"/>
      <c r="V16" s="31"/>
      <c r="W16" s="171"/>
      <c r="X16" s="31"/>
      <c r="Y16" s="122"/>
      <c r="Z16" s="123"/>
      <c r="AB16" s="70" t="s">
        <v>108</v>
      </c>
      <c r="AC16" s="211"/>
      <c r="AD16" s="210"/>
      <c r="AE16" s="210"/>
      <c r="AF16"/>
      <c r="AG16"/>
      <c r="AH16"/>
    </row>
    <row r="17" spans="2:34" x14ac:dyDescent="0.25">
      <c r="B17" s="73"/>
      <c r="C17" s="85"/>
      <c r="D17" s="83"/>
      <c r="E17" s="77" t="s">
        <v>82</v>
      </c>
      <c r="F17" s="77"/>
      <c r="G17" s="78" t="s">
        <v>282</v>
      </c>
      <c r="H17" s="77"/>
      <c r="I17" s="74" t="s">
        <v>106</v>
      </c>
      <c r="J17" s="77"/>
      <c r="K17" s="75" t="s">
        <v>87</v>
      </c>
      <c r="L17" s="31"/>
      <c r="N17" s="71"/>
      <c r="O17" s="83"/>
      <c r="P17" s="83"/>
      <c r="Q17" s="72"/>
      <c r="R17" s="79" t="str">
        <f>+CONCATENATE(G$2," ",G6)</f>
        <v>MC One-Bedroom</v>
      </c>
      <c r="S17" s="170">
        <v>1</v>
      </c>
      <c r="T17" s="31"/>
      <c r="U17" s="86"/>
      <c r="V17" s="31"/>
      <c r="W17" s="171"/>
      <c r="X17" s="31"/>
      <c r="Y17" s="122"/>
      <c r="Z17" s="123"/>
      <c r="AB17" s="70" t="s">
        <v>126</v>
      </c>
      <c r="AC17"/>
      <c r="AD17" s="210"/>
      <c r="AE17" s="210"/>
      <c r="AF17"/>
      <c r="AG17"/>
      <c r="AH17"/>
    </row>
    <row r="18" spans="2:34" x14ac:dyDescent="0.25">
      <c r="B18" s="73"/>
      <c r="C18" s="162" t="s">
        <v>322</v>
      </c>
      <c r="D18" s="316"/>
      <c r="E18" s="74" t="s">
        <v>106</v>
      </c>
      <c r="F18" s="77"/>
      <c r="G18" s="74" t="s">
        <v>106</v>
      </c>
      <c r="H18" s="77"/>
      <c r="I18" s="75" t="s">
        <v>184</v>
      </c>
      <c r="J18" s="77"/>
      <c r="K18" s="75" t="s">
        <v>90</v>
      </c>
      <c r="L18" s="31"/>
      <c r="N18" s="71"/>
      <c r="O18" s="358" t="s">
        <v>411</v>
      </c>
      <c r="P18" s="83"/>
      <c r="Q18" s="72"/>
      <c r="R18" s="79" t="str">
        <f>+CONCATENATE(G$2," ",G7)</f>
        <v>MC Two-Bedroom</v>
      </c>
      <c r="S18" s="170">
        <v>2</v>
      </c>
      <c r="T18" s="31"/>
      <c r="U18" s="86"/>
      <c r="V18" s="31"/>
      <c r="W18" s="171"/>
      <c r="X18" s="31"/>
      <c r="Y18" s="122"/>
      <c r="Z18" s="123"/>
      <c r="AB18" s="70" t="s">
        <v>127</v>
      </c>
      <c r="AC18"/>
      <c r="AD18" s="210"/>
      <c r="AE18" s="210"/>
      <c r="AF18"/>
      <c r="AG18"/>
      <c r="AH18"/>
    </row>
    <row r="19" spans="2:34" x14ac:dyDescent="0.25">
      <c r="B19" s="73"/>
      <c r="C19" s="74" t="s">
        <v>106</v>
      </c>
      <c r="D19" s="315"/>
      <c r="E19" s="75" t="s">
        <v>42</v>
      </c>
      <c r="F19" s="77"/>
      <c r="G19" s="75" t="s">
        <v>395</v>
      </c>
      <c r="H19" s="77"/>
      <c r="I19" s="75" t="s">
        <v>185</v>
      </c>
      <c r="J19" s="77"/>
      <c r="K19" s="75" t="s">
        <v>93</v>
      </c>
      <c r="L19" s="31"/>
      <c r="N19" s="71"/>
      <c r="O19" s="359" t="s">
        <v>34</v>
      </c>
      <c r="P19" s="83"/>
      <c r="Q19" s="72"/>
      <c r="R19" s="79" t="s">
        <v>423</v>
      </c>
      <c r="S19" s="170" t="s">
        <v>358</v>
      </c>
      <c r="T19" s="31"/>
      <c r="U19" s="86"/>
      <c r="V19" s="31"/>
      <c r="W19" s="171"/>
      <c r="X19" s="31"/>
      <c r="Y19" s="122"/>
      <c r="Z19" s="123"/>
      <c r="AB19" s="70" t="s">
        <v>128</v>
      </c>
      <c r="AC19"/>
      <c r="AD19" s="210"/>
      <c r="AE19" s="210"/>
      <c r="AF19"/>
      <c r="AG19"/>
      <c r="AH19"/>
    </row>
    <row r="20" spans="2:34" x14ac:dyDescent="0.25">
      <c r="B20" s="73"/>
      <c r="C20" s="75" t="s">
        <v>42</v>
      </c>
      <c r="D20" s="315"/>
      <c r="E20" s="75" t="s">
        <v>29</v>
      </c>
      <c r="F20" s="77"/>
      <c r="G20" s="75" t="s">
        <v>396</v>
      </c>
      <c r="H20" s="77"/>
      <c r="I20" s="76" t="s">
        <v>186</v>
      </c>
      <c r="J20" s="77"/>
      <c r="K20" s="75" t="s">
        <v>94</v>
      </c>
      <c r="L20" s="31"/>
      <c r="N20" s="71"/>
      <c r="O20" s="359" t="s">
        <v>35</v>
      </c>
      <c r="P20" s="83"/>
      <c r="Q20" s="72"/>
      <c r="R20" s="79" t="str">
        <f>+CONCATENATE(I$2," ",I3)</f>
        <v>IL Studio</v>
      </c>
      <c r="S20" s="170">
        <v>1</v>
      </c>
      <c r="T20" s="31"/>
      <c r="U20" s="86"/>
      <c r="V20" s="31"/>
      <c r="W20" s="171"/>
      <c r="X20" s="31"/>
      <c r="Y20" s="122"/>
      <c r="Z20" s="123"/>
      <c r="AB20" s="70" t="s">
        <v>129</v>
      </c>
      <c r="AC20"/>
      <c r="AD20" s="210"/>
      <c r="AE20" s="210"/>
      <c r="AF20"/>
      <c r="AG20"/>
      <c r="AH20"/>
    </row>
    <row r="21" spans="2:34" x14ac:dyDescent="0.25">
      <c r="B21" s="73"/>
      <c r="C21" s="75" t="s">
        <v>28</v>
      </c>
      <c r="D21" s="315"/>
      <c r="E21" s="76" t="s">
        <v>269</v>
      </c>
      <c r="F21" s="77"/>
      <c r="G21" s="76" t="s">
        <v>397</v>
      </c>
      <c r="H21" s="77"/>
      <c r="I21" s="85"/>
      <c r="J21" s="77"/>
      <c r="K21" s="75" t="s">
        <v>95</v>
      </c>
      <c r="L21" s="31"/>
      <c r="N21" s="71"/>
      <c r="O21" s="359" t="s">
        <v>36</v>
      </c>
      <c r="P21" s="83"/>
      <c r="Q21" s="72"/>
      <c r="R21" s="79" t="str">
        <f>+CONCATENATE(I$2," ",I4)</f>
        <v>IL One-Bedroom</v>
      </c>
      <c r="S21" s="170">
        <v>1</v>
      </c>
      <c r="T21" s="31"/>
      <c r="U21" s="86"/>
      <c r="V21" s="31"/>
      <c r="W21" s="171"/>
      <c r="X21" s="31"/>
      <c r="Y21" s="122"/>
      <c r="Z21" s="123"/>
      <c r="AB21" s="70" t="s">
        <v>371</v>
      </c>
      <c r="AC21"/>
      <c r="AD21" s="210"/>
      <c r="AE21" s="210"/>
      <c r="AF21"/>
      <c r="AG21"/>
      <c r="AH21"/>
    </row>
    <row r="22" spans="2:34" x14ac:dyDescent="0.25">
      <c r="B22" s="73"/>
      <c r="C22" s="75" t="s">
        <v>29</v>
      </c>
      <c r="D22" s="78"/>
      <c r="E22" s="85"/>
      <c r="F22" s="77"/>
      <c r="G22" s="85"/>
      <c r="H22" s="77"/>
      <c r="I22" s="77" t="s">
        <v>189</v>
      </c>
      <c r="J22" s="77"/>
      <c r="K22" s="75" t="s">
        <v>96</v>
      </c>
      <c r="L22" s="31"/>
      <c r="N22" s="71"/>
      <c r="O22" s="359" t="s">
        <v>37</v>
      </c>
      <c r="P22" s="83"/>
      <c r="Q22" s="72"/>
      <c r="R22" s="79" t="str">
        <f>+CONCATENATE(I$2," ",I5)</f>
        <v>IL Two-Bedroom</v>
      </c>
      <c r="S22" s="170">
        <v>2</v>
      </c>
      <c r="T22" s="31"/>
      <c r="U22" s="86"/>
      <c r="V22" s="31"/>
      <c r="W22" s="171"/>
      <c r="X22" s="31"/>
      <c r="Y22" s="122"/>
      <c r="Z22" s="123"/>
      <c r="AB22" s="70" t="s">
        <v>130</v>
      </c>
      <c r="AC22"/>
      <c r="AD22" s="210"/>
      <c r="AE22" s="210"/>
      <c r="AF22"/>
      <c r="AG22"/>
      <c r="AH22"/>
    </row>
    <row r="23" spans="2:34" x14ac:dyDescent="0.25">
      <c r="B23" s="73"/>
      <c r="C23" s="75" t="s">
        <v>85</v>
      </c>
      <c r="D23" s="78"/>
      <c r="E23" s="77" t="s">
        <v>81</v>
      </c>
      <c r="F23" s="77"/>
      <c r="G23" s="77" t="s">
        <v>328</v>
      </c>
      <c r="H23" s="77"/>
      <c r="I23" s="74" t="s">
        <v>106</v>
      </c>
      <c r="J23" s="77"/>
      <c r="K23" s="76" t="s">
        <v>43</v>
      </c>
      <c r="L23" s="31"/>
      <c r="N23" s="71"/>
      <c r="O23" s="359" t="s">
        <v>38</v>
      </c>
      <c r="P23" s="83"/>
      <c r="Q23" s="72"/>
      <c r="R23" s="331" t="s">
        <v>392</v>
      </c>
      <c r="S23" s="170" t="s">
        <v>358</v>
      </c>
      <c r="T23" s="31"/>
      <c r="U23" s="86"/>
      <c r="V23" s="31"/>
      <c r="W23" s="171"/>
      <c r="X23" s="31"/>
      <c r="Y23" s="122"/>
      <c r="Z23" s="123"/>
      <c r="AB23" s="70" t="s">
        <v>131</v>
      </c>
      <c r="AC23"/>
      <c r="AD23" s="210"/>
      <c r="AE23" s="210"/>
      <c r="AF23"/>
      <c r="AG23"/>
      <c r="AH23"/>
    </row>
    <row r="24" spans="2:34" x14ac:dyDescent="0.25">
      <c r="B24" s="73"/>
      <c r="C24" s="75" t="s">
        <v>86</v>
      </c>
      <c r="D24" s="315"/>
      <c r="E24" s="74" t="s">
        <v>106</v>
      </c>
      <c r="F24" s="77"/>
      <c r="G24" s="74" t="s">
        <v>106</v>
      </c>
      <c r="H24" s="77"/>
      <c r="I24" s="75" t="s">
        <v>187</v>
      </c>
      <c r="J24" s="77"/>
      <c r="K24" s="78"/>
      <c r="L24" s="31"/>
      <c r="N24" s="71"/>
      <c r="O24" s="359" t="s">
        <v>39</v>
      </c>
      <c r="P24" s="83"/>
      <c r="Q24" s="72"/>
      <c r="R24" s="331" t="s">
        <v>43</v>
      </c>
      <c r="S24" s="170" t="s">
        <v>358</v>
      </c>
      <c r="T24" s="31"/>
      <c r="U24" s="86"/>
      <c r="V24" s="31"/>
      <c r="W24" s="171"/>
      <c r="X24" s="31"/>
      <c r="Y24" s="122"/>
      <c r="Z24" s="123"/>
      <c r="AB24" s="70" t="s">
        <v>132</v>
      </c>
      <c r="AC24"/>
      <c r="AD24" s="210"/>
      <c r="AE24" s="210"/>
      <c r="AF24"/>
      <c r="AG24"/>
      <c r="AH24"/>
    </row>
    <row r="25" spans="2:34" x14ac:dyDescent="0.25">
      <c r="B25" s="73"/>
      <c r="C25" s="76" t="s">
        <v>269</v>
      </c>
      <c r="D25" s="315"/>
      <c r="E25" s="75" t="s">
        <v>42</v>
      </c>
      <c r="F25" s="77"/>
      <c r="G25" s="75" t="s">
        <v>410</v>
      </c>
      <c r="H25" s="77"/>
      <c r="I25" s="76" t="s">
        <v>188</v>
      </c>
      <c r="J25" s="77"/>
      <c r="K25" s="77" t="s">
        <v>180</v>
      </c>
      <c r="L25" s="31"/>
      <c r="N25" s="71"/>
      <c r="O25" s="83"/>
      <c r="P25" s="83"/>
      <c r="Q25" s="72"/>
      <c r="R25" s="81"/>
      <c r="S25" s="86"/>
      <c r="T25" s="31"/>
      <c r="U25" s="86"/>
      <c r="V25" s="31"/>
      <c r="W25" s="171"/>
      <c r="X25" s="31"/>
      <c r="Y25" s="122"/>
      <c r="Z25" s="123"/>
      <c r="AB25" s="70" t="s">
        <v>133</v>
      </c>
      <c r="AC25"/>
      <c r="AD25" s="210"/>
      <c r="AE25" s="210"/>
      <c r="AF25"/>
      <c r="AG25"/>
      <c r="AH25"/>
    </row>
    <row r="26" spans="2:34" x14ac:dyDescent="0.25">
      <c r="B26" s="73"/>
      <c r="C26" s="85"/>
      <c r="D26" s="83"/>
      <c r="E26" s="75" t="s">
        <v>29</v>
      </c>
      <c r="F26" s="77"/>
      <c r="G26" s="75" t="s">
        <v>107</v>
      </c>
      <c r="H26" s="77"/>
      <c r="I26" s="77"/>
      <c r="J26" s="77"/>
      <c r="K26" s="74" t="s">
        <v>106</v>
      </c>
      <c r="L26" s="31"/>
      <c r="N26" s="71"/>
      <c r="O26" s="83"/>
      <c r="P26" s="83"/>
      <c r="Q26" s="72"/>
      <c r="R26" s="81" t="s">
        <v>390</v>
      </c>
      <c r="S26" s="86"/>
      <c r="T26" s="31"/>
      <c r="U26" s="86"/>
      <c r="V26" s="31"/>
      <c r="W26" s="171"/>
      <c r="X26" s="31"/>
      <c r="Y26" s="122"/>
      <c r="Z26" s="123"/>
      <c r="AB26" s="70" t="s">
        <v>134</v>
      </c>
      <c r="AC26"/>
      <c r="AD26" s="210"/>
      <c r="AE26" s="210"/>
      <c r="AF26"/>
      <c r="AG26"/>
      <c r="AH26"/>
    </row>
    <row r="27" spans="2:34" x14ac:dyDescent="0.25">
      <c r="B27" s="73"/>
      <c r="C27" s="85" t="s">
        <v>323</v>
      </c>
      <c r="D27" s="83"/>
      <c r="E27" s="76" t="s">
        <v>269</v>
      </c>
      <c r="F27" s="77"/>
      <c r="G27" s="76" t="s">
        <v>108</v>
      </c>
      <c r="H27" s="77"/>
      <c r="I27" s="77" t="s">
        <v>208</v>
      </c>
      <c r="J27" s="77"/>
      <c r="K27" s="75" t="s">
        <v>181</v>
      </c>
      <c r="L27" s="31"/>
      <c r="N27" s="71"/>
      <c r="O27" s="83"/>
      <c r="P27" s="83"/>
      <c r="Q27" s="83"/>
      <c r="R27" s="75" t="s">
        <v>376</v>
      </c>
      <c r="S27" s="34">
        <f>COUNTIF(Sockets!T$5:T$16,R27)</f>
        <v>0</v>
      </c>
      <c r="U27" s="86"/>
      <c r="V27" s="31"/>
      <c r="W27" s="171"/>
      <c r="X27" s="31"/>
      <c r="Y27" s="122"/>
      <c r="Z27" s="123"/>
      <c r="AB27" s="70" t="s">
        <v>135</v>
      </c>
      <c r="AC27"/>
      <c r="AD27" s="210"/>
      <c r="AE27" s="210"/>
      <c r="AF27"/>
      <c r="AG27"/>
      <c r="AH27"/>
    </row>
    <row r="28" spans="2:34" x14ac:dyDescent="0.25">
      <c r="B28" s="73"/>
      <c r="C28" s="74" t="s">
        <v>106</v>
      </c>
      <c r="D28" s="78"/>
      <c r="E28" s="85"/>
      <c r="F28" s="77"/>
      <c r="G28" s="77"/>
      <c r="H28" s="77"/>
      <c r="I28" s="74" t="s">
        <v>106</v>
      </c>
      <c r="J28" s="77"/>
      <c r="K28" s="75" t="s">
        <v>321</v>
      </c>
      <c r="L28" s="31"/>
      <c r="N28" s="71"/>
      <c r="O28" s="83"/>
      <c r="P28" s="83"/>
      <c r="Q28" s="83"/>
      <c r="R28" s="75" t="s">
        <v>377</v>
      </c>
      <c r="S28" s="34">
        <f>COUNTIF(Sockets!T$5:T$16,R28)</f>
        <v>0</v>
      </c>
      <c r="U28" s="86"/>
      <c r="V28" s="31"/>
      <c r="W28" s="171"/>
      <c r="X28" s="31"/>
      <c r="Y28" s="122"/>
      <c r="Z28" s="123"/>
      <c r="AB28" s="70" t="s">
        <v>136</v>
      </c>
      <c r="AC28"/>
      <c r="AD28" s="210"/>
      <c r="AE28" s="210"/>
      <c r="AF28"/>
      <c r="AG28"/>
      <c r="AH28"/>
    </row>
    <row r="29" spans="2:34" x14ac:dyDescent="0.25">
      <c r="B29" s="73"/>
      <c r="C29" s="75" t="s">
        <v>42</v>
      </c>
      <c r="D29" s="78"/>
      <c r="E29" s="77" t="s">
        <v>325</v>
      </c>
      <c r="F29" s="77"/>
      <c r="G29" s="77" t="s">
        <v>332</v>
      </c>
      <c r="H29" s="77"/>
      <c r="I29" s="75" t="s">
        <v>72</v>
      </c>
      <c r="J29" s="77"/>
      <c r="K29" s="75" t="s">
        <v>410</v>
      </c>
      <c r="L29" s="31"/>
      <c r="N29" s="71"/>
      <c r="O29" s="83"/>
      <c r="P29" s="83"/>
      <c r="Q29" s="83"/>
      <c r="R29" s="75" t="s">
        <v>378</v>
      </c>
      <c r="S29" s="34">
        <f>COUNTIF(Sockets!T$5:T$16,R29)</f>
        <v>0</v>
      </c>
      <c r="U29" s="86"/>
      <c r="V29" s="31"/>
      <c r="W29" s="171"/>
      <c r="X29" s="31"/>
      <c r="Y29" s="122"/>
      <c r="Z29" s="123"/>
      <c r="AB29" s="70" t="s">
        <v>137</v>
      </c>
      <c r="AC29"/>
      <c r="AD29" s="210"/>
      <c r="AE29" s="210"/>
      <c r="AF29"/>
      <c r="AG29"/>
      <c r="AH29"/>
    </row>
    <row r="30" spans="2:34" x14ac:dyDescent="0.25">
      <c r="B30" s="73"/>
      <c r="C30" s="75" t="s">
        <v>28</v>
      </c>
      <c r="D30" s="315"/>
      <c r="E30" s="74" t="s">
        <v>106</v>
      </c>
      <c r="F30" s="77"/>
      <c r="G30" s="74" t="s">
        <v>106</v>
      </c>
      <c r="H30" s="77"/>
      <c r="I30" s="75" t="s">
        <v>74</v>
      </c>
      <c r="J30" s="77"/>
      <c r="K30" s="75" t="s">
        <v>107</v>
      </c>
      <c r="L30" s="31"/>
      <c r="N30" s="71"/>
      <c r="O30" s="83"/>
      <c r="P30" s="83"/>
      <c r="Q30" s="83"/>
      <c r="R30" s="75" t="s">
        <v>379</v>
      </c>
      <c r="S30" s="34">
        <f>COUNTIF(Sockets!T$5:T$16,R30)</f>
        <v>0</v>
      </c>
      <c r="U30" s="86"/>
      <c r="V30" s="31"/>
      <c r="W30" s="171"/>
      <c r="X30" s="31"/>
      <c r="Y30" s="122"/>
      <c r="Z30" s="123"/>
      <c r="AB30" s="70" t="s">
        <v>138</v>
      </c>
      <c r="AC30"/>
      <c r="AD30" s="210"/>
      <c r="AE30" s="210"/>
      <c r="AF30"/>
      <c r="AG30"/>
      <c r="AH30"/>
    </row>
    <row r="31" spans="2:34" x14ac:dyDescent="0.25">
      <c r="B31" s="73"/>
      <c r="C31" s="75" t="s">
        <v>29</v>
      </c>
      <c r="D31" s="315"/>
      <c r="E31" s="75" t="s">
        <v>42</v>
      </c>
      <c r="F31" s="77"/>
      <c r="G31" s="75" t="s">
        <v>73</v>
      </c>
      <c r="H31" s="77"/>
      <c r="I31" s="76" t="s">
        <v>207</v>
      </c>
      <c r="J31" s="77"/>
      <c r="K31" s="76" t="s">
        <v>108</v>
      </c>
      <c r="L31" s="31"/>
      <c r="N31" s="71"/>
      <c r="O31" s="83"/>
      <c r="P31" s="83"/>
      <c r="Q31" s="83"/>
      <c r="R31" s="75" t="s">
        <v>380</v>
      </c>
      <c r="S31" s="34">
        <f>COUNTIF(Sockets!T$5:T$16,R31)</f>
        <v>0</v>
      </c>
      <c r="U31" s="86"/>
      <c r="V31" s="31"/>
      <c r="W31" s="171"/>
      <c r="X31" s="31"/>
      <c r="Y31" s="122"/>
      <c r="Z31" s="123"/>
      <c r="AB31" s="70" t="s">
        <v>139</v>
      </c>
      <c r="AC31"/>
      <c r="AD31" s="210"/>
      <c r="AE31" s="210"/>
      <c r="AF31"/>
      <c r="AG31"/>
      <c r="AH31"/>
    </row>
    <row r="32" spans="2:34" x14ac:dyDescent="0.25">
      <c r="B32" s="73"/>
      <c r="C32" s="75" t="s">
        <v>85</v>
      </c>
      <c r="D32" s="315"/>
      <c r="E32" s="75" t="s">
        <v>29</v>
      </c>
      <c r="F32" s="77"/>
      <c r="G32" s="76" t="s">
        <v>78</v>
      </c>
      <c r="H32" s="77"/>
      <c r="I32" s="77"/>
      <c r="J32" s="77"/>
      <c r="K32" s="77"/>
      <c r="L32" s="31"/>
      <c r="N32" s="71"/>
      <c r="O32" s="83"/>
      <c r="P32" s="83"/>
      <c r="Q32" s="83"/>
      <c r="R32" s="75" t="s">
        <v>381</v>
      </c>
      <c r="S32" s="34">
        <f>COUNTIF(Sockets!T$5:T$16,R32)</f>
        <v>0</v>
      </c>
      <c r="U32" s="86"/>
      <c r="V32" s="31"/>
      <c r="W32" s="171"/>
      <c r="X32" s="31"/>
      <c r="Y32" s="122"/>
      <c r="Z32" s="123"/>
      <c r="AB32" s="70" t="s">
        <v>140</v>
      </c>
      <c r="AC32"/>
      <c r="AD32" s="210"/>
      <c r="AE32" s="210"/>
      <c r="AF32"/>
      <c r="AG32"/>
      <c r="AH32"/>
    </row>
    <row r="33" spans="2:34" x14ac:dyDescent="0.25">
      <c r="B33" s="73"/>
      <c r="C33" s="75" t="s">
        <v>86</v>
      </c>
      <c r="D33" s="315"/>
      <c r="E33" s="76" t="s">
        <v>269</v>
      </c>
      <c r="F33" s="77"/>
      <c r="G33" s="85"/>
      <c r="H33" s="77"/>
      <c r="I33" s="77" t="s">
        <v>70</v>
      </c>
      <c r="J33" s="77"/>
      <c r="K33" s="77" t="s">
        <v>200</v>
      </c>
      <c r="L33" s="31"/>
      <c r="N33" s="71"/>
      <c r="O33" s="83"/>
      <c r="P33" s="83"/>
      <c r="Q33" s="83"/>
      <c r="R33" s="73"/>
      <c r="U33" s="86"/>
      <c r="V33" s="31"/>
      <c r="W33" s="171"/>
      <c r="X33" s="31"/>
      <c r="Y33" s="122"/>
      <c r="AB33" s="70" t="s">
        <v>141</v>
      </c>
      <c r="AC33"/>
      <c r="AD33" s="210"/>
      <c r="AE33" s="210"/>
      <c r="AF33"/>
      <c r="AG33"/>
      <c r="AH33"/>
    </row>
    <row r="34" spans="2:34" x14ac:dyDescent="0.25">
      <c r="B34" s="73"/>
      <c r="C34" s="76" t="s">
        <v>269</v>
      </c>
      <c r="D34" s="78"/>
      <c r="E34" s="77"/>
      <c r="F34" s="77"/>
      <c r="G34" s="77" t="s">
        <v>62</v>
      </c>
      <c r="H34" s="77"/>
      <c r="I34" s="74" t="s">
        <v>106</v>
      </c>
      <c r="J34" s="77"/>
      <c r="K34" s="74" t="s">
        <v>106</v>
      </c>
      <c r="L34" s="31"/>
      <c r="N34" s="71"/>
      <c r="O34" s="83"/>
      <c r="P34" s="83"/>
      <c r="Q34" s="83"/>
      <c r="R34" s="81" t="s">
        <v>390</v>
      </c>
      <c r="S34" s="86"/>
      <c r="U34" s="86"/>
      <c r="V34" s="31"/>
      <c r="W34" s="171"/>
      <c r="X34" s="31"/>
      <c r="Y34" s="122"/>
      <c r="AB34" s="70" t="s">
        <v>142</v>
      </c>
      <c r="AC34"/>
      <c r="AD34" s="210"/>
      <c r="AE34" s="210"/>
      <c r="AF34"/>
      <c r="AG34"/>
      <c r="AH34"/>
    </row>
    <row r="35" spans="2:34" x14ac:dyDescent="0.25">
      <c r="B35" s="73"/>
      <c r="C35" s="77"/>
      <c r="D35" s="197"/>
      <c r="E35" s="77" t="s">
        <v>326</v>
      </c>
      <c r="F35" s="77"/>
      <c r="G35" s="74" t="s">
        <v>106</v>
      </c>
      <c r="H35" s="77"/>
      <c r="I35" s="74" t="s">
        <v>283</v>
      </c>
      <c r="J35" s="77"/>
      <c r="K35" s="75" t="s">
        <v>321</v>
      </c>
      <c r="L35" s="31"/>
      <c r="N35" s="71"/>
      <c r="O35" s="83"/>
      <c r="P35" s="83"/>
      <c r="Q35" s="83"/>
      <c r="R35" s="75" t="s">
        <v>376</v>
      </c>
      <c r="S35" s="34">
        <f>COUNTIF(Sockets!AL$9:AL$36,R35)</f>
        <v>0</v>
      </c>
      <c r="U35" s="86"/>
      <c r="V35" s="31"/>
      <c r="W35" s="171"/>
      <c r="X35" s="31"/>
      <c r="Y35" s="122"/>
      <c r="AB35" s="70" t="s">
        <v>143</v>
      </c>
      <c r="AC35"/>
      <c r="AD35" s="210"/>
      <c r="AE35" s="210"/>
      <c r="AF35"/>
      <c r="AG35"/>
      <c r="AH35"/>
    </row>
    <row r="36" spans="2:34" x14ac:dyDescent="0.25">
      <c r="B36" s="73"/>
      <c r="C36" s="77" t="s">
        <v>324</v>
      </c>
      <c r="D36" s="197"/>
      <c r="E36" s="74" t="s">
        <v>106</v>
      </c>
      <c r="F36" s="77"/>
      <c r="G36" s="75" t="s">
        <v>88</v>
      </c>
      <c r="H36" s="77"/>
      <c r="I36" s="76" t="s">
        <v>284</v>
      </c>
      <c r="J36" s="77"/>
      <c r="K36" s="75" t="s">
        <v>410</v>
      </c>
      <c r="L36" s="31"/>
      <c r="N36" s="71"/>
      <c r="O36" s="83"/>
      <c r="P36" s="83"/>
      <c r="Q36" s="83"/>
      <c r="R36" s="75" t="s">
        <v>377</v>
      </c>
      <c r="S36" s="34">
        <f>COUNTIF(Sockets!AL$9:AL$36,R36)</f>
        <v>0</v>
      </c>
      <c r="U36" s="86"/>
      <c r="V36" s="31"/>
      <c r="W36" s="171"/>
      <c r="X36" s="31"/>
      <c r="Y36" s="122"/>
      <c r="AB36" s="70" t="s">
        <v>144</v>
      </c>
      <c r="AC36"/>
      <c r="AD36" s="210"/>
      <c r="AE36" s="210"/>
      <c r="AF36"/>
      <c r="AG36"/>
      <c r="AH36"/>
    </row>
    <row r="37" spans="2:34" x14ac:dyDescent="0.25">
      <c r="B37" s="73"/>
      <c r="C37" s="74" t="s">
        <v>106</v>
      </c>
      <c r="D37" s="315"/>
      <c r="E37" s="75" t="s">
        <v>42</v>
      </c>
      <c r="F37" s="77"/>
      <c r="G37" s="76" t="s">
        <v>91</v>
      </c>
      <c r="H37" s="77"/>
      <c r="I37" s="77"/>
      <c r="J37" s="77"/>
      <c r="K37" s="75" t="s">
        <v>107</v>
      </c>
      <c r="L37" s="31"/>
      <c r="N37" s="71"/>
      <c r="O37" s="83"/>
      <c r="P37" s="83"/>
      <c r="Q37" s="83"/>
      <c r="R37" s="75" t="s">
        <v>378</v>
      </c>
      <c r="S37" s="34">
        <f>COUNTIF(Sockets!AL$9:AL$36,R37)</f>
        <v>0</v>
      </c>
      <c r="U37" s="86"/>
      <c r="V37" s="31"/>
      <c r="W37" s="171"/>
      <c r="X37" s="31"/>
      <c r="Y37" s="122"/>
      <c r="AB37" s="70" t="s">
        <v>145</v>
      </c>
      <c r="AC37"/>
      <c r="AD37" s="210"/>
      <c r="AE37" s="210"/>
      <c r="AF37"/>
      <c r="AG37"/>
      <c r="AH37"/>
    </row>
    <row r="38" spans="2:34" x14ac:dyDescent="0.25">
      <c r="B38" s="73"/>
      <c r="C38" s="75" t="s">
        <v>42</v>
      </c>
      <c r="D38" s="315"/>
      <c r="E38" s="75" t="s">
        <v>29</v>
      </c>
      <c r="F38" s="77"/>
      <c r="G38" s="77"/>
      <c r="H38" s="77"/>
      <c r="I38" s="77" t="s">
        <v>71</v>
      </c>
      <c r="J38" s="77"/>
      <c r="K38" s="75" t="s">
        <v>108</v>
      </c>
      <c r="L38" s="31"/>
      <c r="N38" s="71"/>
      <c r="O38" s="83"/>
      <c r="P38" s="83"/>
      <c r="Q38" s="83"/>
      <c r="R38" s="75" t="s">
        <v>379</v>
      </c>
      <c r="S38" s="34">
        <f>COUNTIF(Sockets!AL$9:AL$36,R38)</f>
        <v>0</v>
      </c>
      <c r="U38" s="86"/>
      <c r="V38" s="31"/>
      <c r="W38" s="171"/>
      <c r="X38" s="31"/>
      <c r="Y38" s="122"/>
      <c r="AB38" s="70" t="s">
        <v>146</v>
      </c>
      <c r="AC38"/>
      <c r="AD38" s="210"/>
      <c r="AE38" s="210"/>
      <c r="AF38"/>
      <c r="AG38"/>
      <c r="AH38"/>
    </row>
    <row r="39" spans="2:34" x14ac:dyDescent="0.25">
      <c r="B39" s="73"/>
      <c r="C39" s="75" t="s">
        <v>28</v>
      </c>
      <c r="D39" s="315"/>
      <c r="E39" s="76" t="s">
        <v>269</v>
      </c>
      <c r="F39" s="77"/>
      <c r="G39" s="77" t="s">
        <v>206</v>
      </c>
      <c r="H39" s="77"/>
      <c r="I39" s="74" t="s">
        <v>106</v>
      </c>
      <c r="J39" s="77"/>
      <c r="K39" s="75" t="s">
        <v>424</v>
      </c>
      <c r="L39" s="31"/>
      <c r="N39" s="71"/>
      <c r="O39" s="83"/>
      <c r="P39" s="83"/>
      <c r="Q39" s="83"/>
      <c r="R39" s="75" t="s">
        <v>380</v>
      </c>
      <c r="S39" s="34">
        <f>COUNTIF(Sockets!AL$9:AL$36,R39)</f>
        <v>0</v>
      </c>
      <c r="U39" s="86"/>
      <c r="V39" s="31"/>
      <c r="W39" s="171"/>
      <c r="X39" s="31"/>
      <c r="Y39" s="122"/>
      <c r="AB39" s="70" t="s">
        <v>147</v>
      </c>
      <c r="AC39"/>
      <c r="AD39" s="210"/>
      <c r="AE39" s="210"/>
      <c r="AF39"/>
      <c r="AG39"/>
      <c r="AH39"/>
    </row>
    <row r="40" spans="2:34" x14ac:dyDescent="0.25">
      <c r="B40" s="73"/>
      <c r="C40" s="75" t="s">
        <v>29</v>
      </c>
      <c r="D40" s="78"/>
      <c r="E40" s="77"/>
      <c r="F40" s="77"/>
      <c r="G40" s="74" t="s">
        <v>106</v>
      </c>
      <c r="H40" s="77"/>
      <c r="I40" s="75" t="s">
        <v>75</v>
      </c>
      <c r="J40" s="77"/>
      <c r="K40" s="75" t="s">
        <v>425</v>
      </c>
      <c r="L40" s="31"/>
      <c r="N40" s="71"/>
      <c r="O40" s="83"/>
      <c r="P40" s="83"/>
      <c r="Q40" s="83"/>
      <c r="R40" s="75" t="s">
        <v>381</v>
      </c>
      <c r="S40" s="34">
        <f>COUNTIF(Sockets!AL$9:AL$36,R40)</f>
        <v>0</v>
      </c>
      <c r="U40" s="86"/>
      <c r="V40" s="31"/>
      <c r="W40" s="171"/>
      <c r="X40" s="31"/>
      <c r="Y40" s="122"/>
      <c r="AB40" s="70" t="s">
        <v>148</v>
      </c>
      <c r="AC40"/>
      <c r="AD40" s="210"/>
      <c r="AE40" s="210"/>
      <c r="AF40"/>
      <c r="AG40"/>
      <c r="AH40"/>
    </row>
    <row r="41" spans="2:34" x14ac:dyDescent="0.25">
      <c r="B41" s="73"/>
      <c r="C41" s="75" t="s">
        <v>85</v>
      </c>
      <c r="D41" s="78"/>
      <c r="E41" s="77" t="s">
        <v>196</v>
      </c>
      <c r="F41" s="77"/>
      <c r="G41" s="75" t="s">
        <v>101</v>
      </c>
      <c r="H41" s="77"/>
      <c r="I41" s="75" t="s">
        <v>168</v>
      </c>
      <c r="J41" s="77"/>
      <c r="K41" s="75" t="s">
        <v>426</v>
      </c>
      <c r="L41" s="31"/>
      <c r="N41" s="71"/>
      <c r="O41" s="84"/>
      <c r="P41" s="84"/>
      <c r="Q41" s="83"/>
      <c r="R41" s="73"/>
      <c r="U41" s="86"/>
      <c r="V41" s="31"/>
      <c r="W41" s="171"/>
      <c r="X41" s="31"/>
      <c r="Y41" s="122"/>
      <c r="AB41" s="70" t="s">
        <v>149</v>
      </c>
      <c r="AC41"/>
      <c r="AD41" s="210"/>
      <c r="AE41" s="210"/>
      <c r="AF41"/>
      <c r="AG41"/>
      <c r="AH41"/>
    </row>
    <row r="42" spans="2:34" x14ac:dyDescent="0.25">
      <c r="B42" s="73"/>
      <c r="C42" s="75" t="s">
        <v>86</v>
      </c>
      <c r="D42" s="315"/>
      <c r="E42" s="74" t="s">
        <v>197</v>
      </c>
      <c r="F42" s="77"/>
      <c r="G42" s="75" t="s">
        <v>102</v>
      </c>
      <c r="H42" s="77"/>
      <c r="I42" s="76" t="s">
        <v>79</v>
      </c>
      <c r="J42" s="77"/>
      <c r="K42" s="75" t="s">
        <v>394</v>
      </c>
      <c r="L42" s="31"/>
      <c r="N42" s="71"/>
      <c r="O42" s="84"/>
      <c r="P42" s="84"/>
      <c r="Q42" s="83"/>
      <c r="R42" s="73"/>
      <c r="U42" s="86"/>
      <c r="V42" s="31"/>
      <c r="W42" s="171"/>
      <c r="X42" s="31"/>
      <c r="Y42" s="122"/>
      <c r="AB42" s="70" t="s">
        <v>150</v>
      </c>
      <c r="AC42"/>
      <c r="AD42" s="210"/>
      <c r="AE42" s="210"/>
      <c r="AF42"/>
      <c r="AG42"/>
      <c r="AH42"/>
    </row>
    <row r="43" spans="2:34" x14ac:dyDescent="0.25">
      <c r="B43" s="73"/>
      <c r="C43" s="76" t="s">
        <v>269</v>
      </c>
      <c r="D43" s="315"/>
      <c r="E43" s="75" t="s">
        <v>76</v>
      </c>
      <c r="F43" s="77"/>
      <c r="G43" s="75" t="s">
        <v>103</v>
      </c>
      <c r="H43" s="77"/>
      <c r="J43" s="77"/>
      <c r="K43" s="75" t="s">
        <v>199</v>
      </c>
      <c r="L43" s="31"/>
      <c r="N43" s="71"/>
      <c r="O43" s="84"/>
      <c r="P43" s="84"/>
      <c r="Q43" s="83"/>
      <c r="R43" s="73"/>
      <c r="U43" s="86"/>
      <c r="V43" s="31"/>
      <c r="W43" s="171"/>
      <c r="X43" s="31"/>
      <c r="Y43" s="122"/>
      <c r="AB43" s="70" t="s">
        <v>151</v>
      </c>
      <c r="AC43"/>
      <c r="AD43" s="210"/>
      <c r="AE43" s="210"/>
      <c r="AF43"/>
      <c r="AG43"/>
      <c r="AH43"/>
    </row>
    <row r="44" spans="2:34" x14ac:dyDescent="0.25">
      <c r="B44" s="73"/>
      <c r="C44" s="77"/>
      <c r="D44" s="197"/>
      <c r="E44" s="76" t="s">
        <v>77</v>
      </c>
      <c r="F44" s="77"/>
      <c r="G44" s="76" t="s">
        <v>104</v>
      </c>
      <c r="H44" s="77"/>
      <c r="I44" s="77" t="s">
        <v>97</v>
      </c>
      <c r="J44" s="77"/>
      <c r="K44" s="75" t="s">
        <v>427</v>
      </c>
      <c r="L44" s="31"/>
      <c r="N44" s="71"/>
      <c r="O44" s="84"/>
      <c r="P44" s="84"/>
      <c r="Q44" s="83"/>
      <c r="R44" s="73"/>
      <c r="U44" s="86"/>
      <c r="V44" s="31"/>
      <c r="W44" s="171"/>
      <c r="X44" s="31"/>
      <c r="AB44" s="70" t="s">
        <v>152</v>
      </c>
      <c r="AC44"/>
      <c r="AD44" s="210"/>
      <c r="AE44" s="210"/>
      <c r="AF44"/>
      <c r="AG44"/>
      <c r="AH44"/>
    </row>
    <row r="45" spans="2:34" x14ac:dyDescent="0.25">
      <c r="B45" s="73"/>
      <c r="C45" s="85"/>
      <c r="D45" s="83"/>
      <c r="E45" s="77"/>
      <c r="F45" s="77"/>
      <c r="G45" s="77"/>
      <c r="H45" s="77"/>
      <c r="I45" s="74" t="s">
        <v>106</v>
      </c>
      <c r="J45" s="77"/>
      <c r="K45" s="76" t="s">
        <v>428</v>
      </c>
      <c r="L45" s="31"/>
      <c r="N45" s="71"/>
      <c r="O45" s="84"/>
      <c r="P45" s="84"/>
      <c r="Q45" s="83"/>
      <c r="R45" s="73"/>
      <c r="AB45" s="70" t="s">
        <v>153</v>
      </c>
      <c r="AC45"/>
      <c r="AD45" s="210"/>
      <c r="AE45" s="210"/>
      <c r="AF45"/>
      <c r="AG45"/>
      <c r="AH45"/>
    </row>
    <row r="46" spans="2:34" x14ac:dyDescent="0.25">
      <c r="B46" s="73"/>
      <c r="C46" s="85"/>
      <c r="D46" s="83"/>
      <c r="E46" s="77" t="s">
        <v>43</v>
      </c>
      <c r="F46" s="85"/>
      <c r="G46" s="85" t="s">
        <v>329</v>
      </c>
      <c r="H46" s="85"/>
      <c r="I46" s="75" t="s">
        <v>98</v>
      </c>
      <c r="J46" s="85"/>
      <c r="K46" s="77"/>
      <c r="L46" s="31"/>
      <c r="N46" s="71"/>
      <c r="O46" s="84"/>
      <c r="P46" s="84"/>
      <c r="Q46" s="83"/>
      <c r="R46" s="73"/>
      <c r="AB46" s="70" t="s">
        <v>154</v>
      </c>
      <c r="AC46"/>
      <c r="AD46" s="210"/>
      <c r="AE46" s="210"/>
      <c r="AF46"/>
      <c r="AG46"/>
      <c r="AH46"/>
    </row>
    <row r="47" spans="2:34" x14ac:dyDescent="0.25">
      <c r="B47" s="73"/>
      <c r="C47" s="85"/>
      <c r="D47" s="83"/>
      <c r="E47" s="74" t="s">
        <v>106</v>
      </c>
      <c r="F47" s="85"/>
      <c r="G47" s="74" t="s">
        <v>106</v>
      </c>
      <c r="H47" s="85"/>
      <c r="I47" s="75" t="s">
        <v>99</v>
      </c>
      <c r="J47" s="85"/>
      <c r="L47" s="31"/>
      <c r="N47" s="71"/>
      <c r="O47" s="84"/>
      <c r="P47" s="84"/>
      <c r="Q47" s="83"/>
      <c r="R47" s="73"/>
      <c r="AB47" s="70" t="s">
        <v>155</v>
      </c>
      <c r="AC47"/>
      <c r="AD47" s="210"/>
      <c r="AE47" s="210"/>
      <c r="AF47"/>
      <c r="AG47"/>
      <c r="AH47"/>
    </row>
    <row r="48" spans="2:34" x14ac:dyDescent="0.25">
      <c r="B48" s="73"/>
      <c r="C48" s="85"/>
      <c r="D48" s="83"/>
      <c r="E48" s="75" t="s">
        <v>376</v>
      </c>
      <c r="F48" s="85"/>
      <c r="G48" s="75" t="s">
        <v>76</v>
      </c>
      <c r="H48" s="85"/>
      <c r="I48" s="75" t="s">
        <v>100</v>
      </c>
      <c r="J48" s="85"/>
      <c r="L48" s="31"/>
      <c r="N48" s="71"/>
      <c r="O48" s="84"/>
      <c r="P48" s="84"/>
      <c r="Q48" s="83"/>
      <c r="R48" s="73"/>
      <c r="U48" s="81"/>
      <c r="W48" s="34"/>
      <c r="AB48" s="70" t="s">
        <v>156</v>
      </c>
      <c r="AC48"/>
      <c r="AD48" s="210"/>
      <c r="AE48" s="210"/>
      <c r="AF48"/>
      <c r="AG48"/>
      <c r="AH48"/>
    </row>
    <row r="49" spans="2:34" x14ac:dyDescent="0.25">
      <c r="B49" s="73"/>
      <c r="C49" s="85"/>
      <c r="D49" s="83"/>
      <c r="E49" s="75" t="s">
        <v>377</v>
      </c>
      <c r="F49" s="85"/>
      <c r="G49" s="76" t="s">
        <v>77</v>
      </c>
      <c r="H49" s="85"/>
      <c r="I49" s="76" t="s">
        <v>223</v>
      </c>
      <c r="J49" s="85"/>
      <c r="N49" s="71"/>
      <c r="O49" s="84"/>
      <c r="P49" s="84"/>
      <c r="Q49" s="83"/>
      <c r="R49" s="73"/>
      <c r="U49" s="81"/>
      <c r="W49" s="34"/>
      <c r="AB49" s="70" t="s">
        <v>157</v>
      </c>
      <c r="AC49"/>
      <c r="AD49" s="210"/>
      <c r="AE49" s="210"/>
      <c r="AF49"/>
      <c r="AG49"/>
      <c r="AH49"/>
    </row>
    <row r="50" spans="2:34" x14ac:dyDescent="0.25">
      <c r="B50" s="73"/>
      <c r="C50" s="85"/>
      <c r="D50" s="83"/>
      <c r="E50" s="75" t="s">
        <v>378</v>
      </c>
      <c r="F50" s="85"/>
      <c r="G50" s="85"/>
      <c r="H50" s="85"/>
      <c r="I50" s="85"/>
      <c r="J50" s="85"/>
      <c r="K50" s="85"/>
      <c r="N50" s="71"/>
      <c r="O50" s="84"/>
      <c r="P50" s="84"/>
      <c r="Q50" s="83"/>
      <c r="R50" s="73"/>
      <c r="U50" s="81"/>
      <c r="W50" s="34"/>
      <c r="AB50" s="70" t="s">
        <v>158</v>
      </c>
      <c r="AC50"/>
      <c r="AD50" s="210"/>
      <c r="AE50" s="210"/>
      <c r="AF50"/>
      <c r="AG50"/>
      <c r="AH50"/>
    </row>
    <row r="51" spans="2:34" x14ac:dyDescent="0.25">
      <c r="B51" s="73"/>
      <c r="C51" s="85"/>
      <c r="D51" s="83"/>
      <c r="E51" s="75" t="s">
        <v>379</v>
      </c>
      <c r="F51" s="85"/>
      <c r="G51" s="85"/>
      <c r="H51" s="85"/>
      <c r="I51" s="85"/>
      <c r="J51" s="85"/>
      <c r="N51" s="71"/>
      <c r="Q51" s="83"/>
      <c r="R51" s="73"/>
      <c r="U51" s="81"/>
      <c r="W51" s="34"/>
      <c r="AB51" s="70" t="s">
        <v>159</v>
      </c>
      <c r="AC51"/>
      <c r="AD51" s="210"/>
      <c r="AE51" s="210"/>
      <c r="AF51"/>
      <c r="AG51"/>
      <c r="AH51"/>
    </row>
    <row r="52" spans="2:34" x14ac:dyDescent="0.25">
      <c r="B52" s="73"/>
      <c r="C52" s="85"/>
      <c r="D52" s="83"/>
      <c r="E52" s="75" t="s">
        <v>380</v>
      </c>
      <c r="F52" s="85"/>
      <c r="G52" s="85"/>
      <c r="H52" s="85"/>
      <c r="I52" s="85"/>
      <c r="J52" s="85"/>
      <c r="N52" s="71"/>
      <c r="Q52" s="83"/>
      <c r="R52" s="85"/>
      <c r="U52" s="81"/>
      <c r="W52" s="34"/>
      <c r="AB52" s="70" t="s">
        <v>160</v>
      </c>
      <c r="AC52"/>
      <c r="AD52" s="210"/>
      <c r="AE52" s="210"/>
      <c r="AF52"/>
      <c r="AG52"/>
      <c r="AH52"/>
    </row>
    <row r="53" spans="2:34" x14ac:dyDescent="0.25">
      <c r="B53" s="73"/>
      <c r="C53" s="85"/>
      <c r="D53" s="83"/>
      <c r="E53" s="75" t="s">
        <v>381</v>
      </c>
      <c r="F53" s="85"/>
      <c r="G53" s="85"/>
      <c r="H53" s="85"/>
      <c r="I53" s="85"/>
      <c r="J53" s="85"/>
      <c r="R53" s="73"/>
      <c r="U53" s="81"/>
      <c r="W53" s="34"/>
      <c r="AB53" s="68" t="s">
        <v>161</v>
      </c>
      <c r="AC53"/>
      <c r="AD53" s="210"/>
      <c r="AE53" s="210"/>
      <c r="AF53"/>
      <c r="AG53"/>
      <c r="AH53"/>
    </row>
    <row r="54" spans="2:34" x14ac:dyDescent="0.25">
      <c r="B54" s="73"/>
      <c r="C54" s="85"/>
      <c r="D54" s="83"/>
      <c r="E54" s="76"/>
      <c r="F54" s="85"/>
      <c r="G54" s="85"/>
      <c r="H54" s="85"/>
      <c r="I54" s="85"/>
      <c r="J54" s="85"/>
      <c r="U54" s="81"/>
      <c r="W54" s="34"/>
      <c r="AC54"/>
      <c r="AD54" s="210"/>
      <c r="AE54" s="210"/>
      <c r="AF54"/>
      <c r="AG54"/>
      <c r="AH54"/>
    </row>
    <row r="55" spans="2:34" x14ac:dyDescent="0.25">
      <c r="B55" s="73"/>
      <c r="C55" s="85"/>
      <c r="D55" s="83"/>
      <c r="E55" s="85"/>
      <c r="F55" s="85"/>
      <c r="G55" s="85"/>
      <c r="H55" s="85"/>
      <c r="I55" s="85"/>
      <c r="J55" s="85"/>
      <c r="U55" s="81"/>
      <c r="W55" s="34"/>
      <c r="AC55"/>
      <c r="AD55" s="210"/>
      <c r="AE55" s="210"/>
      <c r="AF55"/>
      <c r="AG55"/>
      <c r="AH55"/>
    </row>
    <row r="56" spans="2:34" x14ac:dyDescent="0.25">
      <c r="B56" s="73"/>
      <c r="C56" s="85"/>
      <c r="D56" s="83"/>
      <c r="E56" s="85"/>
      <c r="F56" s="85"/>
      <c r="G56" s="85"/>
      <c r="H56" s="85"/>
      <c r="I56" s="85"/>
      <c r="J56" s="85"/>
      <c r="U56" s="81"/>
      <c r="W56" s="34"/>
      <c r="AD56" s="210"/>
      <c r="AE56"/>
    </row>
    <row r="57" spans="2:34" x14ac:dyDescent="0.25">
      <c r="B57" s="73"/>
      <c r="C57" s="85"/>
      <c r="D57" s="83"/>
      <c r="E57" s="85"/>
      <c r="F57" s="85"/>
      <c r="G57" s="85"/>
      <c r="H57" s="85"/>
      <c r="I57" s="85"/>
      <c r="J57" s="85"/>
      <c r="U57" s="81"/>
      <c r="W57" s="34"/>
    </row>
    <row r="58" spans="2:34" x14ac:dyDescent="0.25">
      <c r="B58" s="73"/>
      <c r="C58" s="85"/>
      <c r="D58" s="83"/>
      <c r="E58" s="85"/>
      <c r="F58" s="85"/>
      <c r="G58" s="85"/>
      <c r="H58" s="85"/>
      <c r="I58" s="85"/>
      <c r="J58" s="85"/>
      <c r="U58" s="81"/>
      <c r="W58" s="34"/>
    </row>
    <row r="59" spans="2:34" x14ac:dyDescent="0.25">
      <c r="B59" s="73"/>
      <c r="C59" s="85"/>
      <c r="D59" s="83"/>
      <c r="E59" s="85"/>
      <c r="F59" s="85"/>
      <c r="G59" s="85"/>
      <c r="H59" s="85"/>
      <c r="I59" s="85"/>
      <c r="J59" s="85"/>
      <c r="U59" s="81"/>
      <c r="W59" s="34"/>
    </row>
    <row r="60" spans="2:34" x14ac:dyDescent="0.25">
      <c r="B60" s="73"/>
      <c r="C60" s="85"/>
      <c r="D60" s="83"/>
      <c r="E60" s="85"/>
      <c r="F60" s="85"/>
      <c r="G60" s="85"/>
      <c r="H60" s="85"/>
      <c r="I60" s="85"/>
      <c r="J60" s="85"/>
      <c r="U60" s="81"/>
      <c r="W60" s="34"/>
    </row>
    <row r="61" spans="2:34" x14ac:dyDescent="0.25">
      <c r="B61" s="73"/>
      <c r="C61" s="85"/>
      <c r="D61" s="83"/>
      <c r="E61" s="85"/>
      <c r="F61" s="85"/>
      <c r="G61" s="85"/>
      <c r="H61" s="85"/>
      <c r="I61" s="85"/>
      <c r="J61" s="85"/>
      <c r="U61" s="81"/>
      <c r="W61" s="34"/>
    </row>
    <row r="62" spans="2:34" x14ac:dyDescent="0.25">
      <c r="B62" s="73"/>
      <c r="C62" s="85"/>
      <c r="D62" s="83"/>
      <c r="E62" s="85"/>
      <c r="F62" s="85"/>
      <c r="G62" s="85"/>
      <c r="H62" s="85"/>
      <c r="I62" s="85"/>
      <c r="J62" s="85"/>
      <c r="K62" s="77"/>
      <c r="U62" s="81"/>
      <c r="W62" s="34"/>
    </row>
    <row r="63" spans="2:34" x14ac:dyDescent="0.25">
      <c r="B63" s="85"/>
      <c r="C63" s="85"/>
      <c r="D63" s="83"/>
      <c r="E63" s="85"/>
      <c r="F63" s="85"/>
      <c r="G63" s="85"/>
      <c r="H63" s="85"/>
      <c r="I63" s="85"/>
      <c r="J63" s="85"/>
      <c r="Q63" s="81"/>
      <c r="U63" s="81"/>
      <c r="W63" s="34"/>
    </row>
    <row r="64" spans="2:34" x14ac:dyDescent="0.25">
      <c r="B64" s="85"/>
      <c r="C64" s="85"/>
      <c r="D64" s="83"/>
      <c r="E64" s="85"/>
      <c r="F64" s="85"/>
      <c r="G64" s="85"/>
      <c r="H64" s="85"/>
      <c r="I64" s="85"/>
      <c r="J64" s="85"/>
      <c r="Q64" s="81"/>
      <c r="U64" s="81"/>
      <c r="W64" s="34"/>
    </row>
    <row r="65" spans="2:23" x14ac:dyDescent="0.25">
      <c r="B65" s="85"/>
      <c r="C65" s="85"/>
      <c r="D65" s="83"/>
      <c r="E65" s="85"/>
      <c r="F65" s="85"/>
      <c r="G65" s="85"/>
      <c r="H65" s="85"/>
      <c r="I65" s="85"/>
      <c r="J65" s="85"/>
      <c r="Q65" s="81"/>
      <c r="U65" s="81"/>
      <c r="W65" s="34"/>
    </row>
    <row r="66" spans="2:23" x14ac:dyDescent="0.25">
      <c r="B66" s="85"/>
      <c r="C66" s="85"/>
      <c r="D66" s="83"/>
      <c r="E66" s="85"/>
      <c r="F66" s="85"/>
      <c r="G66" s="85"/>
      <c r="H66" s="85"/>
      <c r="I66" s="85"/>
      <c r="J66" s="85"/>
      <c r="Q66" s="81"/>
      <c r="R66" s="81"/>
      <c r="U66" s="81"/>
      <c r="W66" s="34"/>
    </row>
    <row r="67" spans="2:23" x14ac:dyDescent="0.25">
      <c r="B67" s="85"/>
      <c r="C67" s="85"/>
      <c r="D67" s="83"/>
      <c r="E67" s="85"/>
      <c r="F67" s="85"/>
      <c r="G67" s="85"/>
      <c r="H67" s="85"/>
      <c r="I67" s="85"/>
      <c r="J67" s="85"/>
      <c r="Q67" s="81"/>
      <c r="R67" s="81"/>
      <c r="U67" s="81"/>
      <c r="W67" s="34"/>
    </row>
    <row r="68" spans="2:23" x14ac:dyDescent="0.25">
      <c r="B68" s="85"/>
      <c r="C68" s="85"/>
      <c r="D68" s="83"/>
      <c r="E68" s="85"/>
      <c r="F68" s="85"/>
      <c r="G68" s="85"/>
      <c r="H68" s="85"/>
      <c r="I68" s="85"/>
      <c r="J68" s="85"/>
      <c r="Q68" s="81"/>
      <c r="R68" s="81"/>
      <c r="U68" s="81"/>
      <c r="W68" s="34"/>
    </row>
    <row r="69" spans="2:23" x14ac:dyDescent="0.25">
      <c r="B69" s="85"/>
      <c r="C69" s="85"/>
      <c r="D69" s="83"/>
      <c r="E69" s="85"/>
      <c r="F69" s="85"/>
      <c r="G69" s="85"/>
      <c r="H69" s="85"/>
      <c r="I69" s="85"/>
      <c r="J69" s="85"/>
      <c r="Q69" s="81"/>
      <c r="R69" s="81"/>
      <c r="U69" s="81"/>
      <c r="W69" s="34"/>
    </row>
    <row r="70" spans="2:23" x14ac:dyDescent="0.25">
      <c r="B70" s="85"/>
      <c r="C70" s="85"/>
      <c r="D70" s="83"/>
      <c r="E70" s="85"/>
      <c r="F70" s="85"/>
      <c r="G70" s="85"/>
      <c r="H70" s="85"/>
      <c r="I70" s="85"/>
      <c r="J70" s="85"/>
      <c r="Q70" s="81"/>
      <c r="R70" s="81"/>
      <c r="U70" s="81"/>
      <c r="W70" s="34"/>
    </row>
    <row r="71" spans="2:23" x14ac:dyDescent="0.25">
      <c r="B71" s="85"/>
      <c r="C71" s="85"/>
      <c r="D71" s="83"/>
      <c r="E71" s="85"/>
      <c r="F71" s="85"/>
      <c r="G71" s="85"/>
      <c r="H71" s="85"/>
      <c r="I71" s="85"/>
      <c r="J71" s="85"/>
      <c r="Q71" s="81"/>
      <c r="R71" s="81"/>
      <c r="U71" s="81"/>
      <c r="W71" s="34"/>
    </row>
    <row r="72" spans="2:23" x14ac:dyDescent="0.25">
      <c r="B72" s="85"/>
      <c r="C72" s="85"/>
      <c r="D72" s="83"/>
      <c r="E72" s="85"/>
      <c r="F72" s="85"/>
      <c r="G72" s="85"/>
      <c r="H72" s="85"/>
      <c r="I72" s="85"/>
      <c r="J72" s="85"/>
      <c r="Q72" s="81"/>
      <c r="R72" s="81"/>
      <c r="U72" s="81"/>
      <c r="W72" s="34"/>
    </row>
    <row r="73" spans="2:23" x14ac:dyDescent="0.25">
      <c r="B73" s="85"/>
      <c r="C73" s="85"/>
      <c r="D73" s="83"/>
      <c r="E73" s="85"/>
      <c r="F73" s="85"/>
      <c r="G73" s="85"/>
      <c r="H73" s="85"/>
      <c r="I73" s="85"/>
      <c r="J73" s="85"/>
      <c r="Q73" s="81"/>
      <c r="R73" s="81"/>
      <c r="U73" s="81"/>
      <c r="W73" s="34"/>
    </row>
    <row r="74" spans="2:23" x14ac:dyDescent="0.25">
      <c r="B74" s="85"/>
      <c r="C74" s="85"/>
      <c r="D74" s="83"/>
      <c r="E74" s="85"/>
      <c r="F74" s="85"/>
      <c r="G74" s="85"/>
      <c r="H74" s="85"/>
      <c r="I74" s="85"/>
      <c r="J74" s="85"/>
      <c r="Q74" s="81"/>
      <c r="R74" s="81"/>
      <c r="U74" s="81"/>
      <c r="W74" s="34"/>
    </row>
    <row r="75" spans="2:23" x14ac:dyDescent="0.25">
      <c r="B75" s="85"/>
      <c r="C75" s="85"/>
      <c r="D75" s="83"/>
      <c r="E75" s="85"/>
      <c r="F75" s="85"/>
      <c r="G75" s="85"/>
      <c r="H75" s="85"/>
      <c r="I75" s="85"/>
      <c r="J75" s="85"/>
      <c r="Q75" s="81"/>
      <c r="R75" s="81"/>
      <c r="U75" s="81"/>
      <c r="W75" s="34"/>
    </row>
    <row r="76" spans="2:23" x14ac:dyDescent="0.25">
      <c r="B76" s="85"/>
      <c r="C76" s="85"/>
      <c r="D76" s="83"/>
      <c r="E76" s="85"/>
      <c r="F76" s="85"/>
      <c r="G76" s="85"/>
      <c r="H76" s="85"/>
      <c r="I76" s="85"/>
      <c r="J76" s="85"/>
      <c r="Q76" s="81"/>
      <c r="R76" s="81"/>
      <c r="U76" s="81"/>
      <c r="W76" s="34"/>
    </row>
    <row r="77" spans="2:23" x14ac:dyDescent="0.25">
      <c r="B77" s="85"/>
      <c r="C77" s="85"/>
      <c r="D77" s="83"/>
      <c r="E77" s="85"/>
      <c r="F77" s="85"/>
      <c r="G77" s="85"/>
      <c r="H77" s="85"/>
      <c r="I77" s="85"/>
      <c r="J77" s="85"/>
      <c r="Q77" s="81"/>
      <c r="R77" s="81"/>
      <c r="U77" s="81"/>
      <c r="W77" s="34"/>
    </row>
    <row r="78" spans="2:23" x14ac:dyDescent="0.25">
      <c r="B78" s="85"/>
      <c r="C78" s="85"/>
      <c r="D78" s="83"/>
      <c r="E78" s="85"/>
      <c r="F78" s="85"/>
      <c r="G78" s="85"/>
      <c r="H78" s="85"/>
      <c r="I78" s="85"/>
      <c r="J78" s="85"/>
      <c r="Q78" s="81"/>
      <c r="R78" s="81"/>
      <c r="U78" s="81"/>
      <c r="W78" s="34"/>
    </row>
    <row r="79" spans="2:23" x14ac:dyDescent="0.25">
      <c r="B79" s="85"/>
      <c r="C79" s="85"/>
      <c r="D79" s="83"/>
      <c r="E79" s="85"/>
      <c r="F79" s="85"/>
      <c r="G79" s="85"/>
      <c r="H79" s="85"/>
      <c r="I79" s="85"/>
      <c r="J79" s="85"/>
      <c r="Q79" s="81"/>
      <c r="R79" s="81"/>
      <c r="U79" s="81"/>
      <c r="W79" s="34"/>
    </row>
    <row r="80" spans="2:23" x14ac:dyDescent="0.25">
      <c r="B80" s="85"/>
      <c r="C80" s="85"/>
      <c r="D80" s="83"/>
      <c r="E80" s="85"/>
      <c r="F80" s="85"/>
      <c r="G80" s="85"/>
      <c r="H80" s="85"/>
      <c r="I80" s="85"/>
      <c r="J80" s="85"/>
      <c r="Q80" s="81"/>
      <c r="R80" s="81"/>
      <c r="U80" s="81"/>
      <c r="W80" s="34"/>
    </row>
    <row r="81" spans="2:23" x14ac:dyDescent="0.25">
      <c r="B81" s="85"/>
      <c r="C81" s="85"/>
      <c r="D81" s="83"/>
      <c r="E81" s="85"/>
      <c r="F81" s="85"/>
      <c r="G81" s="85"/>
      <c r="H81" s="85"/>
      <c r="I81" s="85"/>
      <c r="J81" s="85"/>
      <c r="Q81" s="81"/>
      <c r="R81" s="81"/>
      <c r="U81" s="81"/>
      <c r="W81" s="34"/>
    </row>
    <row r="82" spans="2:23" x14ac:dyDescent="0.25">
      <c r="B82" s="85"/>
      <c r="C82" s="85"/>
      <c r="D82" s="83"/>
      <c r="E82" s="85"/>
      <c r="F82" s="85"/>
      <c r="G82" s="85"/>
      <c r="H82" s="85"/>
      <c r="I82" s="85"/>
      <c r="J82" s="85"/>
      <c r="Q82" s="81"/>
      <c r="R82" s="81"/>
      <c r="U82" s="81"/>
      <c r="W82" s="34"/>
    </row>
    <row r="83" spans="2:23" x14ac:dyDescent="0.25">
      <c r="B83" s="85"/>
      <c r="C83" s="85"/>
      <c r="D83" s="83"/>
      <c r="E83" s="85"/>
      <c r="F83" s="85"/>
      <c r="G83" s="85"/>
      <c r="H83" s="85"/>
      <c r="I83" s="85"/>
      <c r="J83" s="85"/>
      <c r="Q83" s="81"/>
      <c r="R83" s="81"/>
      <c r="U83" s="81"/>
      <c r="W83" s="34"/>
    </row>
    <row r="84" spans="2:23" x14ac:dyDescent="0.25">
      <c r="B84" s="85"/>
      <c r="C84" s="85"/>
      <c r="D84" s="83"/>
      <c r="E84" s="85"/>
      <c r="F84" s="85"/>
      <c r="G84" s="85"/>
      <c r="H84" s="85"/>
      <c r="I84" s="85"/>
      <c r="J84" s="85"/>
      <c r="Q84" s="81"/>
      <c r="R84" s="81"/>
      <c r="U84" s="81"/>
      <c r="W84" s="34"/>
    </row>
    <row r="85" spans="2:23" x14ac:dyDescent="0.25">
      <c r="B85" s="85"/>
      <c r="C85" s="85"/>
      <c r="D85" s="83"/>
      <c r="E85" s="85"/>
      <c r="F85" s="85"/>
      <c r="G85" s="85"/>
      <c r="H85" s="85"/>
      <c r="I85" s="85"/>
      <c r="J85" s="85"/>
      <c r="Q85" s="81"/>
      <c r="R85" s="81"/>
      <c r="U85" s="81"/>
      <c r="W85" s="34"/>
    </row>
    <row r="86" spans="2:23" x14ac:dyDescent="0.25">
      <c r="B86" s="85"/>
      <c r="C86" s="85"/>
      <c r="D86" s="83"/>
      <c r="E86" s="85"/>
      <c r="F86" s="85"/>
      <c r="G86" s="85"/>
      <c r="H86" s="85"/>
      <c r="I86" s="85"/>
      <c r="J86" s="85"/>
      <c r="K86" s="77"/>
      <c r="Q86" s="81"/>
      <c r="R86" s="81"/>
      <c r="U86" s="81"/>
      <c r="W86" s="34"/>
    </row>
    <row r="87" spans="2:23" x14ac:dyDescent="0.25">
      <c r="B87" s="85"/>
      <c r="C87" s="85"/>
      <c r="D87" s="83"/>
      <c r="E87" s="85"/>
      <c r="F87" s="85"/>
      <c r="G87" s="85"/>
      <c r="H87" s="85"/>
      <c r="I87" s="85"/>
      <c r="J87" s="85"/>
      <c r="Q87" s="81"/>
      <c r="R87" s="81"/>
      <c r="U87" s="81"/>
      <c r="W87" s="34"/>
    </row>
    <row r="88" spans="2:23" x14ac:dyDescent="0.25">
      <c r="B88" s="85"/>
      <c r="C88" s="85"/>
      <c r="D88" s="83"/>
      <c r="E88" s="85"/>
      <c r="F88" s="85"/>
      <c r="G88" s="85"/>
      <c r="H88" s="85"/>
      <c r="I88" s="85"/>
      <c r="J88" s="85"/>
      <c r="Q88" s="81"/>
      <c r="R88" s="81"/>
      <c r="U88" s="81"/>
      <c r="W88" s="34"/>
    </row>
    <row r="89" spans="2:23" x14ac:dyDescent="0.25">
      <c r="B89" s="85"/>
      <c r="C89" s="85"/>
      <c r="D89" s="83"/>
      <c r="E89" s="85"/>
      <c r="F89" s="85"/>
      <c r="G89" s="85"/>
      <c r="H89" s="85"/>
      <c r="I89" s="85"/>
      <c r="J89" s="85"/>
      <c r="Q89" s="81"/>
      <c r="R89" s="81"/>
      <c r="U89" s="81"/>
      <c r="W89" s="34"/>
    </row>
    <row r="90" spans="2:23" x14ac:dyDescent="0.25">
      <c r="B90" s="85"/>
      <c r="C90" s="85"/>
      <c r="D90" s="83"/>
      <c r="E90" s="85"/>
      <c r="F90" s="85"/>
      <c r="G90" s="85"/>
      <c r="H90" s="85"/>
      <c r="I90" s="85"/>
      <c r="J90" s="85"/>
      <c r="Q90" s="81"/>
      <c r="R90" s="81"/>
      <c r="U90" s="81"/>
      <c r="W90" s="34"/>
    </row>
    <row r="91" spans="2:23" x14ac:dyDescent="0.25">
      <c r="B91" s="85"/>
      <c r="C91" s="85"/>
      <c r="D91" s="83"/>
      <c r="E91" s="85"/>
      <c r="F91" s="85"/>
      <c r="G91" s="85"/>
      <c r="H91" s="85"/>
      <c r="I91" s="85"/>
      <c r="J91" s="85"/>
      <c r="Q91" s="81"/>
      <c r="R91" s="81"/>
      <c r="U91" s="81"/>
      <c r="W91" s="34"/>
    </row>
    <row r="92" spans="2:23" x14ac:dyDescent="0.25">
      <c r="B92" s="85"/>
      <c r="C92" s="85"/>
      <c r="D92" s="83"/>
      <c r="E92" s="85"/>
      <c r="F92" s="85"/>
      <c r="G92" s="85"/>
      <c r="H92" s="85"/>
      <c r="I92" s="85"/>
      <c r="J92" s="85"/>
      <c r="Q92" s="81"/>
      <c r="R92" s="81"/>
      <c r="U92" s="81"/>
      <c r="W92" s="34"/>
    </row>
    <row r="93" spans="2:23" x14ac:dyDescent="0.25">
      <c r="B93" s="85"/>
      <c r="C93" s="85"/>
      <c r="D93" s="83"/>
      <c r="E93" s="85"/>
      <c r="F93" s="85"/>
      <c r="G93" s="85"/>
      <c r="H93" s="85"/>
      <c r="I93" s="85"/>
      <c r="J93" s="85"/>
      <c r="Q93" s="81"/>
      <c r="R93" s="81"/>
      <c r="U93" s="81"/>
      <c r="W93" s="34"/>
    </row>
    <row r="94" spans="2:23" x14ac:dyDescent="0.25">
      <c r="B94" s="85"/>
      <c r="C94" s="85"/>
      <c r="D94" s="83"/>
      <c r="E94" s="85"/>
      <c r="F94" s="85"/>
      <c r="G94" s="85"/>
      <c r="H94" s="85"/>
      <c r="I94" s="85"/>
      <c r="J94" s="85"/>
      <c r="Q94" s="81"/>
      <c r="R94" s="81"/>
      <c r="U94" s="81"/>
      <c r="W94" s="34"/>
    </row>
    <row r="95" spans="2:23" x14ac:dyDescent="0.25">
      <c r="B95" s="85"/>
      <c r="C95" s="85"/>
      <c r="D95" s="83"/>
      <c r="E95" s="85"/>
      <c r="F95" s="85"/>
      <c r="G95" s="85"/>
      <c r="H95" s="85"/>
      <c r="I95" s="85"/>
      <c r="J95" s="85"/>
      <c r="Q95" s="81"/>
      <c r="R95" s="81"/>
      <c r="U95" s="81"/>
      <c r="W95" s="34"/>
    </row>
    <row r="96" spans="2:23" x14ac:dyDescent="0.25">
      <c r="B96" s="85"/>
      <c r="C96" s="85"/>
      <c r="D96" s="83"/>
      <c r="E96" s="85"/>
      <c r="F96" s="85"/>
      <c r="G96" s="85"/>
      <c r="H96" s="85"/>
      <c r="J96" s="85"/>
      <c r="Q96" s="81"/>
      <c r="R96" s="81"/>
      <c r="U96" s="81"/>
      <c r="W96" s="34"/>
    </row>
    <row r="97" spans="2:23" x14ac:dyDescent="0.25">
      <c r="B97" s="85"/>
      <c r="C97" s="85"/>
      <c r="D97" s="83"/>
      <c r="E97" s="85"/>
      <c r="F97" s="85"/>
      <c r="G97" s="85"/>
      <c r="H97" s="85"/>
      <c r="J97" s="85"/>
      <c r="Q97" s="81"/>
      <c r="R97" s="81"/>
      <c r="U97" s="81"/>
      <c r="W97" s="34"/>
    </row>
    <row r="98" spans="2:23" x14ac:dyDescent="0.25">
      <c r="B98" s="85"/>
      <c r="C98" s="85"/>
      <c r="D98" s="83"/>
      <c r="E98" s="85"/>
      <c r="F98" s="85"/>
      <c r="G98" s="85"/>
      <c r="H98" s="85"/>
      <c r="J98" s="85"/>
      <c r="Q98" s="81"/>
      <c r="R98" s="81"/>
      <c r="U98" s="81"/>
      <c r="W98" s="34"/>
    </row>
    <row r="99" spans="2:23" x14ac:dyDescent="0.25">
      <c r="B99" s="85"/>
      <c r="C99" s="85"/>
      <c r="D99" s="83"/>
      <c r="E99" s="85"/>
      <c r="F99" s="85"/>
      <c r="G99" s="85"/>
      <c r="H99" s="85"/>
      <c r="J99" s="85"/>
      <c r="Q99" s="81"/>
      <c r="R99" s="81"/>
      <c r="U99" s="81"/>
      <c r="W99" s="34"/>
    </row>
    <row r="100" spans="2:23" x14ac:dyDescent="0.25">
      <c r="B100" s="81"/>
      <c r="E100" s="85"/>
      <c r="G100" s="85"/>
      <c r="Q100" s="81"/>
      <c r="R100" s="81"/>
      <c r="U100" s="81"/>
      <c r="W100" s="34"/>
    </row>
    <row r="101" spans="2:23" x14ac:dyDescent="0.25">
      <c r="B101" s="81"/>
      <c r="G101" s="85"/>
      <c r="Q101" s="81"/>
      <c r="R101" s="81"/>
      <c r="U101" s="81"/>
      <c r="W101" s="34"/>
    </row>
    <row r="102" spans="2:23" x14ac:dyDescent="0.25">
      <c r="B102" s="81"/>
      <c r="Q102" s="81"/>
      <c r="R102" s="81"/>
      <c r="U102" s="81"/>
      <c r="W102" s="34"/>
    </row>
    <row r="103" spans="2:23" x14ac:dyDescent="0.25">
      <c r="B103" s="81"/>
      <c r="Q103" s="81"/>
      <c r="R103" s="81"/>
      <c r="U103" s="81"/>
      <c r="W103" s="34"/>
    </row>
    <row r="104" spans="2:23" x14ac:dyDescent="0.25">
      <c r="B104" s="81"/>
      <c r="Q104" s="81"/>
      <c r="R104" s="81"/>
      <c r="U104" s="81"/>
      <c r="W104" s="34"/>
    </row>
    <row r="105" spans="2:23" x14ac:dyDescent="0.25">
      <c r="B105" s="81"/>
      <c r="Q105" s="81"/>
      <c r="R105" s="81"/>
      <c r="U105" s="81"/>
      <c r="W105" s="34"/>
    </row>
    <row r="106" spans="2:23" x14ac:dyDescent="0.25">
      <c r="B106" s="81"/>
      <c r="Q106" s="81"/>
      <c r="R106" s="81"/>
      <c r="U106" s="81"/>
      <c r="W106" s="34"/>
    </row>
    <row r="107" spans="2:23" x14ac:dyDescent="0.25">
      <c r="B107" s="81"/>
      <c r="Q107" s="81"/>
      <c r="R107" s="81"/>
      <c r="U107" s="81"/>
      <c r="W107" s="34"/>
    </row>
    <row r="108" spans="2:23" x14ac:dyDescent="0.25">
      <c r="B108" s="81"/>
      <c r="Q108" s="81"/>
      <c r="R108" s="81"/>
      <c r="U108" s="81"/>
      <c r="W108" s="34"/>
    </row>
    <row r="109" spans="2:23" x14ac:dyDescent="0.25">
      <c r="B109" s="81"/>
      <c r="Q109" s="81"/>
      <c r="R109" s="81"/>
      <c r="U109" s="81"/>
      <c r="W109" s="34"/>
    </row>
    <row r="110" spans="2:23" x14ac:dyDescent="0.25">
      <c r="B110" s="81"/>
      <c r="Q110" s="81"/>
      <c r="R110" s="81"/>
      <c r="U110" s="81"/>
      <c r="W110" s="34"/>
    </row>
    <row r="111" spans="2:23" x14ac:dyDescent="0.25">
      <c r="B111" s="81"/>
      <c r="Q111" s="81"/>
      <c r="R111" s="81"/>
      <c r="U111" s="81"/>
      <c r="W111" s="34"/>
    </row>
    <row r="112" spans="2:23" x14ac:dyDescent="0.25">
      <c r="B112" s="81"/>
      <c r="Q112" s="81"/>
      <c r="R112" s="81"/>
      <c r="U112" s="81"/>
      <c r="W112" s="34"/>
    </row>
    <row r="113" spans="2:23" x14ac:dyDescent="0.25">
      <c r="B113" s="81"/>
      <c r="Q113" s="81"/>
      <c r="R113" s="81"/>
      <c r="U113" s="81"/>
      <c r="W113" s="34"/>
    </row>
    <row r="114" spans="2:23" x14ac:dyDescent="0.25">
      <c r="B114" s="81"/>
      <c r="Q114" s="81"/>
      <c r="R114" s="81"/>
      <c r="U114" s="81"/>
      <c r="W114" s="34"/>
    </row>
    <row r="115" spans="2:23" x14ac:dyDescent="0.25">
      <c r="B115" s="81"/>
      <c r="Q115" s="81"/>
      <c r="R115" s="81"/>
      <c r="U115" s="81"/>
      <c r="W115" s="34"/>
    </row>
    <row r="116" spans="2:23" x14ac:dyDescent="0.25">
      <c r="B116" s="81"/>
      <c r="Q116" s="81"/>
      <c r="R116" s="81"/>
      <c r="U116" s="81"/>
      <c r="W116" s="34"/>
    </row>
    <row r="117" spans="2:23" x14ac:dyDescent="0.25">
      <c r="B117" s="81"/>
      <c r="Q117" s="81"/>
      <c r="R117" s="81"/>
      <c r="U117" s="81"/>
      <c r="W117" s="34"/>
    </row>
    <row r="118" spans="2:23" x14ac:dyDescent="0.25">
      <c r="B118" s="81"/>
      <c r="Q118" s="81"/>
      <c r="R118" s="81"/>
      <c r="U118" s="81"/>
      <c r="W118" s="34"/>
    </row>
    <row r="119" spans="2:23" x14ac:dyDescent="0.25">
      <c r="B119" s="81"/>
      <c r="Q119" s="81"/>
      <c r="R119" s="81"/>
      <c r="U119" s="81"/>
      <c r="W119" s="34"/>
    </row>
    <row r="120" spans="2:23" x14ac:dyDescent="0.25">
      <c r="B120" s="81"/>
      <c r="Q120" s="81"/>
      <c r="R120" s="81"/>
      <c r="U120" s="81"/>
      <c r="W120" s="34"/>
    </row>
    <row r="121" spans="2:23" x14ac:dyDescent="0.25">
      <c r="B121" s="81"/>
      <c r="Q121" s="81"/>
      <c r="R121" s="81"/>
      <c r="U121" s="81"/>
      <c r="W121" s="34"/>
    </row>
    <row r="122" spans="2:23" x14ac:dyDescent="0.25">
      <c r="B122" s="81"/>
      <c r="Q122" s="81"/>
      <c r="R122" s="81"/>
      <c r="U122" s="81"/>
      <c r="W122" s="34"/>
    </row>
    <row r="123" spans="2:23" x14ac:dyDescent="0.25">
      <c r="B123" s="81"/>
      <c r="Q123" s="81"/>
      <c r="R123" s="81"/>
      <c r="U123" s="81"/>
      <c r="W123" s="34"/>
    </row>
    <row r="124" spans="2:23" x14ac:dyDescent="0.25">
      <c r="B124" s="81"/>
      <c r="Q124" s="81"/>
      <c r="R124" s="81"/>
      <c r="U124" s="81"/>
      <c r="W124" s="34"/>
    </row>
    <row r="125" spans="2:23" x14ac:dyDescent="0.25">
      <c r="B125" s="81"/>
      <c r="Q125" s="81"/>
      <c r="R125" s="81"/>
      <c r="U125" s="81"/>
      <c r="W125" s="34"/>
    </row>
    <row r="126" spans="2:23" x14ac:dyDescent="0.25">
      <c r="B126" s="81"/>
      <c r="Q126" s="81"/>
      <c r="R126" s="81"/>
      <c r="U126" s="81"/>
      <c r="W126" s="34"/>
    </row>
    <row r="127" spans="2:23" x14ac:dyDescent="0.25">
      <c r="B127" s="81"/>
      <c r="Q127" s="81"/>
      <c r="R127" s="81"/>
      <c r="U127" s="81"/>
      <c r="W127" s="34"/>
    </row>
    <row r="128" spans="2:23" x14ac:dyDescent="0.25">
      <c r="B128" s="81"/>
      <c r="Q128" s="81"/>
      <c r="R128" s="81"/>
      <c r="U128" s="81"/>
      <c r="W128" s="34"/>
    </row>
    <row r="129" spans="2:23" x14ac:dyDescent="0.25">
      <c r="B129" s="81"/>
      <c r="Q129" s="81"/>
      <c r="R129" s="81"/>
      <c r="U129" s="81"/>
      <c r="W129" s="34"/>
    </row>
    <row r="130" spans="2:23" x14ac:dyDescent="0.25">
      <c r="B130" s="81"/>
      <c r="Q130" s="81"/>
      <c r="R130" s="81"/>
      <c r="U130" s="81"/>
      <c r="W130" s="34"/>
    </row>
    <row r="131" spans="2:23" x14ac:dyDescent="0.25">
      <c r="B131" s="81"/>
      <c r="Q131" s="81"/>
      <c r="R131" s="81"/>
      <c r="U131" s="81"/>
      <c r="W131" s="34"/>
    </row>
    <row r="132" spans="2:23" x14ac:dyDescent="0.25">
      <c r="B132" s="81"/>
      <c r="Q132" s="81"/>
      <c r="R132" s="81"/>
      <c r="U132" s="81"/>
      <c r="W132" s="34"/>
    </row>
    <row r="133" spans="2:23" x14ac:dyDescent="0.25">
      <c r="B133" s="81"/>
      <c r="Q133" s="81"/>
      <c r="R133" s="81"/>
      <c r="U133" s="81"/>
      <c r="W133" s="34"/>
    </row>
    <row r="134" spans="2:23" x14ac:dyDescent="0.25">
      <c r="B134" s="81"/>
      <c r="Q134" s="81"/>
      <c r="R134" s="81"/>
      <c r="U134" s="81"/>
      <c r="W134" s="34"/>
    </row>
    <row r="135" spans="2:23" x14ac:dyDescent="0.25">
      <c r="B135" s="81"/>
      <c r="Q135" s="81"/>
      <c r="R135" s="81"/>
      <c r="U135" s="81"/>
      <c r="W135" s="34"/>
    </row>
    <row r="136" spans="2:23" x14ac:dyDescent="0.25">
      <c r="B136" s="81"/>
      <c r="Q136" s="81"/>
      <c r="R136" s="81"/>
      <c r="U136" s="81"/>
      <c r="W136" s="34"/>
    </row>
    <row r="137" spans="2:23" x14ac:dyDescent="0.25">
      <c r="B137" s="81"/>
      <c r="Q137" s="81"/>
      <c r="R137" s="81"/>
      <c r="U137" s="81"/>
      <c r="W137" s="34"/>
    </row>
    <row r="138" spans="2:23" x14ac:dyDescent="0.25">
      <c r="B138" s="81"/>
      <c r="Q138" s="81"/>
      <c r="R138" s="81"/>
      <c r="U138" s="81"/>
      <c r="W138" s="34"/>
    </row>
    <row r="139" spans="2:23" x14ac:dyDescent="0.25">
      <c r="B139" s="81"/>
      <c r="Q139" s="81"/>
      <c r="R139" s="81"/>
      <c r="U139" s="81"/>
      <c r="W139" s="34"/>
    </row>
    <row r="140" spans="2:23" x14ac:dyDescent="0.25">
      <c r="B140" s="81"/>
      <c r="Q140" s="81"/>
      <c r="R140" s="81"/>
      <c r="U140" s="81"/>
      <c r="W140" s="34"/>
    </row>
    <row r="141" spans="2:23" x14ac:dyDescent="0.25">
      <c r="B141" s="81"/>
      <c r="Q141" s="81"/>
      <c r="R141" s="81"/>
      <c r="U141" s="81"/>
      <c r="W141" s="34"/>
    </row>
    <row r="142" spans="2:23" x14ac:dyDescent="0.25">
      <c r="B142" s="81"/>
      <c r="Q142" s="81"/>
      <c r="R142" s="81"/>
      <c r="U142" s="81"/>
      <c r="W142" s="34"/>
    </row>
    <row r="143" spans="2:23" x14ac:dyDescent="0.25">
      <c r="B143" s="81"/>
      <c r="Q143" s="81"/>
      <c r="R143" s="81"/>
      <c r="U143" s="81"/>
      <c r="W143" s="34"/>
    </row>
    <row r="144" spans="2:23" x14ac:dyDescent="0.25">
      <c r="B144" s="81"/>
      <c r="Q144" s="81"/>
      <c r="R144" s="81"/>
      <c r="U144" s="81"/>
      <c r="W144" s="34"/>
    </row>
    <row r="145" spans="2:23" x14ac:dyDescent="0.25">
      <c r="B145" s="81"/>
      <c r="Q145" s="81"/>
      <c r="R145" s="81"/>
      <c r="U145" s="81"/>
      <c r="W145" s="34"/>
    </row>
    <row r="146" spans="2:23" x14ac:dyDescent="0.25">
      <c r="B146" s="81"/>
      <c r="Q146" s="81"/>
      <c r="R146" s="81"/>
      <c r="U146" s="81"/>
      <c r="W146" s="34"/>
    </row>
    <row r="147" spans="2:23" x14ac:dyDescent="0.25">
      <c r="B147" s="81"/>
      <c r="Q147" s="81"/>
      <c r="R147" s="81"/>
      <c r="U147" s="81"/>
      <c r="W147" s="34"/>
    </row>
    <row r="148" spans="2:23" x14ac:dyDescent="0.25">
      <c r="B148" s="81"/>
      <c r="Q148" s="81"/>
      <c r="R148" s="81"/>
      <c r="U148" s="81"/>
      <c r="W148" s="34"/>
    </row>
    <row r="149" spans="2:23" x14ac:dyDescent="0.25">
      <c r="B149" s="81"/>
      <c r="Q149" s="81"/>
      <c r="R149" s="81"/>
      <c r="U149" s="81"/>
      <c r="W149" s="34"/>
    </row>
    <row r="150" spans="2:23" x14ac:dyDescent="0.25">
      <c r="B150" s="81"/>
      <c r="Q150" s="81"/>
      <c r="R150" s="81"/>
      <c r="U150" s="81"/>
      <c r="W150" s="34"/>
    </row>
    <row r="151" spans="2:23" x14ac:dyDescent="0.25">
      <c r="B151" s="81"/>
      <c r="Q151" s="81"/>
      <c r="R151" s="81"/>
      <c r="U151" s="81"/>
      <c r="W151" s="34"/>
    </row>
    <row r="152" spans="2:23" x14ac:dyDescent="0.25">
      <c r="B152" s="81"/>
      <c r="Q152" s="81"/>
      <c r="R152" s="81"/>
      <c r="U152" s="81"/>
      <c r="W152" s="34"/>
    </row>
    <row r="153" spans="2:23" x14ac:dyDescent="0.25">
      <c r="B153" s="81"/>
      <c r="Q153" s="81"/>
      <c r="R153" s="81"/>
      <c r="U153" s="81"/>
      <c r="W153" s="34"/>
    </row>
    <row r="154" spans="2:23" x14ac:dyDescent="0.25">
      <c r="B154" s="81"/>
      <c r="Q154" s="81"/>
      <c r="R154" s="81"/>
      <c r="U154" s="81"/>
      <c r="W154" s="34"/>
    </row>
    <row r="155" spans="2:23" x14ac:dyDescent="0.25">
      <c r="B155" s="81"/>
      <c r="Q155" s="81"/>
      <c r="R155" s="81"/>
      <c r="U155" s="81"/>
      <c r="W155" s="34"/>
    </row>
    <row r="156" spans="2:23" x14ac:dyDescent="0.25">
      <c r="B156" s="81"/>
      <c r="Q156" s="81"/>
      <c r="R156" s="81"/>
      <c r="U156" s="81"/>
      <c r="W156" s="34"/>
    </row>
    <row r="157" spans="2:23" x14ac:dyDescent="0.25">
      <c r="B157" s="81"/>
      <c r="Q157" s="81"/>
      <c r="R157" s="81"/>
      <c r="U157" s="81"/>
      <c r="W157" s="34"/>
    </row>
    <row r="158" spans="2:23" x14ac:dyDescent="0.25">
      <c r="B158" s="81"/>
      <c r="Q158" s="81"/>
      <c r="R158" s="81"/>
      <c r="U158" s="81"/>
      <c r="W158" s="34"/>
    </row>
    <row r="159" spans="2:23" x14ac:dyDescent="0.25">
      <c r="B159" s="81"/>
      <c r="Q159" s="81"/>
      <c r="R159" s="81"/>
      <c r="U159" s="81"/>
      <c r="W159" s="34"/>
    </row>
    <row r="160" spans="2:23" x14ac:dyDescent="0.25">
      <c r="B160" s="81"/>
      <c r="Q160" s="81"/>
      <c r="R160" s="81"/>
      <c r="U160" s="81"/>
      <c r="W160" s="34"/>
    </row>
    <row r="161" spans="2:23" x14ac:dyDescent="0.25">
      <c r="B161" s="81"/>
      <c r="Q161" s="81"/>
      <c r="R161" s="81"/>
      <c r="U161" s="81"/>
      <c r="W161" s="34"/>
    </row>
    <row r="162" spans="2:23" x14ac:dyDescent="0.25">
      <c r="B162" s="81"/>
      <c r="Q162" s="81"/>
      <c r="R162" s="81"/>
      <c r="U162" s="81"/>
      <c r="W162" s="34"/>
    </row>
    <row r="163" spans="2:23" x14ac:dyDescent="0.25">
      <c r="B163" s="81"/>
      <c r="Q163" s="81"/>
      <c r="R163" s="81"/>
      <c r="U163" s="81"/>
      <c r="W163" s="34"/>
    </row>
    <row r="164" spans="2:23" x14ac:dyDescent="0.25">
      <c r="B164" s="81"/>
      <c r="Q164" s="81"/>
      <c r="R164" s="81"/>
      <c r="U164" s="81"/>
      <c r="W164" s="34"/>
    </row>
    <row r="165" spans="2:23" x14ac:dyDescent="0.25">
      <c r="B165" s="81"/>
      <c r="Q165" s="81"/>
      <c r="R165" s="81"/>
      <c r="U165" s="81"/>
      <c r="W165" s="34"/>
    </row>
    <row r="166" spans="2:23" x14ac:dyDescent="0.25">
      <c r="B166" s="81"/>
      <c r="Q166" s="81"/>
      <c r="R166" s="81"/>
      <c r="U166" s="81"/>
      <c r="W166" s="34"/>
    </row>
    <row r="167" spans="2:23" x14ac:dyDescent="0.25">
      <c r="B167" s="81"/>
      <c r="Q167" s="81"/>
      <c r="R167" s="81"/>
      <c r="U167" s="81"/>
      <c r="W167" s="34"/>
    </row>
    <row r="168" spans="2:23" x14ac:dyDescent="0.25">
      <c r="B168" s="81"/>
      <c r="Q168" s="81"/>
      <c r="R168" s="81"/>
      <c r="U168" s="81"/>
      <c r="W168" s="34"/>
    </row>
    <row r="169" spans="2:23" x14ac:dyDescent="0.25">
      <c r="B169" s="81"/>
      <c r="Q169" s="81"/>
      <c r="R169" s="81"/>
      <c r="U169" s="81"/>
      <c r="W169" s="34"/>
    </row>
    <row r="170" spans="2:23" x14ac:dyDescent="0.25">
      <c r="B170" s="81"/>
      <c r="Q170" s="81"/>
      <c r="R170" s="81"/>
      <c r="U170" s="81"/>
      <c r="W170" s="34"/>
    </row>
    <row r="171" spans="2:23" x14ac:dyDescent="0.25">
      <c r="B171" s="81"/>
      <c r="Q171" s="81"/>
      <c r="R171" s="81"/>
      <c r="U171" s="81"/>
      <c r="W171" s="34"/>
    </row>
    <row r="172" spans="2:23" x14ac:dyDescent="0.25">
      <c r="B172" s="81"/>
      <c r="Q172" s="81"/>
      <c r="R172" s="81"/>
      <c r="U172" s="81"/>
      <c r="W172" s="34"/>
    </row>
    <row r="173" spans="2:23" x14ac:dyDescent="0.25">
      <c r="B173" s="81"/>
      <c r="Q173" s="81"/>
      <c r="R173" s="81"/>
      <c r="U173" s="81"/>
      <c r="W173" s="34"/>
    </row>
    <row r="174" spans="2:23" x14ac:dyDescent="0.25">
      <c r="B174" s="81"/>
      <c r="Q174" s="81"/>
      <c r="R174" s="81"/>
      <c r="U174" s="81"/>
      <c r="W174" s="34"/>
    </row>
    <row r="175" spans="2:23" x14ac:dyDescent="0.25">
      <c r="B175" s="81"/>
      <c r="Q175" s="81"/>
      <c r="R175" s="81"/>
      <c r="U175" s="81"/>
      <c r="W175" s="34"/>
    </row>
    <row r="176" spans="2:23" x14ac:dyDescent="0.25">
      <c r="B176" s="81"/>
      <c r="Q176" s="81"/>
      <c r="R176" s="81"/>
      <c r="U176" s="81"/>
      <c r="W176" s="34"/>
    </row>
    <row r="177" spans="2:23" x14ac:dyDescent="0.25">
      <c r="B177" s="81"/>
      <c r="Q177" s="81"/>
      <c r="R177" s="81"/>
      <c r="U177" s="81"/>
      <c r="W177" s="34"/>
    </row>
    <row r="178" spans="2:23" x14ac:dyDescent="0.25">
      <c r="B178" s="81"/>
      <c r="Q178" s="81"/>
      <c r="R178" s="81"/>
      <c r="U178" s="81"/>
      <c r="W178" s="34"/>
    </row>
    <row r="179" spans="2:23" x14ac:dyDescent="0.25">
      <c r="B179" s="81"/>
      <c r="Q179" s="81"/>
      <c r="R179" s="81"/>
      <c r="U179" s="81"/>
      <c r="W179" s="34"/>
    </row>
    <row r="180" spans="2:23" x14ac:dyDescent="0.25">
      <c r="B180" s="81"/>
      <c r="Q180" s="81"/>
      <c r="R180" s="81"/>
      <c r="U180" s="81"/>
      <c r="W180" s="34"/>
    </row>
    <row r="181" spans="2:23" x14ac:dyDescent="0.25">
      <c r="B181" s="81"/>
      <c r="Q181" s="81"/>
      <c r="R181" s="81"/>
      <c r="U181" s="81"/>
      <c r="W181" s="34"/>
    </row>
    <row r="182" spans="2:23" x14ac:dyDescent="0.25">
      <c r="B182" s="81"/>
      <c r="Q182" s="81"/>
      <c r="R182" s="81"/>
      <c r="U182" s="81"/>
      <c r="W182" s="34"/>
    </row>
    <row r="183" spans="2:23" x14ac:dyDescent="0.25">
      <c r="B183" s="81"/>
      <c r="Q183" s="81"/>
      <c r="R183" s="81"/>
      <c r="U183" s="81"/>
      <c r="W183" s="34"/>
    </row>
    <row r="184" spans="2:23" x14ac:dyDescent="0.25">
      <c r="B184" s="81"/>
      <c r="Q184" s="81"/>
      <c r="R184" s="81"/>
      <c r="U184" s="81"/>
      <c r="W184" s="34"/>
    </row>
    <row r="185" spans="2:23" x14ac:dyDescent="0.25">
      <c r="B185" s="81"/>
      <c r="Q185" s="81"/>
      <c r="R185" s="81"/>
      <c r="U185" s="81"/>
      <c r="W185" s="34"/>
    </row>
    <row r="186" spans="2:23" x14ac:dyDescent="0.25">
      <c r="B186" s="81"/>
      <c r="Q186" s="81"/>
      <c r="R186" s="81"/>
      <c r="U186" s="81"/>
      <c r="W186" s="34"/>
    </row>
    <row r="187" spans="2:23" x14ac:dyDescent="0.25">
      <c r="B187" s="81"/>
      <c r="Q187" s="81"/>
      <c r="R187" s="81"/>
      <c r="U187" s="81"/>
      <c r="W187" s="34"/>
    </row>
    <row r="188" spans="2:23" x14ac:dyDescent="0.25">
      <c r="B188" s="81"/>
      <c r="Q188" s="81"/>
      <c r="R188" s="81"/>
      <c r="U188" s="81"/>
      <c r="W188" s="34"/>
    </row>
    <row r="189" spans="2:23" x14ac:dyDescent="0.25">
      <c r="B189" s="81"/>
      <c r="Q189" s="81"/>
      <c r="R189" s="81"/>
      <c r="U189" s="81"/>
      <c r="W189" s="34"/>
    </row>
    <row r="190" spans="2:23" x14ac:dyDescent="0.25">
      <c r="B190" s="81"/>
      <c r="Q190" s="81"/>
      <c r="R190" s="81"/>
      <c r="U190" s="81"/>
      <c r="W190" s="34"/>
    </row>
    <row r="191" spans="2:23" x14ac:dyDescent="0.25">
      <c r="B191" s="81"/>
      <c r="Q191" s="81"/>
      <c r="R191" s="81"/>
      <c r="U191" s="81"/>
      <c r="W191" s="34"/>
    </row>
    <row r="192" spans="2:23" x14ac:dyDescent="0.25">
      <c r="B192" s="81"/>
      <c r="Q192" s="81"/>
      <c r="R192" s="81"/>
      <c r="U192" s="81"/>
      <c r="W192" s="34"/>
    </row>
    <row r="193" spans="2:23" x14ac:dyDescent="0.25">
      <c r="B193" s="81"/>
      <c r="Q193" s="81"/>
      <c r="R193" s="81"/>
      <c r="U193" s="81"/>
      <c r="W193" s="34"/>
    </row>
    <row r="194" spans="2:23" x14ac:dyDescent="0.25">
      <c r="B194" s="81"/>
      <c r="Q194" s="81"/>
      <c r="R194" s="81"/>
      <c r="U194" s="81"/>
      <c r="W194" s="34"/>
    </row>
    <row r="195" spans="2:23" x14ac:dyDescent="0.25">
      <c r="B195" s="81"/>
      <c r="Q195" s="81"/>
      <c r="R195" s="81"/>
      <c r="U195" s="81"/>
      <c r="W195" s="34"/>
    </row>
    <row r="196" spans="2:23" x14ac:dyDescent="0.25">
      <c r="B196" s="81"/>
      <c r="Q196" s="81"/>
      <c r="R196" s="81"/>
      <c r="U196" s="81"/>
      <c r="W196" s="34"/>
    </row>
    <row r="197" spans="2:23" x14ac:dyDescent="0.25">
      <c r="B197" s="81"/>
      <c r="Q197" s="81"/>
      <c r="R197" s="81"/>
      <c r="U197" s="81"/>
      <c r="W197" s="34"/>
    </row>
    <row r="198" spans="2:23" x14ac:dyDescent="0.25">
      <c r="B198" s="81"/>
      <c r="Q198" s="81"/>
      <c r="R198" s="81"/>
      <c r="U198" s="81"/>
      <c r="W198" s="34"/>
    </row>
    <row r="199" spans="2:23" x14ac:dyDescent="0.25">
      <c r="B199" s="81"/>
      <c r="Q199" s="81"/>
      <c r="R199" s="81"/>
      <c r="U199" s="81"/>
      <c r="W199" s="34"/>
    </row>
    <row r="200" spans="2:23" x14ac:dyDescent="0.25">
      <c r="B200" s="81"/>
      <c r="Q200" s="81"/>
      <c r="R200" s="81"/>
      <c r="U200" s="81"/>
      <c r="W200" s="34"/>
    </row>
    <row r="201" spans="2:23" x14ac:dyDescent="0.25">
      <c r="B201" s="81"/>
      <c r="Q201" s="81"/>
      <c r="R201" s="81"/>
      <c r="U201" s="81"/>
      <c r="W201" s="34"/>
    </row>
    <row r="202" spans="2:23" x14ac:dyDescent="0.25">
      <c r="B202" s="81"/>
      <c r="Q202" s="81"/>
      <c r="R202" s="81"/>
      <c r="U202" s="81"/>
      <c r="W202" s="34"/>
    </row>
    <row r="203" spans="2:23" x14ac:dyDescent="0.25">
      <c r="B203" s="81"/>
      <c r="Q203" s="81"/>
      <c r="R203" s="81"/>
      <c r="U203" s="81"/>
      <c r="W203" s="34"/>
    </row>
    <row r="204" spans="2:23" x14ac:dyDescent="0.25">
      <c r="B204" s="81"/>
      <c r="Q204" s="81"/>
      <c r="R204" s="81"/>
      <c r="U204" s="81"/>
      <c r="W204" s="34"/>
    </row>
    <row r="205" spans="2:23" x14ac:dyDescent="0.25">
      <c r="B205" s="81"/>
      <c r="Q205" s="81"/>
      <c r="R205" s="81"/>
      <c r="U205" s="81"/>
      <c r="W205" s="34"/>
    </row>
    <row r="206" spans="2:23" x14ac:dyDescent="0.25">
      <c r="B206" s="81"/>
      <c r="Q206" s="81"/>
      <c r="R206" s="81"/>
      <c r="U206" s="81"/>
      <c r="W206" s="34"/>
    </row>
    <row r="207" spans="2:23" x14ac:dyDescent="0.25">
      <c r="B207" s="81"/>
      <c r="Q207" s="81"/>
      <c r="R207" s="81"/>
      <c r="U207" s="81"/>
      <c r="W207" s="34"/>
    </row>
    <row r="208" spans="2:23" x14ac:dyDescent="0.25">
      <c r="B208" s="81"/>
      <c r="Q208" s="81"/>
      <c r="R208" s="81"/>
      <c r="U208" s="81"/>
      <c r="W208" s="34"/>
    </row>
    <row r="209" spans="2:23" x14ac:dyDescent="0.25">
      <c r="B209" s="81"/>
      <c r="Q209" s="81"/>
      <c r="R209" s="81"/>
      <c r="U209" s="81"/>
      <c r="W209" s="34"/>
    </row>
    <row r="210" spans="2:23" x14ac:dyDescent="0.25">
      <c r="B210" s="81"/>
      <c r="Q210" s="81"/>
      <c r="R210" s="81"/>
      <c r="U210" s="81"/>
      <c r="W210" s="34"/>
    </row>
    <row r="211" spans="2:23" x14ac:dyDescent="0.25">
      <c r="B211" s="81"/>
      <c r="Q211" s="81"/>
      <c r="R211" s="81"/>
      <c r="U211" s="81"/>
      <c r="W211" s="34"/>
    </row>
    <row r="212" spans="2:23" x14ac:dyDescent="0.25">
      <c r="B212" s="81"/>
      <c r="Q212" s="81"/>
      <c r="R212" s="81"/>
      <c r="U212" s="81"/>
      <c r="W212" s="34"/>
    </row>
    <row r="213" spans="2:23" x14ac:dyDescent="0.25">
      <c r="B213" s="81"/>
      <c r="Q213" s="81"/>
      <c r="R213" s="81"/>
      <c r="U213" s="81"/>
      <c r="W213" s="34"/>
    </row>
    <row r="214" spans="2:23" x14ac:dyDescent="0.25">
      <c r="B214" s="81"/>
      <c r="Q214" s="81"/>
      <c r="R214" s="81"/>
      <c r="U214" s="81"/>
      <c r="W214" s="34"/>
    </row>
    <row r="215" spans="2:23" x14ac:dyDescent="0.25">
      <c r="B215" s="81"/>
      <c r="Q215" s="81"/>
      <c r="R215" s="81"/>
      <c r="U215" s="81"/>
      <c r="W215" s="34"/>
    </row>
    <row r="216" spans="2:23" x14ac:dyDescent="0.25">
      <c r="B216" s="81"/>
      <c r="Q216" s="81"/>
      <c r="R216" s="81"/>
      <c r="U216" s="81"/>
      <c r="W216" s="34"/>
    </row>
    <row r="217" spans="2:23" x14ac:dyDescent="0.25">
      <c r="B217" s="81"/>
      <c r="Q217" s="81"/>
      <c r="R217" s="81"/>
      <c r="U217" s="81"/>
      <c r="W217" s="34"/>
    </row>
    <row r="218" spans="2:23" x14ac:dyDescent="0.25">
      <c r="B218" s="81"/>
      <c r="Q218" s="81"/>
      <c r="R218" s="81"/>
      <c r="U218" s="81"/>
      <c r="W218" s="34"/>
    </row>
    <row r="219" spans="2:23" x14ac:dyDescent="0.25">
      <c r="B219" s="81"/>
      <c r="Q219" s="81"/>
      <c r="R219" s="81"/>
      <c r="U219" s="81"/>
      <c r="W219" s="34"/>
    </row>
    <row r="220" spans="2:23" x14ac:dyDescent="0.25">
      <c r="B220" s="81"/>
      <c r="Q220" s="81"/>
      <c r="R220" s="81"/>
      <c r="U220" s="81"/>
      <c r="W220" s="34"/>
    </row>
    <row r="221" spans="2:23" x14ac:dyDescent="0.25">
      <c r="B221" s="81"/>
      <c r="Q221" s="81"/>
      <c r="R221" s="81"/>
      <c r="U221" s="81"/>
      <c r="W221" s="34"/>
    </row>
    <row r="222" spans="2:23" x14ac:dyDescent="0.25">
      <c r="B222" s="81"/>
      <c r="Q222" s="81"/>
      <c r="R222" s="81"/>
      <c r="U222" s="81"/>
      <c r="W222" s="34"/>
    </row>
    <row r="223" spans="2:23" x14ac:dyDescent="0.25">
      <c r="B223" s="81"/>
      <c r="Q223" s="81"/>
      <c r="R223" s="81"/>
      <c r="U223" s="81"/>
      <c r="W223" s="34"/>
    </row>
    <row r="224" spans="2:23" x14ac:dyDescent="0.25">
      <c r="B224" s="81"/>
      <c r="Q224" s="81"/>
      <c r="R224" s="81"/>
      <c r="U224" s="81"/>
      <c r="W224" s="34"/>
    </row>
    <row r="225" spans="2:23" x14ac:dyDescent="0.25">
      <c r="B225" s="81"/>
      <c r="Q225" s="81"/>
      <c r="R225" s="81"/>
      <c r="U225" s="81"/>
      <c r="W225" s="34"/>
    </row>
    <row r="226" spans="2:23" x14ac:dyDescent="0.25">
      <c r="B226" s="81"/>
      <c r="Q226" s="81"/>
      <c r="R226" s="81"/>
      <c r="U226" s="81"/>
      <c r="W226" s="34"/>
    </row>
    <row r="227" spans="2:23" x14ac:dyDescent="0.25">
      <c r="B227" s="81"/>
      <c r="Q227" s="81"/>
      <c r="R227" s="81"/>
      <c r="U227" s="81"/>
      <c r="W227" s="34"/>
    </row>
    <row r="228" spans="2:23" x14ac:dyDescent="0.25">
      <c r="B228" s="81"/>
      <c r="Q228" s="81"/>
      <c r="R228" s="81"/>
      <c r="U228" s="81"/>
      <c r="W228" s="34"/>
    </row>
    <row r="229" spans="2:23" x14ac:dyDescent="0.25">
      <c r="B229" s="81"/>
      <c r="Q229" s="81"/>
      <c r="R229" s="81"/>
      <c r="U229" s="81"/>
      <c r="W229" s="34"/>
    </row>
    <row r="230" spans="2:23" x14ac:dyDescent="0.25">
      <c r="B230" s="81"/>
      <c r="Q230" s="81"/>
      <c r="R230" s="81"/>
      <c r="U230" s="81"/>
      <c r="W230" s="34"/>
    </row>
    <row r="231" spans="2:23" x14ac:dyDescent="0.25">
      <c r="B231" s="81"/>
      <c r="Q231" s="81"/>
      <c r="R231" s="81"/>
      <c r="U231" s="81"/>
      <c r="W231" s="34"/>
    </row>
    <row r="232" spans="2:23" x14ac:dyDescent="0.25">
      <c r="B232" s="81"/>
      <c r="Q232" s="81"/>
      <c r="R232" s="81"/>
    </row>
    <row r="233" spans="2:23" x14ac:dyDescent="0.25">
      <c r="B233" s="81"/>
      <c r="Q233" s="81"/>
      <c r="R233" s="81"/>
    </row>
    <row r="234" spans="2:23" x14ac:dyDescent="0.25">
      <c r="B234" s="81"/>
      <c r="Q234" s="81"/>
      <c r="R234" s="81"/>
    </row>
    <row r="235" spans="2:23" x14ac:dyDescent="0.25">
      <c r="B235" s="81"/>
      <c r="Q235" s="81"/>
      <c r="R235" s="81"/>
    </row>
    <row r="236" spans="2:23" x14ac:dyDescent="0.25">
      <c r="B236" s="81"/>
      <c r="Q236" s="81"/>
      <c r="R236" s="81"/>
    </row>
    <row r="237" spans="2:23" x14ac:dyDescent="0.25">
      <c r="B237" s="81"/>
      <c r="Q237" s="81"/>
      <c r="R237" s="81"/>
    </row>
    <row r="238" spans="2:23" x14ac:dyDescent="0.25">
      <c r="B238" s="81"/>
      <c r="Q238" s="81"/>
      <c r="R238" s="81"/>
    </row>
    <row r="239" spans="2:23" x14ac:dyDescent="0.25">
      <c r="B239" s="81"/>
      <c r="Q239" s="81"/>
      <c r="R239" s="81"/>
    </row>
    <row r="240" spans="2:23" x14ac:dyDescent="0.25">
      <c r="B240" s="81"/>
      <c r="Q240" s="81"/>
      <c r="R240" s="81"/>
    </row>
    <row r="241" spans="2:18" x14ac:dyDescent="0.25">
      <c r="B241" s="81"/>
      <c r="Q241" s="81"/>
      <c r="R241" s="81"/>
    </row>
    <row r="242" spans="2:18" x14ac:dyDescent="0.25">
      <c r="B242" s="81"/>
      <c r="Q242" s="81"/>
      <c r="R242" s="81"/>
    </row>
    <row r="243" spans="2:18" x14ac:dyDescent="0.25">
      <c r="B243" s="81"/>
      <c r="Q243" s="81"/>
      <c r="R243" s="81"/>
    </row>
    <row r="244" spans="2:18" x14ac:dyDescent="0.25">
      <c r="B244" s="81"/>
      <c r="Q244" s="81"/>
      <c r="R244" s="81"/>
    </row>
    <row r="245" spans="2:18" x14ac:dyDescent="0.25">
      <c r="B245" s="81"/>
      <c r="Q245" s="81"/>
      <c r="R245" s="81"/>
    </row>
    <row r="246" spans="2:18" x14ac:dyDescent="0.25">
      <c r="B246" s="81"/>
      <c r="Q246" s="81"/>
      <c r="R246" s="81"/>
    </row>
    <row r="247" spans="2:18" x14ac:dyDescent="0.25">
      <c r="R247" s="81"/>
    </row>
    <row r="248" spans="2:18" x14ac:dyDescent="0.25">
      <c r="R248" s="81"/>
    </row>
    <row r="249" spans="2:18" x14ac:dyDescent="0.25">
      <c r="R249" s="81"/>
    </row>
  </sheetData>
  <pageMargins left="0.7" right="0.7" top="0.75" bottom="0.75" header="0.3" footer="0.3"/>
  <pageSetup orientation="portrait" horizontalDpi="4294967295" verticalDpi="4294967295" r:id="rId1"/>
  <ignoredErrors>
    <ignoredError sqref="U7" formula="1"/>
    <ignoredError sqref="U4 W4" evalErro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showGridLines="0" zoomScale="118" zoomScaleNormal="118" workbookViewId="0">
      <selection activeCell="A2" sqref="A2"/>
    </sheetView>
  </sheetViews>
  <sheetFormatPr defaultRowHeight="15" x14ac:dyDescent="0.25"/>
  <cols>
    <col min="1" max="1" width="118.85546875" customWidth="1"/>
  </cols>
  <sheetData>
    <row r="1" spans="1:1" ht="16.5" customHeight="1" x14ac:dyDescent="0.25">
      <c r="A1" s="210" t="s">
        <v>344</v>
      </c>
    </row>
    <row r="2" spans="1:1" ht="13.5" customHeight="1" x14ac:dyDescent="0.25">
      <c r="A2" s="351"/>
    </row>
  </sheetData>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BC1C42CB733FD42B046A8748BFD9BD3" ma:contentTypeVersion="558" ma:contentTypeDescription="Create a new document." ma:contentTypeScope="" ma:versionID="c76fbdc72875992e52891ea5069f9a22">
  <xsd:schema xmlns:xsd="http://www.w3.org/2001/XMLSchema" xmlns:xs="http://www.w3.org/2001/XMLSchema" xmlns:p="http://schemas.microsoft.com/office/2006/metadata/properties" xmlns:ns2="4bacd349-b20a-48ff-8973-d4be6c28d45d" xmlns:ns3="d4a638c4-874f-49c0-bb2b-5cb8563c2b18" xmlns:ns4="f10644bb-070c-4845-b8fb-7b4f216dfff3" targetNamespace="http://schemas.microsoft.com/office/2006/metadata/properties" ma:root="true" ma:fieldsID="9e12af4fef7da2250dd6cbf24bc3d9b5" ns2:_="" ns3:_="" ns4:_="">
    <xsd:import namespace="4bacd349-b20a-48ff-8973-d4be6c28d45d"/>
    <xsd:import namespace="d4a638c4-874f-49c0-bb2b-5cb8563c2b18"/>
    <xsd:import namespace="f10644bb-070c-4845-b8fb-7b4f216dfff3"/>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3:_dlc_DocId" minOccurs="0"/>
                <xsd:element ref="ns3:_dlc_DocIdUrl" minOccurs="0"/>
                <xsd:element ref="ns3:_dlc_DocIdPersistId"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acd349-b20a-48ff-8973-d4be6c28d4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a638c4-874f-49c0-bb2b-5cb8563c2b18" elementFormDefault="qualified">
    <xsd:import namespace="http://schemas.microsoft.com/office/2006/documentManagement/types"/>
    <xsd:import namespace="http://schemas.microsoft.com/office/infopath/2007/PartnerControls"/>
    <xsd:element name="_dlc_DocId" ma:index="12" nillable="true" ma:displayName="Document ID Value" ma:description="The value of the document ID assigned to this item." ma:internalName="_dlc_DocId" ma:readOnly="true">
      <xsd:simpleType>
        <xsd:restriction base="dms:Text"/>
      </xsd:simpleType>
    </xsd:element>
    <xsd:element name="_dlc_DocIdUrl" ma:index="1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10644bb-070c-4845-b8fb-7b4f216dfff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d4a638c4-874f-49c0-bb2b-5cb8563c2b18">WUQRW3SEJQDQ-2105250395-5231</_dlc_DocId>
    <_dlc_DocIdUrl xmlns="d4a638c4-874f-49c0-bb2b-5cb8563c2b18">
      <Url>https://hudgov.sharepoint.com/sites/IHCF2/DEVL/pp/_layouts/15/DocIdRedir.aspx?ID=WUQRW3SEJQDQ-2105250395-5231</Url>
      <Description>WUQRW3SEJQDQ-2105250395-5231</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file>

<file path=customXml/itemProps1.xml><?xml version="1.0" encoding="utf-8"?>
<ds:datastoreItem xmlns:ds="http://schemas.openxmlformats.org/officeDocument/2006/customXml" ds:itemID="{EC44F363-C2B7-46C6-94B5-C4BC96DE29DD}"/>
</file>

<file path=customXml/itemProps2.xml><?xml version="1.0" encoding="utf-8"?>
<ds:datastoreItem xmlns:ds="http://schemas.openxmlformats.org/officeDocument/2006/customXml" ds:itemID="{944C6B2D-3C69-4C1F-B1AC-8A135FF66141}">
  <ds:schemaRefs>
    <ds:schemaRef ds:uri="http://purl.org/dc/elements/1.1/"/>
    <ds:schemaRef ds:uri="http://schemas.microsoft.com/office/2006/metadata/properties"/>
    <ds:schemaRef ds:uri="http://purl.org/dc/terms/"/>
    <ds:schemaRef ds:uri="4bacd349-b20a-48ff-8973-d4be6c28d45d"/>
    <ds:schemaRef ds:uri="http://schemas.microsoft.com/office/2006/documentManagement/types"/>
    <ds:schemaRef ds:uri="d4a638c4-874f-49c0-bb2b-5cb8563c2b18"/>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31F5D37A-67E4-48FB-AD7D-34E2DB4D66A3}">
  <ds:schemaRefs>
    <ds:schemaRef ds:uri="http://schemas.microsoft.com/sharepoint/v3/contenttype/forms"/>
  </ds:schemaRefs>
</ds:datastoreItem>
</file>

<file path=customXml/itemProps4.xml><?xml version="1.0" encoding="utf-8"?>
<ds:datastoreItem xmlns:ds="http://schemas.openxmlformats.org/officeDocument/2006/customXml" ds:itemID="{923D85EE-A360-4C4B-99CE-E73A50ED86C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2847</vt:i4>
      </vt:variant>
    </vt:vector>
  </HeadingPairs>
  <TitlesOfParts>
    <vt:vector size="2850" baseType="lpstr">
      <vt:lpstr>Sockets</vt:lpstr>
      <vt:lpstr>Dropdowns</vt:lpstr>
      <vt:lpstr>Lender Notes</vt:lpstr>
      <vt:lpstr>_3_Bed_Ward</vt:lpstr>
      <vt:lpstr>_4_Bed_Ward</vt:lpstr>
      <vt:lpstr>ActDays1</vt:lpstr>
      <vt:lpstr>ActDays2</vt:lpstr>
      <vt:lpstr>ActDays3</vt:lpstr>
      <vt:lpstr>ActDays4</vt:lpstr>
      <vt:lpstr>ActDays5</vt:lpstr>
      <vt:lpstr>ActDays6</vt:lpstr>
      <vt:lpstr>ActDays7</vt:lpstr>
      <vt:lpstr>ActDays8</vt:lpstr>
      <vt:lpstr>ActDays9</vt:lpstr>
      <vt:lpstr>AdultDayCare</vt:lpstr>
      <vt:lpstr>ALF</vt:lpstr>
      <vt:lpstr>ALFRevMAid1</vt:lpstr>
      <vt:lpstr>ALFRevMAid2</vt:lpstr>
      <vt:lpstr>ALFRevMAid3</vt:lpstr>
      <vt:lpstr>ALFRevMAid4</vt:lpstr>
      <vt:lpstr>ALFRevMAid5</vt:lpstr>
      <vt:lpstr>ALFRevMAid6</vt:lpstr>
      <vt:lpstr>ALFRevMAid7</vt:lpstr>
      <vt:lpstr>ALFRevMAid8</vt:lpstr>
      <vt:lpstr>ALFRevMAid9</vt:lpstr>
      <vt:lpstr>ALFRevMAidDys1</vt:lpstr>
      <vt:lpstr>ALFRevMAidDys2</vt:lpstr>
      <vt:lpstr>ALFRevMAidDys3</vt:lpstr>
      <vt:lpstr>ALFRevMAidDys4</vt:lpstr>
      <vt:lpstr>ALFRevMAidDys5</vt:lpstr>
      <vt:lpstr>ALFRevMAidDys6</vt:lpstr>
      <vt:lpstr>ALFRevMAidDys7</vt:lpstr>
      <vt:lpstr>ALFRevMAidDys8</vt:lpstr>
      <vt:lpstr>ALFRevMAidDys9</vt:lpstr>
      <vt:lpstr>ALFRevOTH1</vt:lpstr>
      <vt:lpstr>ALFRevOTH2</vt:lpstr>
      <vt:lpstr>ALFRevOTH3</vt:lpstr>
      <vt:lpstr>ALFRevOTH4</vt:lpstr>
      <vt:lpstr>ALFRevOTH5</vt:lpstr>
      <vt:lpstr>ALFRevOTH6</vt:lpstr>
      <vt:lpstr>ALFRevOTH7</vt:lpstr>
      <vt:lpstr>ALFRevOTH8</vt:lpstr>
      <vt:lpstr>ALFRevOTH9</vt:lpstr>
      <vt:lpstr>ALFRevOTHDys1</vt:lpstr>
      <vt:lpstr>ALFRevOTHDys2</vt:lpstr>
      <vt:lpstr>ALFRevOTHDys3</vt:lpstr>
      <vt:lpstr>ALFRevOTHDys4</vt:lpstr>
      <vt:lpstr>ALFRevOTHDys5</vt:lpstr>
      <vt:lpstr>ALFRevOTHDys6</vt:lpstr>
      <vt:lpstr>ALFRevOTHDys7</vt:lpstr>
      <vt:lpstr>ALFRevOTHDys8</vt:lpstr>
      <vt:lpstr>ALFRevOTHDys9</vt:lpstr>
      <vt:lpstr>ALFREVPRIV1</vt:lpstr>
      <vt:lpstr>ALFRevPriv2</vt:lpstr>
      <vt:lpstr>ALFRevPriv3</vt:lpstr>
      <vt:lpstr>ALFRevPriv4</vt:lpstr>
      <vt:lpstr>ALFRevPriv5</vt:lpstr>
      <vt:lpstr>ALFRevPriv6</vt:lpstr>
      <vt:lpstr>ALFRevPriv7</vt:lpstr>
      <vt:lpstr>ALFRevPriv8</vt:lpstr>
      <vt:lpstr>ALFRevPriv9</vt:lpstr>
      <vt:lpstr>ALFRevPrivDys1</vt:lpstr>
      <vt:lpstr>ALFRevPrivDys2</vt:lpstr>
      <vt:lpstr>ALFRevPrivDys3</vt:lpstr>
      <vt:lpstr>ALFRevPrivDys4</vt:lpstr>
      <vt:lpstr>ALFRevPrivDys5</vt:lpstr>
      <vt:lpstr>ALFRevPrivDys6</vt:lpstr>
      <vt:lpstr>ALFRevPrivDys7</vt:lpstr>
      <vt:lpstr>ALFRevPrivDys8</vt:lpstr>
      <vt:lpstr>ALFRevPrivDys9</vt:lpstr>
      <vt:lpstr>ApNOI1</vt:lpstr>
      <vt:lpstr>ApNOI2</vt:lpstr>
      <vt:lpstr>ApNoi3</vt:lpstr>
      <vt:lpstr>ApNoi4</vt:lpstr>
      <vt:lpstr>ApNOI5</vt:lpstr>
      <vt:lpstr>ApNOI6</vt:lpstr>
      <vt:lpstr>ApNOI7</vt:lpstr>
      <vt:lpstr>AppFirm</vt:lpstr>
      <vt:lpstr>Appraiser</vt:lpstr>
      <vt:lpstr>AppRent1</vt:lpstr>
      <vt:lpstr>AppRent10</vt:lpstr>
      <vt:lpstr>AppRent11</vt:lpstr>
      <vt:lpstr>AppRent12</vt:lpstr>
      <vt:lpstr>AppRent2</vt:lpstr>
      <vt:lpstr>AppRent3</vt:lpstr>
      <vt:lpstr>AppRent4</vt:lpstr>
      <vt:lpstr>AppRent5</vt:lpstr>
      <vt:lpstr>AppRent6</vt:lpstr>
      <vt:lpstr>AppRent7</vt:lpstr>
      <vt:lpstr>AppRent8</vt:lpstr>
      <vt:lpstr>AppRent9</vt:lpstr>
      <vt:lpstr>AppRepAmt</vt:lpstr>
      <vt:lpstr>AppValue</vt:lpstr>
      <vt:lpstr>Baths</vt:lpstr>
      <vt:lpstr>BedOrUnits</vt:lpstr>
      <vt:lpstr>BegDate1</vt:lpstr>
      <vt:lpstr>BegDate2</vt:lpstr>
      <vt:lpstr>BegDate3</vt:lpstr>
      <vt:lpstr>BegDate4</vt:lpstr>
      <vt:lpstr>BuildingSqFt</vt:lpstr>
      <vt:lpstr>BulkSale1</vt:lpstr>
      <vt:lpstr>BulkSale10</vt:lpstr>
      <vt:lpstr>BulkSale11</vt:lpstr>
      <vt:lpstr>BulkSale12</vt:lpstr>
      <vt:lpstr>BulkSale13</vt:lpstr>
      <vt:lpstr>BulkSale14</vt:lpstr>
      <vt:lpstr>BulkSale15</vt:lpstr>
      <vt:lpstr>BulkSale16</vt:lpstr>
      <vt:lpstr>BulkSale17</vt:lpstr>
      <vt:lpstr>BulkSale18</vt:lpstr>
      <vt:lpstr>BulkSale19</vt:lpstr>
      <vt:lpstr>BulkSale2</vt:lpstr>
      <vt:lpstr>BulkSale20</vt:lpstr>
      <vt:lpstr>BulkSale21</vt:lpstr>
      <vt:lpstr>BulkSale22</vt:lpstr>
      <vt:lpstr>BulkSale23</vt:lpstr>
      <vt:lpstr>BulkSale24</vt:lpstr>
      <vt:lpstr>BulkSale25</vt:lpstr>
      <vt:lpstr>BulkSale26</vt:lpstr>
      <vt:lpstr>BulkSale27</vt:lpstr>
      <vt:lpstr>BulkSale28</vt:lpstr>
      <vt:lpstr>BulkSale29</vt:lpstr>
      <vt:lpstr>BulkSale3</vt:lpstr>
      <vt:lpstr>BulkSale30</vt:lpstr>
      <vt:lpstr>BulkSale4</vt:lpstr>
      <vt:lpstr>BulkSale5</vt:lpstr>
      <vt:lpstr>BulkSale6</vt:lpstr>
      <vt:lpstr>BulkSale7</vt:lpstr>
      <vt:lpstr>BulkSale8</vt:lpstr>
      <vt:lpstr>BulkSale9</vt:lpstr>
      <vt:lpstr>CapRate</vt:lpstr>
      <vt:lpstr>Care_Type</vt:lpstr>
      <vt:lpstr>CensusName1</vt:lpstr>
      <vt:lpstr>CensusName10</vt:lpstr>
      <vt:lpstr>CensusName11</vt:lpstr>
      <vt:lpstr>CensusName12</vt:lpstr>
      <vt:lpstr>CensusName13</vt:lpstr>
      <vt:lpstr>CensusName14</vt:lpstr>
      <vt:lpstr>CensusName2</vt:lpstr>
      <vt:lpstr>CensusName3</vt:lpstr>
      <vt:lpstr>CensusName4</vt:lpstr>
      <vt:lpstr>CensusName5</vt:lpstr>
      <vt:lpstr>CensusName6</vt:lpstr>
      <vt:lpstr>CensusName7</vt:lpstr>
      <vt:lpstr>CensusName8</vt:lpstr>
      <vt:lpstr>CensusName9</vt:lpstr>
      <vt:lpstr>ComEGIPer</vt:lpstr>
      <vt:lpstr>CommInc</vt:lpstr>
      <vt:lpstr>CompAdjPrice1</vt:lpstr>
      <vt:lpstr>CompAdjPrice10</vt:lpstr>
      <vt:lpstr>CompAdjPrice11</vt:lpstr>
      <vt:lpstr>CompAdjPrice12</vt:lpstr>
      <vt:lpstr>CompAdjPrice13</vt:lpstr>
      <vt:lpstr>CompAdjPrice14</vt:lpstr>
      <vt:lpstr>CompAdjPrice15</vt:lpstr>
      <vt:lpstr>CompAdjPrice16</vt:lpstr>
      <vt:lpstr>CompAdjPrice17</vt:lpstr>
      <vt:lpstr>CompAdjPrice18</vt:lpstr>
      <vt:lpstr>CompAdjPrice19</vt:lpstr>
      <vt:lpstr>CompAdjPrice2</vt:lpstr>
      <vt:lpstr>CompAdjPrice20</vt:lpstr>
      <vt:lpstr>CompAdjPrice21</vt:lpstr>
      <vt:lpstr>CompAdjPrice22</vt:lpstr>
      <vt:lpstr>CompAdjPrice23</vt:lpstr>
      <vt:lpstr>CompAdjPrice24</vt:lpstr>
      <vt:lpstr>CompAdjPrice25</vt:lpstr>
      <vt:lpstr>CompAdjPrice26</vt:lpstr>
      <vt:lpstr>CompAdjPrice27</vt:lpstr>
      <vt:lpstr>CompAdjPrice28</vt:lpstr>
      <vt:lpstr>CompAdjPrice29</vt:lpstr>
      <vt:lpstr>CompAdjPrice3</vt:lpstr>
      <vt:lpstr>CompAdjPrice30</vt:lpstr>
      <vt:lpstr>CompAdjPrice4</vt:lpstr>
      <vt:lpstr>CompAdjPrice5</vt:lpstr>
      <vt:lpstr>CompAdjPrice6</vt:lpstr>
      <vt:lpstr>CompAdjPrice7</vt:lpstr>
      <vt:lpstr>CompAdjPrice8</vt:lpstr>
      <vt:lpstr>CompAdjPrice9</vt:lpstr>
      <vt:lpstr>CompBeds1</vt:lpstr>
      <vt:lpstr>CompBeds10</vt:lpstr>
      <vt:lpstr>CompBeds11</vt:lpstr>
      <vt:lpstr>CompBeds12</vt:lpstr>
      <vt:lpstr>CompBeds13</vt:lpstr>
      <vt:lpstr>CompBeds14</vt:lpstr>
      <vt:lpstr>CompBeds15</vt:lpstr>
      <vt:lpstr>CompBeds16</vt:lpstr>
      <vt:lpstr>CompBeds17</vt:lpstr>
      <vt:lpstr>CompBeds18</vt:lpstr>
      <vt:lpstr>CompBeds19</vt:lpstr>
      <vt:lpstr>CompBeds2</vt:lpstr>
      <vt:lpstr>CompBeds20</vt:lpstr>
      <vt:lpstr>CompBeds21</vt:lpstr>
      <vt:lpstr>CompBeds22</vt:lpstr>
      <vt:lpstr>CompBeds23</vt:lpstr>
      <vt:lpstr>CompBeds24</vt:lpstr>
      <vt:lpstr>CompBeds25</vt:lpstr>
      <vt:lpstr>CompBeds26</vt:lpstr>
      <vt:lpstr>CompBeds27</vt:lpstr>
      <vt:lpstr>CompBeds28</vt:lpstr>
      <vt:lpstr>CompBeds29</vt:lpstr>
      <vt:lpstr>CompBeds3</vt:lpstr>
      <vt:lpstr>CompBeds30</vt:lpstr>
      <vt:lpstr>CompBeds4</vt:lpstr>
      <vt:lpstr>CompBeds5</vt:lpstr>
      <vt:lpstr>CompBeds6</vt:lpstr>
      <vt:lpstr>CompBeds7</vt:lpstr>
      <vt:lpstr>CompBeds8</vt:lpstr>
      <vt:lpstr>CompBeds9</vt:lpstr>
      <vt:lpstr>CompCapRate1</vt:lpstr>
      <vt:lpstr>CompCapRate10</vt:lpstr>
      <vt:lpstr>CompCapRate11</vt:lpstr>
      <vt:lpstr>CompCapRate12</vt:lpstr>
      <vt:lpstr>CompCapRate13</vt:lpstr>
      <vt:lpstr>CompCapRate14</vt:lpstr>
      <vt:lpstr>CompCapRate15</vt:lpstr>
      <vt:lpstr>CompCapRate16</vt:lpstr>
      <vt:lpstr>CompCapRate17</vt:lpstr>
      <vt:lpstr>CompCapRate18</vt:lpstr>
      <vt:lpstr>CompCapRate19</vt:lpstr>
      <vt:lpstr>CompCapRate2</vt:lpstr>
      <vt:lpstr>CompCapRate20</vt:lpstr>
      <vt:lpstr>CompCapRate21</vt:lpstr>
      <vt:lpstr>CompCapRate22</vt:lpstr>
      <vt:lpstr>CompCapRate23</vt:lpstr>
      <vt:lpstr>CompCapRate24</vt:lpstr>
      <vt:lpstr>CompCapRate25</vt:lpstr>
      <vt:lpstr>CompCapRate26</vt:lpstr>
      <vt:lpstr>CompCapRate27</vt:lpstr>
      <vt:lpstr>CompCapRate28</vt:lpstr>
      <vt:lpstr>CompCapRate29</vt:lpstr>
      <vt:lpstr>CompCapRate3</vt:lpstr>
      <vt:lpstr>CompCapRate30</vt:lpstr>
      <vt:lpstr>CompCapRate4</vt:lpstr>
      <vt:lpstr>CompCapRate5</vt:lpstr>
      <vt:lpstr>CompCapRate6</vt:lpstr>
      <vt:lpstr>CompCapRate7</vt:lpstr>
      <vt:lpstr>CompCapRate8</vt:lpstr>
      <vt:lpstr>CompCapRate9</vt:lpstr>
      <vt:lpstr>CompCareType1</vt:lpstr>
      <vt:lpstr>CompCareType10</vt:lpstr>
      <vt:lpstr>CompCareType11</vt:lpstr>
      <vt:lpstr>CompCareType12</vt:lpstr>
      <vt:lpstr>CompCareType13</vt:lpstr>
      <vt:lpstr>CompCareType14</vt:lpstr>
      <vt:lpstr>CompCareType15</vt:lpstr>
      <vt:lpstr>CompCareType16</vt:lpstr>
      <vt:lpstr>CompCareType17</vt:lpstr>
      <vt:lpstr>CompCareType18</vt:lpstr>
      <vt:lpstr>CompCareType19</vt:lpstr>
      <vt:lpstr>CompCareType2</vt:lpstr>
      <vt:lpstr>CompCareType20</vt:lpstr>
      <vt:lpstr>CompCareType21</vt:lpstr>
      <vt:lpstr>CompCareType22</vt:lpstr>
      <vt:lpstr>CompCareType23</vt:lpstr>
      <vt:lpstr>CompCareType24</vt:lpstr>
      <vt:lpstr>CompCareType25</vt:lpstr>
      <vt:lpstr>CompCareType26</vt:lpstr>
      <vt:lpstr>CompCareType27</vt:lpstr>
      <vt:lpstr>CompCareType28</vt:lpstr>
      <vt:lpstr>CompCareType29</vt:lpstr>
      <vt:lpstr>CompCareType3</vt:lpstr>
      <vt:lpstr>CompCareType30</vt:lpstr>
      <vt:lpstr>CompCareType4</vt:lpstr>
      <vt:lpstr>CompCareType5</vt:lpstr>
      <vt:lpstr>CompCareType6</vt:lpstr>
      <vt:lpstr>CompCareType7</vt:lpstr>
      <vt:lpstr>CompCareType8</vt:lpstr>
      <vt:lpstr>CompCareType9</vt:lpstr>
      <vt:lpstr>CompCity1</vt:lpstr>
      <vt:lpstr>CompCity10</vt:lpstr>
      <vt:lpstr>CompCity11</vt:lpstr>
      <vt:lpstr>CompCity12</vt:lpstr>
      <vt:lpstr>CompCity13</vt:lpstr>
      <vt:lpstr>CompCity14</vt:lpstr>
      <vt:lpstr>CompCity15</vt:lpstr>
      <vt:lpstr>CompCity16</vt:lpstr>
      <vt:lpstr>CompCity17</vt:lpstr>
      <vt:lpstr>CompCity18</vt:lpstr>
      <vt:lpstr>CompCity19</vt:lpstr>
      <vt:lpstr>CompCity2</vt:lpstr>
      <vt:lpstr>CompCity20</vt:lpstr>
      <vt:lpstr>CompCity21</vt:lpstr>
      <vt:lpstr>CompCity22</vt:lpstr>
      <vt:lpstr>CompCity23</vt:lpstr>
      <vt:lpstr>CompCity24</vt:lpstr>
      <vt:lpstr>CompCity25</vt:lpstr>
      <vt:lpstr>CompCity26</vt:lpstr>
      <vt:lpstr>CompCity27</vt:lpstr>
      <vt:lpstr>CompCity28</vt:lpstr>
      <vt:lpstr>CompCity29</vt:lpstr>
      <vt:lpstr>CompCity3</vt:lpstr>
      <vt:lpstr>CompCity30</vt:lpstr>
      <vt:lpstr>CompCity4</vt:lpstr>
      <vt:lpstr>CompCity5</vt:lpstr>
      <vt:lpstr>CompCity6</vt:lpstr>
      <vt:lpstr>CompCity7</vt:lpstr>
      <vt:lpstr>CompCity8</vt:lpstr>
      <vt:lpstr>CompCity9</vt:lpstr>
      <vt:lpstr>CompComments1</vt:lpstr>
      <vt:lpstr>CompComments10</vt:lpstr>
      <vt:lpstr>CompComments11</vt:lpstr>
      <vt:lpstr>CompComments12</vt:lpstr>
      <vt:lpstr>CompComments13</vt:lpstr>
      <vt:lpstr>CompComments14</vt:lpstr>
      <vt:lpstr>CompComments15</vt:lpstr>
      <vt:lpstr>CompComments16</vt:lpstr>
      <vt:lpstr>CompComments17</vt:lpstr>
      <vt:lpstr>CompComments18</vt:lpstr>
      <vt:lpstr>CompComments19</vt:lpstr>
      <vt:lpstr>CompComments2</vt:lpstr>
      <vt:lpstr>CompComments20</vt:lpstr>
      <vt:lpstr>CompComments21</vt:lpstr>
      <vt:lpstr>CompComments22</vt:lpstr>
      <vt:lpstr>CompComments23</vt:lpstr>
      <vt:lpstr>CompComments24</vt:lpstr>
      <vt:lpstr>CompComments25</vt:lpstr>
      <vt:lpstr>CompComments26</vt:lpstr>
      <vt:lpstr>CompComments27</vt:lpstr>
      <vt:lpstr>CompComments28</vt:lpstr>
      <vt:lpstr>CompComments29</vt:lpstr>
      <vt:lpstr>CompComments3</vt:lpstr>
      <vt:lpstr>CompComments30</vt:lpstr>
      <vt:lpstr>CompComments4</vt:lpstr>
      <vt:lpstr>CompComments5</vt:lpstr>
      <vt:lpstr>CompComments6</vt:lpstr>
      <vt:lpstr>CompComments7</vt:lpstr>
      <vt:lpstr>CompComments8</vt:lpstr>
      <vt:lpstr>CompComments9</vt:lpstr>
      <vt:lpstr>CompEGIM1</vt:lpstr>
      <vt:lpstr>CompEGIM10</vt:lpstr>
      <vt:lpstr>CompEGIM11</vt:lpstr>
      <vt:lpstr>CompEGIM12</vt:lpstr>
      <vt:lpstr>CompEGIM13</vt:lpstr>
      <vt:lpstr>CompEGIM14</vt:lpstr>
      <vt:lpstr>CompEGIM15</vt:lpstr>
      <vt:lpstr>CompEGIM16</vt:lpstr>
      <vt:lpstr>CompEGIM17</vt:lpstr>
      <vt:lpstr>CompEGIM18</vt:lpstr>
      <vt:lpstr>CompEGIM19</vt:lpstr>
      <vt:lpstr>CompEGIM2</vt:lpstr>
      <vt:lpstr>CompEGIM20</vt:lpstr>
      <vt:lpstr>CompEGIM21</vt:lpstr>
      <vt:lpstr>CompEGIM22</vt:lpstr>
      <vt:lpstr>CompEGIM23</vt:lpstr>
      <vt:lpstr>CompEGIM24</vt:lpstr>
      <vt:lpstr>CompEGIM25</vt:lpstr>
      <vt:lpstr>CompEGIM26</vt:lpstr>
      <vt:lpstr>CompEGIM27</vt:lpstr>
      <vt:lpstr>CompEGIM28</vt:lpstr>
      <vt:lpstr>CompEGIM29</vt:lpstr>
      <vt:lpstr>CompEGIM3</vt:lpstr>
      <vt:lpstr>CompEGIM30</vt:lpstr>
      <vt:lpstr>CompEGIM4</vt:lpstr>
      <vt:lpstr>CompEGIM5</vt:lpstr>
      <vt:lpstr>CompEGIM6</vt:lpstr>
      <vt:lpstr>CompEGIM7</vt:lpstr>
      <vt:lpstr>CompEGIM8</vt:lpstr>
      <vt:lpstr>CompEGIM9</vt:lpstr>
      <vt:lpstr>CompExpA3</vt:lpstr>
      <vt:lpstr>CompExpB3</vt:lpstr>
      <vt:lpstr>CompExpC3</vt:lpstr>
      <vt:lpstr>CompExpD3</vt:lpstr>
      <vt:lpstr>CompExpE3</vt:lpstr>
      <vt:lpstr>CompExpF3</vt:lpstr>
      <vt:lpstr>CompExpG3</vt:lpstr>
      <vt:lpstr>CompExpH3</vt:lpstr>
      <vt:lpstr>CompExpI3</vt:lpstr>
      <vt:lpstr>CompExpJ3</vt:lpstr>
      <vt:lpstr>CompExpK3</vt:lpstr>
      <vt:lpstr>CompExpL3</vt:lpstr>
      <vt:lpstr>CompExpM3</vt:lpstr>
      <vt:lpstr>CompExpN3</vt:lpstr>
      <vt:lpstr>CompExpO3</vt:lpstr>
      <vt:lpstr>CompExpP3</vt:lpstr>
      <vt:lpstr>CompExpRat1</vt:lpstr>
      <vt:lpstr>CompExpRat10</vt:lpstr>
      <vt:lpstr>CompExpRat11</vt:lpstr>
      <vt:lpstr>CompExpRat12</vt:lpstr>
      <vt:lpstr>CompExpRat13</vt:lpstr>
      <vt:lpstr>CompExpRat14</vt:lpstr>
      <vt:lpstr>CompExpRat15</vt:lpstr>
      <vt:lpstr>CompExpRat16</vt:lpstr>
      <vt:lpstr>CompExpRat17</vt:lpstr>
      <vt:lpstr>CompExpRat18</vt:lpstr>
      <vt:lpstr>CompExpRat19</vt:lpstr>
      <vt:lpstr>CompExpRat2</vt:lpstr>
      <vt:lpstr>CompExpRat20</vt:lpstr>
      <vt:lpstr>CompExpRat21</vt:lpstr>
      <vt:lpstr>CompExpRat22</vt:lpstr>
      <vt:lpstr>CompExpRat23</vt:lpstr>
      <vt:lpstr>CompExpRat24</vt:lpstr>
      <vt:lpstr>CompExpRat25</vt:lpstr>
      <vt:lpstr>CompExpRat26</vt:lpstr>
      <vt:lpstr>CompExpRat27</vt:lpstr>
      <vt:lpstr>CompExpRat28</vt:lpstr>
      <vt:lpstr>CompExpRat29</vt:lpstr>
      <vt:lpstr>CompExpRat3</vt:lpstr>
      <vt:lpstr>CompExpRat30</vt:lpstr>
      <vt:lpstr>CompExpRat4</vt:lpstr>
      <vt:lpstr>CompExpRat5</vt:lpstr>
      <vt:lpstr>CompExpRat6</vt:lpstr>
      <vt:lpstr>CompExpRat7</vt:lpstr>
      <vt:lpstr>CompExpRat8</vt:lpstr>
      <vt:lpstr>CompExpRat9</vt:lpstr>
      <vt:lpstr>CompGrossAdj1</vt:lpstr>
      <vt:lpstr>CompGrossAdj10</vt:lpstr>
      <vt:lpstr>CompGrossAdj11</vt:lpstr>
      <vt:lpstr>CompGrossAdj12</vt:lpstr>
      <vt:lpstr>CompGrossAdj13</vt:lpstr>
      <vt:lpstr>CompGrossAdj14</vt:lpstr>
      <vt:lpstr>CompGrossAdj15</vt:lpstr>
      <vt:lpstr>CompGrossAdj16</vt:lpstr>
      <vt:lpstr>CompGrossAdj17</vt:lpstr>
      <vt:lpstr>CompGrossAdj18</vt:lpstr>
      <vt:lpstr>CompGrossAdj19</vt:lpstr>
      <vt:lpstr>CompGrossAdj2</vt:lpstr>
      <vt:lpstr>CompGrossAdj20</vt:lpstr>
      <vt:lpstr>CompGrossAdj21</vt:lpstr>
      <vt:lpstr>CompGrossAdj22</vt:lpstr>
      <vt:lpstr>CompGrossAdj23</vt:lpstr>
      <vt:lpstr>CompGrossAdj24</vt:lpstr>
      <vt:lpstr>CompGrossAdj25</vt:lpstr>
      <vt:lpstr>CompGrossAdj26</vt:lpstr>
      <vt:lpstr>CompGrossAdj27</vt:lpstr>
      <vt:lpstr>CompGrossAdj28</vt:lpstr>
      <vt:lpstr>CompGrossAdj29</vt:lpstr>
      <vt:lpstr>CompGrossAdj3</vt:lpstr>
      <vt:lpstr>CompGrossAdj30</vt:lpstr>
      <vt:lpstr>CompGrossAdj4</vt:lpstr>
      <vt:lpstr>CompGrossAdj5</vt:lpstr>
      <vt:lpstr>CompGrossAdj6</vt:lpstr>
      <vt:lpstr>CompGrossAdj7</vt:lpstr>
      <vt:lpstr>CompGrossAdj8</vt:lpstr>
      <vt:lpstr>CompGrossAdj9</vt:lpstr>
      <vt:lpstr>CompIncDat1</vt:lpstr>
      <vt:lpstr>CompIncDat10</vt:lpstr>
      <vt:lpstr>CompIncDat11</vt:lpstr>
      <vt:lpstr>CompIncDat12</vt:lpstr>
      <vt:lpstr>CompIncDat13</vt:lpstr>
      <vt:lpstr>CompIncDat14</vt:lpstr>
      <vt:lpstr>CompIncDat15</vt:lpstr>
      <vt:lpstr>CompIncDat16</vt:lpstr>
      <vt:lpstr>CompIncDat17</vt:lpstr>
      <vt:lpstr>CompIncDat18</vt:lpstr>
      <vt:lpstr>CompIncDat19</vt:lpstr>
      <vt:lpstr>CompIncDat2</vt:lpstr>
      <vt:lpstr>CompIncDat20</vt:lpstr>
      <vt:lpstr>CompIncDat21</vt:lpstr>
      <vt:lpstr>CompIncDat22</vt:lpstr>
      <vt:lpstr>CompIncDat23</vt:lpstr>
      <vt:lpstr>CompIncDat24</vt:lpstr>
      <vt:lpstr>CompIncDat25</vt:lpstr>
      <vt:lpstr>CompIncDat26</vt:lpstr>
      <vt:lpstr>CompIncDat27</vt:lpstr>
      <vt:lpstr>CompIncDat28</vt:lpstr>
      <vt:lpstr>CompIncDat29</vt:lpstr>
      <vt:lpstr>CompIncDat3</vt:lpstr>
      <vt:lpstr>CompIncDat30</vt:lpstr>
      <vt:lpstr>CompIncDat4</vt:lpstr>
      <vt:lpstr>CompIncDat5</vt:lpstr>
      <vt:lpstr>CompIncDat6</vt:lpstr>
      <vt:lpstr>CompIncDat7</vt:lpstr>
      <vt:lpstr>CompIncDat8</vt:lpstr>
      <vt:lpstr>CompIncDat9</vt:lpstr>
      <vt:lpstr>CompMAidCen1</vt:lpstr>
      <vt:lpstr>CompMAidCen10</vt:lpstr>
      <vt:lpstr>CompMAidCen11</vt:lpstr>
      <vt:lpstr>CompMAidCen12</vt:lpstr>
      <vt:lpstr>CompMAidCen13</vt:lpstr>
      <vt:lpstr>CompMAidCen14</vt:lpstr>
      <vt:lpstr>CompMAidCen15</vt:lpstr>
      <vt:lpstr>CompMAidCen16</vt:lpstr>
      <vt:lpstr>CompMAidCen17</vt:lpstr>
      <vt:lpstr>CompMAidCen18</vt:lpstr>
      <vt:lpstr>CompMAidCen19</vt:lpstr>
      <vt:lpstr>CompMAidCen2</vt:lpstr>
      <vt:lpstr>CompMAidCen20</vt:lpstr>
      <vt:lpstr>CompMAidCen21</vt:lpstr>
      <vt:lpstr>CompMAidCen22</vt:lpstr>
      <vt:lpstr>CompMAidCen23</vt:lpstr>
      <vt:lpstr>CompMAidCen24</vt:lpstr>
      <vt:lpstr>CompMAidCen25</vt:lpstr>
      <vt:lpstr>CompMAidCen26</vt:lpstr>
      <vt:lpstr>CompMAidCen27</vt:lpstr>
      <vt:lpstr>CompMAidCen28</vt:lpstr>
      <vt:lpstr>CompMAidCen29</vt:lpstr>
      <vt:lpstr>CompMAidCen3</vt:lpstr>
      <vt:lpstr>CompMAidCen30</vt:lpstr>
      <vt:lpstr>CompMAidCen4</vt:lpstr>
      <vt:lpstr>CompMAidCen5</vt:lpstr>
      <vt:lpstr>CompMAidCen6</vt:lpstr>
      <vt:lpstr>CompMAidCen7</vt:lpstr>
      <vt:lpstr>CompMAidCen8</vt:lpstr>
      <vt:lpstr>CompMAidCen9</vt:lpstr>
      <vt:lpstr>CompMCareCen1</vt:lpstr>
      <vt:lpstr>CompMCareCen10</vt:lpstr>
      <vt:lpstr>CompMCareCen11</vt:lpstr>
      <vt:lpstr>CompMCareCen12</vt:lpstr>
      <vt:lpstr>CompMCareCen13</vt:lpstr>
      <vt:lpstr>CompMCareCen14</vt:lpstr>
      <vt:lpstr>CompMCareCen15</vt:lpstr>
      <vt:lpstr>CompMCareCen16</vt:lpstr>
      <vt:lpstr>CompMCareCen17</vt:lpstr>
      <vt:lpstr>CompMCareCen18</vt:lpstr>
      <vt:lpstr>CompMCareCen19</vt:lpstr>
      <vt:lpstr>CompMCareCen2</vt:lpstr>
      <vt:lpstr>CompMCareCen20</vt:lpstr>
      <vt:lpstr>CompMCareCen21</vt:lpstr>
      <vt:lpstr>CompMCareCen22</vt:lpstr>
      <vt:lpstr>CompMCareCen23</vt:lpstr>
      <vt:lpstr>CompMCareCen24</vt:lpstr>
      <vt:lpstr>CompMCareCen25</vt:lpstr>
      <vt:lpstr>CompMCareCen26</vt:lpstr>
      <vt:lpstr>CompMCareCen27</vt:lpstr>
      <vt:lpstr>CompMCareCen28</vt:lpstr>
      <vt:lpstr>CompMCareCen29</vt:lpstr>
      <vt:lpstr>CompMCareCen3</vt:lpstr>
      <vt:lpstr>CompMCareCen30</vt:lpstr>
      <vt:lpstr>CompMCareCen4</vt:lpstr>
      <vt:lpstr>CompMCareCen5</vt:lpstr>
      <vt:lpstr>CompMCareCen6</vt:lpstr>
      <vt:lpstr>CompMCareCen7</vt:lpstr>
      <vt:lpstr>CompMCareCen8</vt:lpstr>
      <vt:lpstr>CompMCareCen9</vt:lpstr>
      <vt:lpstr>CompName1</vt:lpstr>
      <vt:lpstr>CompName10</vt:lpstr>
      <vt:lpstr>CompName11</vt:lpstr>
      <vt:lpstr>CompName12</vt:lpstr>
      <vt:lpstr>CompName13</vt:lpstr>
      <vt:lpstr>CompName14</vt:lpstr>
      <vt:lpstr>CompName15</vt:lpstr>
      <vt:lpstr>CompName16</vt:lpstr>
      <vt:lpstr>CompName17</vt:lpstr>
      <vt:lpstr>CompName18</vt:lpstr>
      <vt:lpstr>CompName19</vt:lpstr>
      <vt:lpstr>CompName2</vt:lpstr>
      <vt:lpstr>CompName20</vt:lpstr>
      <vt:lpstr>CompName21</vt:lpstr>
      <vt:lpstr>CompName22</vt:lpstr>
      <vt:lpstr>CompName23</vt:lpstr>
      <vt:lpstr>CompName24</vt:lpstr>
      <vt:lpstr>CompName25</vt:lpstr>
      <vt:lpstr>CompName26</vt:lpstr>
      <vt:lpstr>CompName27</vt:lpstr>
      <vt:lpstr>CompName28</vt:lpstr>
      <vt:lpstr>CompName29</vt:lpstr>
      <vt:lpstr>CompName3</vt:lpstr>
      <vt:lpstr>CompName30</vt:lpstr>
      <vt:lpstr>CompName4</vt:lpstr>
      <vt:lpstr>CompName5</vt:lpstr>
      <vt:lpstr>CompName6</vt:lpstr>
      <vt:lpstr>CompName7</vt:lpstr>
      <vt:lpstr>CompName8</vt:lpstr>
      <vt:lpstr>CompName9</vt:lpstr>
      <vt:lpstr>CompNOIStab1</vt:lpstr>
      <vt:lpstr>CompNOIStab10</vt:lpstr>
      <vt:lpstr>CompNOIStab11</vt:lpstr>
      <vt:lpstr>CompNOIStab12</vt:lpstr>
      <vt:lpstr>CompNOIStab13</vt:lpstr>
      <vt:lpstr>CompNOIStab14</vt:lpstr>
      <vt:lpstr>CompNOIStab15</vt:lpstr>
      <vt:lpstr>CompNOIStab16</vt:lpstr>
      <vt:lpstr>CompNOIStab17</vt:lpstr>
      <vt:lpstr>CompNOIStab18</vt:lpstr>
      <vt:lpstr>CompNOIStab19</vt:lpstr>
      <vt:lpstr>CompNOIStab2</vt:lpstr>
      <vt:lpstr>CompNOIStab20</vt:lpstr>
      <vt:lpstr>CompNOIStab21</vt:lpstr>
      <vt:lpstr>CompNOIStab22</vt:lpstr>
      <vt:lpstr>CompNOIStab23</vt:lpstr>
      <vt:lpstr>CompNOIStab24</vt:lpstr>
      <vt:lpstr>CompNOIStab25</vt:lpstr>
      <vt:lpstr>CompNOIStab26</vt:lpstr>
      <vt:lpstr>CompNOIStab27</vt:lpstr>
      <vt:lpstr>CompNOIStab28</vt:lpstr>
      <vt:lpstr>CompNOIStab29</vt:lpstr>
      <vt:lpstr>CompNOIStab3</vt:lpstr>
      <vt:lpstr>CompNOIStab30</vt:lpstr>
      <vt:lpstr>CompNOIStab4</vt:lpstr>
      <vt:lpstr>CompNOIStab5</vt:lpstr>
      <vt:lpstr>CompNOIStab6</vt:lpstr>
      <vt:lpstr>CompNOIStab7</vt:lpstr>
      <vt:lpstr>CompNOIStab8</vt:lpstr>
      <vt:lpstr>CompNOIStab9</vt:lpstr>
      <vt:lpstr>CompNOIType1</vt:lpstr>
      <vt:lpstr>CompNOIType10</vt:lpstr>
      <vt:lpstr>CompNOIType11</vt:lpstr>
      <vt:lpstr>CompNOIType12</vt:lpstr>
      <vt:lpstr>CompNOIType13</vt:lpstr>
      <vt:lpstr>CompNOIType14</vt:lpstr>
      <vt:lpstr>CompNOIType15</vt:lpstr>
      <vt:lpstr>CompNOIType16</vt:lpstr>
      <vt:lpstr>CompNOIType17</vt:lpstr>
      <vt:lpstr>CompNOIType18</vt:lpstr>
      <vt:lpstr>CompNOIType19</vt:lpstr>
      <vt:lpstr>CompNOIType2</vt:lpstr>
      <vt:lpstr>CompNOIType20</vt:lpstr>
      <vt:lpstr>CompNOIType21</vt:lpstr>
      <vt:lpstr>CompNOIType22</vt:lpstr>
      <vt:lpstr>CompNOIType23</vt:lpstr>
      <vt:lpstr>CompNOIType24</vt:lpstr>
      <vt:lpstr>CompNOIType25</vt:lpstr>
      <vt:lpstr>CompNOIType26</vt:lpstr>
      <vt:lpstr>CompNOIType27</vt:lpstr>
      <vt:lpstr>CompNOIType28</vt:lpstr>
      <vt:lpstr>CompNOIType29</vt:lpstr>
      <vt:lpstr>CompNOIType3</vt:lpstr>
      <vt:lpstr>CompNOIType30</vt:lpstr>
      <vt:lpstr>CompNOIType4</vt:lpstr>
      <vt:lpstr>CompNOIType5</vt:lpstr>
      <vt:lpstr>CompNOIType6</vt:lpstr>
      <vt:lpstr>CompNOIType7</vt:lpstr>
      <vt:lpstr>CompNOIType8</vt:lpstr>
      <vt:lpstr>CompNOIType9</vt:lpstr>
      <vt:lpstr>CompOccPer1</vt:lpstr>
      <vt:lpstr>CompOccPer10</vt:lpstr>
      <vt:lpstr>CompOccPer11</vt:lpstr>
      <vt:lpstr>CompOccPer12</vt:lpstr>
      <vt:lpstr>CompOccPer13</vt:lpstr>
      <vt:lpstr>CompOccPer14</vt:lpstr>
      <vt:lpstr>CompOccPer15</vt:lpstr>
      <vt:lpstr>CompOccPer16</vt:lpstr>
      <vt:lpstr>CompOccPer17</vt:lpstr>
      <vt:lpstr>CompOccPer18</vt:lpstr>
      <vt:lpstr>CompOccPer19</vt:lpstr>
      <vt:lpstr>CompOccPer2</vt:lpstr>
      <vt:lpstr>CompOccPer20</vt:lpstr>
      <vt:lpstr>CompOccPer21</vt:lpstr>
      <vt:lpstr>CompOccPer22</vt:lpstr>
      <vt:lpstr>CompOccPer23</vt:lpstr>
      <vt:lpstr>CompOccPer24</vt:lpstr>
      <vt:lpstr>CompOccPer25</vt:lpstr>
      <vt:lpstr>CompOccPer26</vt:lpstr>
      <vt:lpstr>CompOccPer27</vt:lpstr>
      <vt:lpstr>CompOccPer28</vt:lpstr>
      <vt:lpstr>CompOccPer29</vt:lpstr>
      <vt:lpstr>CompOccPer3</vt:lpstr>
      <vt:lpstr>CompOccPer30</vt:lpstr>
      <vt:lpstr>CompOccPer4</vt:lpstr>
      <vt:lpstr>CompOccPer5</vt:lpstr>
      <vt:lpstr>CompOccPer6</vt:lpstr>
      <vt:lpstr>CompOccPer7</vt:lpstr>
      <vt:lpstr>CompOccPer8</vt:lpstr>
      <vt:lpstr>CompOccPer9</vt:lpstr>
      <vt:lpstr>CompOthCen1</vt:lpstr>
      <vt:lpstr>CompOthCen10</vt:lpstr>
      <vt:lpstr>CompOthCen11</vt:lpstr>
      <vt:lpstr>CompOthCen12</vt:lpstr>
      <vt:lpstr>CompOthCen13</vt:lpstr>
      <vt:lpstr>CompOthCen14</vt:lpstr>
      <vt:lpstr>CompOthCen15</vt:lpstr>
      <vt:lpstr>CompOthCen16</vt:lpstr>
      <vt:lpstr>CompOthCen17</vt:lpstr>
      <vt:lpstr>CompOthCen18</vt:lpstr>
      <vt:lpstr>CompOthCen19</vt:lpstr>
      <vt:lpstr>CompOthCen2</vt:lpstr>
      <vt:lpstr>CompOthCen20</vt:lpstr>
      <vt:lpstr>CompOthCen21</vt:lpstr>
      <vt:lpstr>CompOthCen22</vt:lpstr>
      <vt:lpstr>CompOthCen23</vt:lpstr>
      <vt:lpstr>CompOthCen24</vt:lpstr>
      <vt:lpstr>CompOthCen25</vt:lpstr>
      <vt:lpstr>CompOthCen26</vt:lpstr>
      <vt:lpstr>CompOthCen27</vt:lpstr>
      <vt:lpstr>CompOthCen28</vt:lpstr>
      <vt:lpstr>CompOthCen29</vt:lpstr>
      <vt:lpstr>CompOthCen3</vt:lpstr>
      <vt:lpstr>CompOthCen30</vt:lpstr>
      <vt:lpstr>CompOthCen4</vt:lpstr>
      <vt:lpstr>CompOthCen5</vt:lpstr>
      <vt:lpstr>CompOthCen6</vt:lpstr>
      <vt:lpstr>CompOthCen7</vt:lpstr>
      <vt:lpstr>CompOthCen8</vt:lpstr>
      <vt:lpstr>CompOthCen9</vt:lpstr>
      <vt:lpstr>CompPrivCen1</vt:lpstr>
      <vt:lpstr>CompPrivCen10</vt:lpstr>
      <vt:lpstr>CompPrivCen11</vt:lpstr>
      <vt:lpstr>CompPrivCen12</vt:lpstr>
      <vt:lpstr>CompPrivCen13</vt:lpstr>
      <vt:lpstr>CompPrivCen14</vt:lpstr>
      <vt:lpstr>CompPrivCen15</vt:lpstr>
      <vt:lpstr>CompPrivCen16</vt:lpstr>
      <vt:lpstr>CompPrivCen17</vt:lpstr>
      <vt:lpstr>CompPrivCen18</vt:lpstr>
      <vt:lpstr>CompPrivCen19</vt:lpstr>
      <vt:lpstr>CompPrivCen2</vt:lpstr>
      <vt:lpstr>CompPrivCen20</vt:lpstr>
      <vt:lpstr>CompPrivCen21</vt:lpstr>
      <vt:lpstr>CompPrivCen22</vt:lpstr>
      <vt:lpstr>CompPrivCen23</vt:lpstr>
      <vt:lpstr>CompPrivCen24</vt:lpstr>
      <vt:lpstr>CompPrivCen25</vt:lpstr>
      <vt:lpstr>CompPrivCen26</vt:lpstr>
      <vt:lpstr>CompPrivCen27</vt:lpstr>
      <vt:lpstr>CompPrivCen28</vt:lpstr>
      <vt:lpstr>CompPrivCen29</vt:lpstr>
      <vt:lpstr>CompPrivCen3</vt:lpstr>
      <vt:lpstr>CompPrivCen30</vt:lpstr>
      <vt:lpstr>CompPrivCen4</vt:lpstr>
      <vt:lpstr>CompPrivCen5</vt:lpstr>
      <vt:lpstr>CompPrivCen6</vt:lpstr>
      <vt:lpstr>CompPrivCen7</vt:lpstr>
      <vt:lpstr>CompPrivCen8</vt:lpstr>
      <vt:lpstr>CompPrivCen9</vt:lpstr>
      <vt:lpstr>CompSaleDate1</vt:lpstr>
      <vt:lpstr>CompSaleDate10</vt:lpstr>
      <vt:lpstr>CompSaleDate11</vt:lpstr>
      <vt:lpstr>CompSaleDate12</vt:lpstr>
      <vt:lpstr>CompSaleDate13</vt:lpstr>
      <vt:lpstr>CompSaleDate14</vt:lpstr>
      <vt:lpstr>CompSaleDate15</vt:lpstr>
      <vt:lpstr>CompSaleDate16</vt:lpstr>
      <vt:lpstr>CompSaleDate17</vt:lpstr>
      <vt:lpstr>CompSaleDate18</vt:lpstr>
      <vt:lpstr>CompSaleDate19</vt:lpstr>
      <vt:lpstr>CompSaleDate2</vt:lpstr>
      <vt:lpstr>CompSaleDate20</vt:lpstr>
      <vt:lpstr>CompSaleDate21</vt:lpstr>
      <vt:lpstr>CompSaleDate22</vt:lpstr>
      <vt:lpstr>CompSaleDate23</vt:lpstr>
      <vt:lpstr>CompSaleDate24</vt:lpstr>
      <vt:lpstr>CompSaleDate25</vt:lpstr>
      <vt:lpstr>CompSaleDate26</vt:lpstr>
      <vt:lpstr>CompSaleDate27</vt:lpstr>
      <vt:lpstr>CompSaleDate28</vt:lpstr>
      <vt:lpstr>CompSaleDate29</vt:lpstr>
      <vt:lpstr>CompSaleDate3</vt:lpstr>
      <vt:lpstr>CompSaleDate30</vt:lpstr>
      <vt:lpstr>CompSaleDate4</vt:lpstr>
      <vt:lpstr>CompSaleDate5</vt:lpstr>
      <vt:lpstr>CompSaleDate6</vt:lpstr>
      <vt:lpstr>CompSaleDate7</vt:lpstr>
      <vt:lpstr>CompSaleDate8</vt:lpstr>
      <vt:lpstr>CompSaleDate9</vt:lpstr>
      <vt:lpstr>CompSalePrice1</vt:lpstr>
      <vt:lpstr>CompSalePrice10</vt:lpstr>
      <vt:lpstr>CompSalePrice11</vt:lpstr>
      <vt:lpstr>CompSalePrice12</vt:lpstr>
      <vt:lpstr>CompSalePrice13</vt:lpstr>
      <vt:lpstr>CompSalePrice14</vt:lpstr>
      <vt:lpstr>CompSalePrice15</vt:lpstr>
      <vt:lpstr>CompSalePrice16</vt:lpstr>
      <vt:lpstr>CompSalePrice17</vt:lpstr>
      <vt:lpstr>CompSalePrice18</vt:lpstr>
      <vt:lpstr>CompSalePrice19</vt:lpstr>
      <vt:lpstr>CompSalePrice2</vt:lpstr>
      <vt:lpstr>CompSalePrice20</vt:lpstr>
      <vt:lpstr>CompSalePrice21</vt:lpstr>
      <vt:lpstr>CompSalePrice22</vt:lpstr>
      <vt:lpstr>CompSalePrice23</vt:lpstr>
      <vt:lpstr>CompSalePrice24</vt:lpstr>
      <vt:lpstr>CompSalePrice25</vt:lpstr>
      <vt:lpstr>CompSalePrice26</vt:lpstr>
      <vt:lpstr>CompSalePrice27</vt:lpstr>
      <vt:lpstr>CompSalePrice28</vt:lpstr>
      <vt:lpstr>CompSalePrice29</vt:lpstr>
      <vt:lpstr>CompSalePrice3</vt:lpstr>
      <vt:lpstr>CompSalePrice30</vt:lpstr>
      <vt:lpstr>CompSalePrice4</vt:lpstr>
      <vt:lpstr>CompSalePrice5</vt:lpstr>
      <vt:lpstr>CompSalePrice6</vt:lpstr>
      <vt:lpstr>CompSalePrice7</vt:lpstr>
      <vt:lpstr>CompSalePrice8</vt:lpstr>
      <vt:lpstr>CompSalePrice9</vt:lpstr>
      <vt:lpstr>CompState1</vt:lpstr>
      <vt:lpstr>CompState10</vt:lpstr>
      <vt:lpstr>CompState11</vt:lpstr>
      <vt:lpstr>CompState12</vt:lpstr>
      <vt:lpstr>CompState13</vt:lpstr>
      <vt:lpstr>CompState14</vt:lpstr>
      <vt:lpstr>CompState15</vt:lpstr>
      <vt:lpstr>CompState16</vt:lpstr>
      <vt:lpstr>CompState17</vt:lpstr>
      <vt:lpstr>CompState18</vt:lpstr>
      <vt:lpstr>CompState19</vt:lpstr>
      <vt:lpstr>CompState2</vt:lpstr>
      <vt:lpstr>CompState20</vt:lpstr>
      <vt:lpstr>CompState21</vt:lpstr>
      <vt:lpstr>CompState22</vt:lpstr>
      <vt:lpstr>CompState23</vt:lpstr>
      <vt:lpstr>CompState24</vt:lpstr>
      <vt:lpstr>CompState25</vt:lpstr>
      <vt:lpstr>CompState26</vt:lpstr>
      <vt:lpstr>CompState27</vt:lpstr>
      <vt:lpstr>CompState28</vt:lpstr>
      <vt:lpstr>CompState29</vt:lpstr>
      <vt:lpstr>CompState3</vt:lpstr>
      <vt:lpstr>CompState30</vt:lpstr>
      <vt:lpstr>CompState4</vt:lpstr>
      <vt:lpstr>CompState5</vt:lpstr>
      <vt:lpstr>CompState6</vt:lpstr>
      <vt:lpstr>CompState7</vt:lpstr>
      <vt:lpstr>CompState8</vt:lpstr>
      <vt:lpstr>CompState9</vt:lpstr>
      <vt:lpstr>CompUnitOfComp1</vt:lpstr>
      <vt:lpstr>CompUnitOfComp10</vt:lpstr>
      <vt:lpstr>CompUnitOfComp11</vt:lpstr>
      <vt:lpstr>CompUnitOfComp12</vt:lpstr>
      <vt:lpstr>CompUnitOfComp13</vt:lpstr>
      <vt:lpstr>CompUnitOfComp14</vt:lpstr>
      <vt:lpstr>CompUnitOfComp15</vt:lpstr>
      <vt:lpstr>CompUnitOfComp16</vt:lpstr>
      <vt:lpstr>CompUnitOfComp17</vt:lpstr>
      <vt:lpstr>CompUnitOfComp18</vt:lpstr>
      <vt:lpstr>CompUnitOfComp19</vt:lpstr>
      <vt:lpstr>CompUnitOfComp2</vt:lpstr>
      <vt:lpstr>CompUnitOfComp20</vt:lpstr>
      <vt:lpstr>CompUnitOfComp21</vt:lpstr>
      <vt:lpstr>CompUnitOfComp22</vt:lpstr>
      <vt:lpstr>CompUnitOfComp23</vt:lpstr>
      <vt:lpstr>CompUnitOfComp24</vt:lpstr>
      <vt:lpstr>CompUnitOfComp25</vt:lpstr>
      <vt:lpstr>CompUnitOfComp26</vt:lpstr>
      <vt:lpstr>CompUnitOfComp27</vt:lpstr>
      <vt:lpstr>CompUnitOfComp28</vt:lpstr>
      <vt:lpstr>CompUnitOfComp29</vt:lpstr>
      <vt:lpstr>CompUnitOfComp3</vt:lpstr>
      <vt:lpstr>CompUnitOfComp30</vt:lpstr>
      <vt:lpstr>CompUnitOfComp4</vt:lpstr>
      <vt:lpstr>CompUnitOfComp5</vt:lpstr>
      <vt:lpstr>CompUnitOfComp6</vt:lpstr>
      <vt:lpstr>CompUnitOfComp7</vt:lpstr>
      <vt:lpstr>CompUnitOfComp8</vt:lpstr>
      <vt:lpstr>CompUnitOfComp9</vt:lpstr>
      <vt:lpstr>CompUnits1</vt:lpstr>
      <vt:lpstr>CompUnits10</vt:lpstr>
      <vt:lpstr>CompUnits11</vt:lpstr>
      <vt:lpstr>CompUnits12</vt:lpstr>
      <vt:lpstr>CompUnits13</vt:lpstr>
      <vt:lpstr>CompUnits14</vt:lpstr>
      <vt:lpstr>CompUnits15</vt:lpstr>
      <vt:lpstr>CompUnits16</vt:lpstr>
      <vt:lpstr>CompUnits17</vt:lpstr>
      <vt:lpstr>CompUnits18</vt:lpstr>
      <vt:lpstr>CompUnits19</vt:lpstr>
      <vt:lpstr>CompUnits2</vt:lpstr>
      <vt:lpstr>CompUnits20</vt:lpstr>
      <vt:lpstr>CompUnits21</vt:lpstr>
      <vt:lpstr>CompUnits22</vt:lpstr>
      <vt:lpstr>CompUnits23</vt:lpstr>
      <vt:lpstr>CompUnits24</vt:lpstr>
      <vt:lpstr>CompUnits25</vt:lpstr>
      <vt:lpstr>CompUnits26</vt:lpstr>
      <vt:lpstr>CompUnits27</vt:lpstr>
      <vt:lpstr>CompUnits28</vt:lpstr>
      <vt:lpstr>CompUnits29</vt:lpstr>
      <vt:lpstr>CompUnits3</vt:lpstr>
      <vt:lpstr>CompUnits30</vt:lpstr>
      <vt:lpstr>CompUnits4</vt:lpstr>
      <vt:lpstr>CompUnits5</vt:lpstr>
      <vt:lpstr>CompUnits6</vt:lpstr>
      <vt:lpstr>CompUnits7</vt:lpstr>
      <vt:lpstr>CompUnits8</vt:lpstr>
      <vt:lpstr>CompUnits9</vt:lpstr>
      <vt:lpstr>CompYrConst1</vt:lpstr>
      <vt:lpstr>CompYrConst10</vt:lpstr>
      <vt:lpstr>CompYrConst11</vt:lpstr>
      <vt:lpstr>CompYrConst12</vt:lpstr>
      <vt:lpstr>CompYrConst13</vt:lpstr>
      <vt:lpstr>CompYrConst14</vt:lpstr>
      <vt:lpstr>CompYrConst15</vt:lpstr>
      <vt:lpstr>CompYrConst16</vt:lpstr>
      <vt:lpstr>CompYrConst17</vt:lpstr>
      <vt:lpstr>CompYrConst18</vt:lpstr>
      <vt:lpstr>CompYrConst19</vt:lpstr>
      <vt:lpstr>CompYrConst2</vt:lpstr>
      <vt:lpstr>CompYrConst20</vt:lpstr>
      <vt:lpstr>CompYrConst21</vt:lpstr>
      <vt:lpstr>CompYrConst22</vt:lpstr>
      <vt:lpstr>CompYrConst23</vt:lpstr>
      <vt:lpstr>CompYrConst24</vt:lpstr>
      <vt:lpstr>CompYrConst25</vt:lpstr>
      <vt:lpstr>CompYrConst26</vt:lpstr>
      <vt:lpstr>CompYrConst27</vt:lpstr>
      <vt:lpstr>CompYrConst28</vt:lpstr>
      <vt:lpstr>CompYrConst29</vt:lpstr>
      <vt:lpstr>CompYrConst3</vt:lpstr>
      <vt:lpstr>CompYrConst30</vt:lpstr>
      <vt:lpstr>CompYrConst4</vt:lpstr>
      <vt:lpstr>CompYrConst5</vt:lpstr>
      <vt:lpstr>CompYrConst6</vt:lpstr>
      <vt:lpstr>CompYrConst7</vt:lpstr>
      <vt:lpstr>CompYrConst8</vt:lpstr>
      <vt:lpstr>CompYrConst9</vt:lpstr>
      <vt:lpstr>CostVal</vt:lpstr>
      <vt:lpstr>CurRent1</vt:lpstr>
      <vt:lpstr>CurRent10</vt:lpstr>
      <vt:lpstr>CurRent11</vt:lpstr>
      <vt:lpstr>CurRent12</vt:lpstr>
      <vt:lpstr>CurRent2</vt:lpstr>
      <vt:lpstr>CurRent3</vt:lpstr>
      <vt:lpstr>CurRent4</vt:lpstr>
      <vt:lpstr>CurRent5</vt:lpstr>
      <vt:lpstr>CurRent6</vt:lpstr>
      <vt:lpstr>CurRent7</vt:lpstr>
      <vt:lpstr>CurRent8</vt:lpstr>
      <vt:lpstr>CurRent9</vt:lpstr>
      <vt:lpstr>Date1</vt:lpstr>
      <vt:lpstr>Date2</vt:lpstr>
      <vt:lpstr>Date3</vt:lpstr>
      <vt:lpstr>Date4</vt:lpstr>
      <vt:lpstr>DayCareDollar</vt:lpstr>
      <vt:lpstr>DayCarePer</vt:lpstr>
      <vt:lpstr>Days1</vt:lpstr>
      <vt:lpstr>Days2</vt:lpstr>
      <vt:lpstr>Days3</vt:lpstr>
      <vt:lpstr>Days4</vt:lpstr>
      <vt:lpstr>DebtSeasoning</vt:lpstr>
      <vt:lpstr>Diff1</vt:lpstr>
      <vt:lpstr>Diff2</vt:lpstr>
      <vt:lpstr>Diff3</vt:lpstr>
      <vt:lpstr>Diff4</vt:lpstr>
      <vt:lpstr>Diff5</vt:lpstr>
      <vt:lpstr>Diff6</vt:lpstr>
      <vt:lpstr>Diff7</vt:lpstr>
      <vt:lpstr>DropBox2</vt:lpstr>
      <vt:lpstr>EndDate1</vt:lpstr>
      <vt:lpstr>EndDate2</vt:lpstr>
      <vt:lpstr>EndDate3</vt:lpstr>
      <vt:lpstr>EndDate4</vt:lpstr>
      <vt:lpstr>ExCompA1</vt:lpstr>
      <vt:lpstr>ExCompA10</vt:lpstr>
      <vt:lpstr>ExCompA11</vt:lpstr>
      <vt:lpstr>ExCompA12</vt:lpstr>
      <vt:lpstr>ExCompA13</vt:lpstr>
      <vt:lpstr>ExCompA14</vt:lpstr>
      <vt:lpstr>ExCompA15</vt:lpstr>
      <vt:lpstr>ExCompA2</vt:lpstr>
      <vt:lpstr>ExCompA3</vt:lpstr>
      <vt:lpstr>ExCompA4</vt:lpstr>
      <vt:lpstr>ExCompA5</vt:lpstr>
      <vt:lpstr>ExCompA6</vt:lpstr>
      <vt:lpstr>ExCompA7</vt:lpstr>
      <vt:lpstr>ExCompA8</vt:lpstr>
      <vt:lpstr>ExCompA9</vt:lpstr>
      <vt:lpstr>ExCompB1</vt:lpstr>
      <vt:lpstr>ExCompB10</vt:lpstr>
      <vt:lpstr>ExCompB11</vt:lpstr>
      <vt:lpstr>ExCompB12</vt:lpstr>
      <vt:lpstr>ExCompB13</vt:lpstr>
      <vt:lpstr>ExCompB14</vt:lpstr>
      <vt:lpstr>ExCompB15</vt:lpstr>
      <vt:lpstr>ExCompB2</vt:lpstr>
      <vt:lpstr>ExCompB3</vt:lpstr>
      <vt:lpstr>ExCompB4</vt:lpstr>
      <vt:lpstr>ExCompB5</vt:lpstr>
      <vt:lpstr>ExCompB6</vt:lpstr>
      <vt:lpstr>ExCompB7</vt:lpstr>
      <vt:lpstr>ExCompB8</vt:lpstr>
      <vt:lpstr>ExCompB9</vt:lpstr>
      <vt:lpstr>ExCompC1</vt:lpstr>
      <vt:lpstr>ExCompC10</vt:lpstr>
      <vt:lpstr>ExCompC11</vt:lpstr>
      <vt:lpstr>ExCompC12</vt:lpstr>
      <vt:lpstr>ExCompC13</vt:lpstr>
      <vt:lpstr>ExCompC14</vt:lpstr>
      <vt:lpstr>ExCompC15</vt:lpstr>
      <vt:lpstr>ExCompC2</vt:lpstr>
      <vt:lpstr>ExCompC3</vt:lpstr>
      <vt:lpstr>ExCompC4</vt:lpstr>
      <vt:lpstr>ExCompC5</vt:lpstr>
      <vt:lpstr>ExCompC6</vt:lpstr>
      <vt:lpstr>ExCompC7</vt:lpstr>
      <vt:lpstr>ExCompC8</vt:lpstr>
      <vt:lpstr>ExCompC9</vt:lpstr>
      <vt:lpstr>ExCompD1</vt:lpstr>
      <vt:lpstr>ExCompD10</vt:lpstr>
      <vt:lpstr>ExCompD11</vt:lpstr>
      <vt:lpstr>ExCompD12</vt:lpstr>
      <vt:lpstr>ExCompD13</vt:lpstr>
      <vt:lpstr>ExCompD14</vt:lpstr>
      <vt:lpstr>ExCompD15</vt:lpstr>
      <vt:lpstr>ExCompD2</vt:lpstr>
      <vt:lpstr>ExCompD3</vt:lpstr>
      <vt:lpstr>ExCompD4</vt:lpstr>
      <vt:lpstr>ExCompD5</vt:lpstr>
      <vt:lpstr>ExCompD6</vt:lpstr>
      <vt:lpstr>ExCompD7</vt:lpstr>
      <vt:lpstr>ExCompD8</vt:lpstr>
      <vt:lpstr>ExCompD9</vt:lpstr>
      <vt:lpstr>ExCompE1</vt:lpstr>
      <vt:lpstr>ExCompE10</vt:lpstr>
      <vt:lpstr>ExCompE11</vt:lpstr>
      <vt:lpstr>ExCompE12</vt:lpstr>
      <vt:lpstr>ExCompE13</vt:lpstr>
      <vt:lpstr>ExCompE14</vt:lpstr>
      <vt:lpstr>ExCompE15</vt:lpstr>
      <vt:lpstr>ExCompE2</vt:lpstr>
      <vt:lpstr>ExCompE3</vt:lpstr>
      <vt:lpstr>ExCompE4</vt:lpstr>
      <vt:lpstr>ExCompE5</vt:lpstr>
      <vt:lpstr>ExCompE6</vt:lpstr>
      <vt:lpstr>ExCompE7</vt:lpstr>
      <vt:lpstr>ExCompE8</vt:lpstr>
      <vt:lpstr>ExCompE9</vt:lpstr>
      <vt:lpstr>ExCompF1</vt:lpstr>
      <vt:lpstr>ExCompF10</vt:lpstr>
      <vt:lpstr>ExCompF11</vt:lpstr>
      <vt:lpstr>ExCompF12</vt:lpstr>
      <vt:lpstr>ExCompF13</vt:lpstr>
      <vt:lpstr>ExCompF14</vt:lpstr>
      <vt:lpstr>ExCompF15</vt:lpstr>
      <vt:lpstr>ExCompF2</vt:lpstr>
      <vt:lpstr>ExCompF3</vt:lpstr>
      <vt:lpstr>ExCompF4</vt:lpstr>
      <vt:lpstr>ExCompF5</vt:lpstr>
      <vt:lpstr>ExCompF6</vt:lpstr>
      <vt:lpstr>ExCompF7</vt:lpstr>
      <vt:lpstr>ExCompF8</vt:lpstr>
      <vt:lpstr>ExCompF9</vt:lpstr>
      <vt:lpstr>ExCompG1</vt:lpstr>
      <vt:lpstr>ExCompG10</vt:lpstr>
      <vt:lpstr>ExCompG11</vt:lpstr>
      <vt:lpstr>ExCompG12</vt:lpstr>
      <vt:lpstr>ExCompG13</vt:lpstr>
      <vt:lpstr>ExCompG14</vt:lpstr>
      <vt:lpstr>ExCompG15</vt:lpstr>
      <vt:lpstr>ExCompG2</vt:lpstr>
      <vt:lpstr>ExCompG3</vt:lpstr>
      <vt:lpstr>ExCompG4</vt:lpstr>
      <vt:lpstr>ExCompG5</vt:lpstr>
      <vt:lpstr>ExCompG6</vt:lpstr>
      <vt:lpstr>ExCompG7</vt:lpstr>
      <vt:lpstr>ExCompG8</vt:lpstr>
      <vt:lpstr>ExCompG9</vt:lpstr>
      <vt:lpstr>ExCompH1</vt:lpstr>
      <vt:lpstr>ExCompH10</vt:lpstr>
      <vt:lpstr>ExCompH11</vt:lpstr>
      <vt:lpstr>ExCompH12</vt:lpstr>
      <vt:lpstr>ExCompH13</vt:lpstr>
      <vt:lpstr>ExCompH14</vt:lpstr>
      <vt:lpstr>ExCompH15</vt:lpstr>
      <vt:lpstr>ExCompH2</vt:lpstr>
      <vt:lpstr>ExCompH3</vt:lpstr>
      <vt:lpstr>ExCompH4</vt:lpstr>
      <vt:lpstr>ExCompH5</vt:lpstr>
      <vt:lpstr>ExCompH6</vt:lpstr>
      <vt:lpstr>ExCompH7</vt:lpstr>
      <vt:lpstr>ExCompH8</vt:lpstr>
      <vt:lpstr>ExCompH9</vt:lpstr>
      <vt:lpstr>ExCompI1</vt:lpstr>
      <vt:lpstr>ExCompI10</vt:lpstr>
      <vt:lpstr>ExCompI11</vt:lpstr>
      <vt:lpstr>ExCompI12</vt:lpstr>
      <vt:lpstr>ExCompI13</vt:lpstr>
      <vt:lpstr>ExCompI14</vt:lpstr>
      <vt:lpstr>ExCompI15</vt:lpstr>
      <vt:lpstr>ExCompI2</vt:lpstr>
      <vt:lpstr>ExCompI3</vt:lpstr>
      <vt:lpstr>ExCompI4</vt:lpstr>
      <vt:lpstr>ExCompI5</vt:lpstr>
      <vt:lpstr>ExCompI6</vt:lpstr>
      <vt:lpstr>ExCompI7</vt:lpstr>
      <vt:lpstr>ExCompI8</vt:lpstr>
      <vt:lpstr>ExCompI9</vt:lpstr>
      <vt:lpstr>ExCompJ1</vt:lpstr>
      <vt:lpstr>ExCompJ10</vt:lpstr>
      <vt:lpstr>ExCompJ11</vt:lpstr>
      <vt:lpstr>ExCompJ12</vt:lpstr>
      <vt:lpstr>ExCompJ13</vt:lpstr>
      <vt:lpstr>ExCompJ14</vt:lpstr>
      <vt:lpstr>ExCompJ15</vt:lpstr>
      <vt:lpstr>ExCompJ2</vt:lpstr>
      <vt:lpstr>ExCompJ3</vt:lpstr>
      <vt:lpstr>ExCompJ4</vt:lpstr>
      <vt:lpstr>ExCompJ5</vt:lpstr>
      <vt:lpstr>ExCompJ6</vt:lpstr>
      <vt:lpstr>ExCompJ7</vt:lpstr>
      <vt:lpstr>ExCompJ8</vt:lpstr>
      <vt:lpstr>ExCompJ9</vt:lpstr>
      <vt:lpstr>ExCompK1</vt:lpstr>
      <vt:lpstr>ExCompK10</vt:lpstr>
      <vt:lpstr>ExCompK11</vt:lpstr>
      <vt:lpstr>ExCompK12</vt:lpstr>
      <vt:lpstr>ExCompK13</vt:lpstr>
      <vt:lpstr>ExCompK14</vt:lpstr>
      <vt:lpstr>ExCompK15</vt:lpstr>
      <vt:lpstr>ExCompK2</vt:lpstr>
      <vt:lpstr>ExCompK3</vt:lpstr>
      <vt:lpstr>ExCompK4</vt:lpstr>
      <vt:lpstr>ExCompK5</vt:lpstr>
      <vt:lpstr>ExCompK6</vt:lpstr>
      <vt:lpstr>ExCompK7</vt:lpstr>
      <vt:lpstr>ExCompK8</vt:lpstr>
      <vt:lpstr>ExCompK9</vt:lpstr>
      <vt:lpstr>ExCompL1</vt:lpstr>
      <vt:lpstr>ExCompL10</vt:lpstr>
      <vt:lpstr>ExCompL11</vt:lpstr>
      <vt:lpstr>ExCompL12</vt:lpstr>
      <vt:lpstr>ExCompL13</vt:lpstr>
      <vt:lpstr>ExCompL14</vt:lpstr>
      <vt:lpstr>ExCompL15</vt:lpstr>
      <vt:lpstr>ExCompL2</vt:lpstr>
      <vt:lpstr>ExCompL3</vt:lpstr>
      <vt:lpstr>ExCompL4</vt:lpstr>
      <vt:lpstr>ExCompL5</vt:lpstr>
      <vt:lpstr>ExCompL6</vt:lpstr>
      <vt:lpstr>ExCompL7</vt:lpstr>
      <vt:lpstr>ExCompL8</vt:lpstr>
      <vt:lpstr>ExCompL9</vt:lpstr>
      <vt:lpstr>ExCompM1</vt:lpstr>
      <vt:lpstr>ExCompM10</vt:lpstr>
      <vt:lpstr>ExCompM11</vt:lpstr>
      <vt:lpstr>ExCompM12</vt:lpstr>
      <vt:lpstr>ExCompM13</vt:lpstr>
      <vt:lpstr>ExCompM14</vt:lpstr>
      <vt:lpstr>ExCompM15</vt:lpstr>
      <vt:lpstr>ExCompM2</vt:lpstr>
      <vt:lpstr>ExCompM3</vt:lpstr>
      <vt:lpstr>ExCompM4</vt:lpstr>
      <vt:lpstr>ExCompM5</vt:lpstr>
      <vt:lpstr>ExCompM6</vt:lpstr>
      <vt:lpstr>ExCompM7</vt:lpstr>
      <vt:lpstr>ExCompM8</vt:lpstr>
      <vt:lpstr>ExCompM9</vt:lpstr>
      <vt:lpstr>ExCompMan1</vt:lpstr>
      <vt:lpstr>ExCompMan10</vt:lpstr>
      <vt:lpstr>ExCompMan11</vt:lpstr>
      <vt:lpstr>ExCompMan12</vt:lpstr>
      <vt:lpstr>ExCompMan13</vt:lpstr>
      <vt:lpstr>ExCompMan14</vt:lpstr>
      <vt:lpstr>ExCompMan15</vt:lpstr>
      <vt:lpstr>ExCompMan2</vt:lpstr>
      <vt:lpstr>ExCompMan3</vt:lpstr>
      <vt:lpstr>ExCompMan4</vt:lpstr>
      <vt:lpstr>ExCompMan5</vt:lpstr>
      <vt:lpstr>ExCompMan6</vt:lpstr>
      <vt:lpstr>ExCompMan7</vt:lpstr>
      <vt:lpstr>ExCompMan8</vt:lpstr>
      <vt:lpstr>ExCompMan9</vt:lpstr>
      <vt:lpstr>ExCompN1</vt:lpstr>
      <vt:lpstr>ExCompN10</vt:lpstr>
      <vt:lpstr>ExCompN11</vt:lpstr>
      <vt:lpstr>ExCompN12</vt:lpstr>
      <vt:lpstr>ExCompN13</vt:lpstr>
      <vt:lpstr>ExCompN14</vt:lpstr>
      <vt:lpstr>ExCompN15</vt:lpstr>
      <vt:lpstr>ExCompN2</vt:lpstr>
      <vt:lpstr>ExCompN3</vt:lpstr>
      <vt:lpstr>ExCompN4</vt:lpstr>
      <vt:lpstr>ExCompN5</vt:lpstr>
      <vt:lpstr>ExCompN6</vt:lpstr>
      <vt:lpstr>ExCompN7</vt:lpstr>
      <vt:lpstr>ExCompN8</vt:lpstr>
      <vt:lpstr>ExCompN9</vt:lpstr>
      <vt:lpstr>ExCompNetAdj1</vt:lpstr>
      <vt:lpstr>ExCompNetAdj10</vt:lpstr>
      <vt:lpstr>ExCompNetAdj11</vt:lpstr>
      <vt:lpstr>ExCompNetAdj12</vt:lpstr>
      <vt:lpstr>ExCompNetAdj13</vt:lpstr>
      <vt:lpstr>ExCompNetAdj14</vt:lpstr>
      <vt:lpstr>ExCompNetAdj15</vt:lpstr>
      <vt:lpstr>ExCompNetAdj2</vt:lpstr>
      <vt:lpstr>ExCompNetAdj3</vt:lpstr>
      <vt:lpstr>ExCompNetAdj5</vt:lpstr>
      <vt:lpstr>ExCompNetAdj6</vt:lpstr>
      <vt:lpstr>ExCompNetAdj7</vt:lpstr>
      <vt:lpstr>ExCompNetAdj8</vt:lpstr>
      <vt:lpstr>ExCompNetAdj9</vt:lpstr>
      <vt:lpstr>ExCompO1</vt:lpstr>
      <vt:lpstr>ExCompO10</vt:lpstr>
      <vt:lpstr>ExCompO11</vt:lpstr>
      <vt:lpstr>ExCompO12</vt:lpstr>
      <vt:lpstr>ExCompO13</vt:lpstr>
      <vt:lpstr>ExCompO14</vt:lpstr>
      <vt:lpstr>ExCompO15</vt:lpstr>
      <vt:lpstr>ExCompO2</vt:lpstr>
      <vt:lpstr>ExCompO3</vt:lpstr>
      <vt:lpstr>ExCompO4</vt:lpstr>
      <vt:lpstr>ExCompO5</vt:lpstr>
      <vt:lpstr>ExCompO6</vt:lpstr>
      <vt:lpstr>ExCompO7</vt:lpstr>
      <vt:lpstr>ExCompO8</vt:lpstr>
      <vt:lpstr>ExCompO9</vt:lpstr>
      <vt:lpstr>ExCompP1</vt:lpstr>
      <vt:lpstr>ExCompP10</vt:lpstr>
      <vt:lpstr>ExCompP11</vt:lpstr>
      <vt:lpstr>ExCompP12</vt:lpstr>
      <vt:lpstr>ExCompP13</vt:lpstr>
      <vt:lpstr>ExCompP14</vt:lpstr>
      <vt:lpstr>ExCompP15</vt:lpstr>
      <vt:lpstr>ExCompP2</vt:lpstr>
      <vt:lpstr>ExCompP3</vt:lpstr>
      <vt:lpstr>ExCompP4</vt:lpstr>
      <vt:lpstr>ExCompP5</vt:lpstr>
      <vt:lpstr>ExCompP6</vt:lpstr>
      <vt:lpstr>ExCompP7</vt:lpstr>
      <vt:lpstr>ExCompP8</vt:lpstr>
      <vt:lpstr>ExCompP9</vt:lpstr>
      <vt:lpstr>ExCompRETaxes1</vt:lpstr>
      <vt:lpstr>ExCompRETaxes10</vt:lpstr>
      <vt:lpstr>ExCompRETaxes11</vt:lpstr>
      <vt:lpstr>ExCompRETaxes12</vt:lpstr>
      <vt:lpstr>ExCompRETaxes13</vt:lpstr>
      <vt:lpstr>ExCompRETaxes14</vt:lpstr>
      <vt:lpstr>ExCompRETaxes15</vt:lpstr>
      <vt:lpstr>ExCompRETaxes2</vt:lpstr>
      <vt:lpstr>ExCompRETaxes3</vt:lpstr>
      <vt:lpstr>ExCompRETaxes4</vt:lpstr>
      <vt:lpstr>ExCompRETaxes5</vt:lpstr>
      <vt:lpstr>ExCompRETaxes6</vt:lpstr>
      <vt:lpstr>ExCompRETaxes7</vt:lpstr>
      <vt:lpstr>ExCompRETaxes8</vt:lpstr>
      <vt:lpstr>ExCompRETaxes9</vt:lpstr>
      <vt:lpstr>ExCompRforR1</vt:lpstr>
      <vt:lpstr>ExCompRforR10</vt:lpstr>
      <vt:lpstr>ExCompRforR11</vt:lpstr>
      <vt:lpstr>ExCompRforR12</vt:lpstr>
      <vt:lpstr>ExCompRforR13</vt:lpstr>
      <vt:lpstr>ExCompRforR14</vt:lpstr>
      <vt:lpstr>ExCompRforR15</vt:lpstr>
      <vt:lpstr>ExCompRforR2</vt:lpstr>
      <vt:lpstr>ExCompRforR3</vt:lpstr>
      <vt:lpstr>ExCompRforR4</vt:lpstr>
      <vt:lpstr>ExCompRforR5</vt:lpstr>
      <vt:lpstr>ExCompRforR6</vt:lpstr>
      <vt:lpstr>ExCompRforR7</vt:lpstr>
      <vt:lpstr>ExCompRforR8</vt:lpstr>
      <vt:lpstr>ExCompRforR9</vt:lpstr>
      <vt:lpstr>ExCompYr1</vt:lpstr>
      <vt:lpstr>ExCompYr10</vt:lpstr>
      <vt:lpstr>ExCompYr11</vt:lpstr>
      <vt:lpstr>ExCompYr12</vt:lpstr>
      <vt:lpstr>ExCompYr13</vt:lpstr>
      <vt:lpstr>ExCompYr14</vt:lpstr>
      <vt:lpstr>ExCompYr15</vt:lpstr>
      <vt:lpstr>ExCompYr2</vt:lpstr>
      <vt:lpstr>ExCompYr3</vt:lpstr>
      <vt:lpstr>ExCompYr4</vt:lpstr>
      <vt:lpstr>ExCompYr5</vt:lpstr>
      <vt:lpstr>ExCompYr6</vt:lpstr>
      <vt:lpstr>ExCompYr7</vt:lpstr>
      <vt:lpstr>ExCompYr8</vt:lpstr>
      <vt:lpstr>ExCompYr9</vt:lpstr>
      <vt:lpstr>ExpA</vt:lpstr>
      <vt:lpstr>ExpA1</vt:lpstr>
      <vt:lpstr>ExpA2</vt:lpstr>
      <vt:lpstr>ExpA3</vt:lpstr>
      <vt:lpstr>ExpA4</vt:lpstr>
      <vt:lpstr>ExpA5</vt:lpstr>
      <vt:lpstr>ExpA6</vt:lpstr>
      <vt:lpstr>ExpA7</vt:lpstr>
      <vt:lpstr>ExpA8</vt:lpstr>
      <vt:lpstr>ExpA9</vt:lpstr>
      <vt:lpstr>ExpB</vt:lpstr>
      <vt:lpstr>ExpB1</vt:lpstr>
      <vt:lpstr>ExpB2</vt:lpstr>
      <vt:lpstr>ExpB3</vt:lpstr>
      <vt:lpstr>ExpB4</vt:lpstr>
      <vt:lpstr>ExpB5</vt:lpstr>
      <vt:lpstr>ExpB6</vt:lpstr>
      <vt:lpstr>ExpB7</vt:lpstr>
      <vt:lpstr>ExpB8</vt:lpstr>
      <vt:lpstr>ExpB9</vt:lpstr>
      <vt:lpstr>ExpC</vt:lpstr>
      <vt:lpstr>ExpC1</vt:lpstr>
      <vt:lpstr>ExpC2</vt:lpstr>
      <vt:lpstr>ExpC3</vt:lpstr>
      <vt:lpstr>ExpC4</vt:lpstr>
      <vt:lpstr>ExpC5</vt:lpstr>
      <vt:lpstr>ExpC6</vt:lpstr>
      <vt:lpstr>ExpC7</vt:lpstr>
      <vt:lpstr>ExpC8</vt:lpstr>
      <vt:lpstr>ExpC9</vt:lpstr>
      <vt:lpstr>ExpCompALFBeds10</vt:lpstr>
      <vt:lpstr>ExpCompALFBeds11</vt:lpstr>
      <vt:lpstr>ExpCompALFBeds12</vt:lpstr>
      <vt:lpstr>ExpCompALFBeds13</vt:lpstr>
      <vt:lpstr>ExpCompALFBeds14</vt:lpstr>
      <vt:lpstr>ExpCompALFBeds15</vt:lpstr>
      <vt:lpstr>ExpCompALFBeds2</vt:lpstr>
      <vt:lpstr>ExpCompALFBeds3</vt:lpstr>
      <vt:lpstr>ExpCompALFBeds4</vt:lpstr>
      <vt:lpstr>ExpCompALFBeds5</vt:lpstr>
      <vt:lpstr>ExpCompALFBeds6</vt:lpstr>
      <vt:lpstr>ExpCompALFBeds7</vt:lpstr>
      <vt:lpstr>ExpCompALFBeds8</vt:lpstr>
      <vt:lpstr>ExpCompALFBeds9</vt:lpstr>
      <vt:lpstr>ExpCompCity1</vt:lpstr>
      <vt:lpstr>ExpCompCity10</vt:lpstr>
      <vt:lpstr>ExpCompCity11</vt:lpstr>
      <vt:lpstr>ExpCompCity12</vt:lpstr>
      <vt:lpstr>ExpCompCity13</vt:lpstr>
      <vt:lpstr>ExpCompCity14</vt:lpstr>
      <vt:lpstr>ExpCompCity15</vt:lpstr>
      <vt:lpstr>ExpCompCity2</vt:lpstr>
      <vt:lpstr>ExpCompCity3</vt:lpstr>
      <vt:lpstr>ExpCompCity4</vt:lpstr>
      <vt:lpstr>ExpCompCity5</vt:lpstr>
      <vt:lpstr>ExpCompCity6</vt:lpstr>
      <vt:lpstr>ExpCompCity7</vt:lpstr>
      <vt:lpstr>ExpCompCity8</vt:lpstr>
      <vt:lpstr>ExpCompCity9</vt:lpstr>
      <vt:lpstr>ExpCompEGI1</vt:lpstr>
      <vt:lpstr>ExpCompEGI10</vt:lpstr>
      <vt:lpstr>ExpCompEGI11</vt:lpstr>
      <vt:lpstr>ExpCompEGI12</vt:lpstr>
      <vt:lpstr>ExpCompEGI13</vt:lpstr>
      <vt:lpstr>ExpCompEGI14</vt:lpstr>
      <vt:lpstr>ExpCompEGI15</vt:lpstr>
      <vt:lpstr>ExpCompEGI2</vt:lpstr>
      <vt:lpstr>ExpCompEGI3</vt:lpstr>
      <vt:lpstr>ExpCompEGI4</vt:lpstr>
      <vt:lpstr>ExpCompEGI5</vt:lpstr>
      <vt:lpstr>ExpCompEGI6</vt:lpstr>
      <vt:lpstr>ExpCompEGI7</vt:lpstr>
      <vt:lpstr>ExpCompEGI8</vt:lpstr>
      <vt:lpstr>ExpCompEGI9</vt:lpstr>
      <vt:lpstr>ExpCompILBeds10</vt:lpstr>
      <vt:lpstr>ExpCompILBeds11</vt:lpstr>
      <vt:lpstr>ExpCompILBeds12</vt:lpstr>
      <vt:lpstr>ExpCompILBeds13</vt:lpstr>
      <vt:lpstr>ExpCompILBeds14</vt:lpstr>
      <vt:lpstr>ExpCompILBeds15</vt:lpstr>
      <vt:lpstr>ExpCompILBeds2</vt:lpstr>
      <vt:lpstr>ExpCompILBeds3</vt:lpstr>
      <vt:lpstr>ExpCompILBeds4</vt:lpstr>
      <vt:lpstr>ExpCompILBeds5</vt:lpstr>
      <vt:lpstr>ExpCompILBeds6</vt:lpstr>
      <vt:lpstr>ExpCompILBeds7</vt:lpstr>
      <vt:lpstr>ExpCompILBeds8</vt:lpstr>
      <vt:lpstr>ExpCompILBeds9</vt:lpstr>
      <vt:lpstr>ExpCompMAidUnits1</vt:lpstr>
      <vt:lpstr>ExpCompMAidUnits10</vt:lpstr>
      <vt:lpstr>ExpCompMAidUnits11</vt:lpstr>
      <vt:lpstr>ExpCompMAidUnits12</vt:lpstr>
      <vt:lpstr>ExpCompMAidUnits13</vt:lpstr>
      <vt:lpstr>ExpCompMAidUnits14</vt:lpstr>
      <vt:lpstr>ExpCompMAidUnits15</vt:lpstr>
      <vt:lpstr>ExpCompMAidUnits2</vt:lpstr>
      <vt:lpstr>ExpCompMAidUnits3</vt:lpstr>
      <vt:lpstr>ExpCompMAidUnits4</vt:lpstr>
      <vt:lpstr>ExpCompMAidUnits5</vt:lpstr>
      <vt:lpstr>ExpCompMAidUnits6</vt:lpstr>
      <vt:lpstr>ExpCompMAidUnits7</vt:lpstr>
      <vt:lpstr>ExpCompMAidUnits8</vt:lpstr>
      <vt:lpstr>ExpCompMAidUnits9</vt:lpstr>
      <vt:lpstr>ExpCompMCareUnits1</vt:lpstr>
      <vt:lpstr>ExpCompMCareUnits10</vt:lpstr>
      <vt:lpstr>ExpCompMCareUnits11</vt:lpstr>
      <vt:lpstr>ExpCompMCareUnits12</vt:lpstr>
      <vt:lpstr>ExpCompMCareUnits13</vt:lpstr>
      <vt:lpstr>ExpCompMCareUnits14</vt:lpstr>
      <vt:lpstr>ExpCompMCareUnits15</vt:lpstr>
      <vt:lpstr>ExpCompMCareUnits2</vt:lpstr>
      <vt:lpstr>ExpCompMCareUnits3</vt:lpstr>
      <vt:lpstr>ExpCompMCareUnits4</vt:lpstr>
      <vt:lpstr>ExpCompMCareUnits5</vt:lpstr>
      <vt:lpstr>ExpCompMCareUnits6</vt:lpstr>
      <vt:lpstr>ExpCompMCareUnits7</vt:lpstr>
      <vt:lpstr>ExpCompMCareUnits8</vt:lpstr>
      <vt:lpstr>ExpCompMCareUnits9</vt:lpstr>
      <vt:lpstr>ExpCompMCBeds10</vt:lpstr>
      <vt:lpstr>ExpCompMCBeds11</vt:lpstr>
      <vt:lpstr>ExpCompMCBeds12</vt:lpstr>
      <vt:lpstr>ExpCompMCBeds13</vt:lpstr>
      <vt:lpstr>ExpCompMCBeds14</vt:lpstr>
      <vt:lpstr>ExpCompMCBeds15</vt:lpstr>
      <vt:lpstr>ExpCompMCBeds2</vt:lpstr>
      <vt:lpstr>ExpCompMCBeds3</vt:lpstr>
      <vt:lpstr>ExpCompMCBeds4</vt:lpstr>
      <vt:lpstr>ExpCompMCBeds5</vt:lpstr>
      <vt:lpstr>ExpCompMCBeds6</vt:lpstr>
      <vt:lpstr>ExpCompMCBeds7</vt:lpstr>
      <vt:lpstr>ExpCompMCBeds8</vt:lpstr>
      <vt:lpstr>ExpCompMCBeds9</vt:lpstr>
      <vt:lpstr>ExpCompName1</vt:lpstr>
      <vt:lpstr>ExpCompName10</vt:lpstr>
      <vt:lpstr>ExpCompName11</vt:lpstr>
      <vt:lpstr>ExpCompName12</vt:lpstr>
      <vt:lpstr>ExpCompName13</vt:lpstr>
      <vt:lpstr>ExpCompName14</vt:lpstr>
      <vt:lpstr>ExpCompName15</vt:lpstr>
      <vt:lpstr>ExpCompName2</vt:lpstr>
      <vt:lpstr>ExpCompName3</vt:lpstr>
      <vt:lpstr>ExpCompName4</vt:lpstr>
      <vt:lpstr>ExpCompName5</vt:lpstr>
      <vt:lpstr>ExpCompName6</vt:lpstr>
      <vt:lpstr>ExpCompName7</vt:lpstr>
      <vt:lpstr>ExpCompName8</vt:lpstr>
      <vt:lpstr>ExpCompName9</vt:lpstr>
      <vt:lpstr>ExpCompOcc1</vt:lpstr>
      <vt:lpstr>ExpCompOcc10</vt:lpstr>
      <vt:lpstr>ExpCompOcc11</vt:lpstr>
      <vt:lpstr>ExpCompOcc12</vt:lpstr>
      <vt:lpstr>ExpCompOcc13</vt:lpstr>
      <vt:lpstr>ExpCompOcc14</vt:lpstr>
      <vt:lpstr>ExpCompOcc15</vt:lpstr>
      <vt:lpstr>ExpCompOcc2</vt:lpstr>
      <vt:lpstr>ExpCompOcc3</vt:lpstr>
      <vt:lpstr>ExpCompOcc4</vt:lpstr>
      <vt:lpstr>ExpCompOcc5</vt:lpstr>
      <vt:lpstr>ExpCompOcc6</vt:lpstr>
      <vt:lpstr>ExpCompOcc7</vt:lpstr>
      <vt:lpstr>ExpCompOcc8</vt:lpstr>
      <vt:lpstr>ExpCompOcc9</vt:lpstr>
      <vt:lpstr>ExpCompPrivOthUnits1</vt:lpstr>
      <vt:lpstr>ExpCompPrivOthUnits10</vt:lpstr>
      <vt:lpstr>ExpCompPrivOthUnits11</vt:lpstr>
      <vt:lpstr>ExpCompPrivOthUnits12</vt:lpstr>
      <vt:lpstr>ExpCompPrivOthUnits13</vt:lpstr>
      <vt:lpstr>ExpCompPrivOthUnits14</vt:lpstr>
      <vt:lpstr>ExpCompPrivOthUnits15</vt:lpstr>
      <vt:lpstr>ExpCompPrivOthUnits2</vt:lpstr>
      <vt:lpstr>ExpCompPrivOthUnits3</vt:lpstr>
      <vt:lpstr>ExpCompPrivOthUnits4</vt:lpstr>
      <vt:lpstr>ExpCompPrivOthUnits5</vt:lpstr>
      <vt:lpstr>ExpCompPrivOthUnits6</vt:lpstr>
      <vt:lpstr>ExpCompPrivOthUnits7</vt:lpstr>
      <vt:lpstr>ExpCompPrivOthUnits8</vt:lpstr>
      <vt:lpstr>ExpCompPrivOthUnits9</vt:lpstr>
      <vt:lpstr>ExpCompSNFBeds10</vt:lpstr>
      <vt:lpstr>ExpCompSNFBeds11</vt:lpstr>
      <vt:lpstr>ExpCompSNFBeds12</vt:lpstr>
      <vt:lpstr>ExpCompSNFBeds13</vt:lpstr>
      <vt:lpstr>ExpCompSNFBeds14</vt:lpstr>
      <vt:lpstr>ExpCompSNFBeds15</vt:lpstr>
      <vt:lpstr>ExpCompSNFBeds2</vt:lpstr>
      <vt:lpstr>ExpCompSNFBeds3</vt:lpstr>
      <vt:lpstr>ExpCompSNFBeds4</vt:lpstr>
      <vt:lpstr>ExpCompSNFBeds5</vt:lpstr>
      <vt:lpstr>ExpCompSNFBeds6</vt:lpstr>
      <vt:lpstr>ExpCompSNFBeds7</vt:lpstr>
      <vt:lpstr>ExpCompSNFBeds8</vt:lpstr>
      <vt:lpstr>ExpCompSNFBeds9</vt:lpstr>
      <vt:lpstr>ExpCompSqFt1</vt:lpstr>
      <vt:lpstr>ExpCompSqFt10</vt:lpstr>
      <vt:lpstr>ExpCompSqFt11</vt:lpstr>
      <vt:lpstr>ExpCompSqFt12</vt:lpstr>
      <vt:lpstr>ExpCompSqFt13</vt:lpstr>
      <vt:lpstr>ExpCompSqFt14</vt:lpstr>
      <vt:lpstr>ExpCompSqFt15</vt:lpstr>
      <vt:lpstr>ExpCompSqFt2</vt:lpstr>
      <vt:lpstr>ExpCompSqFt3</vt:lpstr>
      <vt:lpstr>ExpCompSqFt4</vt:lpstr>
      <vt:lpstr>ExpCompSqFt5</vt:lpstr>
      <vt:lpstr>ExpCompSqFt6</vt:lpstr>
      <vt:lpstr>ExpCompSqFt7</vt:lpstr>
      <vt:lpstr>ExpCompSqFt8</vt:lpstr>
      <vt:lpstr>ExpCompSqFt9</vt:lpstr>
      <vt:lpstr>ExpCompState1</vt:lpstr>
      <vt:lpstr>ExpCompState10</vt:lpstr>
      <vt:lpstr>ExpCompState11</vt:lpstr>
      <vt:lpstr>ExpCompState12</vt:lpstr>
      <vt:lpstr>ExpCompState13</vt:lpstr>
      <vt:lpstr>ExpCompState14</vt:lpstr>
      <vt:lpstr>ExpCompState15</vt:lpstr>
      <vt:lpstr>ExpCompState2</vt:lpstr>
      <vt:lpstr>ExpCompState3</vt:lpstr>
      <vt:lpstr>ExpCompState4</vt:lpstr>
      <vt:lpstr>ExpCompState5</vt:lpstr>
      <vt:lpstr>ExpCompState6</vt:lpstr>
      <vt:lpstr>ExpCompState7</vt:lpstr>
      <vt:lpstr>ExpCompState8</vt:lpstr>
      <vt:lpstr>ExpCompState9</vt:lpstr>
      <vt:lpstr>ExpCompYrConst1</vt:lpstr>
      <vt:lpstr>ExpCompYrConst10</vt:lpstr>
      <vt:lpstr>ExpCompYrConst11</vt:lpstr>
      <vt:lpstr>ExpCompYrConst12</vt:lpstr>
      <vt:lpstr>ExpCompYrConst13</vt:lpstr>
      <vt:lpstr>ExpCompYrConst14</vt:lpstr>
      <vt:lpstr>ExpCompYrConst15</vt:lpstr>
      <vt:lpstr>ExpCompYrConst2</vt:lpstr>
      <vt:lpstr>ExpCompYrConst3</vt:lpstr>
      <vt:lpstr>ExpCompYrConst4</vt:lpstr>
      <vt:lpstr>ExpCompYrConst5</vt:lpstr>
      <vt:lpstr>ExpCompYrConst6</vt:lpstr>
      <vt:lpstr>ExpCompYrConst7</vt:lpstr>
      <vt:lpstr>ExpCompYrConst8</vt:lpstr>
      <vt:lpstr>ExpCompYrConst9</vt:lpstr>
      <vt:lpstr>ExpD</vt:lpstr>
      <vt:lpstr>ExpD1</vt:lpstr>
      <vt:lpstr>ExpD2</vt:lpstr>
      <vt:lpstr>ExpD3</vt:lpstr>
      <vt:lpstr>ExpD4</vt:lpstr>
      <vt:lpstr>ExpD5</vt:lpstr>
      <vt:lpstr>ExpD6</vt:lpstr>
      <vt:lpstr>ExpD7</vt:lpstr>
      <vt:lpstr>ExpD8</vt:lpstr>
      <vt:lpstr>ExpD9</vt:lpstr>
      <vt:lpstr>ExpE</vt:lpstr>
      <vt:lpstr>ExpE1</vt:lpstr>
      <vt:lpstr>ExpE2</vt:lpstr>
      <vt:lpstr>ExpE3</vt:lpstr>
      <vt:lpstr>ExpE4</vt:lpstr>
      <vt:lpstr>ExpE5</vt:lpstr>
      <vt:lpstr>ExpE6</vt:lpstr>
      <vt:lpstr>ExpE7</vt:lpstr>
      <vt:lpstr>ExpE8</vt:lpstr>
      <vt:lpstr>ExpE9</vt:lpstr>
      <vt:lpstr>ExpF</vt:lpstr>
      <vt:lpstr>ExpF1</vt:lpstr>
      <vt:lpstr>ExpF2</vt:lpstr>
      <vt:lpstr>ExpF3</vt:lpstr>
      <vt:lpstr>ExpF4</vt:lpstr>
      <vt:lpstr>ExpF5</vt:lpstr>
      <vt:lpstr>ExpF6</vt:lpstr>
      <vt:lpstr>ExpF7</vt:lpstr>
      <vt:lpstr>ExpF8</vt:lpstr>
      <vt:lpstr>ExpF9</vt:lpstr>
      <vt:lpstr>ExpG</vt:lpstr>
      <vt:lpstr>ExpG1</vt:lpstr>
      <vt:lpstr>ExpG2</vt:lpstr>
      <vt:lpstr>ExpG3</vt:lpstr>
      <vt:lpstr>ExpG4</vt:lpstr>
      <vt:lpstr>ExpG5</vt:lpstr>
      <vt:lpstr>ExpG6</vt:lpstr>
      <vt:lpstr>ExpG7</vt:lpstr>
      <vt:lpstr>ExpG8</vt:lpstr>
      <vt:lpstr>ExpG9</vt:lpstr>
      <vt:lpstr>ExpH</vt:lpstr>
      <vt:lpstr>ExpH1</vt:lpstr>
      <vt:lpstr>ExpH2</vt:lpstr>
      <vt:lpstr>ExpH3</vt:lpstr>
      <vt:lpstr>ExpH4</vt:lpstr>
      <vt:lpstr>ExpH5</vt:lpstr>
      <vt:lpstr>ExpH6</vt:lpstr>
      <vt:lpstr>ExpH7</vt:lpstr>
      <vt:lpstr>ExpH8</vt:lpstr>
      <vt:lpstr>ExpH9</vt:lpstr>
      <vt:lpstr>ExpI</vt:lpstr>
      <vt:lpstr>ExpI1</vt:lpstr>
      <vt:lpstr>ExpI2</vt:lpstr>
      <vt:lpstr>ExpI3</vt:lpstr>
      <vt:lpstr>ExpI4</vt:lpstr>
      <vt:lpstr>ExpI5</vt:lpstr>
      <vt:lpstr>ExpI6</vt:lpstr>
      <vt:lpstr>ExpI7</vt:lpstr>
      <vt:lpstr>ExpI8</vt:lpstr>
      <vt:lpstr>ExpI9</vt:lpstr>
      <vt:lpstr>ExpJ</vt:lpstr>
      <vt:lpstr>ExpJ1</vt:lpstr>
      <vt:lpstr>ExpJ2</vt:lpstr>
      <vt:lpstr>ExpJ3</vt:lpstr>
      <vt:lpstr>ExpJ4</vt:lpstr>
      <vt:lpstr>ExpJ5</vt:lpstr>
      <vt:lpstr>ExpJ6</vt:lpstr>
      <vt:lpstr>ExpJ7</vt:lpstr>
      <vt:lpstr>ExpJ8</vt:lpstr>
      <vt:lpstr>ExpJ9</vt:lpstr>
      <vt:lpstr>ExpK</vt:lpstr>
      <vt:lpstr>ExpK1</vt:lpstr>
      <vt:lpstr>ExpK2</vt:lpstr>
      <vt:lpstr>ExpK3</vt:lpstr>
      <vt:lpstr>ExpK4</vt:lpstr>
      <vt:lpstr>ExpK5</vt:lpstr>
      <vt:lpstr>ExpK6</vt:lpstr>
      <vt:lpstr>ExpK7</vt:lpstr>
      <vt:lpstr>ExpK8</vt:lpstr>
      <vt:lpstr>ExpK9</vt:lpstr>
      <vt:lpstr>ExpL</vt:lpstr>
      <vt:lpstr>ExpL1</vt:lpstr>
      <vt:lpstr>ExpL2</vt:lpstr>
      <vt:lpstr>ExpL3</vt:lpstr>
      <vt:lpstr>ExpL4</vt:lpstr>
      <vt:lpstr>ExpL5</vt:lpstr>
      <vt:lpstr>ExpL6</vt:lpstr>
      <vt:lpstr>ExpL7</vt:lpstr>
      <vt:lpstr>ExpL8</vt:lpstr>
      <vt:lpstr>ExpL9</vt:lpstr>
      <vt:lpstr>ExpM</vt:lpstr>
      <vt:lpstr>ExpM1</vt:lpstr>
      <vt:lpstr>ExpM2</vt:lpstr>
      <vt:lpstr>ExpM3</vt:lpstr>
      <vt:lpstr>ExpM4</vt:lpstr>
      <vt:lpstr>ExpM5</vt:lpstr>
      <vt:lpstr>ExpM6</vt:lpstr>
      <vt:lpstr>ExpM7</vt:lpstr>
      <vt:lpstr>ExpM8</vt:lpstr>
      <vt:lpstr>ExpM9</vt:lpstr>
      <vt:lpstr>ExpMan1</vt:lpstr>
      <vt:lpstr>ExpMan2</vt:lpstr>
      <vt:lpstr>ExpMan3</vt:lpstr>
      <vt:lpstr>ExpMan4</vt:lpstr>
      <vt:lpstr>ExpMan5</vt:lpstr>
      <vt:lpstr>ExpMan6</vt:lpstr>
      <vt:lpstr>ExpMan7</vt:lpstr>
      <vt:lpstr>ExpMan8</vt:lpstr>
      <vt:lpstr>ExpMan9</vt:lpstr>
      <vt:lpstr>ExpN</vt:lpstr>
      <vt:lpstr>ExpN1</vt:lpstr>
      <vt:lpstr>ExpN2</vt:lpstr>
      <vt:lpstr>ExpN3</vt:lpstr>
      <vt:lpstr>ExpN4</vt:lpstr>
      <vt:lpstr>ExpN5</vt:lpstr>
      <vt:lpstr>ExpN6</vt:lpstr>
      <vt:lpstr>ExpN7</vt:lpstr>
      <vt:lpstr>ExpN8</vt:lpstr>
      <vt:lpstr>ExpN9</vt:lpstr>
      <vt:lpstr>ExpO</vt:lpstr>
      <vt:lpstr>ExpO1</vt:lpstr>
      <vt:lpstr>ExpO2</vt:lpstr>
      <vt:lpstr>ExpO3</vt:lpstr>
      <vt:lpstr>ExpO4</vt:lpstr>
      <vt:lpstr>ExpO5</vt:lpstr>
      <vt:lpstr>ExpO6</vt:lpstr>
      <vt:lpstr>ExpO7</vt:lpstr>
      <vt:lpstr>ExpO8</vt:lpstr>
      <vt:lpstr>ExpO9</vt:lpstr>
      <vt:lpstr>ExpP</vt:lpstr>
      <vt:lpstr>ExpP1</vt:lpstr>
      <vt:lpstr>ExpP2</vt:lpstr>
      <vt:lpstr>ExpP3</vt:lpstr>
      <vt:lpstr>ExpP4</vt:lpstr>
      <vt:lpstr>ExpP5</vt:lpstr>
      <vt:lpstr>ExpP6</vt:lpstr>
      <vt:lpstr>ExpP7</vt:lpstr>
      <vt:lpstr>ExpP8</vt:lpstr>
      <vt:lpstr>ExpP9</vt:lpstr>
      <vt:lpstr>ExpRat1</vt:lpstr>
      <vt:lpstr>ExpRat10</vt:lpstr>
      <vt:lpstr>ExpRat11</vt:lpstr>
      <vt:lpstr>ExpRat12</vt:lpstr>
      <vt:lpstr>ExpRat13</vt:lpstr>
      <vt:lpstr>ExpRat14</vt:lpstr>
      <vt:lpstr>ExpRat15</vt:lpstr>
      <vt:lpstr>ExpRat16</vt:lpstr>
      <vt:lpstr>ExpRat17</vt:lpstr>
      <vt:lpstr>ExpRat18</vt:lpstr>
      <vt:lpstr>ExpRat19</vt:lpstr>
      <vt:lpstr>ExpRat2</vt:lpstr>
      <vt:lpstr>ExpRat20</vt:lpstr>
      <vt:lpstr>ExpRat21</vt:lpstr>
      <vt:lpstr>ExpRat22</vt:lpstr>
      <vt:lpstr>ExpRat23</vt:lpstr>
      <vt:lpstr>ExpRat24</vt:lpstr>
      <vt:lpstr>ExpRat25</vt:lpstr>
      <vt:lpstr>ExpRat26</vt:lpstr>
      <vt:lpstr>ExpRat27</vt:lpstr>
      <vt:lpstr>ExpRat28</vt:lpstr>
      <vt:lpstr>ExpRat29</vt:lpstr>
      <vt:lpstr>ExpRat3</vt:lpstr>
      <vt:lpstr>ExpRat30</vt:lpstr>
      <vt:lpstr>ExpRat4</vt:lpstr>
      <vt:lpstr>ExpRat5</vt:lpstr>
      <vt:lpstr>ExpRat6</vt:lpstr>
      <vt:lpstr>ExpRat7</vt:lpstr>
      <vt:lpstr>ExpRat8</vt:lpstr>
      <vt:lpstr>ExpRat9</vt:lpstr>
      <vt:lpstr>ExpRETaxes1</vt:lpstr>
      <vt:lpstr>ExpRETaxes2</vt:lpstr>
      <vt:lpstr>ExpRETaxes3</vt:lpstr>
      <vt:lpstr>ExpRETaxes4</vt:lpstr>
      <vt:lpstr>ExpRETaxes5</vt:lpstr>
      <vt:lpstr>ExpRETaxes6</vt:lpstr>
      <vt:lpstr>ExpRETaxes7</vt:lpstr>
      <vt:lpstr>ExpRETaxes8</vt:lpstr>
      <vt:lpstr>ExpRETaxes9</vt:lpstr>
      <vt:lpstr>ExpRforR1</vt:lpstr>
      <vt:lpstr>ExpRforR2</vt:lpstr>
      <vt:lpstr>ExpRforR3</vt:lpstr>
      <vt:lpstr>ExpRforR4</vt:lpstr>
      <vt:lpstr>ExpRforR5</vt:lpstr>
      <vt:lpstr>ExpRforR6</vt:lpstr>
      <vt:lpstr>ExpRforR7</vt:lpstr>
      <vt:lpstr>ExpRforR8</vt:lpstr>
      <vt:lpstr>ExpRforR9</vt:lpstr>
      <vt:lpstr>ExtAss</vt:lpstr>
      <vt:lpstr>ExtObs</vt:lpstr>
      <vt:lpstr>FHANumber</vt:lpstr>
      <vt:lpstr>Financial_Statement_Types</vt:lpstr>
      <vt:lpstr>FinStmtInc1</vt:lpstr>
      <vt:lpstr>FinStmtInc2</vt:lpstr>
      <vt:lpstr>FinStmtInc3</vt:lpstr>
      <vt:lpstr>FinStmtInc4</vt:lpstr>
      <vt:lpstr>FinStmtInc5</vt:lpstr>
      <vt:lpstr>FinStmtInc6</vt:lpstr>
      <vt:lpstr>FinStmtInc7</vt:lpstr>
      <vt:lpstr>FunObs</vt:lpstr>
      <vt:lpstr>GrndLease</vt:lpstr>
      <vt:lpstr>HistRugRate</vt:lpstr>
      <vt:lpstr>HUD_Program</vt:lpstr>
      <vt:lpstr>HypCond</vt:lpstr>
      <vt:lpstr>IL</vt:lpstr>
      <vt:lpstr>ILRevOTH1</vt:lpstr>
      <vt:lpstr>ILRevOTH2</vt:lpstr>
      <vt:lpstr>ILRevOTH3</vt:lpstr>
      <vt:lpstr>ILRevOTH4</vt:lpstr>
      <vt:lpstr>ILRevOTH5</vt:lpstr>
      <vt:lpstr>ILRevOTH6</vt:lpstr>
      <vt:lpstr>ILRevOTH7</vt:lpstr>
      <vt:lpstr>ILRevOTH8</vt:lpstr>
      <vt:lpstr>ILRevOTH9</vt:lpstr>
      <vt:lpstr>ILRevOTHDys1</vt:lpstr>
      <vt:lpstr>ILRevOTHDys2</vt:lpstr>
      <vt:lpstr>ILRevOTHDys3</vt:lpstr>
      <vt:lpstr>ILRevOTHDys4</vt:lpstr>
      <vt:lpstr>ILRevOTHDys5</vt:lpstr>
      <vt:lpstr>ILRevOTHDys6</vt:lpstr>
      <vt:lpstr>ILRevOTHDys7</vt:lpstr>
      <vt:lpstr>ILRevOTHDys8</vt:lpstr>
      <vt:lpstr>ILRevOTHDys9</vt:lpstr>
      <vt:lpstr>ILRevPriv1</vt:lpstr>
      <vt:lpstr>ILRevPriv2</vt:lpstr>
      <vt:lpstr>ILRevPriv3</vt:lpstr>
      <vt:lpstr>ILRevPriv4</vt:lpstr>
      <vt:lpstr>ILRevPriv5</vt:lpstr>
      <vt:lpstr>ILRevPriv6</vt:lpstr>
      <vt:lpstr>ILRevPriv7</vt:lpstr>
      <vt:lpstr>ILRevPriv8</vt:lpstr>
      <vt:lpstr>ILRevPriv9</vt:lpstr>
      <vt:lpstr>ILRevPrivDys1</vt:lpstr>
      <vt:lpstr>ILRevPrivDys2</vt:lpstr>
      <vt:lpstr>ILRevPrivDys3</vt:lpstr>
      <vt:lpstr>ILRevPrivDys4</vt:lpstr>
      <vt:lpstr>ILRevPrivDys5</vt:lpstr>
      <vt:lpstr>ILRevPrivDys6</vt:lpstr>
      <vt:lpstr>ILRevPrivDys7</vt:lpstr>
      <vt:lpstr>ILRevPrivDys8</vt:lpstr>
      <vt:lpstr>ILRevPrivDys9</vt:lpstr>
      <vt:lpstr>Income_Stability</vt:lpstr>
      <vt:lpstr>IncomeDataSource</vt:lpstr>
      <vt:lpstr>IncValue</vt:lpstr>
      <vt:lpstr>Investment_Quality</vt:lpstr>
      <vt:lpstr>InvGrade</vt:lpstr>
      <vt:lpstr>JurExcept</vt:lpstr>
      <vt:lpstr>Key_Criteria</vt:lpstr>
      <vt:lpstr>Key_Criteria_2</vt:lpstr>
      <vt:lpstr>LandSqFt</vt:lpstr>
      <vt:lpstr>LenderFirm</vt:lpstr>
      <vt:lpstr>LenderUW</vt:lpstr>
      <vt:lpstr>MaidRateDate</vt:lpstr>
      <vt:lpstr>MarketBase</vt:lpstr>
      <vt:lpstr>Marketbeds</vt:lpstr>
      <vt:lpstr>MarketOS</vt:lpstr>
      <vt:lpstr>MarketSpec</vt:lpstr>
      <vt:lpstr>MC</vt:lpstr>
      <vt:lpstr>MCRevMAid1</vt:lpstr>
      <vt:lpstr>MCRevMAid2</vt:lpstr>
      <vt:lpstr>MCRevMAid3</vt:lpstr>
      <vt:lpstr>MCRevMAid4</vt:lpstr>
      <vt:lpstr>MCRevMAid5</vt:lpstr>
      <vt:lpstr>MCRevMAid6</vt:lpstr>
      <vt:lpstr>MCRevMAid7</vt:lpstr>
      <vt:lpstr>MCRevMAid8</vt:lpstr>
      <vt:lpstr>MCRevMAid9</vt:lpstr>
      <vt:lpstr>MCRevMAidDys1</vt:lpstr>
      <vt:lpstr>MCRevMAidDys2</vt:lpstr>
      <vt:lpstr>MCRevMAidDys3</vt:lpstr>
      <vt:lpstr>MCRevMAidDys4</vt:lpstr>
      <vt:lpstr>MCRevMAidDys5</vt:lpstr>
      <vt:lpstr>MCRevMAidDys6</vt:lpstr>
      <vt:lpstr>MCRevMAidDys7</vt:lpstr>
      <vt:lpstr>MCRevMAidDys8</vt:lpstr>
      <vt:lpstr>MCRevMAidDys9</vt:lpstr>
      <vt:lpstr>MCRevOth1</vt:lpstr>
      <vt:lpstr>MCRevOTH2</vt:lpstr>
      <vt:lpstr>MCRevOTH3</vt:lpstr>
      <vt:lpstr>MCRevOTH4</vt:lpstr>
      <vt:lpstr>MCRevOTH5</vt:lpstr>
      <vt:lpstr>MCRevOTH6</vt:lpstr>
      <vt:lpstr>MCRevOTH7</vt:lpstr>
      <vt:lpstr>MCRevOTH8</vt:lpstr>
      <vt:lpstr>MCRevOTH9</vt:lpstr>
      <vt:lpstr>MCRevOthDys1</vt:lpstr>
      <vt:lpstr>MCRevOTHDys2</vt:lpstr>
      <vt:lpstr>MCRevOTHDys3</vt:lpstr>
      <vt:lpstr>MCRevOTHDys4</vt:lpstr>
      <vt:lpstr>MCRevOTHDys5</vt:lpstr>
      <vt:lpstr>MCRevOTHDys6</vt:lpstr>
      <vt:lpstr>MCRevOTHDys7</vt:lpstr>
      <vt:lpstr>MCRevOTHDys8</vt:lpstr>
      <vt:lpstr>MCRevOTHDys9</vt:lpstr>
      <vt:lpstr>MCRevPriv1</vt:lpstr>
      <vt:lpstr>MCRevPriv2</vt:lpstr>
      <vt:lpstr>MCRevPriv3</vt:lpstr>
      <vt:lpstr>MCRevPriv4</vt:lpstr>
      <vt:lpstr>MCRevPriv5</vt:lpstr>
      <vt:lpstr>MCRevPriv6</vt:lpstr>
      <vt:lpstr>MCRevPriv7</vt:lpstr>
      <vt:lpstr>MCRevPriv8</vt:lpstr>
      <vt:lpstr>MCRevPriv9</vt:lpstr>
      <vt:lpstr>MCRevPrivDys1</vt:lpstr>
      <vt:lpstr>MCRevPrivDys2</vt:lpstr>
      <vt:lpstr>MCRevPrivDys3</vt:lpstr>
      <vt:lpstr>MCRevPrivDys4</vt:lpstr>
      <vt:lpstr>MCRevPrivDys5</vt:lpstr>
      <vt:lpstr>MCRevPrivDys6</vt:lpstr>
      <vt:lpstr>MCRevPrivDys7</vt:lpstr>
      <vt:lpstr>MCRevPrivDys8</vt:lpstr>
      <vt:lpstr>MCRevPrivDys9</vt:lpstr>
      <vt:lpstr>MIP</vt:lpstr>
      <vt:lpstr>MorAmt</vt:lpstr>
      <vt:lpstr>MorTerm</vt:lpstr>
      <vt:lpstr>MtgIntRate</vt:lpstr>
      <vt:lpstr>Non_SNf_Units</vt:lpstr>
      <vt:lpstr>NonProfit</vt:lpstr>
      <vt:lpstr>NoUniTyp1</vt:lpstr>
      <vt:lpstr>NoUniTyp10</vt:lpstr>
      <vt:lpstr>NoUniTyp11</vt:lpstr>
      <vt:lpstr>NoUniTyp12</vt:lpstr>
      <vt:lpstr>NoUniTyp2</vt:lpstr>
      <vt:lpstr>NoUniTyp3</vt:lpstr>
      <vt:lpstr>NoUniTyp4</vt:lpstr>
      <vt:lpstr>NoUniTyp5</vt:lpstr>
      <vt:lpstr>NoUniTyp6</vt:lpstr>
      <vt:lpstr>NoUniTyp7</vt:lpstr>
      <vt:lpstr>NoUniTyp8</vt:lpstr>
      <vt:lpstr>NoUniTyp9</vt:lpstr>
      <vt:lpstr>NoYes</vt:lpstr>
      <vt:lpstr>NumberofBeds1</vt:lpstr>
      <vt:lpstr>NumberofBeds10</vt:lpstr>
      <vt:lpstr>NumberofBeds11</vt:lpstr>
      <vt:lpstr>NumberofBeds12</vt:lpstr>
      <vt:lpstr>NumberofBeds2</vt:lpstr>
      <vt:lpstr>NumberofBeds3</vt:lpstr>
      <vt:lpstr>NumberofBeds4</vt:lpstr>
      <vt:lpstr>NumberofBeds5</vt:lpstr>
      <vt:lpstr>NumberofBeds6</vt:lpstr>
      <vt:lpstr>NumberofBeds7</vt:lpstr>
      <vt:lpstr>NumberofBeds8</vt:lpstr>
      <vt:lpstr>NumberofBeds9</vt:lpstr>
      <vt:lpstr>OccCompName1</vt:lpstr>
      <vt:lpstr>OccCompName10</vt:lpstr>
      <vt:lpstr>OccCompName11</vt:lpstr>
      <vt:lpstr>OccCompName12</vt:lpstr>
      <vt:lpstr>OccCompName13</vt:lpstr>
      <vt:lpstr>OccCompName14</vt:lpstr>
      <vt:lpstr>OccCompName15</vt:lpstr>
      <vt:lpstr>OccCompName16</vt:lpstr>
      <vt:lpstr>OccCompName17</vt:lpstr>
      <vt:lpstr>OccCompName18</vt:lpstr>
      <vt:lpstr>OccCompName19</vt:lpstr>
      <vt:lpstr>OccCompName2</vt:lpstr>
      <vt:lpstr>OccCompName20</vt:lpstr>
      <vt:lpstr>OccCompName21</vt:lpstr>
      <vt:lpstr>OccCompName22</vt:lpstr>
      <vt:lpstr>OccCompName23</vt:lpstr>
      <vt:lpstr>OccCompName24</vt:lpstr>
      <vt:lpstr>OccCompName3</vt:lpstr>
      <vt:lpstr>OccCompName4</vt:lpstr>
      <vt:lpstr>OccCompName5</vt:lpstr>
      <vt:lpstr>OccCompName6</vt:lpstr>
      <vt:lpstr>OccCompName7</vt:lpstr>
      <vt:lpstr>OccCompName8</vt:lpstr>
      <vt:lpstr>OccCompName9</vt:lpstr>
      <vt:lpstr>OccCompOcc1</vt:lpstr>
      <vt:lpstr>OccCompOcc10</vt:lpstr>
      <vt:lpstr>OccCompOcc11</vt:lpstr>
      <vt:lpstr>OccCompOcc12</vt:lpstr>
      <vt:lpstr>OccCompOcc13</vt:lpstr>
      <vt:lpstr>OccCompOcc14</vt:lpstr>
      <vt:lpstr>OccCompOcc15</vt:lpstr>
      <vt:lpstr>OccCompOcc16</vt:lpstr>
      <vt:lpstr>OccCompOcc17</vt:lpstr>
      <vt:lpstr>OccCompOcc18</vt:lpstr>
      <vt:lpstr>OccCompOcc19</vt:lpstr>
      <vt:lpstr>OccCompOcc2</vt:lpstr>
      <vt:lpstr>OccCompOcc20</vt:lpstr>
      <vt:lpstr>OccCompOcc21</vt:lpstr>
      <vt:lpstr>OccCompOcc22</vt:lpstr>
      <vt:lpstr>OccCompOcc23</vt:lpstr>
      <vt:lpstr>OccCompOcc24</vt:lpstr>
      <vt:lpstr>OccCompOcc3</vt:lpstr>
      <vt:lpstr>OccCompOcc4</vt:lpstr>
      <vt:lpstr>OccCompOcc5</vt:lpstr>
      <vt:lpstr>OccCompOcc6</vt:lpstr>
      <vt:lpstr>OccCompOcc7</vt:lpstr>
      <vt:lpstr>OccCompOcc8</vt:lpstr>
      <vt:lpstr>OccCompOcc9</vt:lpstr>
      <vt:lpstr>OccCopTimeFrame1</vt:lpstr>
      <vt:lpstr>OccCopTimeFrame10</vt:lpstr>
      <vt:lpstr>OccCopTimeFrame11</vt:lpstr>
      <vt:lpstr>OccCopTimeFrame12</vt:lpstr>
      <vt:lpstr>OccCopTimeFrame13</vt:lpstr>
      <vt:lpstr>OccCopTimeFrame14</vt:lpstr>
      <vt:lpstr>OccCopTimeFrame15</vt:lpstr>
      <vt:lpstr>OccCopTimeFrame16</vt:lpstr>
      <vt:lpstr>OccCopTimeFrame17</vt:lpstr>
      <vt:lpstr>OccCopTimeFrame18</vt:lpstr>
      <vt:lpstr>OccCopTimeFrame19</vt:lpstr>
      <vt:lpstr>OccCopTimeFrame2</vt:lpstr>
      <vt:lpstr>OccCopTimeFrame20</vt:lpstr>
      <vt:lpstr>OccCopTimeFrame21</vt:lpstr>
      <vt:lpstr>OccCopTimeFrame22</vt:lpstr>
      <vt:lpstr>OccCopTimeFrame23</vt:lpstr>
      <vt:lpstr>OccCopTimeFrame24</vt:lpstr>
      <vt:lpstr>OccCopTimeFrame3</vt:lpstr>
      <vt:lpstr>OccCopTimeFrame4</vt:lpstr>
      <vt:lpstr>OccCopTimeFrame5</vt:lpstr>
      <vt:lpstr>OccCopTimeFrame6</vt:lpstr>
      <vt:lpstr>OccCopTimeFrame7</vt:lpstr>
      <vt:lpstr>OccCopTimeFrame8</vt:lpstr>
      <vt:lpstr>OccCopTimeFrame9</vt:lpstr>
      <vt:lpstr>OccMarMixHMO1</vt:lpstr>
      <vt:lpstr>OccMarMixHMO10</vt:lpstr>
      <vt:lpstr>OccMarMixHMO11</vt:lpstr>
      <vt:lpstr>OccMarMixHMO12</vt:lpstr>
      <vt:lpstr>OccMarMixHMO13</vt:lpstr>
      <vt:lpstr>OccMarMixHMO14</vt:lpstr>
      <vt:lpstr>OccMarMixHMO15</vt:lpstr>
      <vt:lpstr>OccMarMixHMO16</vt:lpstr>
      <vt:lpstr>OccMarMixHMO17</vt:lpstr>
      <vt:lpstr>OccMarMixHMO18</vt:lpstr>
      <vt:lpstr>OccMarMixHMO19</vt:lpstr>
      <vt:lpstr>OccMarMixHMO2</vt:lpstr>
      <vt:lpstr>OccMarMixHMO20</vt:lpstr>
      <vt:lpstr>OccMarMixHMO21</vt:lpstr>
      <vt:lpstr>OccMarMixHMO22</vt:lpstr>
      <vt:lpstr>OccMarMixHMO23</vt:lpstr>
      <vt:lpstr>OccMarMixHMO24</vt:lpstr>
      <vt:lpstr>OccMarMixHMO3</vt:lpstr>
      <vt:lpstr>OccMarMixHMO4</vt:lpstr>
      <vt:lpstr>OccMarMixHMO5</vt:lpstr>
      <vt:lpstr>OccMarMixHMO6</vt:lpstr>
      <vt:lpstr>OccMarMixHMO7</vt:lpstr>
      <vt:lpstr>OccMarMixHMO8</vt:lpstr>
      <vt:lpstr>OccMarMixHMO9</vt:lpstr>
      <vt:lpstr>OccMarMixMAid1</vt:lpstr>
      <vt:lpstr>OccMarMixMAid10</vt:lpstr>
      <vt:lpstr>OccMarMixMAid11</vt:lpstr>
      <vt:lpstr>OccMarMixMAid12</vt:lpstr>
      <vt:lpstr>OccMarMixMAid13</vt:lpstr>
      <vt:lpstr>OccMarMixMAid14</vt:lpstr>
      <vt:lpstr>OccMarMixMAid15</vt:lpstr>
      <vt:lpstr>OccMarMixMAid16</vt:lpstr>
      <vt:lpstr>OccMarMixMAid17</vt:lpstr>
      <vt:lpstr>OccMarMixMAid18</vt:lpstr>
      <vt:lpstr>OccMarMixMAid19</vt:lpstr>
      <vt:lpstr>OccMarMixMAid2</vt:lpstr>
      <vt:lpstr>OccMarMixMAid20</vt:lpstr>
      <vt:lpstr>OccMarMixMAid21</vt:lpstr>
      <vt:lpstr>OccMarMixMAid22</vt:lpstr>
      <vt:lpstr>OccMarMixMAid23</vt:lpstr>
      <vt:lpstr>OccMarMixMAid24</vt:lpstr>
      <vt:lpstr>OccMarMixMAid3</vt:lpstr>
      <vt:lpstr>OccMarMixMAid4</vt:lpstr>
      <vt:lpstr>OccMarMixMAid5</vt:lpstr>
      <vt:lpstr>OccMarMixMAid6</vt:lpstr>
      <vt:lpstr>OccMarMixMAid7</vt:lpstr>
      <vt:lpstr>OccMarMixMAid8</vt:lpstr>
      <vt:lpstr>OccMarMixMAid9</vt:lpstr>
      <vt:lpstr>OccMarMixMCare1</vt:lpstr>
      <vt:lpstr>OccMarMixMCare10</vt:lpstr>
      <vt:lpstr>OccMarMixMCare11</vt:lpstr>
      <vt:lpstr>OccMarMixMCare12</vt:lpstr>
      <vt:lpstr>OccMarMixMCare13</vt:lpstr>
      <vt:lpstr>OccMarMixMCare14</vt:lpstr>
      <vt:lpstr>OccMarMixMCare15</vt:lpstr>
      <vt:lpstr>OccMarMixMCare16</vt:lpstr>
      <vt:lpstr>OccMarMixMCare17</vt:lpstr>
      <vt:lpstr>OccMarMixMCare18</vt:lpstr>
      <vt:lpstr>OccMarMixMCare19</vt:lpstr>
      <vt:lpstr>OccMarMixMCare2</vt:lpstr>
      <vt:lpstr>OccMarMixMCare20</vt:lpstr>
      <vt:lpstr>OccMarMixMCare21</vt:lpstr>
      <vt:lpstr>OccMarMixMCare22</vt:lpstr>
      <vt:lpstr>OccMarMixMCare23</vt:lpstr>
      <vt:lpstr>OccMarMixMCare24</vt:lpstr>
      <vt:lpstr>OccMarMixMCare3</vt:lpstr>
      <vt:lpstr>OccMarMixMCare4</vt:lpstr>
      <vt:lpstr>OccMarMixMCare5</vt:lpstr>
      <vt:lpstr>OccMarMixMCare6</vt:lpstr>
      <vt:lpstr>OccMarMixMCare7</vt:lpstr>
      <vt:lpstr>OccMarMixMCare8</vt:lpstr>
      <vt:lpstr>OccMarMixMCare9</vt:lpstr>
      <vt:lpstr>OccMarMixOth1</vt:lpstr>
      <vt:lpstr>OccMarMixOth10</vt:lpstr>
      <vt:lpstr>OccMarMixOth11</vt:lpstr>
      <vt:lpstr>OccMarMixOth12</vt:lpstr>
      <vt:lpstr>OccMarMixOth13</vt:lpstr>
      <vt:lpstr>OccMarMixOth14</vt:lpstr>
      <vt:lpstr>OccMarMixOth15</vt:lpstr>
      <vt:lpstr>OccMarMixOth16</vt:lpstr>
      <vt:lpstr>OccMarMixOth17</vt:lpstr>
      <vt:lpstr>OccMarMixOth18</vt:lpstr>
      <vt:lpstr>OccMarMixOth19</vt:lpstr>
      <vt:lpstr>OccMarMixOth2</vt:lpstr>
      <vt:lpstr>OccMarMixOth20</vt:lpstr>
      <vt:lpstr>OccMarMixOth21</vt:lpstr>
      <vt:lpstr>OccMarMixOth22</vt:lpstr>
      <vt:lpstr>OccMarMixOth23</vt:lpstr>
      <vt:lpstr>OccMarMixOth24</vt:lpstr>
      <vt:lpstr>OccMarMixOth3</vt:lpstr>
      <vt:lpstr>OccMarMixOth4</vt:lpstr>
      <vt:lpstr>OccMarMixOth5</vt:lpstr>
      <vt:lpstr>OccMarMixOth6</vt:lpstr>
      <vt:lpstr>OccMarMixOth7</vt:lpstr>
      <vt:lpstr>OccMarMixOth8</vt:lpstr>
      <vt:lpstr>OccMarMixOth9</vt:lpstr>
      <vt:lpstr>OccMarMixPriv1</vt:lpstr>
      <vt:lpstr>OccMarMixPriv10</vt:lpstr>
      <vt:lpstr>OccMarMixPriv11</vt:lpstr>
      <vt:lpstr>OccMarMixPriv12</vt:lpstr>
      <vt:lpstr>OccMarMixPriv13</vt:lpstr>
      <vt:lpstr>OccMarMixPriv14</vt:lpstr>
      <vt:lpstr>OccMarMixPriv15</vt:lpstr>
      <vt:lpstr>OccMarMixPriv16</vt:lpstr>
      <vt:lpstr>OccMarMixPriv17</vt:lpstr>
      <vt:lpstr>OccMarMixPriv18</vt:lpstr>
      <vt:lpstr>OccMarMixPriv19</vt:lpstr>
      <vt:lpstr>OccMarMixPriv2</vt:lpstr>
      <vt:lpstr>OccMarMixPriv20</vt:lpstr>
      <vt:lpstr>OccMarMixPriv21</vt:lpstr>
      <vt:lpstr>OccMarMixPriv22</vt:lpstr>
      <vt:lpstr>OccMarMixPriv23</vt:lpstr>
      <vt:lpstr>OccMarMixPriv24</vt:lpstr>
      <vt:lpstr>OccMarMixPriv3</vt:lpstr>
      <vt:lpstr>OccMarMixPriv4</vt:lpstr>
      <vt:lpstr>OccMarMixPriv5</vt:lpstr>
      <vt:lpstr>OccMarMixPriv6</vt:lpstr>
      <vt:lpstr>OccMarMixPriv7</vt:lpstr>
      <vt:lpstr>OccMarMixPriv8</vt:lpstr>
      <vt:lpstr>OccMarMixPriv9</vt:lpstr>
      <vt:lpstr>OccMarMixVA1</vt:lpstr>
      <vt:lpstr>OccMarMixVA10</vt:lpstr>
      <vt:lpstr>OccMarMixVA11</vt:lpstr>
      <vt:lpstr>OccMarMixVA12</vt:lpstr>
      <vt:lpstr>OccMarMixVA13</vt:lpstr>
      <vt:lpstr>OccMarMixVA14</vt:lpstr>
      <vt:lpstr>OccMarMixVA15</vt:lpstr>
      <vt:lpstr>OccMarMixVA16</vt:lpstr>
      <vt:lpstr>OccMarMixVA17</vt:lpstr>
      <vt:lpstr>OccMarMixVA18</vt:lpstr>
      <vt:lpstr>OccMarMixVA19</vt:lpstr>
      <vt:lpstr>OccMarMixVA2</vt:lpstr>
      <vt:lpstr>OccMarMixVA20</vt:lpstr>
      <vt:lpstr>OccMarMixVA21</vt:lpstr>
      <vt:lpstr>OccMarMixVA22</vt:lpstr>
      <vt:lpstr>OccMarMixVA23</vt:lpstr>
      <vt:lpstr>OccMarMixVA24</vt:lpstr>
      <vt:lpstr>OccMarMixVA3</vt:lpstr>
      <vt:lpstr>OccMarMixVA4</vt:lpstr>
      <vt:lpstr>OccMarMixVA5</vt:lpstr>
      <vt:lpstr>OccMarMixVA6</vt:lpstr>
      <vt:lpstr>OccMarMixVA7</vt:lpstr>
      <vt:lpstr>OccMarMixVA8</vt:lpstr>
      <vt:lpstr>OccMarMixVA9</vt:lpstr>
      <vt:lpstr>OccMarMxPriv1</vt:lpstr>
      <vt:lpstr>OccMarMxPriv10</vt:lpstr>
      <vt:lpstr>OccMarMxPriv11</vt:lpstr>
      <vt:lpstr>OccMarMxPriv12</vt:lpstr>
      <vt:lpstr>OccMarMxPriv13</vt:lpstr>
      <vt:lpstr>OccMarMxPriv14</vt:lpstr>
      <vt:lpstr>OccMarMxPriv15</vt:lpstr>
      <vt:lpstr>OccMarMxPriv16</vt:lpstr>
      <vt:lpstr>OccMarMxPriv17</vt:lpstr>
      <vt:lpstr>OccMarMxPriv18</vt:lpstr>
      <vt:lpstr>OccMarMxPriv19</vt:lpstr>
      <vt:lpstr>OccMarMxPriv2</vt:lpstr>
      <vt:lpstr>OccMarMxPriv20</vt:lpstr>
      <vt:lpstr>OccMarMxPriv21</vt:lpstr>
      <vt:lpstr>OccMarMxPriv22</vt:lpstr>
      <vt:lpstr>OccMarMxPriv23</vt:lpstr>
      <vt:lpstr>OccMarMxPriv24</vt:lpstr>
      <vt:lpstr>OccMarMxPriv3</vt:lpstr>
      <vt:lpstr>OccMarMxPriv4</vt:lpstr>
      <vt:lpstr>OccMarMxPriv5</vt:lpstr>
      <vt:lpstr>OccMarMxPriv6</vt:lpstr>
      <vt:lpstr>OccMarMxPriv7</vt:lpstr>
      <vt:lpstr>OccMarMxPriv8</vt:lpstr>
      <vt:lpstr>OccMarMxPriv9</vt:lpstr>
      <vt:lpstr>OccupancyCensusSurveyTimePeriod</vt:lpstr>
      <vt:lpstr>One_Bedroom</vt:lpstr>
      <vt:lpstr>Other</vt:lpstr>
      <vt:lpstr>OTHMCareB1</vt:lpstr>
      <vt:lpstr>OTHMCareB2</vt:lpstr>
      <vt:lpstr>OTHMCareB3</vt:lpstr>
      <vt:lpstr>OTHMCareB4</vt:lpstr>
      <vt:lpstr>OTHMCareB5</vt:lpstr>
      <vt:lpstr>OTHMCareB6</vt:lpstr>
      <vt:lpstr>OTHMCareB7</vt:lpstr>
      <vt:lpstr>OTHMCareB8</vt:lpstr>
      <vt:lpstr>OTHMCareB9</vt:lpstr>
      <vt:lpstr>OTHRevA</vt:lpstr>
      <vt:lpstr>OTHRevA1</vt:lpstr>
      <vt:lpstr>OTHRevA2</vt:lpstr>
      <vt:lpstr>OTHRevA3</vt:lpstr>
      <vt:lpstr>OTHRevA4</vt:lpstr>
      <vt:lpstr>OTHRevA5</vt:lpstr>
      <vt:lpstr>OTHRevA6</vt:lpstr>
      <vt:lpstr>OTHRevA7</vt:lpstr>
      <vt:lpstr>OTHRevA8</vt:lpstr>
      <vt:lpstr>OTHRevA9</vt:lpstr>
      <vt:lpstr>OTHRevB</vt:lpstr>
      <vt:lpstr>OTHRevB1</vt:lpstr>
      <vt:lpstr>OTHRevB2</vt:lpstr>
      <vt:lpstr>OTHRevB3</vt:lpstr>
      <vt:lpstr>OTHRevB4</vt:lpstr>
      <vt:lpstr>OTHRevB5</vt:lpstr>
      <vt:lpstr>OTHRevB6</vt:lpstr>
      <vt:lpstr>OTHRevB7</vt:lpstr>
      <vt:lpstr>OTHRevB8</vt:lpstr>
      <vt:lpstr>OTHRevB9</vt:lpstr>
      <vt:lpstr>OTHRevC</vt:lpstr>
      <vt:lpstr>OTHRevC1</vt:lpstr>
      <vt:lpstr>OTHRevC2</vt:lpstr>
      <vt:lpstr>OTHRevC3</vt:lpstr>
      <vt:lpstr>OTHRevC4</vt:lpstr>
      <vt:lpstr>OTHRevC5</vt:lpstr>
      <vt:lpstr>OTHRevC6</vt:lpstr>
      <vt:lpstr>OTHRevC7</vt:lpstr>
      <vt:lpstr>OTHRevC8</vt:lpstr>
      <vt:lpstr>OTHRevC9</vt:lpstr>
      <vt:lpstr>OTHRevD</vt:lpstr>
      <vt:lpstr>OTHRevD1</vt:lpstr>
      <vt:lpstr>OTHRevD2</vt:lpstr>
      <vt:lpstr>OTHRevD3</vt:lpstr>
      <vt:lpstr>OTHRevD4</vt:lpstr>
      <vt:lpstr>OTHRevD5</vt:lpstr>
      <vt:lpstr>OTHRevD6</vt:lpstr>
      <vt:lpstr>OTHRevD7</vt:lpstr>
      <vt:lpstr>OTHRevD8</vt:lpstr>
      <vt:lpstr>OTHRevD9</vt:lpstr>
      <vt:lpstr>OTHRevE</vt:lpstr>
      <vt:lpstr>OTHRevE1</vt:lpstr>
      <vt:lpstr>OTHRevE2</vt:lpstr>
      <vt:lpstr>OTHRevE3</vt:lpstr>
      <vt:lpstr>OTHRevE4</vt:lpstr>
      <vt:lpstr>OTHRevE5</vt:lpstr>
      <vt:lpstr>OTHRevE6</vt:lpstr>
      <vt:lpstr>OTHRevE7</vt:lpstr>
      <vt:lpstr>OTHRevE8</vt:lpstr>
      <vt:lpstr>OTHRevE9</vt:lpstr>
      <vt:lpstr>OTHRevF</vt:lpstr>
      <vt:lpstr>OTHRevF1</vt:lpstr>
      <vt:lpstr>OTHRevF2</vt:lpstr>
      <vt:lpstr>OTHRevF3</vt:lpstr>
      <vt:lpstr>OTHRevF4</vt:lpstr>
      <vt:lpstr>OTHRevF5</vt:lpstr>
      <vt:lpstr>OTHRevF6</vt:lpstr>
      <vt:lpstr>OTHRevF7</vt:lpstr>
      <vt:lpstr>OTHRevF8</vt:lpstr>
      <vt:lpstr>OTHRevF9</vt:lpstr>
      <vt:lpstr>OTHRevG</vt:lpstr>
      <vt:lpstr>OTHRevG1</vt:lpstr>
      <vt:lpstr>OTHRevG2</vt:lpstr>
      <vt:lpstr>OTHRevG3</vt:lpstr>
      <vt:lpstr>OTHRevG4</vt:lpstr>
      <vt:lpstr>OTHRevG5</vt:lpstr>
      <vt:lpstr>OTHRevG6</vt:lpstr>
      <vt:lpstr>OTHRevG7</vt:lpstr>
      <vt:lpstr>OTHRevG8</vt:lpstr>
      <vt:lpstr>OTHRevG9</vt:lpstr>
      <vt:lpstr>OTHRevH</vt:lpstr>
      <vt:lpstr>OTHRevH1</vt:lpstr>
      <vt:lpstr>OTHRevH2</vt:lpstr>
      <vt:lpstr>OTHRevH3</vt:lpstr>
      <vt:lpstr>OTHRevH4</vt:lpstr>
      <vt:lpstr>OTHRevH5</vt:lpstr>
      <vt:lpstr>OTHRevH6</vt:lpstr>
      <vt:lpstr>OTHRevH7</vt:lpstr>
      <vt:lpstr>OTHRevH8</vt:lpstr>
      <vt:lpstr>OTHRevH9</vt:lpstr>
      <vt:lpstr>OthRevTot1</vt:lpstr>
      <vt:lpstr>OthRevTot2</vt:lpstr>
      <vt:lpstr>OthRevTot3</vt:lpstr>
      <vt:lpstr>OthRevTot4</vt:lpstr>
      <vt:lpstr>OthRevTot5</vt:lpstr>
      <vt:lpstr>OthRevTot6</vt:lpstr>
      <vt:lpstr>OthRevTot7</vt:lpstr>
      <vt:lpstr>OthRevTot8</vt:lpstr>
      <vt:lpstr>OthRevTot9</vt:lpstr>
      <vt:lpstr>PdTypeAnn</vt:lpstr>
      <vt:lpstr>PdTypeFY</vt:lpstr>
      <vt:lpstr>PdTypeTM</vt:lpstr>
      <vt:lpstr>PoDays1</vt:lpstr>
      <vt:lpstr>PoDays2</vt:lpstr>
      <vt:lpstr>PoDays3</vt:lpstr>
      <vt:lpstr>PoDays4</vt:lpstr>
      <vt:lpstr>PoDays5</vt:lpstr>
      <vt:lpstr>PoDays6</vt:lpstr>
      <vt:lpstr>PoDays7</vt:lpstr>
      <vt:lpstr>PoDays8</vt:lpstr>
      <vt:lpstr>PoDays9</vt:lpstr>
      <vt:lpstr>PrivAdjRate1</vt:lpstr>
      <vt:lpstr>PrivAdjRate10</vt:lpstr>
      <vt:lpstr>PrivAdjRate11</vt:lpstr>
      <vt:lpstr>PrivAdjRate12</vt:lpstr>
      <vt:lpstr>PrivAdjRate13</vt:lpstr>
      <vt:lpstr>PrivAdjRate14</vt:lpstr>
      <vt:lpstr>PrivAdjRate15</vt:lpstr>
      <vt:lpstr>PrivAdjRate16</vt:lpstr>
      <vt:lpstr>PrivAdjRate17</vt:lpstr>
      <vt:lpstr>PrivAdjRate18</vt:lpstr>
      <vt:lpstr>PrivAdjRate19</vt:lpstr>
      <vt:lpstr>PrivAdjRate2</vt:lpstr>
      <vt:lpstr>PrivAdjRate20</vt:lpstr>
      <vt:lpstr>PrivAdjRate21</vt:lpstr>
      <vt:lpstr>PrivAdjRate22</vt:lpstr>
      <vt:lpstr>PrivAdjRate23</vt:lpstr>
      <vt:lpstr>PrivAdjRate24</vt:lpstr>
      <vt:lpstr>PrivAdjRate25</vt:lpstr>
      <vt:lpstr>PrivAdjRate26</vt:lpstr>
      <vt:lpstr>PrivAdjRate27</vt:lpstr>
      <vt:lpstr>PrivAdjRate28</vt:lpstr>
      <vt:lpstr>PrivAdjRate3</vt:lpstr>
      <vt:lpstr>PrivAdjRate4</vt:lpstr>
      <vt:lpstr>PrivAdjRate5</vt:lpstr>
      <vt:lpstr>PrivAdjRate6</vt:lpstr>
      <vt:lpstr>PrivAdjRate7</vt:lpstr>
      <vt:lpstr>PrivAdjRate8</vt:lpstr>
      <vt:lpstr>PrivAdjRate9</vt:lpstr>
      <vt:lpstr>Private_Room</vt:lpstr>
      <vt:lpstr>PrivNameComp1</vt:lpstr>
      <vt:lpstr>PrivNameComp10</vt:lpstr>
      <vt:lpstr>PrivNameComp11</vt:lpstr>
      <vt:lpstr>PrivNameComp12</vt:lpstr>
      <vt:lpstr>PrivNameComp13</vt:lpstr>
      <vt:lpstr>PrivNameComp14</vt:lpstr>
      <vt:lpstr>PrivNameComp15</vt:lpstr>
      <vt:lpstr>PrivNameComp16</vt:lpstr>
      <vt:lpstr>PrivNameComp17</vt:lpstr>
      <vt:lpstr>PrivNameComp18</vt:lpstr>
      <vt:lpstr>PrivNameComp19</vt:lpstr>
      <vt:lpstr>PrivNameComp2</vt:lpstr>
      <vt:lpstr>PrivNameComp20</vt:lpstr>
      <vt:lpstr>PrivNameComp21</vt:lpstr>
      <vt:lpstr>PrivNameComp22</vt:lpstr>
      <vt:lpstr>PrivNameComp23</vt:lpstr>
      <vt:lpstr>PrivNameComp24</vt:lpstr>
      <vt:lpstr>PrivNameComp25</vt:lpstr>
      <vt:lpstr>PrivNameComp26</vt:lpstr>
      <vt:lpstr>PrivNameComp27</vt:lpstr>
      <vt:lpstr>PrivNameComp28</vt:lpstr>
      <vt:lpstr>PrivNameComp3</vt:lpstr>
      <vt:lpstr>PrivNameComp4</vt:lpstr>
      <vt:lpstr>PrivNameComp5</vt:lpstr>
      <vt:lpstr>PrivNameComp6</vt:lpstr>
      <vt:lpstr>PrivNameComp7</vt:lpstr>
      <vt:lpstr>PrivNameComp8</vt:lpstr>
      <vt:lpstr>PrivNameComp9</vt:lpstr>
      <vt:lpstr>PrivRateNote1</vt:lpstr>
      <vt:lpstr>PrivRateNote10</vt:lpstr>
      <vt:lpstr>PrivRateNote11</vt:lpstr>
      <vt:lpstr>PrivRateNote12</vt:lpstr>
      <vt:lpstr>PrivRateNote13</vt:lpstr>
      <vt:lpstr>PrivRateNote14</vt:lpstr>
      <vt:lpstr>PrivRateNote15</vt:lpstr>
      <vt:lpstr>PrivRateNote16</vt:lpstr>
      <vt:lpstr>PrivRateNote17</vt:lpstr>
      <vt:lpstr>PrivRateNote18</vt:lpstr>
      <vt:lpstr>PrivRateNote19</vt:lpstr>
      <vt:lpstr>PrivRateNote2</vt:lpstr>
      <vt:lpstr>PrivRateNote20</vt:lpstr>
      <vt:lpstr>PrivRateNote21</vt:lpstr>
      <vt:lpstr>PrivRateNote22</vt:lpstr>
      <vt:lpstr>PrivRateNote23</vt:lpstr>
      <vt:lpstr>PrivRateNote24</vt:lpstr>
      <vt:lpstr>PrivRateNote25</vt:lpstr>
      <vt:lpstr>PrivRateNote26</vt:lpstr>
      <vt:lpstr>PrivRateNote27</vt:lpstr>
      <vt:lpstr>PrivRateNote28</vt:lpstr>
      <vt:lpstr>PrivRateNote3</vt:lpstr>
      <vt:lpstr>PrivRateNote4</vt:lpstr>
      <vt:lpstr>PrivRateNote5</vt:lpstr>
      <vt:lpstr>PrivRateNote6</vt:lpstr>
      <vt:lpstr>PrivRateNote7</vt:lpstr>
      <vt:lpstr>PrivRateNote8</vt:lpstr>
      <vt:lpstr>PrivRateNote9</vt:lpstr>
      <vt:lpstr>PrivRoomType1</vt:lpstr>
      <vt:lpstr>PrivRoomType10</vt:lpstr>
      <vt:lpstr>PrivRoomType11</vt:lpstr>
      <vt:lpstr>PrivRoomType12</vt:lpstr>
      <vt:lpstr>PrivRoomType13</vt:lpstr>
      <vt:lpstr>PrivRoomType14</vt:lpstr>
      <vt:lpstr>PrivRoomType15</vt:lpstr>
      <vt:lpstr>PrivRoomType16</vt:lpstr>
      <vt:lpstr>PrivRoomType17</vt:lpstr>
      <vt:lpstr>PrivRoomType18</vt:lpstr>
      <vt:lpstr>PrivRoomType19</vt:lpstr>
      <vt:lpstr>PrivRoomType2</vt:lpstr>
      <vt:lpstr>PrivRoomType20</vt:lpstr>
      <vt:lpstr>PrivRoomType21</vt:lpstr>
      <vt:lpstr>PrivRoomType22</vt:lpstr>
      <vt:lpstr>PrivRoomType23</vt:lpstr>
      <vt:lpstr>PrivRoomType24</vt:lpstr>
      <vt:lpstr>PrivRoomType25</vt:lpstr>
      <vt:lpstr>PrivRoomType26</vt:lpstr>
      <vt:lpstr>PrivRoomType27</vt:lpstr>
      <vt:lpstr>PrivRoomType28</vt:lpstr>
      <vt:lpstr>PrivRoomType3</vt:lpstr>
      <vt:lpstr>PrivRoomType4</vt:lpstr>
      <vt:lpstr>PrivRoomType5</vt:lpstr>
      <vt:lpstr>PrivRoomType6</vt:lpstr>
      <vt:lpstr>PrivRoomType7</vt:lpstr>
      <vt:lpstr>PrivRoomType8</vt:lpstr>
      <vt:lpstr>PrivRoomType9</vt:lpstr>
      <vt:lpstr>PrivTtlAdj1</vt:lpstr>
      <vt:lpstr>PrivTtlAdj10</vt:lpstr>
      <vt:lpstr>PrivTtlAdj11</vt:lpstr>
      <vt:lpstr>PrivTtlAdj12</vt:lpstr>
      <vt:lpstr>PrivTtlAdj13</vt:lpstr>
      <vt:lpstr>PrivTtlAdj14</vt:lpstr>
      <vt:lpstr>PrivTtlAdj15</vt:lpstr>
      <vt:lpstr>PrivTtlAdj16</vt:lpstr>
      <vt:lpstr>PrivTtlAdj17</vt:lpstr>
      <vt:lpstr>PrivTtlAdj18</vt:lpstr>
      <vt:lpstr>PrivTtlAdj19</vt:lpstr>
      <vt:lpstr>PrivTtlAdj2</vt:lpstr>
      <vt:lpstr>PrivTtlAdj20</vt:lpstr>
      <vt:lpstr>PrivTtlAdj21</vt:lpstr>
      <vt:lpstr>PrivTtlAdj22</vt:lpstr>
      <vt:lpstr>PrivTtlAdj23</vt:lpstr>
      <vt:lpstr>PrivTtlAdj24</vt:lpstr>
      <vt:lpstr>PrivTtlAdj25</vt:lpstr>
      <vt:lpstr>PrivTtlAdj26</vt:lpstr>
      <vt:lpstr>PrivTtlAdj27</vt:lpstr>
      <vt:lpstr>PrivTtlAdj28</vt:lpstr>
      <vt:lpstr>PrivTtlAdj3</vt:lpstr>
      <vt:lpstr>PrivTtlAdj4</vt:lpstr>
      <vt:lpstr>PrivTtlAdj5</vt:lpstr>
      <vt:lpstr>PrivTtlAdj6</vt:lpstr>
      <vt:lpstr>PrivTtlAdj7</vt:lpstr>
      <vt:lpstr>PrivTtlAdj8</vt:lpstr>
      <vt:lpstr>PrivTtlAdj9</vt:lpstr>
      <vt:lpstr>PrivUnAdjRate1</vt:lpstr>
      <vt:lpstr>PrivUnAdjRate10</vt:lpstr>
      <vt:lpstr>PrivUnAdjRate11</vt:lpstr>
      <vt:lpstr>PrivUnAdjRate12</vt:lpstr>
      <vt:lpstr>PrivUnAdjRate13</vt:lpstr>
      <vt:lpstr>PrivUnAdjRate14</vt:lpstr>
      <vt:lpstr>PrivUnAdjRate15</vt:lpstr>
      <vt:lpstr>PrivUnAdjRate16</vt:lpstr>
      <vt:lpstr>PrivUnAdjRate17</vt:lpstr>
      <vt:lpstr>PrivUnAdjRate18</vt:lpstr>
      <vt:lpstr>PrivUnAdjRate19</vt:lpstr>
      <vt:lpstr>PrivUnAdjRate2</vt:lpstr>
      <vt:lpstr>PrivUnAdjRate20</vt:lpstr>
      <vt:lpstr>PrivUnAdjRate21</vt:lpstr>
      <vt:lpstr>PrivUnAdjRate22</vt:lpstr>
      <vt:lpstr>PrivUnAdjRate23</vt:lpstr>
      <vt:lpstr>PrivUnAdjRate24</vt:lpstr>
      <vt:lpstr>PrivUnAdjRate25</vt:lpstr>
      <vt:lpstr>PrivUnAdjRate26</vt:lpstr>
      <vt:lpstr>PrivUnAdjRate27</vt:lpstr>
      <vt:lpstr>PrivUnAdjRate28</vt:lpstr>
      <vt:lpstr>PrivUnAdjRate3</vt:lpstr>
      <vt:lpstr>PrivUnAdjRate4</vt:lpstr>
      <vt:lpstr>PrivUnAdjRate5</vt:lpstr>
      <vt:lpstr>PrivUnAdjRate6</vt:lpstr>
      <vt:lpstr>PrivUnAdjRate7</vt:lpstr>
      <vt:lpstr>PrivUnAdjRate8</vt:lpstr>
      <vt:lpstr>PrivUnAdjRate9</vt:lpstr>
      <vt:lpstr>PrivUniBds1</vt:lpstr>
      <vt:lpstr>PrivUniBds10</vt:lpstr>
      <vt:lpstr>PrivUniBds11</vt:lpstr>
      <vt:lpstr>PrivUniBds12</vt:lpstr>
      <vt:lpstr>PrivUniBds13</vt:lpstr>
      <vt:lpstr>PrivUniBds14</vt:lpstr>
      <vt:lpstr>PrivUniBds15</vt:lpstr>
      <vt:lpstr>PrivUniBds16</vt:lpstr>
      <vt:lpstr>PrivUniBds17</vt:lpstr>
      <vt:lpstr>PrivUniBds18</vt:lpstr>
      <vt:lpstr>PrivUniBds19</vt:lpstr>
      <vt:lpstr>PrivUniBds2</vt:lpstr>
      <vt:lpstr>PrivUniBds20</vt:lpstr>
      <vt:lpstr>PrivUniBds21</vt:lpstr>
      <vt:lpstr>PrivUniBds22</vt:lpstr>
      <vt:lpstr>PrivUniBds23</vt:lpstr>
      <vt:lpstr>PrivUniBds24</vt:lpstr>
      <vt:lpstr>PrivUniBds25</vt:lpstr>
      <vt:lpstr>PrivUniBds26</vt:lpstr>
      <vt:lpstr>PrivUniBds27</vt:lpstr>
      <vt:lpstr>PrivUniBds28</vt:lpstr>
      <vt:lpstr>PrivUniBds3</vt:lpstr>
      <vt:lpstr>PrivUniBds4</vt:lpstr>
      <vt:lpstr>PrivUniBds5</vt:lpstr>
      <vt:lpstr>PrivUniBds6</vt:lpstr>
      <vt:lpstr>PrivUniBds7</vt:lpstr>
      <vt:lpstr>PrivUniBds8</vt:lpstr>
      <vt:lpstr>PrivUniBds9</vt:lpstr>
      <vt:lpstr>PrivUnitOfComp1</vt:lpstr>
      <vt:lpstr>PrivUnitOfComp10</vt:lpstr>
      <vt:lpstr>PrivUnitOfComp11</vt:lpstr>
      <vt:lpstr>PrivUnitOfComp12</vt:lpstr>
      <vt:lpstr>PrivUnitOfComp13</vt:lpstr>
      <vt:lpstr>PrivUnitOfComp14</vt:lpstr>
      <vt:lpstr>PrivUnitOfComp15</vt:lpstr>
      <vt:lpstr>PrivUnitOfComp16</vt:lpstr>
      <vt:lpstr>PrivUnitOfComp17</vt:lpstr>
      <vt:lpstr>PrivUnitOfComp18</vt:lpstr>
      <vt:lpstr>PrivUnitOfComp19</vt:lpstr>
      <vt:lpstr>PrivUnitOfComp2</vt:lpstr>
      <vt:lpstr>PrivUnitOfComp20</vt:lpstr>
      <vt:lpstr>PrivUnitOfComp21</vt:lpstr>
      <vt:lpstr>PrivUnitOfComp22</vt:lpstr>
      <vt:lpstr>PrivUnitOfComp23</vt:lpstr>
      <vt:lpstr>PrivUnitOfComp24</vt:lpstr>
      <vt:lpstr>PrivUnitOfComp25</vt:lpstr>
      <vt:lpstr>PrivUnitOfComp26</vt:lpstr>
      <vt:lpstr>PrivUnitOfComp27</vt:lpstr>
      <vt:lpstr>PrivUnitOfComp28</vt:lpstr>
      <vt:lpstr>PrivUnitOfComp3</vt:lpstr>
      <vt:lpstr>PrivUnitOfComp4</vt:lpstr>
      <vt:lpstr>PrivUnitOfComp5</vt:lpstr>
      <vt:lpstr>PrivUnitOfComp6</vt:lpstr>
      <vt:lpstr>PrivUnitOfComp7</vt:lpstr>
      <vt:lpstr>PrivUnitOfComp8</vt:lpstr>
      <vt:lpstr>PrivUnitOfComp9</vt:lpstr>
      <vt:lpstr>PrivUniType1</vt:lpstr>
      <vt:lpstr>PrivUniType10</vt:lpstr>
      <vt:lpstr>PrivUniType11</vt:lpstr>
      <vt:lpstr>PrivUniType12</vt:lpstr>
      <vt:lpstr>PrivUniType13</vt:lpstr>
      <vt:lpstr>PrivUniType14</vt:lpstr>
      <vt:lpstr>PrivUniType15</vt:lpstr>
      <vt:lpstr>PrivUniType16</vt:lpstr>
      <vt:lpstr>PrivUniType17</vt:lpstr>
      <vt:lpstr>PrivUniType18</vt:lpstr>
      <vt:lpstr>PrivUniType19</vt:lpstr>
      <vt:lpstr>PrivUniType2</vt:lpstr>
      <vt:lpstr>PrivUniType20</vt:lpstr>
      <vt:lpstr>PrivUniType21</vt:lpstr>
      <vt:lpstr>PrivUniType22</vt:lpstr>
      <vt:lpstr>PrivUniType23</vt:lpstr>
      <vt:lpstr>PrivUniType24</vt:lpstr>
      <vt:lpstr>PrivUniType25</vt:lpstr>
      <vt:lpstr>PrivUniType26</vt:lpstr>
      <vt:lpstr>PrivUniType27</vt:lpstr>
      <vt:lpstr>PrivUniType28</vt:lpstr>
      <vt:lpstr>PrivUniType3</vt:lpstr>
      <vt:lpstr>PrivUniType4</vt:lpstr>
      <vt:lpstr>PrivUniType5</vt:lpstr>
      <vt:lpstr>PrivUniType6</vt:lpstr>
      <vt:lpstr>PrivUniType7</vt:lpstr>
      <vt:lpstr>PrivUniType8</vt:lpstr>
      <vt:lpstr>PrivUniType9</vt:lpstr>
      <vt:lpstr>ProjArms</vt:lpstr>
      <vt:lpstr>ProjCity</vt:lpstr>
      <vt:lpstr>ProjectUnitType</vt:lpstr>
      <vt:lpstr>ProjName</vt:lpstr>
      <vt:lpstr>ProjPurPrice</vt:lpstr>
      <vt:lpstr>ProjSalDate</vt:lpstr>
      <vt:lpstr>ProjSold</vt:lpstr>
      <vt:lpstr>ProjStAdd</vt:lpstr>
      <vt:lpstr>ProjState</vt:lpstr>
      <vt:lpstr>ProjUniType</vt:lpstr>
      <vt:lpstr>ProRepairAmt</vt:lpstr>
      <vt:lpstr>PubMaidRate</vt:lpstr>
      <vt:lpstr>ReconcileA</vt:lpstr>
      <vt:lpstr>ReconcileA1</vt:lpstr>
      <vt:lpstr>ReconcileA2</vt:lpstr>
      <vt:lpstr>ReconcileA3</vt:lpstr>
      <vt:lpstr>ReconcileA4</vt:lpstr>
      <vt:lpstr>ReconcileA5</vt:lpstr>
      <vt:lpstr>ReconcileA6</vt:lpstr>
      <vt:lpstr>ReconcileA7</vt:lpstr>
      <vt:lpstr>ReconcileB</vt:lpstr>
      <vt:lpstr>ReconcileB1</vt:lpstr>
      <vt:lpstr>ReconcileB2</vt:lpstr>
      <vt:lpstr>ReconcileB3</vt:lpstr>
      <vt:lpstr>ReconcileB4</vt:lpstr>
      <vt:lpstr>ReconcileB5</vt:lpstr>
      <vt:lpstr>ReconcileB6</vt:lpstr>
      <vt:lpstr>ReconcileB7</vt:lpstr>
      <vt:lpstr>ReconcileC</vt:lpstr>
      <vt:lpstr>ReconcileC1</vt:lpstr>
      <vt:lpstr>ReconcileC2</vt:lpstr>
      <vt:lpstr>ReconcileC3</vt:lpstr>
      <vt:lpstr>ReconcileC4</vt:lpstr>
      <vt:lpstr>ReconcileC5</vt:lpstr>
      <vt:lpstr>ReconcileC6</vt:lpstr>
      <vt:lpstr>ReconcileC7</vt:lpstr>
      <vt:lpstr>ReconcileD</vt:lpstr>
      <vt:lpstr>ReconcileD1</vt:lpstr>
      <vt:lpstr>ReconcileD2</vt:lpstr>
      <vt:lpstr>ReconcileD3</vt:lpstr>
      <vt:lpstr>ReconcileD4</vt:lpstr>
      <vt:lpstr>ReconcileD5</vt:lpstr>
      <vt:lpstr>ReconcileD6</vt:lpstr>
      <vt:lpstr>ReconcileD7</vt:lpstr>
      <vt:lpstr>ReconcileE</vt:lpstr>
      <vt:lpstr>ReconcileE1</vt:lpstr>
      <vt:lpstr>ReconcileE2</vt:lpstr>
      <vt:lpstr>ReconcileE3</vt:lpstr>
      <vt:lpstr>ReconcileE4</vt:lpstr>
      <vt:lpstr>ReconcileE5</vt:lpstr>
      <vt:lpstr>ReconcileE6</vt:lpstr>
      <vt:lpstr>ReconcileE7</vt:lpstr>
      <vt:lpstr>ReconcileF</vt:lpstr>
      <vt:lpstr>ReconcileF1</vt:lpstr>
      <vt:lpstr>ReconcileF2</vt:lpstr>
      <vt:lpstr>ReconcileF3</vt:lpstr>
      <vt:lpstr>ReconcileF4</vt:lpstr>
      <vt:lpstr>ReconcileF5</vt:lpstr>
      <vt:lpstr>ReconcileF6</vt:lpstr>
      <vt:lpstr>ReconcileF7</vt:lpstr>
      <vt:lpstr>ReconcileG</vt:lpstr>
      <vt:lpstr>ReconcileG1</vt:lpstr>
      <vt:lpstr>ReconcileG2</vt:lpstr>
      <vt:lpstr>ReconcileG3</vt:lpstr>
      <vt:lpstr>ReconcileG4</vt:lpstr>
      <vt:lpstr>ReconcileG5</vt:lpstr>
      <vt:lpstr>ReconcileG6</vt:lpstr>
      <vt:lpstr>ReconcileG7</vt:lpstr>
      <vt:lpstr>ReconcileH</vt:lpstr>
      <vt:lpstr>ReconcileH1</vt:lpstr>
      <vt:lpstr>ReconcileH2</vt:lpstr>
      <vt:lpstr>ReconcileH3</vt:lpstr>
      <vt:lpstr>ReconcileH4</vt:lpstr>
      <vt:lpstr>ReconcileH5</vt:lpstr>
      <vt:lpstr>ReconcileH6</vt:lpstr>
      <vt:lpstr>ReconcileH7</vt:lpstr>
      <vt:lpstr>ReconcileI</vt:lpstr>
      <vt:lpstr>ReconcileI1</vt:lpstr>
      <vt:lpstr>ReconcileI2</vt:lpstr>
      <vt:lpstr>ReconcileI3</vt:lpstr>
      <vt:lpstr>ReconcileI4</vt:lpstr>
      <vt:lpstr>ReconcileI5</vt:lpstr>
      <vt:lpstr>ReconcileI6</vt:lpstr>
      <vt:lpstr>ReconcileI7</vt:lpstr>
      <vt:lpstr>ReconcileJ</vt:lpstr>
      <vt:lpstr>ReconcileJ1</vt:lpstr>
      <vt:lpstr>ReconcileJ2</vt:lpstr>
      <vt:lpstr>ReconcileJ3</vt:lpstr>
      <vt:lpstr>ReconcileJ4</vt:lpstr>
      <vt:lpstr>ReconcileJ5</vt:lpstr>
      <vt:lpstr>ReconcileJ6</vt:lpstr>
      <vt:lpstr>ReconcileJ7</vt:lpstr>
      <vt:lpstr>ReconcileK</vt:lpstr>
      <vt:lpstr>ReconcileK1</vt:lpstr>
      <vt:lpstr>ReconcileK2</vt:lpstr>
      <vt:lpstr>ReconcileK3</vt:lpstr>
      <vt:lpstr>ReconcileK4</vt:lpstr>
      <vt:lpstr>ReconcileK5</vt:lpstr>
      <vt:lpstr>ReconcileK6</vt:lpstr>
      <vt:lpstr>ReconcileK7</vt:lpstr>
      <vt:lpstr>RemEconLife</vt:lpstr>
      <vt:lpstr>RentCompName</vt:lpstr>
      <vt:lpstr>RentRest</vt:lpstr>
      <vt:lpstr>RentUOC1</vt:lpstr>
      <vt:lpstr>RentUOC10</vt:lpstr>
      <vt:lpstr>RentUOC11</vt:lpstr>
      <vt:lpstr>RentUOC12</vt:lpstr>
      <vt:lpstr>RentUOC2</vt:lpstr>
      <vt:lpstr>RentUOC3</vt:lpstr>
      <vt:lpstr>RentUOC4</vt:lpstr>
      <vt:lpstr>RentUOC5</vt:lpstr>
      <vt:lpstr>RentUOC6</vt:lpstr>
      <vt:lpstr>RentUOC7</vt:lpstr>
      <vt:lpstr>RentUOC8</vt:lpstr>
      <vt:lpstr>RentUOC9</vt:lpstr>
      <vt:lpstr>ResRev1</vt:lpstr>
      <vt:lpstr>ResRev2</vt:lpstr>
      <vt:lpstr>ResRev3</vt:lpstr>
      <vt:lpstr>ResRev4</vt:lpstr>
      <vt:lpstr>ResRev5</vt:lpstr>
      <vt:lpstr>ResRev6</vt:lpstr>
      <vt:lpstr>ResRev7</vt:lpstr>
      <vt:lpstr>ResRev8</vt:lpstr>
      <vt:lpstr>ResRev9</vt:lpstr>
      <vt:lpstr>REVEGI1</vt:lpstr>
      <vt:lpstr>REVEGI2</vt:lpstr>
      <vt:lpstr>REVEGI3</vt:lpstr>
      <vt:lpstr>REVEGI4</vt:lpstr>
      <vt:lpstr>REVEGI5</vt:lpstr>
      <vt:lpstr>REVEGI6</vt:lpstr>
      <vt:lpstr>REVEGI7</vt:lpstr>
      <vt:lpstr>REVEGI8</vt:lpstr>
      <vt:lpstr>REVEGI9</vt:lpstr>
      <vt:lpstr>RmType1</vt:lpstr>
      <vt:lpstr>RmType10</vt:lpstr>
      <vt:lpstr>RmType11</vt:lpstr>
      <vt:lpstr>RmType12</vt:lpstr>
      <vt:lpstr>RmType2</vt:lpstr>
      <vt:lpstr>RmType3</vt:lpstr>
      <vt:lpstr>RmType4</vt:lpstr>
      <vt:lpstr>RmType5</vt:lpstr>
      <vt:lpstr>RmType6</vt:lpstr>
      <vt:lpstr>RmType7</vt:lpstr>
      <vt:lpstr>RmType8</vt:lpstr>
      <vt:lpstr>RmType9</vt:lpstr>
      <vt:lpstr>RugRateDate</vt:lpstr>
      <vt:lpstr>Sale_Income</vt:lpstr>
      <vt:lpstr>SalesTable</vt:lpstr>
      <vt:lpstr>SalesVal</vt:lpstr>
      <vt:lpstr>Semi_Private</vt:lpstr>
      <vt:lpstr>Semi_Private_Room</vt:lpstr>
      <vt:lpstr>Shared_Unit</vt:lpstr>
      <vt:lpstr>SNF</vt:lpstr>
      <vt:lpstr>SNFRevIns1</vt:lpstr>
      <vt:lpstr>SNFRevIns2</vt:lpstr>
      <vt:lpstr>SNFRevIns3</vt:lpstr>
      <vt:lpstr>SNFRevIns4</vt:lpstr>
      <vt:lpstr>SNFRevIns5</vt:lpstr>
      <vt:lpstr>SNFRevIns6</vt:lpstr>
      <vt:lpstr>SNFRevIns7</vt:lpstr>
      <vt:lpstr>SNFRevIns8</vt:lpstr>
      <vt:lpstr>SNFRevIns9</vt:lpstr>
      <vt:lpstr>SNFRevInsDys1</vt:lpstr>
      <vt:lpstr>SNFRevInsDys2</vt:lpstr>
      <vt:lpstr>SNFRevInsDys3</vt:lpstr>
      <vt:lpstr>SNFRevInsDys4</vt:lpstr>
      <vt:lpstr>SNFRevInsDys5</vt:lpstr>
      <vt:lpstr>SNFRevInsDys6</vt:lpstr>
      <vt:lpstr>SNFRevInsDys7</vt:lpstr>
      <vt:lpstr>SNFRevInsDys8</vt:lpstr>
      <vt:lpstr>SNFRevInsDys9</vt:lpstr>
      <vt:lpstr>SNFRevMAid1</vt:lpstr>
      <vt:lpstr>SNFRevMAid2</vt:lpstr>
      <vt:lpstr>SNFRevMAid3</vt:lpstr>
      <vt:lpstr>SNFRevMAid4</vt:lpstr>
      <vt:lpstr>SNFRevMAid5</vt:lpstr>
      <vt:lpstr>SNFRevMAid6</vt:lpstr>
      <vt:lpstr>SNFRevMAid7</vt:lpstr>
      <vt:lpstr>SNFRevMAid8</vt:lpstr>
      <vt:lpstr>SNFRevMAid9</vt:lpstr>
      <vt:lpstr>SNFRevMAidDys1</vt:lpstr>
      <vt:lpstr>SNFRevMAidDys2</vt:lpstr>
      <vt:lpstr>SNFRevMAidDys3</vt:lpstr>
      <vt:lpstr>SNFRevMAidDys4</vt:lpstr>
      <vt:lpstr>SNFRevMAidDys5</vt:lpstr>
      <vt:lpstr>SNFRevMAidDys6</vt:lpstr>
      <vt:lpstr>SNFRevMAidDys7</vt:lpstr>
      <vt:lpstr>SNFRevMAidDys8</vt:lpstr>
      <vt:lpstr>SNFRevMAidDys9</vt:lpstr>
      <vt:lpstr>SNFRevMCare1</vt:lpstr>
      <vt:lpstr>SNFRevMCare2</vt:lpstr>
      <vt:lpstr>SNFRevMCare3</vt:lpstr>
      <vt:lpstr>SNFRevMCare4</vt:lpstr>
      <vt:lpstr>SNFRevMCare5</vt:lpstr>
      <vt:lpstr>SNFRevMCare6</vt:lpstr>
      <vt:lpstr>SNFRevMCare7</vt:lpstr>
      <vt:lpstr>SNFRevMCare8</vt:lpstr>
      <vt:lpstr>SNFRevMCare9</vt:lpstr>
      <vt:lpstr>SNFRevMCareDys1</vt:lpstr>
      <vt:lpstr>SNFRevMCareDys2</vt:lpstr>
      <vt:lpstr>SNFRevMCareDys3</vt:lpstr>
      <vt:lpstr>SNFRevMCareDys4</vt:lpstr>
      <vt:lpstr>SNFRevMCareDys5</vt:lpstr>
      <vt:lpstr>SNFRevMCareDys6</vt:lpstr>
      <vt:lpstr>SNFRevMCareDys7</vt:lpstr>
      <vt:lpstr>SNFRevMCareDys8</vt:lpstr>
      <vt:lpstr>SNFRevMCareDys9</vt:lpstr>
      <vt:lpstr>SNFRevOth1</vt:lpstr>
      <vt:lpstr>SNFRevOth2</vt:lpstr>
      <vt:lpstr>SNFRevOth3</vt:lpstr>
      <vt:lpstr>SNFRevOth4</vt:lpstr>
      <vt:lpstr>SNFRevOth5</vt:lpstr>
      <vt:lpstr>SNFRevOth6</vt:lpstr>
      <vt:lpstr>SNFRevOth7</vt:lpstr>
      <vt:lpstr>SNFRevOth8</vt:lpstr>
      <vt:lpstr>SNFRevOth9</vt:lpstr>
      <vt:lpstr>SNFRevOthDys1</vt:lpstr>
      <vt:lpstr>SNFRevOthDys2</vt:lpstr>
      <vt:lpstr>SNFRevOthDys3</vt:lpstr>
      <vt:lpstr>SNFRevOthDys4</vt:lpstr>
      <vt:lpstr>SNFRevOthDys5</vt:lpstr>
      <vt:lpstr>SNFRevOthDys6</vt:lpstr>
      <vt:lpstr>SNFRevOthDys7</vt:lpstr>
      <vt:lpstr>SNFRevOthDys8</vt:lpstr>
      <vt:lpstr>SNFRevOthDys9</vt:lpstr>
      <vt:lpstr>SNFRevPriv1</vt:lpstr>
      <vt:lpstr>SNFRevPriv2</vt:lpstr>
      <vt:lpstr>SNFRevPriv3</vt:lpstr>
      <vt:lpstr>SNFRevPriv4</vt:lpstr>
      <vt:lpstr>SNFRevPriv5</vt:lpstr>
      <vt:lpstr>SNFRevPriv6</vt:lpstr>
      <vt:lpstr>SNFRevPriv7</vt:lpstr>
      <vt:lpstr>SNFRevPriv8</vt:lpstr>
      <vt:lpstr>SNFRevPriv9</vt:lpstr>
      <vt:lpstr>SNFRevPrivDys1</vt:lpstr>
      <vt:lpstr>SNFRevPrivDys2</vt:lpstr>
      <vt:lpstr>SNFRevPrivDys3</vt:lpstr>
      <vt:lpstr>SNFRevPrivDys4</vt:lpstr>
      <vt:lpstr>SNFRevPrivDys5</vt:lpstr>
      <vt:lpstr>SNFRevPrivDys6</vt:lpstr>
      <vt:lpstr>SNFRevPrivDys7</vt:lpstr>
      <vt:lpstr>SNFRevPrivDys8</vt:lpstr>
      <vt:lpstr>SNFRevPrivDys9</vt:lpstr>
      <vt:lpstr>SNFRevVA1</vt:lpstr>
      <vt:lpstr>SNFRevVA2</vt:lpstr>
      <vt:lpstr>SNFRevVA3</vt:lpstr>
      <vt:lpstr>SNFRevVA4</vt:lpstr>
      <vt:lpstr>SNFRevVA5</vt:lpstr>
      <vt:lpstr>SNFRevVA6</vt:lpstr>
      <vt:lpstr>SNFRevVA7</vt:lpstr>
      <vt:lpstr>SNFRevVA8</vt:lpstr>
      <vt:lpstr>SNFRevVA9</vt:lpstr>
      <vt:lpstr>SNFRevVADys1</vt:lpstr>
      <vt:lpstr>SNFRevVADys2</vt:lpstr>
      <vt:lpstr>SNFRevVADys3</vt:lpstr>
      <vt:lpstr>SNFRevVADys4</vt:lpstr>
      <vt:lpstr>SNFRevVADys5</vt:lpstr>
      <vt:lpstr>SNFRevVADys6</vt:lpstr>
      <vt:lpstr>SNFRevVADys7</vt:lpstr>
      <vt:lpstr>SNFRevVADys8</vt:lpstr>
      <vt:lpstr>SNFRevVADys9</vt:lpstr>
      <vt:lpstr>Stabilized</vt:lpstr>
      <vt:lpstr>Star</vt:lpstr>
      <vt:lpstr>State</vt:lpstr>
      <vt:lpstr>Studio</vt:lpstr>
      <vt:lpstr>Surveyed_by</vt:lpstr>
      <vt:lpstr>TaxesSpec</vt:lpstr>
      <vt:lpstr>TotalUnits</vt:lpstr>
      <vt:lpstr>TotBeds1</vt:lpstr>
      <vt:lpstr>TotBeds10</vt:lpstr>
      <vt:lpstr>TotBeds11</vt:lpstr>
      <vt:lpstr>TotBeds12</vt:lpstr>
      <vt:lpstr>TotBeds2</vt:lpstr>
      <vt:lpstr>TotBeds3</vt:lpstr>
      <vt:lpstr>TotBeds4</vt:lpstr>
      <vt:lpstr>TotBeds5</vt:lpstr>
      <vt:lpstr>TotBeds6</vt:lpstr>
      <vt:lpstr>TotBeds7</vt:lpstr>
      <vt:lpstr>TotBeds8</vt:lpstr>
      <vt:lpstr>TotBeds9</vt:lpstr>
      <vt:lpstr>TotDays1</vt:lpstr>
      <vt:lpstr>TotDays2</vt:lpstr>
      <vt:lpstr>TotDays3</vt:lpstr>
      <vt:lpstr>TotDays4</vt:lpstr>
      <vt:lpstr>TotDays5</vt:lpstr>
      <vt:lpstr>TotDays6</vt:lpstr>
      <vt:lpstr>TotDays7</vt:lpstr>
      <vt:lpstr>TotDays8</vt:lpstr>
      <vt:lpstr>TotDays9</vt:lpstr>
      <vt:lpstr>TotExp1</vt:lpstr>
      <vt:lpstr>TotExp2</vt:lpstr>
      <vt:lpstr>TotExp3</vt:lpstr>
      <vt:lpstr>TotExp4</vt:lpstr>
      <vt:lpstr>tOTeXP5</vt:lpstr>
      <vt:lpstr>TotExp6</vt:lpstr>
      <vt:lpstr>TotExp7</vt:lpstr>
      <vt:lpstr>TotExp9</vt:lpstr>
      <vt:lpstr>TotRev1</vt:lpstr>
      <vt:lpstr>TotRev2</vt:lpstr>
      <vt:lpstr>TotRev3</vt:lpstr>
      <vt:lpstr>TotRev4</vt:lpstr>
      <vt:lpstr>TotRev5</vt:lpstr>
      <vt:lpstr>TotRev6</vt:lpstr>
      <vt:lpstr>TotRev7</vt:lpstr>
      <vt:lpstr>Two_Bedroom</vt:lpstr>
      <vt:lpstr>Type_of_NOI</vt:lpstr>
      <vt:lpstr>UnAdd1</vt:lpstr>
      <vt:lpstr>UnAdd10</vt:lpstr>
      <vt:lpstr>UnAdd11</vt:lpstr>
      <vt:lpstr>UnAdd12</vt:lpstr>
      <vt:lpstr>UnAdd13</vt:lpstr>
      <vt:lpstr>UnAdd14</vt:lpstr>
      <vt:lpstr>UnAdd15</vt:lpstr>
      <vt:lpstr>UnAdd16</vt:lpstr>
      <vt:lpstr>UnAdd17</vt:lpstr>
      <vt:lpstr>UnAdd18</vt:lpstr>
      <vt:lpstr>UnAdd19</vt:lpstr>
      <vt:lpstr>UnAdd2</vt:lpstr>
      <vt:lpstr>UnAdd20</vt:lpstr>
      <vt:lpstr>UnAdd21</vt:lpstr>
      <vt:lpstr>UnAdd22</vt:lpstr>
      <vt:lpstr>UnAdd23</vt:lpstr>
      <vt:lpstr>UnAdd24</vt:lpstr>
      <vt:lpstr>UnAdd25</vt:lpstr>
      <vt:lpstr>UnAdd26</vt:lpstr>
      <vt:lpstr>UnAdd27</vt:lpstr>
      <vt:lpstr>UnAdd28</vt:lpstr>
      <vt:lpstr>UnAdd29</vt:lpstr>
      <vt:lpstr>UnAdd3</vt:lpstr>
      <vt:lpstr>UnAdd30</vt:lpstr>
      <vt:lpstr>UnAdd4</vt:lpstr>
      <vt:lpstr>UnAdd5</vt:lpstr>
      <vt:lpstr>UnAdd6</vt:lpstr>
      <vt:lpstr>UnAdd7</vt:lpstr>
      <vt:lpstr>UnAdd8</vt:lpstr>
      <vt:lpstr>UnAdd9</vt:lpstr>
      <vt:lpstr>UnderValue</vt:lpstr>
      <vt:lpstr>UniBaths1</vt:lpstr>
      <vt:lpstr>UniBaths10</vt:lpstr>
      <vt:lpstr>UniBaths11</vt:lpstr>
      <vt:lpstr>UniBaths12</vt:lpstr>
      <vt:lpstr>UniBaths2</vt:lpstr>
      <vt:lpstr>UniBaths3</vt:lpstr>
      <vt:lpstr>UniBaths4</vt:lpstr>
      <vt:lpstr>UniBaths5</vt:lpstr>
      <vt:lpstr>UniBaths6</vt:lpstr>
      <vt:lpstr>UniBaths7</vt:lpstr>
      <vt:lpstr>UniBaths8</vt:lpstr>
      <vt:lpstr>UniBaths9</vt:lpstr>
      <vt:lpstr>UniBeds1</vt:lpstr>
      <vt:lpstr>UniBeds10</vt:lpstr>
      <vt:lpstr>UniBeds11</vt:lpstr>
      <vt:lpstr>UniBeds12</vt:lpstr>
      <vt:lpstr>UniBeds2</vt:lpstr>
      <vt:lpstr>UniBeds3</vt:lpstr>
      <vt:lpstr>UniBeds4</vt:lpstr>
      <vt:lpstr>UniBeds5</vt:lpstr>
      <vt:lpstr>UniBeds6</vt:lpstr>
      <vt:lpstr>UniBeds7</vt:lpstr>
      <vt:lpstr>UniBeds8</vt:lpstr>
      <vt:lpstr>UniBeds9</vt:lpstr>
      <vt:lpstr>UniNameA</vt:lpstr>
      <vt:lpstr>UniNameB</vt:lpstr>
      <vt:lpstr>UniNamec</vt:lpstr>
      <vt:lpstr>UniNamed</vt:lpstr>
      <vt:lpstr>UniNamee</vt:lpstr>
      <vt:lpstr>UniNamef</vt:lpstr>
      <vt:lpstr>UniNameg</vt:lpstr>
      <vt:lpstr>UniNameh</vt:lpstr>
      <vt:lpstr>UniNamei</vt:lpstr>
      <vt:lpstr>UniNamej</vt:lpstr>
      <vt:lpstr>UniNamek</vt:lpstr>
      <vt:lpstr>UniNamel</vt:lpstr>
      <vt:lpstr>UniNote1</vt:lpstr>
      <vt:lpstr>UniNote10</vt:lpstr>
      <vt:lpstr>UniNote11</vt:lpstr>
      <vt:lpstr>UniNote12</vt:lpstr>
      <vt:lpstr>UniNote2</vt:lpstr>
      <vt:lpstr>UniNote3</vt:lpstr>
      <vt:lpstr>UniNote4</vt:lpstr>
      <vt:lpstr>UniNote5</vt:lpstr>
      <vt:lpstr>UniNote6</vt:lpstr>
      <vt:lpstr>UniNote7</vt:lpstr>
      <vt:lpstr>UniNote8</vt:lpstr>
      <vt:lpstr>UniNote9</vt:lpstr>
      <vt:lpstr>Unit_of_Comparison</vt:lpstr>
      <vt:lpstr>Unit_of_Comparison_2</vt:lpstr>
      <vt:lpstr>Unit_Type_Expenses</vt:lpstr>
      <vt:lpstr>Unit_Types</vt:lpstr>
      <vt:lpstr>Unit1</vt:lpstr>
      <vt:lpstr>Unit10</vt:lpstr>
      <vt:lpstr>Unit11</vt:lpstr>
      <vt:lpstr>Unit12</vt:lpstr>
      <vt:lpstr>Unit2</vt:lpstr>
      <vt:lpstr>Unit3</vt:lpstr>
      <vt:lpstr>Unit4</vt:lpstr>
      <vt:lpstr>Unit5</vt:lpstr>
      <vt:lpstr>Unit6</vt:lpstr>
      <vt:lpstr>Unit7</vt:lpstr>
      <vt:lpstr>Unit8</vt:lpstr>
      <vt:lpstr>Unit9</vt:lpstr>
      <vt:lpstr>UnitNumberBeds</vt:lpstr>
      <vt:lpstr>UnitRMType1</vt:lpstr>
      <vt:lpstr>UnitRMType10</vt:lpstr>
      <vt:lpstr>UnitRMType11</vt:lpstr>
      <vt:lpstr>UnitRMType12</vt:lpstr>
      <vt:lpstr>UnitRMType2</vt:lpstr>
      <vt:lpstr>UnitRMType3</vt:lpstr>
      <vt:lpstr>UnitRMType4</vt:lpstr>
      <vt:lpstr>UnitRMType5</vt:lpstr>
      <vt:lpstr>UnitRMType6</vt:lpstr>
      <vt:lpstr>UnitRMType7</vt:lpstr>
      <vt:lpstr>UnitRMType8</vt:lpstr>
      <vt:lpstr>UnitRMType9</vt:lpstr>
      <vt:lpstr>UnitSqFt1</vt:lpstr>
      <vt:lpstr>UnitSqFt10</vt:lpstr>
      <vt:lpstr>UnitSqFt11</vt:lpstr>
      <vt:lpstr>UnitSqFt12</vt:lpstr>
      <vt:lpstr>UnitSqFt2</vt:lpstr>
      <vt:lpstr>UnitSqFt3</vt:lpstr>
      <vt:lpstr>UnitSqFt4</vt:lpstr>
      <vt:lpstr>UnitSqFt5</vt:lpstr>
      <vt:lpstr>UnitSqFt6</vt:lpstr>
      <vt:lpstr>UnitSqFt7</vt:lpstr>
      <vt:lpstr>UnitSqFt8</vt:lpstr>
      <vt:lpstr>UnitSqFt9</vt:lpstr>
      <vt:lpstr>ValDate</vt:lpstr>
      <vt:lpstr>YearConst</vt:lpstr>
      <vt:lpstr>YearType1</vt:lpstr>
      <vt:lpstr>YearType2</vt:lpstr>
      <vt:lpstr>YearType3</vt:lpstr>
      <vt:lpstr>YearType4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2017-09-13T00:22:51Z</dcterms:created>
  <dcterms:modified xsi:type="dcterms:W3CDTF">2018-10-10T19:32:10Z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0x0101009BC1C42CB733FD42B046A8748BFD9BD3</vt:lpwstr>
  </property>
  <property fmtid="{D5CDD505-2E9C-101B-9397-08002B2CF9AE}" pid="3" name="_dlc_DocIdItemGuid">
    <vt:lpwstr>f1842c09-f371-46d4-8c0d-eee7f7d922a2</vt:lpwstr>
  </property>
  <property fmtid="{D5CDD505-2E9C-101B-9397-08002B2CF9AE}" pid="4" name="Order">
    <vt:r8>523100</vt:r8>
  </property>
</Properties>
</file>