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worksheets/sheet1.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revisions/revisionHeaders.xml" ContentType="application/vnd.openxmlformats-officedocument.spreadsheetml.revisionHeaders+xml"/>
  <Override PartName="/xl/revisions/revisionLog2.xml" ContentType="application/vnd.openxmlformats-officedocument.spreadsheetml.revisionLog+xml"/>
  <Override PartName="/xl/revisions/revisionLog6.xml" ContentType="application/vnd.openxmlformats-officedocument.spreadsheetml.revisionLog+xml"/>
  <Override PartName="/xl/revisions/revisionLog5.xml" ContentType="application/vnd.openxmlformats-officedocument.spreadsheetml.revisionLog+xml"/>
  <Override PartName="/xl/revisions/revisionLog4.xml" ContentType="application/vnd.openxmlformats-officedocument.spreadsheetml.revisionLog+xml"/>
  <Override PartName="/xl/revisions/revisionLog3.xml" ContentType="application/vnd.openxmlformats-officedocument.spreadsheetml.revisionLog+xml"/>
  <Override PartName="/xl/revisions/revisionLog1.xml" ContentType="application/vnd.openxmlformats-officedocument.spreadsheetml.revisionLog+xml"/>
  <Override PartName="/xl/revisions/revisionLog7.xml" ContentType="application/vnd.openxmlformats-officedocument.spreadsheetml.revisionLog+xml"/>
  <Override PartName="/customXml/itemProps5.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xl/revisions/userNames.xml" ContentType="application/vnd.openxmlformats-officedocument.spreadsheetml.userNames+xml"/>
  <Override PartName="/docProps/core.xml" ContentType="application/vnd.openxmlformats-package.core-properties+xml"/>
  <Override PartName="/xl/revisions/revisionLog9.xml" ContentType="application/vnd.openxmlformats-officedocument.spreadsheetml.revisionLog+xml"/>
  <Override PartName="/xl/revisions/revisionLog10.xml" ContentType="application/vnd.openxmlformats-officedocument.spreadsheetml.revisionLog+xml"/>
  <Override PartName="/xl/revisions/revisionLog11.xml" ContentType="application/vnd.openxmlformats-officedocument.spreadsheetml.revisionLog+xml"/>
  <Override PartName="/docProps/app.xml" ContentType="application/vnd.openxmlformats-officedocument.extended-properties+xml"/>
  <Override PartName="/docProps/custom.xml" ContentType="application/vnd.openxmlformats-officedocument.custom-properties+xml"/>
  <Override PartName="/xl/revisions/revisionLog8.xml" ContentType="application/vnd.openxmlformats-officedocument.spreadsheetml.revisionLog+xml"/>
  <Override PartName="/xl/comments4.xml" ContentType="application/vnd.openxmlformats-officedocument.spreadsheetml.comments+xml"/>
  <Override PartName="/xl/comments3.xml" ContentType="application/vnd.openxmlformats-officedocument.spreadsheetml.comments+xml"/>
  <Override PartName="/xl/comments1.xml" ContentType="application/vnd.openxmlformats-officedocument.spreadsheetml.comments+xml"/>
  <Override PartName="/xl/comments2.xml" ContentType="application/vnd.openxmlformats-officedocument.spreadsheetml.comments+xml"/>
  <Override PartName="/xl/comments5.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xl/comments6.xml" ContentType="application/vnd.openxmlformats-officedocument.spreadsheetml.comments+xml"/>
  <Override PartName="/customXml/itemProps1.xml" ContentType="application/vnd.openxmlformats-officedocument.customXmlProperties+xml"/>
  <Override PartName="/customXml/itemProps6.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2="http://schemas.microsoft.com/office/spreadsheetml/2015/revision2" mc:Ignorable="x15 xr2">
  <fileVersion appName="xl" lastEdited="7" lowestEdited="5" rupBuild="18431"/>
  <workbookPr hidePivotFieldList="1" defaultThemeVersion="124226"/>
  <mc:AlternateContent xmlns:mc="http://schemas.openxmlformats.org/markup-compatibility/2006">
    <mc:Choice Requires="x15">
      <x15ac:absPath xmlns:x15ac="http://schemas.microsoft.com/office/spreadsheetml/2010/11/ac" url="http://hudsharepoint.hud.gov/sites/IHCF2/DEVL/pp/Proposed Documents/2017_Document_Renewal_Process/2-60-Day_Comments/Underwriting/"/>
    </mc:Choice>
  </mc:AlternateContent>
  <bookViews>
    <workbookView xWindow="960" yWindow="-210" windowWidth="17520" windowHeight="11310" tabRatio="799" xr2:uid="{00000000-000D-0000-FFFF-FFFF00000000}"/>
  </bookViews>
  <sheets>
    <sheet name="Instructions" sheetId="1" r:id="rId1"/>
    <sheet name="Criteria by Prog Type" sheetId="2" r:id="rId2"/>
    <sheet name="S &amp; U " sheetId="3" r:id="rId3"/>
    <sheet name="Land Calc" sheetId="4" r:id="rId4"/>
    <sheet name="Other Fees" sheetId="5" r:id="rId5"/>
    <sheet name="Repl Cost" sheetId="6" r:id="rId6"/>
    <sheet name="S &amp; U NC, SR, 241a" sheetId="7" r:id="rId7"/>
    <sheet name="MILC Pg 1" sheetId="8" r:id="rId8"/>
    <sheet name="MILC Pg 2" sheetId="9" r:id="rId9"/>
  </sheets>
  <definedNames>
    <definedName name="_xlnm.Print_Area" localSheetId="7">'MILC Pg 1'!$A$1:$G$52</definedName>
    <definedName name="_xlnm.Print_Area" localSheetId="8">'MILC Pg 2'!$A$1:$G$60</definedName>
    <definedName name="rate">#REF!</definedName>
    <definedName name="term">#REF!</definedName>
    <definedName name="termy">#REF!</definedName>
    <definedName name="Z_56B24939_83E5_41EA_B629_C0607413C864_.wvu.PrintArea" localSheetId="7" hidden="1">'MILC Pg 1'!$A$1:$G$52</definedName>
    <definedName name="Z_56B24939_83E5_41EA_B629_C0607413C864_.wvu.PrintArea" localSheetId="8" hidden="1">'MILC Pg 2'!$A$1:$G$60</definedName>
    <definedName name="Z_AC2272B0_E63F_43F0_A69C_8189582A5224_.wvu.PrintArea" localSheetId="7" hidden="1">'MILC Pg 1'!$A$1:$G$52</definedName>
    <definedName name="Z_AC2272B0_E63F_43F0_A69C_8189582A5224_.wvu.PrintArea" localSheetId="8" hidden="1">'MILC Pg 2'!$A$1:$G$60</definedName>
    <definedName name="Z_D7C79DD8_430C_4116_961B_17A0089DBF99_.wvu.PrintArea" localSheetId="7" hidden="1">'MILC Pg 1'!$A$1:$G$52</definedName>
    <definedName name="Z_D7C79DD8_430C_4116_961B_17A0089DBF99_.wvu.PrintArea" localSheetId="8" hidden="1">'MILC Pg 2'!$A$1:$G$60</definedName>
  </definedNames>
  <calcPr calcId="171027"/>
  <customWorkbookViews>
    <customWorkbookView name="H22192 - Personal View" guid="{AC2272B0-E63F-43F0-A69C-8189582A5224}" mergeInterval="0" personalView="1" xWindow="200" yWindow="200" windowWidth="1770" windowHeight="987" tabRatio="799" activeSheetId="1" showComments="commIndAndComment"/>
    <customWorkbookView name="H08023 - Personal View" guid="{D7C79DD8-430C-4116-961B-17A0089DBF99}" mergeInterval="0" personalView="1" maximized="1" xWindow="-9" yWindow="-9" windowWidth="1938" windowHeight="1050" tabRatio="799" activeSheetId="3" showComments="commIndAndComment"/>
    <customWorkbookView name="Jeremy Robitaille - Personal View" guid="{56B24939-83E5-41EA-B629-C0607413C864}" mergeInterval="0" personalView="1" maximized="1" windowWidth="1916" windowHeight="829" tabRatio="799" activeSheetId="4"/>
  </customWorkbookViews>
  <fileRecoveryPr repairLoad="1"/>
</workbook>
</file>

<file path=xl/calcChain.xml><?xml version="1.0" encoding="utf-8"?>
<calcChain xmlns="http://schemas.openxmlformats.org/spreadsheetml/2006/main">
  <c r="C43" i="9" l="1"/>
  <c r="C41" i="9"/>
  <c r="G36" i="9"/>
  <c r="F35" i="9"/>
  <c r="F34" i="9"/>
  <c r="F29" i="9"/>
  <c r="G21" i="9"/>
  <c r="C19" i="9"/>
  <c r="G14" i="9"/>
  <c r="C11" i="9"/>
  <c r="G8" i="9"/>
  <c r="C7" i="9"/>
  <c r="C3" i="9"/>
  <c r="G39" i="8"/>
  <c r="G38" i="8"/>
  <c r="G37" i="8"/>
  <c r="F36" i="8"/>
  <c r="F35" i="8"/>
  <c r="D35" i="8"/>
  <c r="B35" i="8"/>
  <c r="F34" i="8"/>
  <c r="F33" i="8"/>
  <c r="E32" i="8"/>
  <c r="G27" i="8"/>
  <c r="F26" i="8"/>
  <c r="E24" i="8"/>
  <c r="E23" i="8"/>
  <c r="F22" i="8"/>
  <c r="G19" i="8"/>
  <c r="F18" i="8"/>
  <c r="E17" i="8"/>
  <c r="E16" i="8"/>
  <c r="B16" i="8"/>
  <c r="F12" i="8"/>
  <c r="B12" i="8"/>
  <c r="B5" i="8"/>
  <c r="B4" i="8"/>
  <c r="B3" i="8"/>
  <c r="D68" i="7"/>
  <c r="C68" i="7"/>
  <c r="C66" i="7"/>
  <c r="C64" i="7"/>
  <c r="C51" i="7"/>
  <c r="C46" i="7"/>
  <c r="C45" i="7"/>
  <c r="C43" i="7"/>
  <c r="C41" i="7"/>
  <c r="C40" i="7"/>
  <c r="C39" i="7"/>
  <c r="C38" i="7"/>
  <c r="C37" i="7"/>
  <c r="C36" i="7"/>
  <c r="C31" i="7"/>
  <c r="C30" i="7"/>
  <c r="C29" i="7"/>
  <c r="C28" i="7"/>
  <c r="C27" i="7"/>
  <c r="C26" i="7"/>
  <c r="C25" i="7"/>
  <c r="C24" i="7"/>
  <c r="C23" i="7"/>
  <c r="C22" i="7"/>
  <c r="C21" i="7"/>
  <c r="C13" i="7"/>
  <c r="B6" i="7"/>
  <c r="B5" i="7"/>
  <c r="B4" i="7"/>
  <c r="B53" i="6"/>
  <c r="B51" i="6"/>
  <c r="B50" i="6"/>
  <c r="B43" i="6"/>
  <c r="B38" i="6"/>
  <c r="B23" i="6"/>
  <c r="B21" i="6"/>
  <c r="B20" i="6"/>
  <c r="B19" i="6"/>
  <c r="B10" i="6"/>
  <c r="B6" i="6"/>
  <c r="B4" i="6"/>
  <c r="C31" i="5"/>
  <c r="C15" i="5"/>
  <c r="B33" i="4"/>
  <c r="B30" i="4"/>
  <c r="B25" i="4"/>
  <c r="B10" i="4"/>
  <c r="D47" i="3"/>
  <c r="C47" i="3"/>
  <c r="C45" i="3"/>
  <c r="C37" i="3"/>
  <c r="C14" i="3"/>
  <c r="B6" i="3"/>
  <c r="B5" i="3"/>
  <c r="B4"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atpotts</author>
  </authors>
  <commentList>
    <comment ref="H7" authorId="0" guid="{914C5101-F9D3-44BE-899A-56EBB9FFF5D0}" shapeId="0" xr:uid="{00000000-0006-0000-0100-000001000000}">
      <text>
        <r>
          <rPr>
            <i/>
            <sz val="9"/>
            <color indexed="81"/>
            <rFont val="Tahoma"/>
            <charset val="1"/>
          </rPr>
          <t>Used for Acquisition Projects</t>
        </r>
      </text>
    </comment>
    <comment ref="I7" authorId="0" guid="{3A67A661-1AED-432F-9343-4F78A11F4F84}" shapeId="0" xr:uid="{00000000-0006-0000-0100-000002000000}">
      <text>
        <r>
          <rPr>
            <b/>
            <sz val="9"/>
            <color indexed="81"/>
            <rFont val="Tahoma"/>
            <charset val="1"/>
          </rPr>
          <t xml:space="preserve">Used for Refinances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H08023</author>
    <author>h56877</author>
    <author>Gary S. Golding</author>
  </authors>
  <commentList>
    <comment ref="B10" authorId="0" guid="{9F787F3A-07B9-4573-80F2-25BD022F6C8D}" shapeId="0" xr:uid="{00000000-0006-0000-0200-000001000000}">
      <text>
        <r>
          <rPr>
            <b/>
            <sz val="9"/>
            <color indexed="81"/>
            <rFont val="Tahoma"/>
            <charset val="1"/>
          </rPr>
          <t xml:space="preserve">
This should either be zero or a positive number.  </t>
        </r>
        <r>
          <rPr>
            <b/>
            <sz val="9"/>
            <color indexed="81"/>
            <rFont val="Tahoma"/>
            <charset val="1"/>
          </rPr>
          <t xml:space="preserve">
</t>
        </r>
        <r>
          <rPr>
            <b/>
            <sz val="9"/>
            <color indexed="81"/>
            <rFont val="Tahoma"/>
            <charset val="1"/>
          </rPr>
          <t xml:space="preserve">
</t>
        </r>
      </text>
    </comment>
    <comment ref="B11" authorId="1" guid="{CCA57CA2-A386-45D0-82E5-48ECE9EF6AF2}" shapeId="0" xr:uid="{00000000-0006-0000-0200-000002000000}">
      <text>
        <r>
          <rPr>
            <b/>
            <sz val="9"/>
            <color indexed="81"/>
            <rFont val="Tahoma"/>
            <charset val="1"/>
          </rPr>
          <t xml:space="preserve">Interest rate premiums may only be applied on behalf of the borrower to prepayment penalties and reserves for replacement.  The transaction costs in MILC Criterion H are reduced by the amount of the interest rate premium.
</t>
        </r>
        <r>
          <rPr>
            <b/>
            <sz val="9"/>
            <color indexed="81"/>
            <rFont val="Tahoma"/>
            <charset val="1"/>
          </rPr>
          <t xml:space="preserve">
</t>
        </r>
      </text>
    </comment>
    <comment ref="B18" authorId="2" guid="{F0CBD9E7-A0FD-4412-B72C-E83DCA0C34AE}" shapeId="0" xr:uid="{00000000-0006-0000-0200-000003000000}">
      <text>
        <r>
          <rPr>
            <b/>
            <sz val="9"/>
            <color indexed="81"/>
            <rFont val="Tahoma"/>
            <charset val="1"/>
          </rPr>
          <t xml:space="preserve">Refer to the 232 Handbook for guidance on eligible debt and purchases.  If you still have questions after reviewing the 232 Handbook, email LeanThinking@hud.gov.
</t>
        </r>
      </text>
    </comment>
    <comment ref="B20" authorId="1" guid="{D99A826E-4D75-41FD-9F30-FAC71BCD8F5F}" shapeId="0" xr:uid="{00000000-0006-0000-0200-000004000000}">
      <text>
        <r>
          <rPr>
            <b/>
            <sz val="9"/>
            <color indexed="81"/>
            <rFont val="Tahoma"/>
            <charset val="1"/>
          </rPr>
          <t xml:space="preserve">This does not include any R4R transfer.
</t>
        </r>
        <r>
          <rPr>
            <b/>
            <sz val="9"/>
            <color indexed="81"/>
            <rFont val="Tahoma"/>
            <charset val="1"/>
          </rPr>
          <t xml:space="preserve">
</t>
        </r>
      </text>
    </comment>
    <comment ref="B27" authorId="2" guid="{251F46B9-96D7-48F0-B638-9E68E8CDD346}" shapeId="0" xr:uid="{00000000-0006-0000-0200-000005000000}">
      <text>
        <r>
          <rPr>
            <b/>
            <sz val="9"/>
            <color indexed="81"/>
            <rFont val="Tahoma"/>
            <charset val="1"/>
          </rPr>
          <t xml:space="preserve">If this is included in the financing/placement fee percentage calculation please detail the dollars here.
</t>
        </r>
        <r>
          <rPr>
            <b/>
            <sz val="9"/>
            <color indexed="81"/>
            <rFont val="Tahoma"/>
            <charset val="1"/>
          </rPr>
          <t xml:space="preserve">
</t>
        </r>
      </text>
    </comment>
    <comment ref="B30" authorId="0" guid="{8DF0C191-63AC-4762-8C13-DFD36CC69D18}" shapeId="0" xr:uid="{00000000-0006-0000-0200-000006000000}">
      <text>
        <r>
          <rPr>
            <b/>
            <sz val="9"/>
            <color indexed="81"/>
            <rFont val="Tahoma"/>
            <charset val="1"/>
          </rPr>
          <t xml:space="preserve">
If the lender is administering the non-critical repair escrow then the refundable payment is a non-eligible use of funds.
</t>
        </r>
        <r>
          <rPr>
            <b/>
            <sz val="9"/>
            <color indexed="81"/>
            <rFont val="Tahoma"/>
            <charset val="1"/>
          </rPr>
          <t xml:space="preserve">
</t>
        </r>
      </text>
    </comment>
    <comment ref="B32" authorId="0" guid="{1DFE10D2-2D3F-4450-AE21-E5FCD2A39482}" shapeId="0" xr:uid="{00000000-0006-0000-0200-000007000000}">
      <text>
        <r>
          <rPr>
            <b/>
            <sz val="9"/>
            <color indexed="81"/>
            <rFont val="Tahoma"/>
            <charset val="1"/>
          </rPr>
          <t xml:space="preserve">
.15% of the requested mortgage amount for 223(a)(7)s
</t>
        </r>
      </text>
    </comment>
    <comment ref="B40" authorId="0" guid="{808657D8-83E6-4E14-80DC-B868D1469D55}" shapeId="0" xr:uid="{00000000-0006-0000-0200-000009000000}">
      <text>
        <r>
          <rPr>
            <b/>
            <sz val="9"/>
            <color indexed="81"/>
            <rFont val="Tahoma"/>
            <charset val="1"/>
          </rPr>
          <t xml:space="preserve">
This is to be used for non-mortgageable debt service reserve escrow.
</t>
        </r>
      </text>
    </comment>
    <comment ref="B41" authorId="0" guid="{CCF12782-43F5-4021-8A55-49854F839578}" shapeId="0" xr:uid="{00000000-0006-0000-0200-00000A000000}">
      <text>
        <r>
          <rPr>
            <b/>
            <sz val="9"/>
            <color indexed="81"/>
            <rFont val="Tahoma"/>
            <charset val="1"/>
          </rPr>
          <t xml:space="preserve">
20% of incomplete repairs for 223(f), 10% for 223(a)(7).
</t>
        </r>
        <r>
          <rPr>
            <b/>
            <sz val="9"/>
            <color indexed="81"/>
            <rFont val="Tahoma"/>
            <charset val="1"/>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Jeremy Robitaille</author>
    <author>H08023</author>
  </authors>
  <commentList>
    <comment ref="A32" authorId="0" guid="{42154010-737B-4712-AB0E-F6B3E392902D}" shapeId="0" xr:uid="{00000000-0006-0000-0300-000001000000}">
      <text>
        <r>
          <rPr>
            <sz val="9"/>
            <color indexed="81"/>
            <rFont val="Tahoma"/>
            <charset val="1"/>
          </rPr>
          <t>Only enter if land is purchased from LPA or other Governmental authority for specific reuse.</t>
        </r>
        <r>
          <rPr>
            <b/>
            <sz val="9"/>
            <color indexed="81"/>
            <rFont val="Tahoma"/>
            <charset val="1"/>
          </rPr>
          <t xml:space="preserve">
</t>
        </r>
      </text>
    </comment>
    <comment ref="A33" authorId="1" guid="{59270AFF-D738-40CA-88DB-E0B99D97E8E7}" shapeId="0" xr:uid="{00000000-0006-0000-0300-000002000000}">
      <text>
        <r>
          <rPr>
            <b/>
            <sz val="9"/>
            <color indexed="81"/>
            <rFont val="Tahoma"/>
            <charset val="1"/>
          </rPr>
          <t xml:space="preserve">
If this differs from the warranted price of land on the replacement cost tab include additional page with explanation.</t>
        </r>
        <r>
          <rPr>
            <b/>
            <sz val="9"/>
            <color indexed="81"/>
            <rFont val="Tahoma"/>
            <charset val="1"/>
          </rPr>
          <t xml:space="preserve">
</t>
        </r>
        <r>
          <rPr>
            <b/>
            <sz val="9"/>
            <color indexed="81"/>
            <rFont val="Tahoma"/>
            <charset val="1"/>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H08023</author>
    <author>Gary S. Golding</author>
  </authors>
  <commentList>
    <comment ref="A18" authorId="0" guid="{D14DF114-1609-44AE-921B-DCE8DFE08D7A}" shapeId="0" xr:uid="{00000000-0006-0000-0400-000001000000}">
      <text>
        <r>
          <rPr>
            <b/>
            <sz val="9"/>
            <color indexed="81"/>
            <rFont val="Tahoma"/>
            <charset val="1"/>
          </rPr>
          <t xml:space="preserve">
</t>
        </r>
        <r>
          <rPr>
            <b/>
            <sz val="9"/>
            <color indexed="81"/>
            <rFont val="Tahoma"/>
            <charset val="1"/>
          </rPr>
          <t>All fees shown here should be reflected on the 92328_ORCF.</t>
        </r>
        <r>
          <rPr>
            <b/>
            <sz val="9"/>
            <color indexed="81"/>
            <rFont val="Tahoma"/>
            <charset val="1"/>
          </rPr>
          <t xml:space="preserve">
</t>
        </r>
      </text>
    </comment>
    <comment ref="B22" authorId="1" guid="{D2D5BE09-1520-4E61-8F38-8005C7542A98}" shapeId="0" xr:uid="{00000000-0006-0000-0400-000002000000}">
      <text>
        <r>
          <rPr>
            <b/>
            <sz val="9"/>
            <color indexed="81"/>
            <rFont val="Tahoma"/>
            <charset val="1"/>
          </rPr>
          <t xml:space="preserve">Required for cost plus contracts
</t>
        </r>
        <r>
          <rPr>
            <b/>
            <sz val="9"/>
            <color indexed="81"/>
            <rFont val="Tahoma"/>
            <charset val="1"/>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H08023</author>
    <author>Gary S. Golding</author>
    <author>Jeremy Robitaille</author>
    <author>H22192</author>
  </authors>
  <commentList>
    <comment ref="A1" authorId="0" guid="{FAB47A3B-73FF-427B-B360-078329E7102C}" shapeId="0" xr:uid="{00000000-0006-0000-0500-000001000000}">
      <text>
        <r>
          <rPr>
            <b/>
            <sz val="9"/>
            <color indexed="81"/>
            <rFont val="Tahoma"/>
            <charset val="1"/>
          </rPr>
          <t xml:space="preserve">
All construction contract items should match figures on the 92328-ORCF.</t>
        </r>
        <r>
          <rPr>
            <b/>
            <sz val="9"/>
            <color indexed="81"/>
            <rFont val="Tahoma"/>
            <charset val="1"/>
          </rPr>
          <t xml:space="preserve">
</t>
        </r>
      </text>
    </comment>
    <comment ref="A13" authorId="0" guid="{8BDE3379-EFE5-46C7-9CDB-F131B172FC11}" shapeId="0" xr:uid="{00000000-0006-0000-0500-000002000000}">
      <text>
        <r>
          <rPr>
            <b/>
            <sz val="9"/>
            <color indexed="81"/>
            <rFont val="Tahoma"/>
            <charset val="1"/>
          </rPr>
          <t xml:space="preserve">
This should not exceed 2% of the total contract amount.</t>
        </r>
        <r>
          <rPr>
            <b/>
            <sz val="9"/>
            <color indexed="81"/>
            <rFont val="Tahoma"/>
            <charset val="1"/>
          </rPr>
          <t xml:space="preserve">
</t>
        </r>
      </text>
    </comment>
    <comment ref="A31" authorId="1" guid="{EEAC3CF1-2393-4C06-9149-D281CF7BAD22}" shapeId="0" xr:uid="{00000000-0006-0000-0500-000003000000}">
      <text>
        <r>
          <rPr>
            <b/>
            <sz val="9"/>
            <color indexed="81"/>
            <rFont val="Tahoma"/>
            <charset val="1"/>
          </rPr>
          <t>Use detailed guidance from email blasts, mortgagee letters, etc. to determine this figure.</t>
        </r>
        <r>
          <rPr>
            <b/>
            <sz val="9"/>
            <color indexed="81"/>
            <rFont val="Tahoma"/>
            <charset val="1"/>
          </rPr>
          <t xml:space="preserve">
</t>
        </r>
      </text>
    </comment>
    <comment ref="A33" authorId="2" guid="{C46A61E0-1D5F-417A-B0E7-08350C2B23EE}" shapeId="0" xr:uid="{00000000-0006-0000-0500-000004000000}">
      <text>
        <r>
          <rPr>
            <sz val="9"/>
            <color indexed="81"/>
            <rFont val="Tahoma"/>
            <charset val="1"/>
          </rPr>
          <t>The formula in cell B33 is for New Construction projects.  For Substantial Rehabilitation, Blended Rate and Section 241(a) projects modify the formula to .005*cell B10.</t>
        </r>
        <r>
          <rPr>
            <b/>
            <sz val="9"/>
            <color indexed="81"/>
            <rFont val="Tahoma"/>
            <charset val="1"/>
          </rPr>
          <t xml:space="preserve">
</t>
        </r>
        <r>
          <rPr>
            <b/>
            <sz val="9"/>
            <color indexed="81"/>
            <rFont val="Tahoma"/>
            <charset val="1"/>
          </rPr>
          <t xml:space="preserve">
</t>
        </r>
      </text>
    </comment>
    <comment ref="A35" authorId="1" guid="{2EE70894-136C-4B52-B8A4-96CEA1C7C081}" shapeId="0" xr:uid="{00000000-0006-0000-0500-000005000000}">
      <text>
        <r>
          <rPr>
            <b/>
            <sz val="9"/>
            <color indexed="81"/>
            <rFont val="Tahoma"/>
            <charset val="1"/>
          </rPr>
          <t>Use detailed guidance from email blasts, mortgagee letters, etc. to determine this figure.</t>
        </r>
      </text>
    </comment>
    <comment ref="B35" authorId="3" guid="{E6917826-1F86-49B9-B410-36EBE31C555F}" shapeId="0" xr:uid="{00000000-0006-0000-0500-000006000000}">
      <text>
        <r>
          <rPr>
            <b/>
            <sz val="9"/>
            <color indexed="81"/>
            <rFont val="Tahoma"/>
            <charset val="1"/>
          </rPr>
          <t xml:space="preserve">
To be consistent with the Handbook, this line item is to be removed.</t>
        </r>
        <r>
          <rPr>
            <b/>
            <sz val="9"/>
            <color indexed="81"/>
            <rFont val="Tahoma"/>
            <charset val="1"/>
          </rPr>
          <t xml:space="preserve">
</t>
        </r>
      </text>
    </comment>
    <comment ref="A37" authorId="1" guid="{3B9219AC-56C5-4FF2-B104-AB645468A715}" shapeId="0" xr:uid="{00000000-0006-0000-0500-000007000000}">
      <text>
        <r>
          <rPr>
            <b/>
            <sz val="9"/>
            <color indexed="81"/>
            <rFont val="Tahoma"/>
            <charset val="1"/>
          </rPr>
          <t>Survey may be in Borrower's Other Fees or included in this line item.  If it is included here indicate that in lender narrative.</t>
        </r>
        <r>
          <rPr>
            <b/>
            <sz val="9"/>
            <color indexed="81"/>
            <rFont val="Tahoma"/>
            <charset val="1"/>
          </rPr>
          <t xml:space="preserve">
</t>
        </r>
      </text>
    </comment>
    <comment ref="A41" authorId="1" guid="{0A1D883C-8765-4938-AA4E-F9E47B0610EE}" shapeId="0" xr:uid="{00000000-0006-0000-0500-000008000000}">
      <text>
        <r>
          <rPr>
            <b/>
            <sz val="9"/>
            <color indexed="81"/>
            <rFont val="Tahoma"/>
            <charset val="1"/>
          </rPr>
          <t>Details should be provided in the lender narrative.</t>
        </r>
      </text>
    </comment>
    <comment ref="A46" authorId="1" guid="{A128313F-D4B2-4464-AFAB-7528B33D5E52}" shapeId="0" xr:uid="{00000000-0006-0000-0500-000009000000}">
      <text>
        <r>
          <rPr>
            <b/>
            <sz val="9"/>
            <color indexed="81"/>
            <rFont val="Tahoma"/>
            <charset val="1"/>
          </rPr>
          <t xml:space="preserve">Rehab only
</t>
        </r>
      </text>
    </comment>
    <comment ref="A47" authorId="1" guid="{3A0EA792-B05D-4A70-9EF8-F205BBAF0FF8}" shapeId="0" xr:uid="{00000000-0006-0000-0500-00000A000000}">
      <text>
        <r>
          <rPr>
            <b/>
            <sz val="9"/>
            <color indexed="81"/>
            <rFont val="Tahoma"/>
            <charset val="1"/>
          </rPr>
          <t>Rehab only--a budget should be provided indicating budgeted number of relocations and detailed cost estimates.</t>
        </r>
      </text>
    </comment>
    <comment ref="A48" authorId="1" guid="{D84898C1-6AA0-4648-BAA2-1CF5A165973A}" shapeId="0" xr:uid="{00000000-0006-0000-0500-00000B000000}">
      <text>
        <r>
          <rPr>
            <b/>
            <sz val="9"/>
            <color indexed="81"/>
            <rFont val="Tahoma"/>
            <charset val="1"/>
          </rPr>
          <t>Rehab only</t>
        </r>
      </text>
    </comment>
    <comment ref="A49" authorId="1" guid="{90C3DDDC-87D8-46A6-BFD5-63BF8191A624}" shapeId="0" xr:uid="{00000000-0006-0000-0500-00000C000000}">
      <text>
        <r>
          <rPr>
            <b/>
            <sz val="9"/>
            <color indexed="81"/>
            <rFont val="Tahoma"/>
            <charset val="1"/>
          </rPr>
          <t xml:space="preserve">Repairs in SR or BR should be included here.
</t>
        </r>
      </text>
    </comment>
    <comment ref="A51" authorId="1" guid="{E8BC34CA-CCBD-456B-9F2F-DE609ACA1598}" shapeId="0" xr:uid="{00000000-0006-0000-0500-00000D000000}">
      <text>
        <r>
          <rPr>
            <b/>
            <sz val="9"/>
            <color indexed="81"/>
            <rFont val="Tahoma"/>
            <charset val="1"/>
          </rPr>
          <t xml:space="preserve">"As is" Value for Rehab projects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H08023</author>
    <author>Gary S. Golding</author>
  </authors>
  <commentList>
    <comment ref="B9" authorId="0" guid="{B092DC1E-A714-4DC6-99F6-C6D23F72C576}" shapeId="0" xr:uid="{00000000-0006-0000-0600-000001000000}">
      <text>
        <r>
          <rPr>
            <b/>
            <sz val="9"/>
            <color indexed="81"/>
            <rFont val="Tahoma"/>
            <charset val="1"/>
          </rPr>
          <t xml:space="preserve">
This should either be zero or a positive number.</t>
        </r>
        <r>
          <rPr>
            <b/>
            <sz val="9"/>
            <color indexed="81"/>
            <rFont val="Tahoma"/>
            <charset val="1"/>
          </rPr>
          <t xml:space="preserve">
</t>
        </r>
      </text>
    </comment>
    <comment ref="B10" authorId="1" guid="{680D9693-3C08-452D-8BD7-791A24E9E00D}" shapeId="0" xr:uid="{00000000-0006-0000-0600-000002000000}">
      <text>
        <r>
          <rPr>
            <b/>
            <sz val="9"/>
            <color indexed="81"/>
            <rFont val="Tahoma"/>
            <charset val="1"/>
          </rPr>
          <t>Not applicable for new construction</t>
        </r>
        <r>
          <rPr>
            <b/>
            <sz val="9"/>
            <color indexed="81"/>
            <rFont val="Tahoma"/>
            <charset val="1"/>
          </rPr>
          <t xml:space="preserve">
</t>
        </r>
      </text>
    </comment>
    <comment ref="B29" authorId="1" guid="{0D925DD4-6B8F-47CF-AE0B-5EA9DA0D95E4}" shapeId="0" xr:uid="{00000000-0006-0000-0600-000003000000}">
      <text>
        <r>
          <rPr>
            <b/>
            <sz val="9"/>
            <color indexed="81"/>
            <rFont val="Tahoma"/>
            <charset val="1"/>
          </rPr>
          <t>during construction period</t>
        </r>
        <r>
          <rPr>
            <i/>
            <sz val="9"/>
            <color indexed="81"/>
            <rFont val="Tahoma"/>
            <charset val="1"/>
          </rPr>
          <t>:</t>
        </r>
        <r>
          <rPr>
            <b/>
            <sz val="9"/>
            <color indexed="81"/>
            <rFont val="Tahoma"/>
            <charset val="1"/>
          </rPr>
          <t xml:space="preserve">
</t>
        </r>
      </text>
    </comment>
    <comment ref="B30" authorId="1" guid="{33F46EAB-A0B8-4DA4-8966-CBE13266415D}" shapeId="0" xr:uid="{00000000-0006-0000-0600-000004000000}">
      <text>
        <r>
          <rPr>
            <b/>
            <sz val="9"/>
            <color indexed="81"/>
            <rFont val="Tahoma"/>
            <charset val="1"/>
          </rPr>
          <t>during construction period</t>
        </r>
        <r>
          <rPr>
            <b/>
            <sz val="9"/>
            <color indexed="81"/>
            <rFont val="Tahoma"/>
            <charset val="1"/>
          </rPr>
          <t xml:space="preserve">
</t>
        </r>
      </text>
    </comment>
    <comment ref="B31" authorId="1" guid="{CECA52AE-FB4B-4FA0-801E-FF054B03B972}" shapeId="0" xr:uid="{00000000-0006-0000-0600-000005000000}">
      <text>
        <r>
          <rPr>
            <b/>
            <sz val="9"/>
            <color indexed="81"/>
            <rFont val="Tahoma"/>
            <charset val="1"/>
          </rPr>
          <t>during construction period</t>
        </r>
        <r>
          <rPr>
            <b/>
            <sz val="9"/>
            <color indexed="81"/>
            <rFont val="Tahoma"/>
            <charset val="1"/>
          </rPr>
          <t xml:space="preserve">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h56877</author>
    <author>H08023</author>
    <author>Jeremy Robitaille</author>
    <author>Gary S. Golding</author>
    <author>HUD User</author>
  </authors>
  <commentList>
    <comment ref="B12" authorId="0" guid="{E4CB8FF3-4E6C-49A5-8A02-8DCECB03F4F9}" shapeId="0" xr:uid="{00000000-0006-0000-0700-000001000000}">
      <text>
        <r>
          <rPr>
            <i/>
            <sz val="9"/>
            <color indexed="81"/>
            <rFont val="Tahoma"/>
            <charset val="1"/>
          </rPr>
          <t xml:space="preserve">241(a): if building an addition, only use replacement cost of the addition.   This figure should be recalculated as needed to include costs based on the mortgage amount.
</t>
        </r>
      </text>
    </comment>
    <comment ref="A13" authorId="0" guid="{31C187DD-2492-40B4-9D57-09886D8D1AC3}" shapeId="0" xr:uid="{00000000-0006-0000-0700-000002000000}">
      <text>
        <r>
          <rPr>
            <i/>
            <sz val="9"/>
            <color indexed="81"/>
            <rFont val="Tahoma"/>
            <charset val="1"/>
          </rPr>
          <t xml:space="preserve">When land is leased, enter the optional purchase price specified in the 92070M.
</t>
        </r>
      </text>
    </comment>
    <comment ref="A14" authorId="1" guid="{53027C2C-398B-4EE8-8400-65C976FDA3AC}" shapeId="0" xr:uid="{00000000-0006-0000-0700-000003000000}">
      <text>
        <r>
          <rPr>
            <i/>
            <sz val="9"/>
            <color indexed="81"/>
            <rFont val="Tahoma"/>
            <charset val="1"/>
          </rPr>
          <t>H08023:</t>
        </r>
        <r>
          <rPr>
            <b/>
            <sz val="9"/>
            <color indexed="81"/>
            <rFont val="Tahoma"/>
            <charset val="1"/>
          </rPr>
          <t xml:space="preserve">
Only deduct items from non-govt. sources here.  Use Criteria L to deduct govt. sources.
</t>
        </r>
        <r>
          <rPr>
            <b/>
            <sz val="9"/>
            <color indexed="81"/>
            <rFont val="Tahoma"/>
            <charset val="1"/>
          </rPr>
          <t xml:space="preserve">
</t>
        </r>
      </text>
    </comment>
    <comment ref="B22" authorId="2" guid="{7DB0CBD6-BD65-4339-B127-52D1FA0CF686}" shapeId="0" xr:uid="{00000000-0006-0000-0700-000004000000}">
      <text>
        <r>
          <rPr>
            <b/>
            <i/>
            <sz val="9"/>
            <color indexed="81"/>
            <rFont val="Tahoma"/>
            <charset val="1"/>
          </rPr>
          <t>241(a): Use As-Proposed Value.</t>
        </r>
        <r>
          <rPr>
            <b/>
            <sz val="9"/>
            <color indexed="81"/>
            <rFont val="Tahoma"/>
            <charset val="1"/>
          </rPr>
          <t xml:space="preserve">
</t>
        </r>
        <r>
          <rPr>
            <b/>
            <sz val="9"/>
            <color indexed="81"/>
            <rFont val="Tahoma"/>
            <charset val="1"/>
          </rPr>
          <t xml:space="preserve">
</t>
        </r>
      </text>
    </comment>
    <comment ref="D22" authorId="3" guid="{2C143562-E0E9-4159-BB1E-93468B895B80}" shapeId="0" xr:uid="{00000000-0006-0000-0700-000005000000}">
      <text>
        <r>
          <rPr>
            <sz val="9"/>
            <color indexed="81"/>
            <rFont val="Tahoma"/>
            <charset val="1"/>
          </rPr>
          <t>Use the OHP Loan to Value Limit for the program and project type</t>
        </r>
        <r>
          <rPr>
            <b/>
            <i/>
            <sz val="9"/>
            <color indexed="81"/>
            <rFont val="Tahoma"/>
            <charset val="1"/>
          </rPr>
          <t xml:space="preserve">
</t>
        </r>
        <r>
          <rPr>
            <b/>
            <sz val="9"/>
            <color indexed="81"/>
            <rFont val="Tahoma"/>
            <charset val="1"/>
          </rPr>
          <t xml:space="preserve">
</t>
        </r>
        <r>
          <rPr>
            <i/>
            <sz val="9"/>
            <color indexed="81"/>
            <rFont val="Tahoma"/>
            <charset val="1"/>
          </rPr>
          <t>241(a): Use 90%</t>
        </r>
      </text>
    </comment>
    <comment ref="A23" authorId="0" guid="{3A513CC9-6C86-4C26-BD92-A5EE5EDB6077}" shapeId="0" xr:uid="{00000000-0006-0000-0700-000006000000}">
      <text>
        <r>
          <rPr>
            <i/>
            <sz val="9"/>
            <color indexed="81"/>
            <rFont val="Tahoma"/>
            <charset val="1"/>
          </rPr>
          <t xml:space="preserve">When land is leased, enter the optional purchase price specified in the 92070M.
</t>
        </r>
      </text>
    </comment>
    <comment ref="D23" authorId="3" guid="{4586125F-05E0-4801-8449-D55CB711D315}" shapeId="0" xr:uid="{00000000-0006-0000-0700-000007000000}">
      <text>
        <r>
          <rPr>
            <b/>
            <sz val="9"/>
            <color indexed="81"/>
            <rFont val="Tahoma"/>
            <charset val="1"/>
          </rPr>
          <t>Use the OHP Loan to Value Limit for the program and project type</t>
        </r>
        <r>
          <rPr>
            <i/>
            <sz val="9"/>
            <color indexed="81"/>
            <rFont val="Tahoma"/>
            <charset val="1"/>
          </rPr>
          <t xml:space="preserve">
</t>
        </r>
        <r>
          <rPr>
            <b/>
            <sz val="9"/>
            <color indexed="81"/>
            <rFont val="Tahoma"/>
            <charset val="1"/>
          </rPr>
          <t xml:space="preserve">
</t>
        </r>
        <r>
          <rPr>
            <b/>
            <sz val="9"/>
            <color indexed="81"/>
            <rFont val="Tahoma"/>
            <charset val="1"/>
          </rPr>
          <t xml:space="preserve">
</t>
        </r>
      </text>
    </comment>
    <comment ref="A34" authorId="3" guid="{1F43BDAB-44BB-4340-A2C2-27BB6A3A13C0}" shapeId="0" xr:uid="{00000000-0006-0000-0700-000008000000}">
      <text>
        <r>
          <rPr>
            <i/>
            <sz val="9"/>
            <color indexed="81"/>
            <rFont val="Tahoma"/>
            <charset val="1"/>
          </rPr>
          <t>Use Lender's Underwritten NOI</t>
        </r>
        <r>
          <rPr>
            <b/>
            <sz val="9"/>
            <color indexed="81"/>
            <rFont val="Tahoma"/>
            <charset val="1"/>
          </rPr>
          <t xml:space="preserve">
</t>
        </r>
        <r>
          <rPr>
            <b/>
            <sz val="9"/>
            <color indexed="81"/>
            <rFont val="Tahoma"/>
            <charset val="1"/>
          </rPr>
          <t xml:space="preserve">
</t>
        </r>
      </text>
    </comment>
    <comment ref="B34" authorId="0" guid="{0BCD547D-27BA-4D40-9853-2B25275F2BC3}" shapeId="0" xr:uid="{00000000-0006-0000-0700-000009000000}">
      <text>
        <r>
          <rPr>
            <sz val="9"/>
            <color indexed="81"/>
            <rFont val="Tahoma"/>
            <charset val="1"/>
          </rPr>
          <t>223(d): insert NOI less existing debt service</t>
        </r>
        <r>
          <rPr>
            <sz val="9"/>
            <color indexed="81"/>
            <rFont val="Tahoma"/>
            <charset val="1"/>
          </rPr>
          <t xml:space="preserve">
</t>
        </r>
      </text>
    </comment>
    <comment ref="D34" authorId="0" guid="{9123A1CB-7042-4ECC-AD8F-D0463B0DA329}" shapeId="0" xr:uid="{00000000-0006-0000-0700-00000A000000}">
      <text>
        <r>
          <rPr>
            <sz val="9"/>
            <color indexed="81"/>
            <rFont val="Tahoma"/>
            <charset val="1"/>
          </rPr>
          <t>Use 1.11 for 223(d)</t>
        </r>
        <r>
          <rPr>
            <i/>
            <sz val="9"/>
            <color indexed="81"/>
            <rFont val="Tahoma"/>
            <charset val="1"/>
          </rPr>
          <t xml:space="preserve">
</t>
        </r>
      </text>
    </comment>
    <comment ref="D38" authorId="3" guid="{8FF12583-B5D7-4814-9BAF-5E8F76985FC1}" shapeId="0" xr:uid="{00000000-0006-0000-0700-00000B000000}">
      <text>
        <r>
          <rPr>
            <sz val="9"/>
            <color indexed="81"/>
            <rFont val="Tahoma"/>
            <charset val="1"/>
          </rPr>
          <t xml:space="preserve">Debt service constant for the abatement period
</t>
        </r>
      </text>
    </comment>
    <comment ref="G38" authorId="4" guid="{31A7CC7A-0317-44AA-A9C2-6A7E7EA087C2}" shapeId="0" xr:uid="{00000000-0006-0000-0700-00000C000000}">
      <text>
        <r>
          <rPr>
            <b/>
            <sz val="9"/>
            <color indexed="81"/>
            <rFont val="Tahoma"/>
            <charset val="1"/>
          </rPr>
          <t xml:space="preserve">
Fixed Broken Formula
Changed the formula in G38 to =IFERROR(B38/D38,0).  That way if there is no tax abatement savings the formula won’t return a divided by 0 error, and the formula in G39 will be able to correctly calculate the criterion without an error. 
</t>
        </r>
        <r>
          <rPr>
            <b/>
            <sz val="9"/>
            <color indexed="81"/>
            <rFont val="Tahoma"/>
            <charset val="1"/>
          </rPr>
          <t xml:space="preserve">
</t>
        </r>
      </text>
    </comment>
    <comment ref="D49" authorId="3" guid="{2AC68489-EE3F-49E6-9B03-CD1EDB4C7528}" shapeId="0" xr:uid="{00000000-0006-0000-0700-00000D000000}">
      <text>
        <r>
          <rPr>
            <b/>
            <sz val="9"/>
            <color indexed="81"/>
            <rFont val="Tahoma"/>
            <charset val="1"/>
          </rPr>
          <t>95% Non-Profit</t>
        </r>
      </text>
    </comment>
    <comment ref="D51" authorId="3" guid="{D0DEE9DA-7A43-4A19-AA0F-B0B4C23F59F1}" shapeId="0" xr:uid="{00000000-0006-0000-0700-00000E000000}">
      <text>
        <r>
          <rPr>
            <sz val="9"/>
            <color indexed="81"/>
            <rFont val="Tahoma"/>
            <charset val="1"/>
          </rPr>
          <t xml:space="preserve">100% if refinance, 85% if purchase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Gary S. Golding</author>
    <author>h56877</author>
    <author>atpotts</author>
  </authors>
  <commentList>
    <comment ref="C8" authorId="0" guid="{DA3D805E-60E1-4AC8-9105-A958FCBBCE61}" shapeId="0" xr:uid="{00000000-0006-0000-0800-000001000000}">
      <text>
        <r>
          <rPr>
            <i/>
            <sz val="9"/>
            <color indexed="81"/>
            <rFont val="Tahoma"/>
            <charset val="1"/>
          </rPr>
          <t>90% Non-Profit</t>
        </r>
        <r>
          <rPr>
            <b/>
            <i/>
            <sz val="9"/>
            <color indexed="81"/>
            <rFont val="Tahoma"/>
            <charset val="1"/>
          </rPr>
          <t xml:space="preserve">
</t>
        </r>
      </text>
    </comment>
    <comment ref="G23" authorId="0" guid="{70F33EB5-5F39-4E00-8565-A96B5125C059}" shapeId="0" xr:uid="{00000000-0006-0000-0800-000002000000}">
      <text>
        <r>
          <rPr>
            <sz val="9"/>
            <color indexed="81"/>
            <rFont val="Tahoma"/>
            <charset val="1"/>
          </rPr>
          <t>Use detailed guidance from email blasts, mortgagee letters, etc. to determine this figure</t>
        </r>
        <r>
          <rPr>
            <b/>
            <sz val="9"/>
            <color indexed="81"/>
            <rFont val="Tahoma"/>
            <charset val="1"/>
          </rPr>
          <t>.</t>
        </r>
        <r>
          <rPr>
            <b/>
            <sz val="9"/>
            <color indexed="81"/>
            <rFont val="Tahoma"/>
            <charset val="1"/>
          </rPr>
          <t xml:space="preserve">
</t>
        </r>
      </text>
    </comment>
    <comment ref="A28" authorId="0" guid="{BFE6DD33-F1CB-49D0-B890-35A2EE09F7EC}" shapeId="0" xr:uid="{00000000-0006-0000-0800-000003000000}">
      <text>
        <r>
          <rPr>
            <sz val="9"/>
            <color indexed="81"/>
            <rFont val="Tahoma"/>
            <charset val="1"/>
          </rPr>
          <t>If grants or loans are used for non-mortgageable items details should be provided in the lender narrative.</t>
        </r>
        <r>
          <rPr>
            <sz val="9"/>
            <color indexed="81"/>
            <rFont val="Tahoma"/>
            <charset val="1"/>
          </rPr>
          <t xml:space="preserve">
</t>
        </r>
      </text>
    </comment>
    <comment ref="F29" authorId="1" guid="{AD50C529-6973-44AC-90F4-9E2834EFB744}" shapeId="0" xr:uid="{00000000-0006-0000-0800-000004000000}">
      <text>
        <r>
          <rPr>
            <sz val="9"/>
            <color indexed="81"/>
            <rFont val="Tahoma"/>
            <charset val="1"/>
          </rPr>
          <t>241(a): if building an addition, only use replacement cost of the addition</t>
        </r>
        <r>
          <rPr>
            <sz val="9"/>
            <color indexed="81"/>
            <rFont val="Tahoma"/>
            <charset val="1"/>
          </rPr>
          <t xml:space="preserve">
</t>
        </r>
      </text>
    </comment>
    <comment ref="A32" authorId="1" guid="{2F1B614A-907F-436A-817E-208A1DEF1536}" shapeId="0" xr:uid="{00000000-0006-0000-0800-000005000000}">
      <text>
        <r>
          <rPr>
            <i/>
            <sz val="9"/>
            <color indexed="81"/>
            <rFont val="Tahoma"/>
            <charset val="1"/>
          </rPr>
          <t xml:space="preserve">When land is leased, enter the optional purchase price specified in the 92070M.
</t>
        </r>
      </text>
    </comment>
    <comment ref="G38" authorId="2" guid="{AF880C01-F869-4AB8-BB37-614D6C73F60A}" shapeId="0" xr:uid="{00000000-0006-0000-0800-000006000000}">
      <text>
        <r>
          <rPr>
            <b/>
            <sz val="9"/>
            <color indexed="81"/>
            <rFont val="Tahoma"/>
            <charset val="1"/>
          </rPr>
          <t>Round down to the nearest $100.</t>
        </r>
        <r>
          <rPr>
            <b/>
            <sz val="9"/>
            <color indexed="81"/>
            <rFont val="Tahoma"/>
            <charset val="1"/>
          </rPr>
          <t xml:space="preserve">
</t>
        </r>
      </text>
    </comment>
  </commentList>
</comments>
</file>

<file path=xl/sharedStrings.xml><?xml version="1.0" encoding="utf-8"?>
<sst xmlns="http://schemas.openxmlformats.org/spreadsheetml/2006/main" count="438" uniqueCount="325">
  <si>
    <t xml:space="preserve">      a. Replacement Cost in Fee Simple</t>
  </si>
  <si>
    <t xml:space="preserve">         (2) Grant/Loan funds attributable to R.C. items</t>
  </si>
  <si>
    <t xml:space="preserve">         (3) Excess Unusual Land Improvement</t>
  </si>
  <si>
    <t xml:space="preserve">         (4) Total lines (1) to (3) </t>
  </si>
  <si>
    <t xml:space="preserve">      c. Unpaid Balance of Special Assessment</t>
  </si>
  <si>
    <t xml:space="preserve">      d. Total line b plus line c </t>
  </si>
  <si>
    <t xml:space="preserve">      e.  Line a minus line d </t>
  </si>
  <si>
    <t xml:space="preserve">      a. Mortgage Interest Rate</t>
  </si>
  <si>
    <t xml:space="preserve">      b. Mortgage Insurance Premium Rate</t>
  </si>
  <si>
    <t xml:space="preserve">      c. Initial Curtail Rate</t>
  </si>
  <si>
    <t xml:space="preserve">      d. Sum of Above Rates</t>
  </si>
  <si>
    <t xml:space="preserve">      g. Line e minus line f</t>
  </si>
  <si>
    <t xml:space="preserve">      f. Annual Ground Rent + Annual Special Assessment</t>
  </si>
  <si>
    <t xml:space="preserve">      h. Line g divided by line d</t>
  </si>
  <si>
    <t xml:space="preserve">      i. Annual Tax Abatement Savings</t>
  </si>
  <si>
    <t xml:space="preserve">      j. Line h plus line i</t>
  </si>
  <si>
    <t xml:space="preserve">      a. Value in Fee Simple</t>
  </si>
  <si>
    <t>x</t>
  </si>
  <si>
    <t>÷</t>
  </si>
  <si>
    <t>+</t>
  </si>
  <si>
    <t>Loan term (years)</t>
  </si>
  <si>
    <t>SOURCES</t>
  </si>
  <si>
    <t>Cash/Letter of Credit</t>
  </si>
  <si>
    <t>TOTAL</t>
  </si>
  <si>
    <t>USES</t>
  </si>
  <si>
    <t>HUD ELIGIBLE COSTS</t>
  </si>
  <si>
    <t>Land Purchase</t>
  </si>
  <si>
    <t>Land Improvements</t>
  </si>
  <si>
    <t>Structures</t>
  </si>
  <si>
    <t>General Requirements</t>
  </si>
  <si>
    <t>Builder’s Overhead</t>
  </si>
  <si>
    <t>Builder’s Profit</t>
  </si>
  <si>
    <t>Architect Fees (Design)</t>
  </si>
  <si>
    <t>Architect Fees (Supervisory)</t>
  </si>
  <si>
    <t>Bond Premium</t>
  </si>
  <si>
    <t>Appraisal (incl. update)</t>
  </si>
  <si>
    <t>Market Study</t>
  </si>
  <si>
    <t>Phase I ESA / HUD 4128</t>
  </si>
  <si>
    <t>A&amp;E / Cost Reviews</t>
  </si>
  <si>
    <t>Borrower Legal</t>
  </si>
  <si>
    <t>Major Movable Equipment</t>
  </si>
  <si>
    <t>HUD Inspection Fee</t>
  </si>
  <si>
    <t>HUD Initial MIP</t>
  </si>
  <si>
    <t>Other Fees</t>
  </si>
  <si>
    <t>TOTAL HUD ELIGIBLE COSTS</t>
  </si>
  <si>
    <t>NON-ELIGIBLE COSTS</t>
  </si>
  <si>
    <t>Initial Operating Deficit Escrow</t>
  </si>
  <si>
    <t>Working Capital Escrow</t>
  </si>
  <si>
    <t>Special Escrow - Minor Moveable Equipment</t>
  </si>
  <si>
    <t>Special Escrow - Off-site Construction</t>
  </si>
  <si>
    <t>TOTAL ADDITIONAL COSTS</t>
  </si>
  <si>
    <t>TOTAL COSTS</t>
  </si>
  <si>
    <t>Special Escrow - Demolition</t>
  </si>
  <si>
    <t>X</t>
  </si>
  <si>
    <t>%</t>
  </si>
  <si>
    <t>Repairs</t>
  </si>
  <si>
    <t>Title &amp; Recording</t>
  </si>
  <si>
    <t xml:space="preserve">      e. Line c minus line d</t>
  </si>
  <si>
    <t xml:space="preserve">      a. 100% Project (Replacement) Cost</t>
  </si>
  <si>
    <t xml:space="preserve">      b. (1) Grants/Loans/Gifts</t>
  </si>
  <si>
    <t xml:space="preserve">          (2) Tax Credits</t>
  </si>
  <si>
    <t xml:space="preserve">          (4) Excess Unusual Land Improvement Cost</t>
  </si>
  <si>
    <t>Office of Healthcare Programs Signature</t>
  </si>
  <si>
    <t xml:space="preserve">         Purchased as an asset of the project</t>
  </si>
  <si>
    <t xml:space="preserve">         Replacement and Major Movable Equipment to be </t>
  </si>
  <si>
    <t xml:space="preserve">         Replacement and Major Movable Equipment on Deposit</t>
  </si>
  <si>
    <t>Special Escrow - Debt Service Reserve</t>
  </si>
  <si>
    <t>Section 232 New Construction</t>
  </si>
  <si>
    <t>Section 232/241(a)</t>
  </si>
  <si>
    <t>Section 232/223(f)</t>
  </si>
  <si>
    <t>Section 232/223(a)(7)</t>
  </si>
  <si>
    <t>Section 223(d)</t>
  </si>
  <si>
    <t>Existing Indebtedness</t>
  </si>
  <si>
    <t>Initial Deposit to the Reserve for Replacement</t>
  </si>
  <si>
    <t>PCNA</t>
  </si>
  <si>
    <t>Estimate of Repair Cost (Critical &amp; Non Critical)</t>
  </si>
  <si>
    <t>First Year MIP</t>
  </si>
  <si>
    <t>Existing Replacement Reserves to Transfer</t>
  </si>
  <si>
    <t>Prepayment Penalty</t>
  </si>
  <si>
    <t>Project Name:</t>
  </si>
  <si>
    <t>Project Number:</t>
  </si>
  <si>
    <t>Replacement Cost minus HUD Eligible Costs</t>
  </si>
  <si>
    <t>Pre-Opening Management Fees</t>
  </si>
  <si>
    <t>Marketing</t>
  </si>
  <si>
    <t>Lender's Underwriter Signature</t>
  </si>
  <si>
    <t xml:space="preserve"> </t>
  </si>
  <si>
    <t>Financing/Placement Fee/Lender Legal</t>
  </si>
  <si>
    <t>Special Escrow - Short-Term Debt Service Reserve</t>
  </si>
  <si>
    <t xml:space="preserve">      a. As-Proposed Value</t>
  </si>
  <si>
    <t xml:space="preserve">      b. Loan-to-Value Percentage</t>
  </si>
  <si>
    <t xml:space="preserve">      d. Total of All Outstanding Indebtedness Relating to Property</t>
  </si>
  <si>
    <t>Section 232(i)</t>
  </si>
  <si>
    <t>100% of the Cost of Fire Safety Equipment</t>
  </si>
  <si>
    <t>Other (Describe)</t>
  </si>
  <si>
    <t>1.</t>
  </si>
  <si>
    <t>2.</t>
  </si>
  <si>
    <t>3.</t>
  </si>
  <si>
    <t>4.</t>
  </si>
  <si>
    <t>5.</t>
  </si>
  <si>
    <t>Instructions</t>
  </si>
  <si>
    <t>6.</t>
  </si>
  <si>
    <t>HUD Insured Loan</t>
  </si>
  <si>
    <t>Program Type:</t>
  </si>
  <si>
    <t>Interest Rate Premium</t>
  </si>
  <si>
    <t xml:space="preserve">D.  Amount Based on Required Loan to Value </t>
  </si>
  <si>
    <t xml:space="preserve">E.  Amount Based on Required Debt Service Coverage </t>
  </si>
  <si>
    <t>A.  Requested Loan Amount</t>
  </si>
  <si>
    <t>B.  Original Principal Amount</t>
  </si>
  <si>
    <t xml:space="preserve">C.  Amount Based on Replacement Cost </t>
  </si>
  <si>
    <t>F.  Amount Based on Estimated Cost of Rehabilitation Plus</t>
  </si>
  <si>
    <t>Date:</t>
  </si>
  <si>
    <t xml:space="preserve">      a. HUD Eligible Costs</t>
  </si>
  <si>
    <t xml:space="preserve">       b. Enter the Sum of any Grant/Loan and Reserves for </t>
  </si>
  <si>
    <t xml:space="preserve">      c. Line a minus line b</t>
  </si>
  <si>
    <t xml:space="preserve">      d. Line c</t>
  </si>
  <si>
    <t xml:space="preserve">      b. Enter the Sum of any Grant/Loan and Reserves for </t>
  </si>
  <si>
    <t xml:space="preserve">      c. Line a times line b</t>
  </si>
  <si>
    <t>G.  Amount Based on Borrower's Total Cost of Acquisition Section 223(f)</t>
  </si>
  <si>
    <t>H.  Amount Based on the Cost to Refinance</t>
  </si>
  <si>
    <t>I.  Amount Based on Total Indebtedness</t>
  </si>
  <si>
    <t>K.  Amount based on 100% of the Cost of Fire Safety Equipment</t>
  </si>
  <si>
    <t>L.  Amount Based on Deduction of Grant(s), Loan(s), LIHTCs and Gift(s) for mortgageable items</t>
  </si>
  <si>
    <t xml:space="preserve">          (5) Unpaid Balance of Special Assessment</t>
  </si>
  <si>
    <t xml:space="preserve">          (6) Sum of Lines (1) through (5)</t>
  </si>
  <si>
    <t xml:space="preserve">      c. Line a. minus line b. (6)</t>
  </si>
  <si>
    <r>
      <t>Maximum Insurable Loan</t>
    </r>
    <r>
      <rPr>
        <sz val="12"/>
        <rFont val="Times New Roman"/>
        <family val="1"/>
      </rPr>
      <t xml:space="preserve"> (Lowest of Foregoing Criteria)</t>
    </r>
  </si>
  <si>
    <t>232 NC</t>
  </si>
  <si>
    <t>232 SR</t>
  </si>
  <si>
    <t>232 BR</t>
  </si>
  <si>
    <t>241(a)</t>
  </si>
  <si>
    <t>223(f)</t>
  </si>
  <si>
    <t>223(a)(7)</t>
  </si>
  <si>
    <t>223(d)</t>
  </si>
  <si>
    <t>232(i)</t>
  </si>
  <si>
    <t>those fields will make them appear.</t>
  </si>
  <si>
    <t xml:space="preserve">Fields with red arrows in the corner have additional notes.  Placing your cursor over the </t>
  </si>
  <si>
    <t>7.</t>
  </si>
  <si>
    <t>Lender Legal</t>
  </si>
  <si>
    <t>Financing/Placement Fee</t>
  </si>
  <si>
    <t xml:space="preserve">      e. Net Operating Income </t>
  </si>
  <si>
    <t>A.</t>
  </si>
  <si>
    <t>B.</t>
  </si>
  <si>
    <t>C.</t>
  </si>
  <si>
    <t>D.</t>
  </si>
  <si>
    <t>E.</t>
  </si>
  <si>
    <t>F.</t>
  </si>
  <si>
    <t>G.</t>
  </si>
  <si>
    <t>H.</t>
  </si>
  <si>
    <t>I.</t>
  </si>
  <si>
    <t>J.</t>
  </si>
  <si>
    <t>K.</t>
  </si>
  <si>
    <t>L.</t>
  </si>
  <si>
    <t>Amount Based on Deduction of Grant(s), Loan(s), LIHTCs and Gift(s) for Mortgageable Items</t>
  </si>
  <si>
    <t>Amount Based on 100% of the Cost of Fire Safety Equipment</t>
  </si>
  <si>
    <t>Requested Loan Amount</t>
  </si>
  <si>
    <t>Original Principal Balance</t>
  </si>
  <si>
    <t>Amount Based on Replacement Cost</t>
  </si>
  <si>
    <t>Amount Based on Loan to Value</t>
  </si>
  <si>
    <t>Amount Based on Debt Service Coverage</t>
  </si>
  <si>
    <t>Amount Based on Estimated Cost of Rehabilitation Plus</t>
  </si>
  <si>
    <t>Amount Based on Borrower's Total Cost of Acquisition</t>
  </si>
  <si>
    <t>Amount Based on the Cost to Refinance</t>
  </si>
  <si>
    <t>Amount Based on Total Indebtedness</t>
  </si>
  <si>
    <t>Amount Based on 100% of the Operating Loss</t>
  </si>
  <si>
    <t>8.</t>
  </si>
  <si>
    <t>Applicable criteria are shown in the Criteria by Program tab.  That tab and this instructions</t>
  </si>
  <si>
    <t>Information Concerning Land or Property</t>
  </si>
  <si>
    <t>Date Acquired</t>
  </si>
  <si>
    <t>Purchase Price</t>
  </si>
  <si>
    <t>Additional Cost</t>
  </si>
  <si>
    <t>Annual Ground Rent</t>
  </si>
  <si>
    <t>Total Cost</t>
  </si>
  <si>
    <t>Last Arms-Length Transaction</t>
  </si>
  <si>
    <t xml:space="preserve">Note: If this is an allocation of a purchase of a larger site or a combination of multiple sites </t>
  </si>
  <si>
    <t>Special Assessments</t>
  </si>
  <si>
    <t>Prepayable, Non-Prepayable or N/A</t>
  </si>
  <si>
    <t>Principal Balance</t>
  </si>
  <si>
    <t>Annual Payment</t>
  </si>
  <si>
    <t>Remaining Term</t>
  </si>
  <si>
    <t>Buyer</t>
  </si>
  <si>
    <t>Seller</t>
  </si>
  <si>
    <t>Value of Land and Cost Certification</t>
  </si>
  <si>
    <t>Fair Market Value of land fully improved</t>
  </si>
  <si>
    <t>Deduct unusual land improvements</t>
  </si>
  <si>
    <t>For Cost Certification Purposes:</t>
  </si>
  <si>
    <t>Demolition</t>
  </si>
  <si>
    <t>Off-site Cost</t>
  </si>
  <si>
    <t>Estimate of "as is" by subtraction from improved value</t>
  </si>
  <si>
    <t>Equals warranted price of land fully improved</t>
  </si>
  <si>
    <t>Estimate of "as is" by comparison (from appraisal)</t>
  </si>
  <si>
    <t>"As is" based on acquisition cost (include legal, title, etc.)</t>
  </si>
  <si>
    <t>Estimate of value of land "as is" for cost certification purposes</t>
  </si>
  <si>
    <t>Estimated Replacement Cost</t>
  </si>
  <si>
    <t>Unusual Land Improvements</t>
  </si>
  <si>
    <t>Other Land Improvements</t>
  </si>
  <si>
    <t>Total Land Improvements</t>
  </si>
  <si>
    <t>Main Building</t>
  </si>
  <si>
    <t>Other Structures (identify)</t>
  </si>
  <si>
    <t>Total Structures</t>
  </si>
  <si>
    <t>Architect Design Fee</t>
  </si>
  <si>
    <t>Architect Supervisory Fee</t>
  </si>
  <si>
    <t>Total Other Fees</t>
  </si>
  <si>
    <t>Total For All Improvements</t>
  </si>
  <si>
    <t>Note: Estimated Construction Time (months)</t>
  </si>
  <si>
    <t>Note: Estimated Interest Time (months)</t>
  </si>
  <si>
    <t>Note: Estimated Interest Rate (percent)</t>
  </si>
  <si>
    <t>Interest</t>
  </si>
  <si>
    <t>Taxes</t>
  </si>
  <si>
    <t>Insurance</t>
  </si>
  <si>
    <t>HUD Mortgage Insurance Premium</t>
  </si>
  <si>
    <t>Initial Financing Fee</t>
  </si>
  <si>
    <t>Non-profit Developer's Fee (includes consultant)</t>
  </si>
  <si>
    <t>Permanent Placement Fee</t>
  </si>
  <si>
    <t>Title and Recording</t>
  </si>
  <si>
    <t>Total Carrying Charges and Financing</t>
  </si>
  <si>
    <t>Legal</t>
  </si>
  <si>
    <t>Organizational</t>
  </si>
  <si>
    <t>Borrower's Cost Certification Audit Fee</t>
  </si>
  <si>
    <t>Total Legal, Organizational, Audit</t>
  </si>
  <si>
    <t>Total Estimated Development Cost</t>
  </si>
  <si>
    <t>Warranted Price of Land</t>
  </si>
  <si>
    <t>Total Estimated Replacement Cost</t>
  </si>
  <si>
    <t>Offsite Costs (Rehab only)</t>
  </si>
  <si>
    <t>9.</t>
  </si>
  <si>
    <t>Uses page and the Maximum Insurable Loan Calculation pages.</t>
  </si>
  <si>
    <t>223f, 223a7, 223d, and 232i Firm Commitments should include the applicable Sources and</t>
  </si>
  <si>
    <t>10.</t>
  </si>
  <si>
    <t>completing the criteria.</t>
  </si>
  <si>
    <t xml:space="preserve">Formulas on the criteria pages use data from the Land Calculation, Replacement Cost and </t>
  </si>
  <si>
    <t>Sources and Uses tab.</t>
  </si>
  <si>
    <t>The percentage fields in the S &amp; U tab for 223(f), 223(a)(7), 223(d) and 232(i) only drive the</t>
  </si>
  <si>
    <t>A lender's underwriter signature and date are required for all submissions.</t>
  </si>
  <si>
    <t xml:space="preserve">For 223f, 223a7, 223d, and 232i complete the applicable Sources and Uses tab before </t>
  </si>
  <si>
    <t>Section 232 Substantial Rehabilitation</t>
  </si>
  <si>
    <t>It will be carried forward to other tabs.</t>
  </si>
  <si>
    <t>Existing Indebtedness or Purchase Price</t>
  </si>
  <si>
    <t>Survey</t>
  </si>
  <si>
    <t>Repair Completion Assurance Escrow</t>
  </si>
  <si>
    <t>Additional Other Fees (Describe)</t>
  </si>
  <si>
    <t>calculations for Criteria G and H.  Enter the actual, fixed dollar amount in the adjacent fields</t>
  </si>
  <si>
    <t>11.</t>
  </si>
  <si>
    <t>12.</t>
  </si>
  <si>
    <t xml:space="preserve">The mortgage amount should be entered as the lowest of all applicable criteria.  See the </t>
  </si>
  <si>
    <t>Criteria by Program Type chart to determine which criteria apply.</t>
  </si>
  <si>
    <t>Borrower Other Fees</t>
  </si>
  <si>
    <t>Line</t>
  </si>
  <si>
    <t>Description</t>
  </si>
  <si>
    <t>Amount</t>
  </si>
  <si>
    <t>A</t>
  </si>
  <si>
    <t>B</t>
  </si>
  <si>
    <t>C</t>
  </si>
  <si>
    <t>D</t>
  </si>
  <si>
    <t>E</t>
  </si>
  <si>
    <t>F</t>
  </si>
  <si>
    <t>G</t>
  </si>
  <si>
    <t>H</t>
  </si>
  <si>
    <t>I</t>
  </si>
  <si>
    <t>J</t>
  </si>
  <si>
    <t>Total</t>
  </si>
  <si>
    <t>Survey--Land and Final "as built"</t>
  </si>
  <si>
    <t>Building Permits</t>
  </si>
  <si>
    <t>Soils Report</t>
  </si>
  <si>
    <t>Traffic Study</t>
  </si>
  <si>
    <t>Impact Fees</t>
  </si>
  <si>
    <t>Hook-up Fees</t>
  </si>
  <si>
    <t>Schedule of Other Fees included in Construction Contract</t>
  </si>
  <si>
    <t>Cost Certification</t>
  </si>
  <si>
    <t>Municipal Inspections</t>
  </si>
  <si>
    <t>Special Engineering Tests/Fees</t>
  </si>
  <si>
    <t>Special Taxes</t>
  </si>
  <si>
    <t>Permits</t>
  </si>
  <si>
    <t xml:space="preserve">and Replacement Cost pages, the applicable Sources and Uses page, and the </t>
  </si>
  <si>
    <t>and Sources and Uses tabs before completing the criteria.</t>
  </si>
  <si>
    <t>Fields to be completed are shaded in aqua.</t>
  </si>
  <si>
    <t>Contingency</t>
  </si>
  <si>
    <t>Relocation</t>
  </si>
  <si>
    <t>Existing Reserve for Replacement Deposit</t>
  </si>
  <si>
    <t>Complete the project name, project number, and program type on this page (column D).</t>
  </si>
  <si>
    <t>Grants/Other Loans (Describe)</t>
  </si>
  <si>
    <t>Notes:</t>
  </si>
  <si>
    <t>Estimated Liquidated Damages--Construction Contract</t>
  </si>
  <si>
    <t>Incentive Percentage--Construction Contract (if applicable)</t>
  </si>
  <si>
    <t>Estimated Soft Costs--Construction Period</t>
  </si>
  <si>
    <t>provided for all calculations to be completed.</t>
  </si>
  <si>
    <t>Sources and Uses</t>
  </si>
  <si>
    <t>Pursuant to Sections 223(f), 223(a)(7), 223(d) and 232(i)</t>
  </si>
  <si>
    <t>Schedule of Other Fees to be paid by Borrower</t>
  </si>
  <si>
    <r>
      <rPr>
        <b/>
        <sz val="11"/>
        <color indexed="8"/>
        <rFont val="Calibri"/>
        <family val="2"/>
      </rPr>
      <t>Public reporting</t>
    </r>
    <r>
      <rPr>
        <sz val="11"/>
        <color theme="1"/>
        <rFont val="Calibri"/>
        <family val="2"/>
        <scheme val="minor"/>
      </rPr>
      <t xml:space="preserve"> burden for this collection of information is estimated to average 1.25 hours.  This includes the time for collecting, reviewing, and reporting the data.  The information is being collected to obtain the supportive documentation which must be submitted to HUD for approval, and is necessary to ensure that viable projects are developed and maintained.  The Department will use this information to determine if properties meet HUD requirements with respect to development, operation and/or asset management, as well as ensuring the continued marketability of the properties. 
</t>
    </r>
    <r>
      <rPr>
        <b/>
        <sz val="11"/>
        <color indexed="8"/>
        <rFont val="Calibri"/>
        <family val="2"/>
      </rPr>
      <t xml:space="preserve">Warning: </t>
    </r>
    <r>
      <rPr>
        <sz val="11"/>
        <color indexed="8"/>
        <rFont val="Calibri"/>
        <family val="2"/>
      </rPr>
      <t xml:space="preserve">Any person who knowingly presents a false, fictitious, or fraudulent statement or claim in a matter within the jurisdiction of the U.S. Department of Housing and Urban Development is subject to criminal penalties, civil liability, and administrative sanctions.  </t>
    </r>
  </si>
  <si>
    <t xml:space="preserve">      b.(1) Optional Purchase Price from 92070M</t>
  </si>
  <si>
    <t xml:space="preserve">      b. Optional Purchase Price from 92070M</t>
  </si>
  <si>
    <t xml:space="preserve">          (3) Optional Purchase Price from 92070M</t>
  </si>
  <si>
    <t>HUD Application Fee</t>
  </si>
  <si>
    <t>For 223f if the Maximum Insurable Loan is less than Criteria H then amend the Sources</t>
  </si>
  <si>
    <t>and Uses tab to reflect the correct loan amount and other line items affected by the loan amount.</t>
  </si>
  <si>
    <r>
      <t xml:space="preserve">      f. Line a minus line</t>
    </r>
    <r>
      <rPr>
        <sz val="12"/>
        <rFont val="Times New Roman"/>
        <family val="1"/>
      </rPr>
      <t xml:space="preserve"> e</t>
    </r>
  </si>
  <si>
    <r>
      <t xml:space="preserve">      e. Total line b plus line c </t>
    </r>
    <r>
      <rPr>
        <u/>
        <sz val="12"/>
        <rFont val="Times New Roman"/>
        <family val="1"/>
      </rPr>
      <t xml:space="preserve">(lines b through d for 241(a)) </t>
    </r>
  </si>
  <si>
    <t xml:space="preserve">when the mortgage amount has been determined.  Both percentages and dollars must be </t>
  </si>
  <si>
    <t>tab are for information purposes only and are not to be attached to the Firm Commitment.</t>
  </si>
  <si>
    <t>Maximum Insurable Loan Calculation pages.</t>
  </si>
  <si>
    <t>232 Handbook benchmarks should be used for all criteria.   Do not use regulatory percentages.</t>
  </si>
  <si>
    <t>The MILC should reflect benchmarks in the 232 Handbook.  If the requested mortgage amount</t>
  </si>
  <si>
    <t xml:space="preserve">For NC and 241a complete the Land Calculation, Other Fees, Replacement Cost </t>
  </si>
  <si>
    <t>NC, SR and 241a Firm Commitments should include the Land Calculation, Other Fees,</t>
  </si>
  <si>
    <t>Pursuant to New Construction, Substantial
Rehabilitation and Section 241(a)</t>
  </si>
  <si>
    <t>provide detail (including basis of allocation) below.  Insert additional page if needed.</t>
  </si>
  <si>
    <t>Contractor Other Fees</t>
  </si>
  <si>
    <t>Contractor General Overhead</t>
  </si>
  <si>
    <t>Contractor Profit</t>
  </si>
  <si>
    <t>Non Profit Developer's Fee/Consultant</t>
  </si>
  <si>
    <t>Initial Deposit to Reserve for Replacement</t>
  </si>
  <si>
    <r>
      <t xml:space="preserve">      </t>
    </r>
    <r>
      <rPr>
        <u/>
        <sz val="12"/>
        <rFont val="Times New Roman"/>
        <family val="1"/>
      </rPr>
      <t>d. Less: 90% of As-is Value (for 241(a) only)</t>
    </r>
    <r>
      <rPr>
        <sz val="12"/>
        <rFont val="Times New Roman"/>
        <family val="1"/>
      </rPr>
      <t xml:space="preserve"> </t>
    </r>
  </si>
  <si>
    <t xml:space="preserve">      a. Existing Mortgage Indebtedness (Property Owned) or Purchase Price of Property (to be Acquired)</t>
  </si>
  <si>
    <t xml:space="preserve">      b. "As Is" Value of Prop. Before Rehab.</t>
  </si>
  <si>
    <t xml:space="preserve">      c. Lesser of a. or b.</t>
  </si>
  <si>
    <t xml:space="preserve">      d. Total Estimated Development Cost</t>
  </si>
  <si>
    <t xml:space="preserve">      e. Estimated Cost of Off-Site Construction</t>
  </si>
  <si>
    <t xml:space="preserve">      f. Sum of lines d &amp; e</t>
  </si>
  <si>
    <t xml:space="preserve">      g. Grant/Loan funds attributable to Replacement Cost items</t>
  </si>
  <si>
    <t xml:space="preserve">      h. Line f minus line g</t>
  </si>
  <si>
    <t xml:space="preserve">      i. Line h plus line c</t>
  </si>
  <si>
    <t>J.  Amount based on 100% of the Operating Loss</t>
  </si>
  <si>
    <t>Lender Inspection Fee/PCNA Closeout Fee</t>
  </si>
  <si>
    <t xml:space="preserve">Public reporting burden for this collection of information is estimated to average 2 hours.  This includes the time for collecting, reviewing, and reporting the data.  The information is being collected to obtain the supportive documentation which must be submitted to HUD for approval, and is necessary to ensure that viable projects are developed and maintained.  The Department will use this information to determine if properties meet HUD requirements with respect to development, operation and/or asset management, as well as ensuring the continued marketability of the properties. This agency may not collect this information, and you are not required to complete this form, unless it displays a currently valid OMB control number. 
Warning: Any person who knowingly presents a false, fictitious, or fraudulent statement or claim in a matter within the jurisdiction of the U.S. Department of Housing and Urban Development is subject to criminal penalties, civil liability, and administrative sanctions.  </t>
  </si>
  <si>
    <r>
      <t>exceeds the lowest of all applicable criteria a</t>
    </r>
    <r>
      <rPr>
        <b/>
        <sz val="11"/>
        <color indexed="8"/>
        <rFont val="Calibri"/>
        <family val="1"/>
        <scheme val="minor"/>
      </rPr>
      <t xml:space="preserve"> waiver request</t>
    </r>
    <r>
      <rPr>
        <sz val="11"/>
        <color indexed="8"/>
        <rFont val="Calibri"/>
        <family val="1"/>
        <scheme val="minor"/>
      </rPr>
      <t xml:space="preserve"> (Form HUD-2-</t>
    </r>
    <r>
      <rPr>
        <sz val="11"/>
        <rFont val="Calibri"/>
        <family val="1"/>
        <scheme val="minor"/>
      </rPr>
      <t>ORCF</t>
    </r>
    <r>
      <rPr>
        <sz val="11"/>
        <color indexed="8"/>
        <rFont val="Calibri"/>
        <family val="1"/>
        <scheme val="minor"/>
      </rPr>
      <t>) must</t>
    </r>
  </si>
  <si>
    <r>
      <t>be included as part of the application and attached to the HUD-92264a</t>
    </r>
    <r>
      <rPr>
        <sz val="11"/>
        <rFont val="Calibri"/>
        <family val="1"/>
        <scheme val="minor"/>
      </rPr>
      <t>-ORCF</t>
    </r>
    <r>
      <rPr>
        <sz val="11"/>
        <color theme="1"/>
        <rFont val="Calibri"/>
        <family val="1"/>
        <scheme val="minor"/>
      </rPr>
      <t xml:space="preserve"> as an exhibit.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</si>
</sst>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6" formatCode="&quot;$&quot;#,##0_);[Red]\(&quot;$&quot;#,##0\)"/>
    <numFmt numFmtId="8" formatCode="&quot;$&quot;#,##0.00_);[Red]\(&quot;$&quot;#,##0.00\)"/>
    <numFmt numFmtId="44" formatCode="_(&quot;$&quot;* #,##0.00_);_(&quot;$&quot;* \(#,##0.00\);_(&quot;$&quot;* &quot;-&quot;??_);_(@_)"/>
    <numFmt numFmtId="43" formatCode="_(* #,##0.00_);_(* \(#,##0.00\);_(* &quot;-&quot;??_);_(@_)"/>
    <numFmt numFmtId="164" formatCode="&quot;$&quot;#,##0"/>
    <numFmt numFmtId="165" formatCode="0.0000%"/>
    <numFmt numFmtId="166" formatCode="_(* #,##0_);_(* \(#,##0\);_(* &quot;-&quot;??_);_(@_)"/>
    <numFmt numFmtId="167" formatCode="_(&quot;$&quot;* #,##0_);_(&quot;$&quot;* \(#,##0\);_(&quot;$&quot;* &quot;-&quot;??_);_(@_)"/>
    <numFmt numFmtId="168" formatCode="#,##0.00\ &quot;F&quot;;[Red]\-#,##0.00\ &quot;F&quot;"/>
    <numFmt numFmtId="169" formatCode="#,##0."/>
    <numFmt numFmtId="170" formatCode="&quot;$&quot;#."/>
    <numFmt numFmtId="171" formatCode="_([$€-2]* #,##0.00_);_([$€-2]* \(#,##0.00\);_([$€-2]* &quot;-&quot;??_)"/>
    <numFmt numFmtId="172" formatCode="#.00"/>
    <numFmt numFmtId="173" formatCode="0.00_)"/>
    <numFmt numFmtId="174" formatCode="mm/dd/yy"/>
  </numFmts>
  <fonts count="67" x14ac:knownFonts="1">
    <font>
      <sz val="11"/>
      <color theme="1"/>
      <name val="Calibri"/>
      <family val="2"/>
      <scheme val="minor"/>
    </font>
    <font>
      <sz val="11"/>
      <color indexed="8"/>
      <name val="Calibri"/>
      <family val="2"/>
    </font>
    <font>
      <sz val="8"/>
      <name val="Calibri"/>
      <family val="2"/>
    </font>
    <font>
      <sz val="10"/>
      <name val="Arial"/>
      <family val="2"/>
    </font>
    <font>
      <sz val="10"/>
      <name val="Arial"/>
      <family val="2"/>
    </font>
    <font>
      <b/>
      <sz val="8"/>
      <name val="Arial"/>
      <family val="2"/>
    </font>
    <font>
      <sz val="8"/>
      <name val="Arial"/>
      <family val="2"/>
    </font>
    <font>
      <sz val="12"/>
      <name val="Arial"/>
      <family val="2"/>
    </font>
    <font>
      <sz val="10"/>
      <name val="MS Sans Serif"/>
      <family val="2"/>
    </font>
    <font>
      <sz val="8"/>
      <name val="Times New Roman"/>
      <family val="1"/>
    </font>
    <font>
      <b/>
      <sz val="10"/>
      <name val="Arial"/>
      <family val="2"/>
    </font>
    <font>
      <sz val="1"/>
      <color indexed="8"/>
      <name val="Courier"/>
      <family val="3"/>
    </font>
    <font>
      <sz val="10"/>
      <name val="MS Serif"/>
      <family val="1"/>
    </font>
    <font>
      <sz val="10"/>
      <color indexed="16"/>
      <name val="MS Serif"/>
      <family val="1"/>
    </font>
    <font>
      <sz val="10"/>
      <name val="Times New Roman"/>
      <family val="1"/>
    </font>
    <font>
      <b/>
      <sz val="12"/>
      <name val="Arial"/>
      <family val="2"/>
    </font>
    <font>
      <b/>
      <sz val="8"/>
      <name val="MS Sans Serif"/>
      <family val="2"/>
    </font>
    <font>
      <b/>
      <i/>
      <sz val="16"/>
      <name val="Helv"/>
    </font>
    <font>
      <b/>
      <sz val="10"/>
      <name val="MS Sans Serif"/>
      <family val="2"/>
    </font>
    <font>
      <sz val="8"/>
      <name val="Wingdings"/>
      <charset val="2"/>
    </font>
    <font>
      <sz val="8"/>
      <name val="Helv"/>
    </font>
    <font>
      <sz val="8"/>
      <name val="MS Sans Serif"/>
      <family val="2"/>
    </font>
    <font>
      <b/>
      <sz val="8"/>
      <color indexed="8"/>
      <name val="Helv"/>
    </font>
    <font>
      <sz val="12"/>
      <color indexed="8"/>
      <name val="Times New Roman"/>
      <family val="1"/>
    </font>
    <font>
      <b/>
      <sz val="12"/>
      <color indexed="8"/>
      <name val="Times New Roman"/>
      <family val="1"/>
    </font>
    <font>
      <sz val="12"/>
      <name val="Times New Roman"/>
      <family val="1"/>
    </font>
    <font>
      <b/>
      <sz val="12"/>
      <name val="Times New Roman"/>
      <family val="1"/>
    </font>
    <font>
      <b/>
      <sz val="8"/>
      <name val="Times New Roman"/>
      <family val="1"/>
    </font>
    <font>
      <b/>
      <sz val="11"/>
      <color indexed="8"/>
      <name val="Calibri"/>
      <family val="2"/>
    </font>
    <font>
      <sz val="12"/>
      <color theme="1"/>
      <name val="Times New Roman"/>
      <family val="1"/>
    </font>
    <font>
      <b/>
      <sz val="11"/>
      <color theme="1"/>
      <name val="Times New Roman"/>
      <family val="1"/>
    </font>
    <font>
      <sz val="11"/>
      <color theme="1"/>
      <name val="Times New Roman"/>
      <family val="1"/>
    </font>
    <font>
      <b/>
      <sz val="12"/>
      <color theme="1"/>
      <name val="Times New Roman"/>
      <family val="1"/>
    </font>
    <font>
      <sz val="12"/>
      <color theme="0"/>
      <name val="Times New Roman"/>
      <family val="1"/>
    </font>
    <font>
      <sz val="12"/>
      <color theme="1"/>
      <name val="Calibri"/>
      <family val="2"/>
      <scheme val="minor"/>
    </font>
    <font>
      <b/>
      <sz val="14"/>
      <color theme="1"/>
      <name val="Times New Roman"/>
      <family val="1"/>
    </font>
    <font>
      <i/>
      <sz val="12"/>
      <color theme="1"/>
      <name val="Times New Roman"/>
      <family val="1"/>
    </font>
    <font>
      <sz val="10"/>
      <color theme="1"/>
      <name val="Times New Roman"/>
      <family val="1"/>
    </font>
    <font>
      <sz val="10"/>
      <color theme="1"/>
      <name val="Calibri"/>
      <family val="2"/>
      <scheme val="minor"/>
    </font>
    <font>
      <u/>
      <sz val="12"/>
      <name val="Times New Roman"/>
      <family val="1"/>
    </font>
    <font>
      <strike/>
      <sz val="12"/>
      <color rgb="FFFF0000"/>
      <name val="Times New Roman"/>
      <family val="1"/>
    </font>
    <font>
      <b/>
      <sz val="16"/>
      <color theme="1"/>
      <name val="Times New Roman"/>
      <family val="1"/>
    </font>
    <font>
      <b/>
      <sz val="14"/>
      <color theme="1"/>
      <name val="Times New Roman"/>
      <family val="1"/>
    </font>
    <font>
      <sz val="11"/>
      <color theme="1"/>
      <name val="Times New Roman"/>
      <family val="1"/>
    </font>
    <font>
      <sz val="12"/>
      <color theme="1"/>
      <name val="Times New Roman"/>
      <family val="1"/>
    </font>
    <font>
      <b/>
      <sz val="12"/>
      <color indexed="8"/>
      <name val="Times New Roman"/>
      <family val="1"/>
    </font>
    <font>
      <sz val="12"/>
      <color indexed="8"/>
      <name val="Times New Roman"/>
      <family val="1"/>
    </font>
    <font>
      <b/>
      <u/>
      <sz val="11"/>
      <color theme="1"/>
      <name val="Times New Roman"/>
      <family val="1"/>
    </font>
    <font>
      <u/>
      <sz val="11"/>
      <color theme="1"/>
      <name val="Times New Roman"/>
      <family val="1"/>
    </font>
    <font>
      <b/>
      <sz val="12"/>
      <color theme="1"/>
      <name val="Times New Roman"/>
      <family val="1"/>
    </font>
    <font>
      <b/>
      <sz val="11"/>
      <color theme="1"/>
      <name val="Times New Roman"/>
      <family val="1"/>
    </font>
    <font>
      <b/>
      <u val="double"/>
      <sz val="11"/>
      <color theme="1"/>
      <name val="Times New Roman"/>
      <family val="1"/>
    </font>
    <font>
      <sz val="12"/>
      <name val="Times New Roman"/>
      <family val="1"/>
    </font>
    <font>
      <sz val="9"/>
      <color indexed="81"/>
      <name val="Tahoma"/>
      <charset val="1"/>
    </font>
    <font>
      <i/>
      <sz val="9"/>
      <color indexed="81"/>
      <name val="Tahoma"/>
      <charset val="1"/>
    </font>
    <font>
      <b/>
      <sz val="9"/>
      <color indexed="81"/>
      <name val="Tahoma"/>
      <charset val="1"/>
    </font>
    <font>
      <b/>
      <i/>
      <sz val="9"/>
      <color indexed="81"/>
      <name val="Tahoma"/>
      <charset val="1"/>
    </font>
    <font>
      <sz val="8"/>
      <color indexed="8"/>
      <name val="Calibri"/>
      <family val="2"/>
    </font>
    <font>
      <b/>
      <sz val="11"/>
      <color theme="1"/>
      <name val="Times New Roman"/>
      <family val="1"/>
    </font>
    <font>
      <sz val="11"/>
      <color theme="1"/>
      <name val="Times New Roman"/>
      <family val="1"/>
    </font>
    <font>
      <sz val="12"/>
      <color theme="3"/>
      <name val="Times New Roman"/>
      <family val="1"/>
    </font>
    <font>
      <sz val="12"/>
      <color indexed="8"/>
      <name val="Times New Roman"/>
      <family val="1"/>
    </font>
    <font>
      <sz val="11"/>
      <name val="Times New Roman"/>
      <family val="1"/>
    </font>
    <font>
      <b/>
      <sz val="11"/>
      <color indexed="8"/>
      <name val="Calibri"/>
      <family val="1"/>
      <scheme val="minor"/>
    </font>
    <font>
      <sz val="11"/>
      <color indexed="8"/>
      <name val="Calibri"/>
      <family val="1"/>
      <scheme val="minor"/>
    </font>
    <font>
      <sz val="11"/>
      <name val="Calibri"/>
      <family val="1"/>
      <scheme val="minor"/>
    </font>
    <font>
      <sz val="11"/>
      <color theme="1"/>
      <name val="Calibri"/>
      <family val="1"/>
      <scheme val="minor"/>
    </font>
  </fonts>
  <fills count="9">
    <fill>
      <patternFill patternType="none"/>
    </fill>
    <fill>
      <patternFill patternType="gray125"/>
    </fill>
    <fill>
      <patternFill patternType="solid">
        <fgColor indexed="9"/>
      </patternFill>
    </fill>
    <fill>
      <patternFill patternType="solid">
        <fgColor indexed="22"/>
        <bgColor indexed="64"/>
      </patternFill>
    </fill>
    <fill>
      <patternFill patternType="solid">
        <fgColor indexed="26"/>
        <bgColor indexed="64"/>
      </patternFill>
    </fill>
    <fill>
      <patternFill patternType="mediumGray">
        <fgColor indexed="22"/>
      </patternFill>
    </fill>
    <fill>
      <patternFill patternType="darkVertical"/>
    </fill>
    <fill>
      <patternFill patternType="solid">
        <fgColor theme="0"/>
        <bgColor indexed="64"/>
      </patternFill>
    </fill>
    <fill>
      <patternFill patternType="solid">
        <fgColor theme="8" tint="0.79998168889431442"/>
        <bgColor indexed="64"/>
      </patternFill>
    </fill>
  </fills>
  <borders count="26">
    <border>
      <left/>
      <right/>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top style="medium">
        <color indexed="64"/>
      </top>
      <bottom style="medium">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top/>
      <bottom/>
      <diagonal/>
    </border>
    <border>
      <left style="thin">
        <color indexed="64"/>
      </left>
      <right/>
      <top/>
      <bottom style="medium">
        <color indexed="64"/>
      </bottom>
      <diagonal/>
    </border>
    <border>
      <left/>
      <right/>
      <top style="thin">
        <color indexed="64"/>
      </top>
      <bottom/>
      <diagonal/>
    </border>
    <border>
      <left style="thin">
        <color indexed="64"/>
      </left>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right/>
      <top style="thin">
        <color indexed="64"/>
      </top>
      <bottom style="medium">
        <color indexed="64"/>
      </bottom>
      <diagonal/>
    </border>
    <border>
      <left/>
      <right style="thin">
        <color indexed="64"/>
      </right>
      <top/>
      <bottom style="medium">
        <color indexed="64"/>
      </bottom>
      <diagonal/>
    </border>
    <border>
      <left/>
      <right/>
      <top style="medium">
        <color indexed="64"/>
      </top>
      <bottom/>
      <diagonal/>
    </border>
    <border>
      <left style="medium">
        <color theme="1"/>
      </left>
      <right style="medium">
        <color theme="1"/>
      </right>
      <top style="medium">
        <color theme="1"/>
      </top>
      <bottom style="medium">
        <color theme="1"/>
      </bottom>
      <diagonal/>
    </border>
  </borders>
  <cellStyleXfs count="48">
    <xf numFmtId="0" fontId="0" fillId="0" borderId="0"/>
    <xf numFmtId="0" fontId="7" fillId="2" borderId="0"/>
    <xf numFmtId="1" fontId="8" fillId="0" borderId="0"/>
    <xf numFmtId="0" fontId="6" fillId="0" borderId="0" applyNumberFormat="0" applyAlignment="0"/>
    <xf numFmtId="0" fontId="9" fillId="0" borderId="0">
      <alignment horizontal="center" wrapText="1"/>
      <protection locked="0"/>
    </xf>
    <xf numFmtId="37" fontId="10" fillId="0" borderId="1"/>
    <xf numFmtId="165" fontId="4" fillId="0" borderId="0" applyFill="0" applyBorder="0" applyAlignment="0"/>
    <xf numFmtId="0" fontId="5" fillId="0" borderId="2">
      <alignment horizontal="center"/>
    </xf>
    <xf numFmtId="43" fontId="1" fillId="0" borderId="0" applyFont="0" applyFill="0" applyBorder="0" applyAlignment="0" applyProtection="0"/>
    <xf numFmtId="168" fontId="4" fillId="0" borderId="0"/>
    <xf numFmtId="168" fontId="4" fillId="0" borderId="0"/>
    <xf numFmtId="168" fontId="4" fillId="0" borderId="0"/>
    <xf numFmtId="168" fontId="4" fillId="0" borderId="0"/>
    <xf numFmtId="168" fontId="4" fillId="0" borderId="0"/>
    <xf numFmtId="168" fontId="4" fillId="0" borderId="0"/>
    <xf numFmtId="168" fontId="4" fillId="0" borderId="0"/>
    <xf numFmtId="168" fontId="4" fillId="0" borderId="0"/>
    <xf numFmtId="169" fontId="11" fillId="0" borderId="0">
      <protection locked="0"/>
    </xf>
    <xf numFmtId="0" fontId="12" fillId="0" borderId="0" applyNumberFormat="0" applyAlignment="0">
      <alignment horizontal="left"/>
    </xf>
    <xf numFmtId="44" fontId="1" fillId="0" borderId="0" applyFont="0" applyFill="0" applyBorder="0" applyAlignment="0" applyProtection="0"/>
    <xf numFmtId="44" fontId="4" fillId="0" borderId="0"/>
    <xf numFmtId="170" fontId="11" fillId="0" borderId="0">
      <protection locked="0"/>
    </xf>
    <xf numFmtId="0" fontId="11" fillId="0" borderId="0">
      <protection locked="0"/>
    </xf>
    <xf numFmtId="0" fontId="13" fillId="0" borderId="0" applyNumberFormat="0" applyAlignment="0">
      <alignment horizontal="left"/>
    </xf>
    <xf numFmtId="171" fontId="14" fillId="0" borderId="0" applyFont="0" applyFill="0" applyBorder="0" applyAlignment="0" applyProtection="0"/>
    <xf numFmtId="172" fontId="11" fillId="0" borderId="0">
      <protection locked="0"/>
    </xf>
    <xf numFmtId="38" fontId="6" fillId="3" borderId="0" applyNumberFormat="0" applyBorder="0" applyAlignment="0" applyProtection="0"/>
    <xf numFmtId="0" fontId="15" fillId="0" borderId="3" applyNumberFormat="0" applyAlignment="0" applyProtection="0">
      <alignment horizontal="left" vertical="center"/>
    </xf>
    <xf numFmtId="0" fontId="15" fillId="0" borderId="1">
      <alignment horizontal="left" vertical="center"/>
    </xf>
    <xf numFmtId="0" fontId="16" fillId="0" borderId="4">
      <alignment horizontal="center"/>
    </xf>
    <xf numFmtId="0" fontId="16" fillId="0" borderId="0">
      <alignment horizontal="center"/>
    </xf>
    <xf numFmtId="10" fontId="6" fillId="4" borderId="5" applyNumberFormat="0" applyBorder="0" applyAlignment="0" applyProtection="0"/>
    <xf numFmtId="173" fontId="17" fillId="0" borderId="0"/>
    <xf numFmtId="0" fontId="3" fillId="0" borderId="0"/>
    <xf numFmtId="0" fontId="3" fillId="0" borderId="0"/>
    <xf numFmtId="14" fontId="9" fillId="0" borderId="0">
      <alignment horizontal="center" wrapText="1"/>
      <protection locked="0"/>
    </xf>
    <xf numFmtId="10" fontId="4" fillId="0" borderId="0" applyFont="0" applyFill="0" applyBorder="0" applyAlignment="0" applyProtection="0"/>
    <xf numFmtId="0" fontId="8" fillId="0" borderId="0" applyNumberFormat="0" applyFont="0" applyFill="0" applyBorder="0" applyAlignment="0" applyProtection="0">
      <alignment horizontal="left"/>
    </xf>
    <xf numFmtId="15" fontId="8" fillId="0" borderId="0" applyFont="0" applyFill="0" applyBorder="0" applyAlignment="0" applyProtection="0"/>
    <xf numFmtId="4" fontId="8" fillId="0" borderId="0" applyFont="0" applyFill="0" applyBorder="0" applyAlignment="0" applyProtection="0"/>
    <xf numFmtId="0" fontId="18" fillId="0" borderId="4">
      <alignment horizontal="center"/>
    </xf>
    <xf numFmtId="3" fontId="8" fillId="0" borderId="0" applyFont="0" applyFill="0" applyBorder="0" applyAlignment="0" applyProtection="0"/>
    <xf numFmtId="0" fontId="8" fillId="5" borderId="0" applyNumberFormat="0" applyFont="0" applyBorder="0" applyAlignment="0" applyProtection="0"/>
    <xf numFmtId="0" fontId="19" fillId="6" borderId="0" applyNumberFormat="0" applyFont="0" applyBorder="0" applyAlignment="0">
      <alignment horizontal="center"/>
    </xf>
    <xf numFmtId="174" fontId="20" fillId="0" borderId="0" applyNumberFormat="0" applyFill="0" applyBorder="0" applyAlignment="0" applyProtection="0">
      <alignment horizontal="left"/>
    </xf>
    <xf numFmtId="0" fontId="19" fillId="1" borderId="1" applyNumberFormat="0" applyFont="0" applyAlignment="0">
      <alignment horizontal="center"/>
    </xf>
    <xf numFmtId="0" fontId="21" fillId="0" borderId="0" applyNumberFormat="0" applyFill="0" applyBorder="0" applyAlignment="0">
      <alignment horizontal="center"/>
    </xf>
    <xf numFmtId="40" fontId="22" fillId="0" borderId="0" applyBorder="0">
      <alignment horizontal="right"/>
    </xf>
  </cellStyleXfs>
  <cellXfs count="229">
    <xf numFmtId="0" fontId="0" fillId="0" borderId="0" xfId="0"/>
    <xf numFmtId="0" fontId="23" fillId="0" borderId="0" xfId="0" applyFont="1"/>
    <xf numFmtId="0" fontId="29" fillId="0" borderId="0" xfId="0" applyFont="1"/>
    <xf numFmtId="0" fontId="29" fillId="0" borderId="4" xfId="0" applyFont="1" applyBorder="1"/>
    <xf numFmtId="0" fontId="29" fillId="0" borderId="3" xfId="0" applyFont="1" applyBorder="1"/>
    <xf numFmtId="164" fontId="29" fillId="0" borderId="0" xfId="0" applyNumberFormat="1" applyFont="1"/>
    <xf numFmtId="0" fontId="29" fillId="0" borderId="0" xfId="0" applyFont="1" applyAlignment="1">
      <alignment horizontal="center"/>
    </xf>
    <xf numFmtId="9" fontId="29" fillId="0" borderId="0" xfId="0" applyNumberFormat="1" applyFont="1"/>
    <xf numFmtId="0" fontId="25" fillId="0" borderId="0" xfId="34" applyFont="1" applyFill="1"/>
    <xf numFmtId="0" fontId="25" fillId="0" borderId="0" xfId="34" applyFont="1" applyFill="1" applyBorder="1"/>
    <xf numFmtId="0" fontId="25" fillId="0" borderId="0" xfId="34" applyFont="1" applyFill="1" applyBorder="1" applyAlignment="1">
      <alignment horizontal="center"/>
    </xf>
    <xf numFmtId="37" fontId="25" fillId="0" borderId="0" xfId="34" applyNumberFormat="1" applyFont="1" applyFill="1" applyBorder="1"/>
    <xf numFmtId="0" fontId="23" fillId="0" borderId="0" xfId="0" applyFont="1" applyAlignment="1">
      <alignment horizontal="center"/>
    </xf>
    <xf numFmtId="0" fontId="26" fillId="0" borderId="0" xfId="34" applyFont="1" applyFill="1"/>
    <xf numFmtId="0" fontId="25" fillId="0" borderId="0" xfId="34" applyFont="1" applyFill="1" applyBorder="1" applyAlignment="1">
      <alignment horizontal="left"/>
    </xf>
    <xf numFmtId="0" fontId="25" fillId="0" borderId="0" xfId="34" quotePrefix="1" applyFont="1" applyFill="1" applyBorder="1" applyAlignment="1">
      <alignment horizontal="left"/>
    </xf>
    <xf numFmtId="0" fontId="26" fillId="0" borderId="0" xfId="34" applyFont="1" applyFill="1" applyBorder="1"/>
    <xf numFmtId="9" fontId="25" fillId="0" borderId="0" xfId="34" applyNumberFormat="1" applyFont="1" applyFill="1" applyBorder="1"/>
    <xf numFmtId="0" fontId="23" fillId="0" borderId="0" xfId="0" applyFont="1" applyBorder="1"/>
    <xf numFmtId="0" fontId="29" fillId="0" borderId="0" xfId="0" applyFont="1" applyBorder="1"/>
    <xf numFmtId="6" fontId="23" fillId="0" borderId="0" xfId="0" applyNumberFormat="1" applyFont="1" applyBorder="1"/>
    <xf numFmtId="0" fontId="31" fillId="0" borderId="0" xfId="0" applyFont="1"/>
    <xf numFmtId="0" fontId="32" fillId="0" borderId="0" xfId="0" applyFont="1" applyBorder="1"/>
    <xf numFmtId="0" fontId="29" fillId="0" borderId="7" xfId="0" applyFont="1" applyBorder="1"/>
    <xf numFmtId="164" fontId="24" fillId="0" borderId="8" xfId="0" applyNumberFormat="1" applyFont="1" applyBorder="1"/>
    <xf numFmtId="0" fontId="25" fillId="0" borderId="7" xfId="34" applyFont="1" applyFill="1" applyBorder="1"/>
    <xf numFmtId="37" fontId="25" fillId="0" borderId="7" xfId="34" applyNumberFormat="1" applyFont="1" applyFill="1" applyBorder="1"/>
    <xf numFmtId="164" fontId="29" fillId="0" borderId="7" xfId="0" applyNumberFormat="1" applyFont="1" applyBorder="1"/>
    <xf numFmtId="0" fontId="23" fillId="0" borderId="9" xfId="0" applyFont="1" applyBorder="1"/>
    <xf numFmtId="0" fontId="32" fillId="0" borderId="9" xfId="0" applyFont="1" applyBorder="1"/>
    <xf numFmtId="0" fontId="32" fillId="0" borderId="10" xfId="0" applyFont="1" applyBorder="1"/>
    <xf numFmtId="0" fontId="29" fillId="0" borderId="9" xfId="0" applyFont="1" applyBorder="1"/>
    <xf numFmtId="0" fontId="24" fillId="0" borderId="9" xfId="0" applyFont="1" applyBorder="1"/>
    <xf numFmtId="0" fontId="29" fillId="0" borderId="11" xfId="0" applyFont="1" applyBorder="1"/>
    <xf numFmtId="0" fontId="25" fillId="0" borderId="9" xfId="34" quotePrefix="1" applyFont="1" applyFill="1" applyBorder="1" applyAlignment="1">
      <alignment horizontal="left"/>
    </xf>
    <xf numFmtId="0" fontId="26" fillId="0" borderId="9" xfId="34" quotePrefix="1" applyFont="1" applyFill="1" applyBorder="1" applyAlignment="1">
      <alignment horizontal="left"/>
    </xf>
    <xf numFmtId="0" fontId="25" fillId="0" borderId="9" xfId="34" applyFont="1" applyFill="1" applyBorder="1"/>
    <xf numFmtId="9" fontId="25" fillId="0" borderId="7" xfId="34" applyNumberFormat="1" applyFont="1" applyFill="1" applyBorder="1" applyProtection="1"/>
    <xf numFmtId="6" fontId="26" fillId="0" borderId="8" xfId="34" applyNumberFormat="1" applyFont="1" applyFill="1" applyBorder="1"/>
    <xf numFmtId="0" fontId="26" fillId="0" borderId="9" xfId="34" applyFont="1" applyFill="1" applyBorder="1"/>
    <xf numFmtId="0" fontId="26" fillId="0" borderId="7" xfId="34" applyFont="1" applyFill="1" applyBorder="1"/>
    <xf numFmtId="0" fontId="26" fillId="0" borderId="12" xfId="34" quotePrefix="1" applyFont="1" applyFill="1" applyBorder="1" applyAlignment="1">
      <alignment horizontal="left"/>
    </xf>
    <xf numFmtId="0" fontId="24" fillId="0" borderId="0" xfId="0" applyFont="1" applyBorder="1"/>
    <xf numFmtId="0" fontId="29" fillId="0" borderId="5" xfId="0" applyFont="1" applyBorder="1" applyAlignment="1">
      <alignment horizontal="center"/>
    </xf>
    <xf numFmtId="0" fontId="29" fillId="0" borderId="13" xfId="0" applyFont="1" applyBorder="1" applyAlignment="1">
      <alignment horizontal="center"/>
    </xf>
    <xf numFmtId="0" fontId="29" fillId="0" borderId="14" xfId="0" applyFont="1" applyBorder="1"/>
    <xf numFmtId="0" fontId="23" fillId="0" borderId="0" xfId="0" applyFont="1" applyBorder="1" applyAlignment="1">
      <alignment horizontal="center"/>
    </xf>
    <xf numFmtId="164" fontId="24" fillId="0" borderId="7" xfId="0" applyNumberFormat="1" applyFont="1" applyBorder="1"/>
    <xf numFmtId="0" fontId="32" fillId="0" borderId="7" xfId="0" applyFont="1" applyBorder="1"/>
    <xf numFmtId="0" fontId="32" fillId="0" borderId="15" xfId="0" applyFont="1" applyBorder="1"/>
    <xf numFmtId="164" fontId="24" fillId="0" borderId="16" xfId="0" applyNumberFormat="1" applyFont="1" applyBorder="1"/>
    <xf numFmtId="44" fontId="25" fillId="0" borderId="0" xfId="34" applyNumberFormat="1" applyFont="1" applyFill="1" applyBorder="1"/>
    <xf numFmtId="6" fontId="25" fillId="0" borderId="6" xfId="34" applyNumberFormat="1" applyFont="1" applyFill="1" applyBorder="1"/>
    <xf numFmtId="164" fontId="25" fillId="0" borderId="1" xfId="34" applyNumberFormat="1" applyFont="1" applyFill="1" applyBorder="1"/>
    <xf numFmtId="164" fontId="25" fillId="7" borderId="5" xfId="34" applyNumberFormat="1" applyFont="1" applyFill="1" applyBorder="1"/>
    <xf numFmtId="6" fontId="25" fillId="0" borderId="1" xfId="34" applyNumberFormat="1" applyFont="1" applyFill="1" applyBorder="1"/>
    <xf numFmtId="9" fontId="25" fillId="7" borderId="1" xfId="34" applyNumberFormat="1" applyFont="1" applyFill="1" applyBorder="1"/>
    <xf numFmtId="0" fontId="0" fillId="0" borderId="0" xfId="0"/>
    <xf numFmtId="0" fontId="29" fillId="0" borderId="13" xfId="0" applyFont="1" applyBorder="1" applyAlignment="1">
      <alignment wrapText="1"/>
    </xf>
    <xf numFmtId="0" fontId="29" fillId="0" borderId="5" xfId="0" applyFont="1" applyBorder="1" applyAlignment="1">
      <alignment wrapText="1"/>
    </xf>
    <xf numFmtId="10" fontId="29" fillId="0" borderId="0" xfId="0" applyNumberFormat="1" applyFont="1"/>
    <xf numFmtId="0" fontId="33" fillId="0" borderId="0" xfId="0" applyFont="1" applyBorder="1" applyAlignment="1">
      <alignment wrapText="1"/>
    </xf>
    <xf numFmtId="0" fontId="29" fillId="0" borderId="17" xfId="0" applyFont="1" applyBorder="1"/>
    <xf numFmtId="0" fontId="29" fillId="0" borderId="17" xfId="0" applyFont="1" applyBorder="1" applyAlignment="1">
      <alignment horizontal="center" wrapText="1"/>
    </xf>
    <xf numFmtId="0" fontId="0" fillId="0" borderId="0" xfId="0"/>
    <xf numFmtId="0" fontId="0" fillId="0" borderId="0" xfId="0"/>
    <xf numFmtId="0" fontId="32" fillId="0" borderId="0" xfId="0" applyFont="1"/>
    <xf numFmtId="0" fontId="34" fillId="0" borderId="0" xfId="0" applyFont="1"/>
    <xf numFmtId="0" fontId="35" fillId="0" borderId="0" xfId="0" applyFont="1"/>
    <xf numFmtId="0" fontId="36" fillId="0" borderId="0" xfId="0" applyFont="1"/>
    <xf numFmtId="164" fontId="29" fillId="7" borderId="0" xfId="0" applyNumberFormat="1" applyFont="1" applyFill="1"/>
    <xf numFmtId="0" fontId="25" fillId="7" borderId="7" xfId="34" applyFont="1" applyFill="1" applyBorder="1"/>
    <xf numFmtId="0" fontId="31" fillId="0" borderId="7" xfId="0" applyFont="1" applyBorder="1"/>
    <xf numFmtId="0" fontId="31" fillId="0" borderId="0" xfId="0" applyFont="1" applyBorder="1"/>
    <xf numFmtId="0" fontId="31" fillId="0" borderId="9" xfId="0" applyFont="1" applyBorder="1"/>
    <xf numFmtId="0" fontId="31" fillId="0" borderId="18" xfId="0" applyFont="1" applyBorder="1"/>
    <xf numFmtId="0" fontId="31" fillId="0" borderId="6" xfId="0" applyFont="1" applyBorder="1"/>
    <xf numFmtId="0" fontId="31" fillId="0" borderId="19" xfId="0" applyFont="1" applyBorder="1"/>
    <xf numFmtId="0" fontId="31" fillId="0" borderId="5" xfId="0" applyFont="1" applyBorder="1"/>
    <xf numFmtId="0" fontId="29" fillId="0" borderId="18" xfId="0" applyFont="1" applyBorder="1"/>
    <xf numFmtId="0" fontId="31" fillId="0" borderId="11" xfId="0" applyFont="1" applyBorder="1"/>
    <xf numFmtId="0" fontId="9" fillId="0" borderId="0" xfId="34" applyFont="1" applyFill="1" applyBorder="1"/>
    <xf numFmtId="0" fontId="9" fillId="0" borderId="0" xfId="34" applyFont="1" applyFill="1" applyBorder="1" applyAlignment="1">
      <alignment horizontal="right"/>
    </xf>
    <xf numFmtId="166" fontId="9" fillId="0" borderId="0" xfId="8" applyNumberFormat="1" applyFont="1" applyFill="1" applyBorder="1"/>
    <xf numFmtId="0" fontId="9" fillId="0" borderId="0" xfId="34" applyFont="1" applyFill="1" applyBorder="1" applyAlignment="1">
      <alignment horizontal="center"/>
    </xf>
    <xf numFmtId="0" fontId="14" fillId="0" borderId="0" xfId="34" applyFont="1" applyBorder="1"/>
    <xf numFmtId="165" fontId="9" fillId="0" borderId="0" xfId="34" quotePrefix="1" applyNumberFormat="1" applyFont="1" applyFill="1" applyBorder="1" applyAlignment="1" applyProtection="1">
      <alignment horizontal="left"/>
    </xf>
    <xf numFmtId="167" fontId="9" fillId="0" borderId="0" xfId="19" applyNumberFormat="1" applyFont="1" applyFill="1" applyBorder="1"/>
    <xf numFmtId="0" fontId="31" fillId="0" borderId="20" xfId="0" applyFont="1" applyBorder="1"/>
    <xf numFmtId="0" fontId="9" fillId="0" borderId="0" xfId="34" applyFont="1" applyFill="1"/>
    <xf numFmtId="0" fontId="9" fillId="0" borderId="0" xfId="34" applyFont="1" applyFill="1" applyAlignment="1">
      <alignment horizontal="center"/>
    </xf>
    <xf numFmtId="0" fontId="27" fillId="0" borderId="0" xfId="34" applyFont="1" applyFill="1" applyBorder="1"/>
    <xf numFmtId="0" fontId="27" fillId="0" borderId="0" xfId="34" applyFont="1" applyFill="1" applyBorder="1" applyAlignment="1">
      <alignment horizontal="center"/>
    </xf>
    <xf numFmtId="0" fontId="30" fillId="0" borderId="15" xfId="0" applyFont="1" applyBorder="1"/>
    <xf numFmtId="0" fontId="30" fillId="0" borderId="11" xfId="0" applyFont="1" applyBorder="1"/>
    <xf numFmtId="0" fontId="30" fillId="0" borderId="9" xfId="0" applyFont="1" applyBorder="1"/>
    <xf numFmtId="0" fontId="31" fillId="0" borderId="0" xfId="0" applyFont="1"/>
    <xf numFmtId="0" fontId="24" fillId="7" borderId="0" xfId="0" applyFont="1" applyFill="1" applyBorder="1"/>
    <xf numFmtId="0" fontId="32" fillId="0" borderId="11" xfId="0" applyFont="1" applyBorder="1"/>
    <xf numFmtId="0" fontId="32" fillId="0" borderId="22" xfId="0" applyFont="1" applyBorder="1"/>
    <xf numFmtId="0" fontId="31" fillId="0" borderId="0" xfId="0" applyFont="1"/>
    <xf numFmtId="0" fontId="29" fillId="7" borderId="21" xfId="0" applyFont="1" applyFill="1" applyBorder="1"/>
    <xf numFmtId="0" fontId="29" fillId="7" borderId="7" xfId="0" applyFont="1" applyFill="1" applyBorder="1"/>
    <xf numFmtId="0" fontId="29" fillId="7" borderId="23" xfId="0" applyFont="1" applyFill="1" applyBorder="1"/>
    <xf numFmtId="6" fontId="25" fillId="8" borderId="6" xfId="34" applyNumberFormat="1" applyFont="1" applyFill="1" applyBorder="1"/>
    <xf numFmtId="0" fontId="29" fillId="0" borderId="14" xfId="0" applyFont="1" applyBorder="1" applyAlignment="1">
      <alignment horizontal="center" vertical="center" wrapText="1"/>
    </xf>
    <xf numFmtId="0" fontId="0" fillId="0" borderId="0" xfId="0" applyAlignment="1">
      <alignment horizontal="center"/>
    </xf>
    <xf numFmtId="0" fontId="32" fillId="0" borderId="0" xfId="0" applyFont="1" applyAlignment="1">
      <alignment horizontal="center"/>
    </xf>
    <xf numFmtId="6" fontId="29" fillId="0" borderId="0" xfId="0" applyNumberFormat="1" applyFont="1" applyBorder="1"/>
    <xf numFmtId="0" fontId="31" fillId="0" borderId="0" xfId="0" applyFont="1"/>
    <xf numFmtId="0" fontId="37" fillId="0" borderId="0" xfId="0" applyFont="1"/>
    <xf numFmtId="0" fontId="37" fillId="0" borderId="0" xfId="0" applyFont="1" applyAlignment="1">
      <alignment wrapText="1"/>
    </xf>
    <xf numFmtId="0" fontId="32" fillId="0" borderId="0" xfId="0" applyFont="1" applyAlignment="1">
      <alignment horizontal="left" vertical="top"/>
    </xf>
    <xf numFmtId="0" fontId="29" fillId="0" borderId="24" xfId="0" applyFont="1" applyBorder="1"/>
    <xf numFmtId="0" fontId="29" fillId="0" borderId="6" xfId="0" applyFont="1" applyBorder="1"/>
    <xf numFmtId="0" fontId="35" fillId="0" borderId="15" xfId="0" applyFont="1" applyBorder="1"/>
    <xf numFmtId="0" fontId="29" fillId="0" borderId="21" xfId="0" applyFont="1" applyBorder="1"/>
    <xf numFmtId="0" fontId="37" fillId="0" borderId="9" xfId="0" applyFont="1" applyBorder="1" applyAlignment="1">
      <alignment horizontal="left" vertical="top" wrapText="1"/>
    </xf>
    <xf numFmtId="0" fontId="37" fillId="0" borderId="7" xfId="0" applyFont="1" applyBorder="1"/>
    <xf numFmtId="0" fontId="36" fillId="0" borderId="9" xfId="0" applyFont="1" applyBorder="1"/>
    <xf numFmtId="0" fontId="29" fillId="0" borderId="9" xfId="0" applyFont="1" applyFill="1" applyBorder="1"/>
    <xf numFmtId="0" fontId="26" fillId="0" borderId="15" xfId="34" applyFont="1" applyFill="1" applyBorder="1"/>
    <xf numFmtId="0" fontId="26" fillId="0" borderId="11" xfId="34" applyFont="1" applyFill="1" applyBorder="1"/>
    <xf numFmtId="0" fontId="26" fillId="0" borderId="21" xfId="34" applyFont="1" applyFill="1" applyBorder="1"/>
    <xf numFmtId="0" fontId="35" fillId="0" borderId="0" xfId="0" applyFont="1" applyBorder="1"/>
    <xf numFmtId="0" fontId="31" fillId="7" borderId="0" xfId="0" applyFont="1" applyFill="1" applyBorder="1"/>
    <xf numFmtId="0" fontId="25" fillId="0" borderId="9" xfId="0" applyFont="1" applyFill="1" applyBorder="1"/>
    <xf numFmtId="8" fontId="24" fillId="0" borderId="0" xfId="0" applyNumberFormat="1" applyFont="1" applyBorder="1"/>
    <xf numFmtId="8" fontId="29" fillId="0" borderId="0" xfId="0" applyNumberFormat="1" applyFont="1" applyBorder="1"/>
    <xf numFmtId="8" fontId="29" fillId="0" borderId="7" xfId="0" applyNumberFormat="1" applyFont="1" applyBorder="1"/>
    <xf numFmtId="8" fontId="31" fillId="0" borderId="7" xfId="0" applyNumberFormat="1" applyFont="1" applyBorder="1"/>
    <xf numFmtId="8" fontId="31" fillId="0" borderId="5" xfId="0" applyNumberFormat="1" applyFont="1" applyBorder="1"/>
    <xf numFmtId="8" fontId="32" fillId="0" borderId="0" xfId="0" applyNumberFormat="1" applyFont="1"/>
    <xf numFmtId="8" fontId="0" fillId="0" borderId="0" xfId="0" applyNumberFormat="1"/>
    <xf numFmtId="8" fontId="29" fillId="0" borderId="0" xfId="0" applyNumberFormat="1" applyFont="1"/>
    <xf numFmtId="8" fontId="23" fillId="7" borderId="0" xfId="0" applyNumberFormat="1" applyFont="1" applyFill="1" applyBorder="1"/>
    <xf numFmtId="8" fontId="34" fillId="0" borderId="0" xfId="0" applyNumberFormat="1" applyFont="1"/>
    <xf numFmtId="8" fontId="23" fillId="0" borderId="0" xfId="0" applyNumberFormat="1" applyFont="1" applyBorder="1"/>
    <xf numFmtId="8" fontId="24" fillId="7" borderId="0" xfId="0" applyNumberFormat="1" applyFont="1" applyFill="1" applyBorder="1"/>
    <xf numFmtId="8" fontId="25" fillId="0" borderId="19" xfId="0" applyNumberFormat="1" applyFont="1" applyBorder="1"/>
    <xf numFmtId="0" fontId="25" fillId="0" borderId="9" xfId="0" applyFont="1" applyBorder="1"/>
    <xf numFmtId="0" fontId="29" fillId="0" borderId="0" xfId="0" applyFont="1" applyFill="1"/>
    <xf numFmtId="0" fontId="23" fillId="0" borderId="0" xfId="0" applyFont="1" applyFill="1" applyBorder="1"/>
    <xf numFmtId="0" fontId="29" fillId="0" borderId="7" xfId="0" applyFont="1" applyFill="1" applyBorder="1"/>
    <xf numFmtId="164" fontId="29" fillId="0" borderId="0" xfId="0" applyNumberFormat="1" applyFont="1" applyFill="1" applyBorder="1"/>
    <xf numFmtId="164" fontId="24" fillId="0" borderId="25" xfId="0" applyNumberFormat="1" applyFont="1" applyFill="1" applyBorder="1"/>
    <xf numFmtId="8" fontId="23" fillId="8" borderId="0" xfId="0" applyNumberFormat="1" applyFont="1" applyFill="1" applyBorder="1" applyProtection="1">
      <protection locked="0"/>
    </xf>
    <xf numFmtId="8" fontId="29" fillId="8" borderId="0" xfId="0" applyNumberFormat="1" applyFont="1" applyFill="1" applyBorder="1" applyProtection="1">
      <protection locked="0"/>
    </xf>
    <xf numFmtId="6" fontId="23" fillId="8" borderId="7" xfId="0" applyNumberFormat="1" applyFont="1" applyFill="1" applyBorder="1" applyProtection="1">
      <protection locked="0"/>
    </xf>
    <xf numFmtId="8" fontId="23" fillId="8" borderId="7" xfId="0" applyNumberFormat="1" applyFont="1" applyFill="1" applyBorder="1" applyProtection="1">
      <protection locked="0"/>
    </xf>
    <xf numFmtId="0" fontId="0" fillId="8" borderId="0" xfId="0" applyFill="1" applyProtection="1">
      <protection locked="0"/>
    </xf>
    <xf numFmtId="0" fontId="36" fillId="8" borderId="0" xfId="0" applyFont="1" applyFill="1" applyProtection="1">
      <protection locked="0"/>
    </xf>
    <xf numFmtId="0" fontId="23" fillId="0" borderId="0" xfId="0" applyFont="1" applyBorder="1" applyProtection="1">
      <protection locked="0"/>
    </xf>
    <xf numFmtId="0" fontId="31" fillId="0" borderId="0" xfId="0" applyFont="1" applyProtection="1">
      <protection locked="0"/>
    </xf>
    <xf numFmtId="0" fontId="29" fillId="0" borderId="0" xfId="0" applyFont="1" applyBorder="1" applyProtection="1">
      <protection locked="0"/>
    </xf>
    <xf numFmtId="0" fontId="31" fillId="0" borderId="0" xfId="0" applyFont="1" applyBorder="1" applyProtection="1">
      <protection locked="0"/>
    </xf>
    <xf numFmtId="6" fontId="24" fillId="8" borderId="8" xfId="0" applyNumberFormat="1" applyFont="1" applyFill="1" applyBorder="1" applyProtection="1">
      <protection locked="0"/>
    </xf>
    <xf numFmtId="164" fontId="29" fillId="8" borderId="0" xfId="0" applyNumberFormat="1" applyFont="1" applyFill="1" applyProtection="1">
      <protection locked="0"/>
    </xf>
    <xf numFmtId="0" fontId="29" fillId="0" borderId="0" xfId="0" applyFont="1" applyProtection="1">
      <protection locked="0"/>
    </xf>
    <xf numFmtId="9" fontId="29" fillId="8" borderId="0" xfId="0" applyNumberFormat="1" applyFont="1" applyFill="1" applyProtection="1">
      <protection locked="0"/>
    </xf>
    <xf numFmtId="10" fontId="29" fillId="8" borderId="0" xfId="0" applyNumberFormat="1" applyFont="1" applyFill="1" applyProtection="1">
      <protection locked="0"/>
    </xf>
    <xf numFmtId="0" fontId="29" fillId="8" borderId="0" xfId="0" applyFont="1" applyFill="1" applyProtection="1">
      <protection locked="0"/>
    </xf>
    <xf numFmtId="2" fontId="29" fillId="8" borderId="0" xfId="0" applyNumberFormat="1" applyFont="1" applyFill="1" applyProtection="1">
      <protection locked="0"/>
    </xf>
    <xf numFmtId="164" fontId="25" fillId="8" borderId="0" xfId="34" applyNumberFormat="1" applyFont="1" applyFill="1" applyBorder="1" applyAlignment="1" applyProtection="1">
      <alignment horizontal="left"/>
      <protection locked="0"/>
    </xf>
    <xf numFmtId="1" fontId="29" fillId="8" borderId="0" xfId="0" applyNumberFormat="1" applyFont="1" applyFill="1" applyProtection="1">
      <protection locked="0"/>
    </xf>
    <xf numFmtId="0" fontId="25" fillId="8" borderId="0" xfId="34" applyFont="1" applyFill="1" applyBorder="1" applyProtection="1">
      <protection locked="0"/>
    </xf>
    <xf numFmtId="6" fontId="25" fillId="8" borderId="6" xfId="19" applyNumberFormat="1" applyFont="1" applyFill="1" applyBorder="1" applyProtection="1">
      <protection locked="0"/>
    </xf>
    <xf numFmtId="6" fontId="26" fillId="8" borderId="8" xfId="34" applyNumberFormat="1" applyFont="1" applyFill="1" applyBorder="1" applyProtection="1">
      <protection locked="0"/>
    </xf>
    <xf numFmtId="164" fontId="25" fillId="8" borderId="1" xfId="34" applyNumberFormat="1" applyFont="1" applyFill="1" applyBorder="1" applyProtection="1">
      <protection locked="0"/>
    </xf>
    <xf numFmtId="0" fontId="29" fillId="8" borderId="8" xfId="0" applyFont="1" applyFill="1" applyBorder="1" applyProtection="1">
      <protection locked="0"/>
    </xf>
    <xf numFmtId="3" fontId="25" fillId="8" borderId="0" xfId="34" applyNumberFormat="1" applyFont="1" applyFill="1" applyBorder="1" applyProtection="1">
      <protection locked="0"/>
    </xf>
    <xf numFmtId="0" fontId="31" fillId="8" borderId="21" xfId="0" applyFont="1" applyFill="1" applyBorder="1" applyProtection="1">
      <protection locked="0"/>
    </xf>
    <xf numFmtId="0" fontId="25" fillId="7" borderId="6" xfId="34" applyFont="1" applyFill="1" applyBorder="1" applyProtection="1">
      <protection locked="0"/>
    </xf>
    <xf numFmtId="164" fontId="29" fillId="7" borderId="0" xfId="0" applyNumberFormat="1" applyFont="1" applyFill="1" applyProtection="1">
      <protection locked="0"/>
    </xf>
    <xf numFmtId="0" fontId="40" fillId="0" borderId="0" xfId="0" applyFont="1"/>
    <xf numFmtId="10" fontId="36" fillId="8" borderId="0" xfId="0" applyNumberFormat="1" applyFont="1" applyFill="1" applyProtection="1">
      <protection locked="0"/>
    </xf>
    <xf numFmtId="6" fontId="25" fillId="0" borderId="0" xfId="34" applyNumberFormat="1" applyFont="1" applyFill="1" applyBorder="1"/>
    <xf numFmtId="6" fontId="25" fillId="0" borderId="0" xfId="34" applyNumberFormat="1" applyFont="1" applyFill="1" applyBorder="1" applyAlignment="1">
      <alignment horizontal="left"/>
    </xf>
    <xf numFmtId="6" fontId="25" fillId="0" borderId="7" xfId="34" applyNumberFormat="1" applyFont="1" applyFill="1" applyBorder="1"/>
    <xf numFmtId="6" fontId="25" fillId="0" borderId="0" xfId="34" applyNumberFormat="1" applyFont="1" applyFill="1" applyBorder="1" applyAlignment="1">
      <alignment horizontal="right"/>
    </xf>
    <xf numFmtId="164" fontId="29" fillId="7" borderId="0" xfId="0" applyNumberFormat="1" applyFont="1" applyFill="1" applyAlignment="1">
      <alignment horizontal="right"/>
    </xf>
    <xf numFmtId="164" fontId="25" fillId="0" borderId="1" xfId="34" applyNumberFormat="1" applyFont="1" applyFill="1" applyBorder="1" applyAlignment="1">
      <alignment horizontal="right"/>
    </xf>
    <xf numFmtId="164" fontId="25" fillId="8" borderId="6" xfId="34" applyNumberFormat="1" applyFont="1" applyFill="1" applyBorder="1" applyAlignment="1" applyProtection="1">
      <alignment horizontal="right"/>
      <protection locked="0"/>
    </xf>
    <xf numFmtId="164" fontId="25" fillId="0" borderId="6" xfId="34" applyNumberFormat="1" applyFont="1" applyFill="1" applyBorder="1" applyAlignment="1">
      <alignment horizontal="right"/>
    </xf>
    <xf numFmtId="164" fontId="25" fillId="7" borderId="6" xfId="34" applyNumberFormat="1" applyFont="1" applyFill="1" applyBorder="1" applyAlignment="1">
      <alignment horizontal="right"/>
    </xf>
    <xf numFmtId="6" fontId="26" fillId="8" borderId="6" xfId="34" applyNumberFormat="1" applyFont="1" applyFill="1" applyBorder="1"/>
    <xf numFmtId="0" fontId="41" fillId="0" borderId="0" xfId="0" applyFont="1" applyBorder="1"/>
    <xf numFmtId="0" fontId="42" fillId="0" borderId="0" xfId="0" applyFont="1" applyBorder="1" applyAlignment="1">
      <alignment horizontal="left"/>
    </xf>
    <xf numFmtId="0" fontId="43" fillId="0" borderId="0" xfId="0" applyFont="1" applyBorder="1"/>
    <xf numFmtId="0" fontId="43" fillId="0" borderId="0" xfId="0" applyFont="1"/>
    <xf numFmtId="0" fontId="44" fillId="0" borderId="0" xfId="0" applyFont="1" applyBorder="1" applyAlignment="1">
      <alignment horizontal="center" wrapText="1"/>
    </xf>
    <xf numFmtId="0" fontId="45" fillId="0" borderId="0" xfId="0" applyFont="1" applyBorder="1"/>
    <xf numFmtId="0" fontId="45" fillId="7" borderId="0" xfId="0" applyFont="1" applyFill="1" applyBorder="1"/>
    <xf numFmtId="6" fontId="46" fillId="0" borderId="0" xfId="0" applyNumberFormat="1" applyFont="1" applyBorder="1"/>
    <xf numFmtId="0" fontId="46" fillId="0" borderId="0" xfId="0" applyFont="1" applyBorder="1"/>
    <xf numFmtId="0" fontId="46" fillId="7" borderId="0" xfId="0" applyFont="1" applyFill="1" applyBorder="1"/>
    <xf numFmtId="8" fontId="46" fillId="8" borderId="0" xfId="0" applyNumberFormat="1" applyFont="1" applyFill="1" applyBorder="1" applyProtection="1">
      <protection locked="0"/>
    </xf>
    <xf numFmtId="0" fontId="44" fillId="0" borderId="0" xfId="0" applyFont="1" applyBorder="1"/>
    <xf numFmtId="0" fontId="47" fillId="0" borderId="0" xfId="0" applyFont="1"/>
    <xf numFmtId="8" fontId="45" fillId="0" borderId="0" xfId="0" applyNumberFormat="1" applyFont="1" applyBorder="1"/>
    <xf numFmtId="6" fontId="43" fillId="0" borderId="0" xfId="0" applyNumberFormat="1" applyFont="1"/>
    <xf numFmtId="8" fontId="44" fillId="0" borderId="0" xfId="0" applyNumberFormat="1" applyFont="1" applyBorder="1"/>
    <xf numFmtId="0" fontId="48" fillId="0" borderId="0" xfId="0" applyFont="1"/>
    <xf numFmtId="6" fontId="48" fillId="0" borderId="0" xfId="0" applyNumberFormat="1" applyFont="1"/>
    <xf numFmtId="0" fontId="49" fillId="0" borderId="0" xfId="0" applyFont="1" applyBorder="1"/>
    <xf numFmtId="0" fontId="50" fillId="0" borderId="0" xfId="0" applyFont="1"/>
    <xf numFmtId="0" fontId="51" fillId="0" borderId="0" xfId="0" applyFont="1"/>
    <xf numFmtId="8" fontId="44" fillId="8" borderId="0" xfId="0" applyNumberFormat="1" applyFont="1" applyFill="1" applyBorder="1" applyProtection="1">
      <protection locked="0"/>
    </xf>
    <xf numFmtId="10" fontId="44" fillId="8" borderId="0" xfId="0" applyNumberFormat="1" applyFont="1" applyFill="1" applyBorder="1" applyProtection="1">
      <protection locked="0"/>
    </xf>
    <xf numFmtId="10" fontId="52" fillId="8" borderId="0" xfId="0" applyNumberFormat="1" applyFont="1" applyFill="1" applyBorder="1" applyProtection="1">
      <protection locked="0"/>
    </xf>
    <xf numFmtId="0" fontId="46" fillId="0" borderId="0" xfId="0" applyFont="1" applyFill="1" applyBorder="1"/>
    <xf numFmtId="0" fontId="46" fillId="0" borderId="0" xfId="0" applyNumberFormat="1" applyFont="1" applyBorder="1"/>
    <xf numFmtId="0" fontId="37" fillId="0" borderId="0" xfId="0" applyFont="1" applyAlignment="1">
      <alignment vertical="top" wrapText="1"/>
    </xf>
    <xf numFmtId="0" fontId="0" fillId="0" borderId="0" xfId="0" applyAlignment="1">
      <alignment vertical="top" wrapText="1"/>
    </xf>
    <xf numFmtId="0" fontId="37" fillId="0" borderId="0" xfId="0" applyFont="1" applyBorder="1" applyAlignment="1">
      <alignment horizontal="left" vertical="top" wrapText="1"/>
    </xf>
    <xf numFmtId="0" fontId="38" fillId="0" borderId="0" xfId="0" applyFont="1" applyBorder="1" applyAlignment="1">
      <alignment horizontal="left" vertical="top" wrapText="1"/>
    </xf>
    <xf numFmtId="0" fontId="0" fillId="0" borderId="0" xfId="0" applyAlignment="1">
      <alignment wrapText="1"/>
    </xf>
    <xf numFmtId="0" fontId="0" fillId="0" borderId="0" xfId="0" applyFont="1"/>
    <xf numFmtId="0" fontId="57" fillId="0" borderId="0" xfId="0" applyFont="1" applyAlignment="1">
      <alignment horizontal="left" vertical="top" wrapText="1"/>
    </xf>
    <xf numFmtId="0" fontId="58" fillId="0" borderId="0" xfId="0" applyFont="1" applyAlignment="1">
      <alignment horizontal="left" vertical="top"/>
    </xf>
    <xf numFmtId="0" fontId="59" fillId="0" borderId="0" xfId="0" applyFont="1"/>
    <xf numFmtId="0" fontId="58" fillId="0" borderId="0" xfId="0" applyFont="1" applyAlignment="1">
      <alignment horizontal="center"/>
    </xf>
    <xf numFmtId="0" fontId="60" fillId="8" borderId="0" xfId="0" applyFont="1" applyFill="1" applyBorder="1" applyProtection="1">
      <protection locked="0"/>
    </xf>
    <xf numFmtId="0" fontId="61" fillId="8" borderId="0" xfId="0" applyFont="1" applyFill="1" applyBorder="1" applyProtection="1">
      <protection locked="0"/>
    </xf>
    <xf numFmtId="0" fontId="58" fillId="0" borderId="0" xfId="0" applyFont="1"/>
    <xf numFmtId="49" fontId="59" fillId="0" borderId="0" xfId="0" applyNumberFormat="1" applyFont="1" applyAlignment="1">
      <alignment horizontal="center"/>
    </xf>
    <xf numFmtId="0" fontId="62" fillId="0" borderId="0" xfId="0" applyFont="1" applyFill="1"/>
    <xf numFmtId="0" fontId="59" fillId="0" borderId="0" xfId="0" applyFont="1" applyFill="1"/>
    <xf numFmtId="0" fontId="59" fillId="0" borderId="0" xfId="0" applyFont="1" applyFill="1" applyBorder="1"/>
  </cellXfs>
  <cellStyles count="48">
    <cellStyle name="^SCORE" xfId="1" xr:uid="{00000000-0005-0000-0000-000000000000}"/>
    <cellStyle name="0" xfId="2" xr:uid="{00000000-0005-0000-0000-000001000000}"/>
    <cellStyle name="active" xfId="3" xr:uid="{00000000-0005-0000-0000-000002000000}"/>
    <cellStyle name="args.style" xfId="4" xr:uid="{00000000-0005-0000-0000-000003000000}"/>
    <cellStyle name="BudgComp" xfId="5" xr:uid="{00000000-0005-0000-0000-000004000000}"/>
    <cellStyle name="Calc Currency (0)" xfId="6" xr:uid="{00000000-0005-0000-0000-000005000000}"/>
    <cellStyle name="Column_Title" xfId="7" xr:uid="{00000000-0005-0000-0000-000006000000}"/>
    <cellStyle name="Comma" xfId="8" builtinId="3"/>
    <cellStyle name="Comma  - Style1" xfId="9" xr:uid="{00000000-0005-0000-0000-000008000000}"/>
    <cellStyle name="Comma  - Style2" xfId="10" xr:uid="{00000000-0005-0000-0000-000009000000}"/>
    <cellStyle name="Comma  - Style3" xfId="11" xr:uid="{00000000-0005-0000-0000-00000A000000}"/>
    <cellStyle name="Comma  - Style4" xfId="12" xr:uid="{00000000-0005-0000-0000-00000B000000}"/>
    <cellStyle name="Comma  - Style5" xfId="13" xr:uid="{00000000-0005-0000-0000-00000C000000}"/>
    <cellStyle name="Comma  - Style6" xfId="14" xr:uid="{00000000-0005-0000-0000-00000D000000}"/>
    <cellStyle name="Comma  - Style7" xfId="15" xr:uid="{00000000-0005-0000-0000-00000E000000}"/>
    <cellStyle name="Comma  - Style8" xfId="16" xr:uid="{00000000-0005-0000-0000-00000F000000}"/>
    <cellStyle name="Comma0" xfId="17" xr:uid="{00000000-0005-0000-0000-000010000000}"/>
    <cellStyle name="Copied" xfId="18" xr:uid="{00000000-0005-0000-0000-000011000000}"/>
    <cellStyle name="Currency" xfId="19" builtinId="4"/>
    <cellStyle name="Currency$" xfId="20" xr:uid="{00000000-0005-0000-0000-000013000000}"/>
    <cellStyle name="Currency0" xfId="21" xr:uid="{00000000-0005-0000-0000-000014000000}"/>
    <cellStyle name="Date" xfId="22" xr:uid="{00000000-0005-0000-0000-000015000000}"/>
    <cellStyle name="Entered" xfId="23" xr:uid="{00000000-0005-0000-0000-000016000000}"/>
    <cellStyle name="Euro" xfId="24" xr:uid="{00000000-0005-0000-0000-000017000000}"/>
    <cellStyle name="Fixed" xfId="25" xr:uid="{00000000-0005-0000-0000-000018000000}"/>
    <cellStyle name="Grey" xfId="26" xr:uid="{00000000-0005-0000-0000-000019000000}"/>
    <cellStyle name="Header1" xfId="27" xr:uid="{00000000-0005-0000-0000-00001A000000}"/>
    <cellStyle name="Header2" xfId="28" xr:uid="{00000000-0005-0000-0000-00001B000000}"/>
    <cellStyle name="HEADINGS" xfId="29" xr:uid="{00000000-0005-0000-0000-00001C000000}"/>
    <cellStyle name="HEADINGSTOP" xfId="30" xr:uid="{00000000-0005-0000-0000-00001D000000}"/>
    <cellStyle name="Input [yellow]" xfId="31" xr:uid="{00000000-0005-0000-0000-00001E000000}"/>
    <cellStyle name="Normal" xfId="0" builtinId="0"/>
    <cellStyle name="Normal - Style1" xfId="32" xr:uid="{00000000-0005-0000-0000-000020000000}"/>
    <cellStyle name="Normal 2" xfId="33" xr:uid="{00000000-0005-0000-0000-000021000000}"/>
    <cellStyle name="Normal_MIM Calculation" xfId="34" xr:uid="{00000000-0005-0000-0000-000022000000}"/>
    <cellStyle name="per.style" xfId="35" xr:uid="{00000000-0005-0000-0000-000023000000}"/>
    <cellStyle name="Percent [2]" xfId="36" xr:uid="{00000000-0005-0000-0000-000024000000}"/>
    <cellStyle name="PSChar" xfId="37" xr:uid="{00000000-0005-0000-0000-000025000000}"/>
    <cellStyle name="PSDate" xfId="38" xr:uid="{00000000-0005-0000-0000-000026000000}"/>
    <cellStyle name="PSDec" xfId="39" xr:uid="{00000000-0005-0000-0000-000027000000}"/>
    <cellStyle name="PSHeading" xfId="40" xr:uid="{00000000-0005-0000-0000-000028000000}"/>
    <cellStyle name="PSInt" xfId="41" xr:uid="{00000000-0005-0000-0000-000029000000}"/>
    <cellStyle name="PSSpacer" xfId="42" xr:uid="{00000000-0005-0000-0000-00002A000000}"/>
    <cellStyle name="regstoresfromspecstores" xfId="43" xr:uid="{00000000-0005-0000-0000-00002B000000}"/>
    <cellStyle name="RevList" xfId="44" xr:uid="{00000000-0005-0000-0000-00002C000000}"/>
    <cellStyle name="SHADEDSTORES" xfId="45" xr:uid="{00000000-0005-0000-0000-00002D000000}"/>
    <cellStyle name="specstores" xfId="46" xr:uid="{00000000-0005-0000-0000-00002E000000}"/>
    <cellStyle name="Subtotal" xfId="47" xr:uid="{00000000-0005-0000-0000-00002F000000}"/>
  </cellStyles>
  <dxfs count="2">
    <dxf>
      <fill>
        <patternFill>
          <bgColor rgb="FFC00000"/>
        </patternFill>
      </fill>
    </dxf>
    <dxf>
      <fill>
        <patternFill>
          <bgColor rgb="FFC0000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18" Type="http://schemas.openxmlformats.org/officeDocument/2006/relationships/customXml" Target="../customXml/item5.xml"/><Relationship Id="rId3" Type="http://schemas.openxmlformats.org/officeDocument/2006/relationships/worksheet" Target="worksheets/sheet3.xml"/><Relationship Id="rId21" Type="http://schemas.openxmlformats.org/officeDocument/2006/relationships/customXml" Target="../customXml/item6.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20" Type="http://schemas.openxmlformats.org/officeDocument/2006/relationships/revisionHeaders" Target="revisions/revisionHeader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19" Type="http://schemas.openxmlformats.org/officeDocument/2006/relationships/usernames" Target="revisions/userNam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revisions/_rels/revisionHeaders.xml.rels><?xml version="1.0" encoding="UTF-8" standalone="yes"?>
<Relationships xmlns="http://schemas.openxmlformats.org/package/2006/relationships"><Relationship Id="rId8" Type="http://schemas.openxmlformats.org/officeDocument/2006/relationships/revisionLog" Target="revisionLog5.xml"/><Relationship Id="rId13" Type="http://schemas.openxmlformats.org/officeDocument/2006/relationships/revisionLog" Target="revisionLog10.xml"/><Relationship Id="rId7" Type="http://schemas.openxmlformats.org/officeDocument/2006/relationships/revisionLog" Target="revisionLog4.xml"/><Relationship Id="rId12" Type="http://schemas.openxmlformats.org/officeDocument/2006/relationships/revisionLog" Target="revisionLog9.xml"/><Relationship Id="rId6" Type="http://schemas.openxmlformats.org/officeDocument/2006/relationships/revisionLog" Target="revisionLog3.xml"/><Relationship Id="rId11" Type="http://schemas.openxmlformats.org/officeDocument/2006/relationships/revisionLog" Target="revisionLog8.xml"/><Relationship Id="rId5" Type="http://schemas.openxmlformats.org/officeDocument/2006/relationships/revisionLog" Target="revisionLog2.xml"/><Relationship Id="rId10" Type="http://schemas.openxmlformats.org/officeDocument/2006/relationships/revisionLog" Target="revisionLog7.xml"/><Relationship Id="rId4" Type="http://schemas.openxmlformats.org/officeDocument/2006/relationships/revisionLog" Target="revisionLog1.xml"/><Relationship Id="rId9" Type="http://schemas.openxmlformats.org/officeDocument/2006/relationships/revisionLog" Target="revisionLog6.xml"/><Relationship Id="rId14" Type="http://schemas.openxmlformats.org/officeDocument/2006/relationships/revisionLog" Target="revisionLog11.xml"/></Relationships>
</file>

<file path=xl/revisions/revisionHeaders.xml><?xml version="1.0" encoding="utf-8"?>
<headers xmlns="http://schemas.openxmlformats.org/spreadsheetml/2006/main" xmlns:r="http://schemas.openxmlformats.org/officeDocument/2006/relationships" xmlns:mc="http://schemas.openxmlformats.org/markup-compatibility/2006" xmlns:x14ac="http://schemas.microsoft.com/office/spreadsheetml/2009/9/ac" mc:Ignorable="x14ac" guid="{B934A772-1B12-4C81-B06A-ADE1049DAB77}" diskRevisions="1" revisionId="3" version="2">
  <header guid="{1F6768BB-8D9B-470F-89F3-931BA23D04DE}" dateTime="2017-11-13T12:04:51" maxSheetId="10" userName="H08023" r:id="rId4">
    <sheetIdMap count="9">
      <sheetId val="1"/>
      <sheetId val="2"/>
      <sheetId val="3"/>
      <sheetId val="4"/>
      <sheetId val="5"/>
      <sheetId val="6"/>
      <sheetId val="7"/>
      <sheetId val="8"/>
      <sheetId val="9"/>
    </sheetIdMap>
  </header>
  <header guid="{10F3F2E2-7F3E-4E80-809E-6A2BF39BECAB}" dateTime="2017-11-13T12:05:33" maxSheetId="10" userName="H08023" r:id="rId5">
    <sheetIdMap count="9">
      <sheetId val="1"/>
      <sheetId val="2"/>
      <sheetId val="3"/>
      <sheetId val="4"/>
      <sheetId val="5"/>
      <sheetId val="6"/>
      <sheetId val="7"/>
      <sheetId val="8"/>
      <sheetId val="9"/>
    </sheetIdMap>
  </header>
  <header guid="{893CD149-9D90-4E7D-9AA8-9817F6BBC443}" dateTime="2017-11-13T12:07:46" maxSheetId="10" userName="H08023" r:id="rId6">
    <sheetIdMap count="9">
      <sheetId val="1"/>
      <sheetId val="2"/>
      <sheetId val="3"/>
      <sheetId val="4"/>
      <sheetId val="5"/>
      <sheetId val="6"/>
      <sheetId val="7"/>
      <sheetId val="8"/>
      <sheetId val="9"/>
    </sheetIdMap>
  </header>
  <header guid="{BE518CB9-89A4-44C0-AE1D-69977EA192EF}" dateTime="2017-11-13T12:09:16" maxSheetId="10" userName="H08023" r:id="rId7">
    <sheetIdMap count="9">
      <sheetId val="1"/>
      <sheetId val="2"/>
      <sheetId val="3"/>
      <sheetId val="4"/>
      <sheetId val="5"/>
      <sheetId val="6"/>
      <sheetId val="7"/>
      <sheetId val="8"/>
      <sheetId val="9"/>
    </sheetIdMap>
  </header>
  <header guid="{B8A3B339-6203-411F-A36C-F2B472385EC4}" dateTime="2017-11-13T12:12:18" maxSheetId="10" userName="H08023" r:id="rId8">
    <sheetIdMap count="9">
      <sheetId val="1"/>
      <sheetId val="2"/>
      <sheetId val="3"/>
      <sheetId val="4"/>
      <sheetId val="5"/>
      <sheetId val="6"/>
      <sheetId val="7"/>
      <sheetId val="8"/>
      <sheetId val="9"/>
    </sheetIdMap>
  </header>
  <header guid="{614B724F-036C-455B-AACE-7FE6B764B4BA}" dateTime="2017-11-13T12:12:57" maxSheetId="10" userName="H08023" r:id="rId9">
    <sheetIdMap count="9">
      <sheetId val="1"/>
      <sheetId val="2"/>
      <sheetId val="3"/>
      <sheetId val="4"/>
      <sheetId val="5"/>
      <sheetId val="6"/>
      <sheetId val="7"/>
      <sheetId val="8"/>
      <sheetId val="9"/>
    </sheetIdMap>
  </header>
  <header guid="{64966303-B3DD-4428-8677-5866404F2F8D}" dateTime="2017-11-13T12:14:54" maxSheetId="10" userName="H08023" r:id="rId10">
    <sheetIdMap count="9">
      <sheetId val="1"/>
      <sheetId val="2"/>
      <sheetId val="3"/>
      <sheetId val="4"/>
      <sheetId val="5"/>
      <sheetId val="6"/>
      <sheetId val="7"/>
      <sheetId val="8"/>
      <sheetId val="9"/>
    </sheetIdMap>
  </header>
  <header guid="{76D23902-D166-4FAE-AA6D-8137E5E3D61D}" dateTime="2017-11-13T12:16:28" maxSheetId="10" userName="H08023" r:id="rId11">
    <sheetIdMap count="9">
      <sheetId val="1"/>
      <sheetId val="2"/>
      <sheetId val="3"/>
      <sheetId val="4"/>
      <sheetId val="5"/>
      <sheetId val="6"/>
      <sheetId val="7"/>
      <sheetId val="8"/>
      <sheetId val="9"/>
    </sheetIdMap>
  </header>
  <header guid="{5EE42A84-E7BE-4E65-A29C-031ABD31474F}" dateTime="2017-11-13T12:18:21" maxSheetId="10" userName="H08023" r:id="rId12">
    <sheetIdMap count="9">
      <sheetId val="1"/>
      <sheetId val="2"/>
      <sheetId val="3"/>
      <sheetId val="4"/>
      <sheetId val="5"/>
      <sheetId val="6"/>
      <sheetId val="7"/>
      <sheetId val="8"/>
      <sheetId val="9"/>
    </sheetIdMap>
  </header>
  <header guid="{B44003AF-1B8F-4484-B0BA-F74414B9D91F}" dateTime="2017-11-13T12:19:31" maxSheetId="10" userName="H08023" r:id="rId13">
    <sheetIdMap count="9">
      <sheetId val="1"/>
      <sheetId val="2"/>
      <sheetId val="3"/>
      <sheetId val="4"/>
      <sheetId val="5"/>
      <sheetId val="6"/>
      <sheetId val="7"/>
      <sheetId val="8"/>
      <sheetId val="9"/>
    </sheetIdMap>
  </header>
  <header guid="{B934A772-1B12-4C81-B06A-ADE1049DAB77}" dateTime="2017-11-13T10:29:30" maxSheetId="10" userName="H22192" r:id="rId14">
    <sheetIdMap count="9">
      <sheetId val="1"/>
      <sheetId val="2"/>
      <sheetId val="3"/>
      <sheetId val="4"/>
      <sheetId val="5"/>
      <sheetId val="6"/>
      <sheetId val="7"/>
      <sheetId val="8"/>
      <sheetId val="9"/>
    </sheetIdMap>
  </header>
</headers>
</file>

<file path=xl/revisions/revisionLog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mt sheetId="3" cell="B10" guid="{60E94A6F-D53E-47AC-B576-A18B5591309D}" alwaysShow="1" author="H08023" oldLength="59" newLength="1"/>
  <rcmt sheetId="3" cell="B11" guid="{81EB094D-25B0-4E57-835E-EB88FFAC3EB8}" alwaysShow="1" author="h56877" oldLength="221" newLength="1"/>
  <rcmt sheetId="3" cell="B18" guid="{FDF2AA19-6AD9-48C0-AD39-CF922362B65A}" alwaysShow="1" author="Gary S. Golding" oldLength="161" newLength="1"/>
  <rcmt sheetId="3" cell="B20" guid="{7190BA64-A5D4-499C-8011-5263724A587D}" alwaysShow="1" author="h56877" oldLength="39" newLength="1"/>
  <rcmt sheetId="3" cell="B27" guid="{E6B6B995-2F10-498F-9B89-48D0BF90E089}" alwaysShow="1" author="Gary S. Golding" oldLength="105" newLength="1"/>
  <rcmt sheetId="3" cell="B10" guid="{9F787F3A-07B9-4573-80F2-25BD022F6C8D}" alwaysShow="1" author="H08023" oldLength="59" newLength="1"/>
  <rcmt sheetId="3" cell="B11" guid="{2C9F4038-54D3-444E-B05B-AD1CBC328D60}" alwaysShow="1" author="h56877" oldLength="221" newLength="1"/>
  <rcmt sheetId="3" cell="B18" guid="{D301DCF6-F69D-40BB-ACBE-E3E38D43E65D}" alwaysShow="1" author="Gary S. Golding" oldLength="161" newLength="1"/>
  <rcmt sheetId="3" cell="B20" guid="{1701E24A-D132-438B-97AD-4A9F0B41A550}" alwaysShow="1" author="h56877" oldLength="39" newLength="1"/>
  <rcmt sheetId="3" cell="B27" guid="{04114B61-DDFE-48B5-A9FE-D3C428B02953}" alwaysShow="1" author="Gary S. Golding" oldLength="105" newLength="1"/>
</revisions>
</file>

<file path=xl/revisions/revisionLog1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mt sheetId="9" cell="C8" guid="{DA3D805E-60E1-4AC8-9105-A958FCBBCE61}" alwaysShow="1" author="Gary S. Golding" oldLength="15" newLength="1"/>
  <rcmt sheetId="9" cell="G23" guid="{70F33EB5-5F39-4E00-8565-A96B5125C059}" alwaysShow="1" author="Gary S. Golding" oldLength="90" newLength="1"/>
  <rcmt sheetId="9" cell="A28" guid="{BFE6DD33-F1CB-49D0-B890-35A2EE09F7EC}" alwaysShow="1" author="Gary S. Golding" oldLength="106" newLength="1"/>
  <rcmt sheetId="9" cell="F29" guid="{AD50C529-6973-44AC-90F4-9E2834EFB744}" alwaysShow="1" author="h56877" oldLength="74" newLength="1"/>
  <rcmt sheetId="9" cell="A32" guid="{2F1B614A-907F-436A-817E-208A1DEF1536}" alwaysShow="1" author="h56877" oldLength="79" newLength="1"/>
  <rcmt sheetId="9" cell="G38" guid="{AF880C01-F869-4AB8-BB37-614D6C73F60A}" alwaysShow="1" author="atpotts" oldLength="31" newLength="1"/>
</revisions>
</file>

<file path=xl/revisions/revisionLog1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mt sheetId="3" cell="B11" guid="{CCA57CA2-A386-45D0-82E5-48ECE9EF6AF2}" alwaysShow="1" author="h56877" oldLength="223" newLength="1"/>
  <rcmt sheetId="3" cell="B27" guid="{251F46B9-96D7-48F0-B638-9E68E8CDD346}" alwaysShow="1" author="Gary S. Golding" oldLength="107" newLength="1"/>
  <rcmt sheetId="3" cell="B30" guid="{8DF0C191-63AC-4762-8C13-DFD36CC69D18}" alwaysShow="1" author="H08023" oldLength="124" newLength="1"/>
  <rcv guid="{AC2272B0-E63F-43F0-A69C-8189582A5224}" action="delete"/>
  <rdn rId="0" localSheetId="8" customView="1" name="Z_AC2272B0_E63F_43F0_A69C_8189582A5224_.wvu.PrintArea" hidden="1" oldHidden="1">
    <formula>'MILC Pg 1'!$A$1:$G$52</formula>
    <oldFormula>'MILC Pg 1'!$A$1:$G$52</oldFormula>
  </rdn>
  <rdn rId="0" localSheetId="9" customView="1" name="Z_AC2272B0_E63F_43F0_A69C_8189582A5224_.wvu.PrintArea" hidden="1" oldHidden="1">
    <formula>'MILC Pg 2'!$A$1:$G$60</formula>
    <oldFormula>'MILC Pg 2'!$A$1:$G$60</oldFormula>
  </rdn>
  <rcv guid="{AC2272B0-E63F-43F0-A69C-8189582A5224}" action="add"/>
</revisions>
</file>

<file path=xl/revisions/revisionLog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mt sheetId="3" cell="B40" guid="{0A2E30FF-FE15-4F1E-B0E1-77870709536C}" alwaysShow="1" author="H08023" oldLength="70" newLength="1"/>
  <rcmt sheetId="3" cell="B41" guid="{35ACBC7C-AE7E-4F16-A66D-43FC1B41A4A5}" alwaysShow="1" author="H08023" oldLength="58" newLength="1"/>
</revisions>
</file>

<file path=xl/revisions/revisionLog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mt sheetId="1" cell="B19" guid="{00000000-0000-0000-0000-000000000000}" action="delete" alwaysShow="1" author="H49253"/>
  <rcmt sheetId="1" cell="B20" guid="{00000000-0000-0000-0000-000000000000}" action="delete" alwaysShow="1" author="H49253"/>
  <rcmt sheetId="1" cell="B8" guid="{00000000-0000-0000-0000-000000000000}" action="delete" alwaysShow="1" author="H49253"/>
  <rcmt sheetId="1" cell="D9" guid="{00000000-0000-0000-0000-000000000000}" action="delete" alwaysShow="1" author="H08023"/>
</revisions>
</file>

<file path=xl/revisions/revisionLog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mt sheetId="3" cell="B11" guid="{43F27399-CE39-4A57-AFF4-A85E060047C1}" alwaysShow="1" author="h56877" oldLength="222" newLength="1"/>
  <rcmt sheetId="3" cell="B18" guid="{483953A8-C83F-42D9-B246-3B9ED8DC9B20}" alwaysShow="1" author="Gary S. Golding" oldLength="162" newLength="1"/>
  <rcmt sheetId="3" cell="B20" guid="{5D4506FF-BA13-4F88-86FF-7B8B4883BCA1}" alwaysShow="1" author="h56877" oldLength="40" newLength="1"/>
</revisions>
</file>

<file path=xl/revisions/revisionLog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mt sheetId="3" cell="B35" guid="{00000000-0000-0000-0000-000000000000}" action="delete" alwaysShow="1" author="H08023"/>
  <rcmt sheetId="3" cell="B18" guid="{F0CBD9E7-A0FD-4412-B72C-E83DCA0C34AE}" alwaysShow="1" author="Gary S. Golding" oldLength="163" newLength="1"/>
  <rcmt sheetId="3" cell="B20" guid="{D99A826E-4D75-41FD-9F30-FAC71BCD8F5F}" alwaysShow="1" author="h56877" oldLength="41" newLength="1"/>
  <rcmt sheetId="3" cell="B27" guid="{491D8160-03F1-4F87-A7BD-003E1A7E4973}" alwaysShow="1" author="Gary S. Golding" oldLength="106" newLength="1"/>
  <rcmt sheetId="3" cell="B30" guid="{9706714B-0E8A-4238-83D7-ACC218FA6C74}" alwaysShow="1" author="H08023" oldLength="123" newLength="1"/>
  <rcmt sheetId="3" cell="B32" guid="{1DFE10D2-2D3F-4450-AE21-E5FCD2A39482}" alwaysShow="1" author="H08023" oldLength="54" newLength="1"/>
  <rcmt sheetId="3" cell="B40" guid="{808657D8-83E6-4E14-80DC-B868D1469D55}" alwaysShow="1" author="H08023" oldLength="71" newLength="1"/>
  <rcmt sheetId="3" cell="B41" guid="{CCF12782-43F5-4021-8A55-49854F839578}" alwaysShow="1" author="H08023" oldLength="59" newLength="1"/>
  <rcmt sheetId="4" cell="A32" guid="{42154010-737B-4712-AB0E-F6B3E392902D}" alwaysShow="1" author="Jeremy Robitaille" oldLength="94" newLength="1"/>
</revisions>
</file>

<file path=xl/revisions/revisionLog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mt sheetId="5" cell="B22" guid="{D2D5BE09-1520-4E61-8F38-8005C7542A98}" alwaysShow="1" author="Gary S. Golding" oldLength="33" newLength="1"/>
</revisions>
</file>

<file path=xl/revisions/revisionLog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mt sheetId="6" cell="A31" guid="{EEAC3CF1-2393-4C06-9149-D281CF7BAD22}" alwaysShow="1" author="Gary S. Golding" oldLength="90" newLength="1"/>
  <rcmt sheetId="6" cell="A33" guid="{C46A61E0-1D5F-417A-B0E7-08350C2B23EE}" alwaysShow="1" author="Jeremy Robitaille" oldLength="169" newLength="1"/>
  <rcmt sheetId="6" cell="A37" guid="{3B9219AC-56C5-4FF2-B104-AB645468A715}" alwaysShow="1" author="Gary S. Golding" oldLength="128" newLength="1"/>
</revisions>
</file>

<file path=xl/revisions/revisionLog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mt sheetId="7" cell="C43" guid="{00000000-0000-0000-0000-000000000000}" action="delete" alwaysShow="1" author="H08023"/>
  <rcmt sheetId="7" cell="B10" guid="{680D9693-3C08-452D-8BD7-791A24E9E00D}" alwaysShow="1" author="Gary S. Golding" oldLength="35" newLength="1"/>
  <rcmt sheetId="7" cell="B29" guid="{0D925DD4-6B8F-47CF-AE0B-5EA9DA0D95E4}" alwaysShow="1" author="Gary S. Golding" oldLength="26" newLength="2"/>
  <rcmt sheetId="7" cell="B30" guid="{33F46EAB-A0B8-4DA4-8966-CBE13266415D}" alwaysShow="1" author="Gary S. Golding" oldLength="26" newLength="1"/>
  <rcmt sheetId="7" cell="B31" guid="{CECA52AE-FB4B-4FA0-801E-FF054B03B972}" alwaysShow="1" author="Gary S. Golding" oldLength="26" newLength="1"/>
</revisions>
</file>

<file path=xl/revisions/revisionLog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mt sheetId="8" cell="B12" guid="{E4CB8FF3-4E6C-49A5-8A02-8DCECB03F4F9}" alwaysShow="1" author="h56877" oldLength="170" newLength="1"/>
  <rcmt sheetId="8" cell="A13" guid="{31C187DD-2492-40B4-9D57-09886D8D1AC3}" alwaysShow="1" author="h56877" oldLength="79" newLength="1"/>
  <rcmt sheetId="8" cell="A14" guid="{53027C2C-398B-4EE8-8400-65C976FDA3AC}" alwaysShow="1" author="H08023" oldLength="96" newLength="1"/>
  <rcmt sheetId="8" cell="B22" guid="{7DB0CBD6-BD65-4339-B127-52D1FA0CF686}" alwaysShow="1" author="Jeremy Robitaille" oldLength="31" newLength="1"/>
  <rcmt sheetId="8" cell="A23" guid="{3A513CC9-6C86-4C26-BD92-A5EE5EDB6077}" alwaysShow="1" author="h56877" oldLength="79" newLength="1"/>
  <rcmt sheetId="8" cell="D23" guid="{4586125F-05E0-4801-8449-D55CB711D315}" alwaysShow="1" author="Gary S. Golding" oldLength="66" newLength="1"/>
  <rcmt sheetId="8" cell="A34" guid="{1F43BDAB-44BB-4340-A2C2-27BB6A3A13C0}" alwaysShow="1" author="Gary S. Golding" oldLength="30" newLength="1"/>
  <rcmt sheetId="8" cell="B34" guid="{0BCD547D-27BA-4D40-9853-2B25275F2BC3}" alwaysShow="1" author="h56877" oldLength="45" newLength="1"/>
  <rcmt sheetId="8" cell="D34" guid="{9123A1CB-7042-4ECC-AD8F-D0463B0DA329}" alwaysShow="1" author="h56877" oldLength="20" newLength="1"/>
  <rcmt sheetId="8" cell="D38" guid="{8FF12583-B5D7-4814-9BAF-5E8F76985FC1}" alwaysShow="1" author="Gary S. Golding" oldLength="46" newLength="1"/>
  <rcmt sheetId="8" cell="D51" guid="{D0DEE9DA-7A43-4A19-AA0F-B0B4C23F59F1}" alwaysShow="1" author="Gary S. Golding" oldLength="34" newLength="1"/>
</revisions>
</file>

<file path=xl/revisions/userNames.xml><?xml version="1.0" encoding="utf-8"?>
<users xmlns="http://schemas.openxmlformats.org/spreadsheetml/2006/main" xmlns:r="http://schemas.openxmlformats.org/officeDocument/2006/relationships" xmlns:mc="http://schemas.openxmlformats.org/markup-compatibility/2006" xmlns:x14ac="http://schemas.microsoft.com/office/spreadsheetml/2009/9/ac" mc:Ignorable="x14ac" count="1">
  <userInfo guid="{B44003AF-1B8F-4484-B0BA-F74414B9D91F}" name="H22192" id="-952795514" dateTime="2017-11-13T10:29:30"/>
</user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6" Type="http://schemas.openxmlformats.org/officeDocument/2006/relationships/comments" Target="../comments2.xml"/><Relationship Id="rId5" Type="http://schemas.openxmlformats.org/officeDocument/2006/relationships/vmlDrawing" Target="../drawings/vmlDrawing2.vml"/><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6" Type="http://schemas.openxmlformats.org/officeDocument/2006/relationships/comments" Target="../comments3.xml"/><Relationship Id="rId5" Type="http://schemas.openxmlformats.org/officeDocument/2006/relationships/vmlDrawing" Target="../drawings/vmlDrawing3.vml"/><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9.bin"/><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 Id="rId6" Type="http://schemas.openxmlformats.org/officeDocument/2006/relationships/comments" Target="../comments4.xml"/><Relationship Id="rId5" Type="http://schemas.openxmlformats.org/officeDocument/2006/relationships/vmlDrawing" Target="../drawings/vmlDrawing4.vml"/><Relationship Id="rId4" Type="http://schemas.openxmlformats.org/officeDocument/2006/relationships/printerSettings" Target="../printerSettings/printerSettings20.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6" Type="http://schemas.openxmlformats.org/officeDocument/2006/relationships/comments" Target="../comments5.xml"/><Relationship Id="rId5" Type="http://schemas.openxmlformats.org/officeDocument/2006/relationships/vmlDrawing" Target="../drawings/vmlDrawing5.vml"/><Relationship Id="rId4" Type="http://schemas.openxmlformats.org/officeDocument/2006/relationships/printerSettings" Target="../printerSettings/printerSettings24.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27.bin"/><Relationship Id="rId2" Type="http://schemas.openxmlformats.org/officeDocument/2006/relationships/printerSettings" Target="../printerSettings/printerSettings26.bin"/><Relationship Id="rId1" Type="http://schemas.openxmlformats.org/officeDocument/2006/relationships/printerSettings" Target="../printerSettings/printerSettings25.bin"/><Relationship Id="rId6" Type="http://schemas.openxmlformats.org/officeDocument/2006/relationships/comments" Target="../comments6.xml"/><Relationship Id="rId5" Type="http://schemas.openxmlformats.org/officeDocument/2006/relationships/vmlDrawing" Target="../drawings/vmlDrawing6.vml"/><Relationship Id="rId4" Type="http://schemas.openxmlformats.org/officeDocument/2006/relationships/printerSettings" Target="../printerSettings/printerSettings28.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31.bin"/><Relationship Id="rId2" Type="http://schemas.openxmlformats.org/officeDocument/2006/relationships/printerSettings" Target="../printerSettings/printerSettings30.bin"/><Relationship Id="rId1" Type="http://schemas.openxmlformats.org/officeDocument/2006/relationships/printerSettings" Target="../printerSettings/printerSettings29.bin"/><Relationship Id="rId6" Type="http://schemas.openxmlformats.org/officeDocument/2006/relationships/comments" Target="../comments7.xml"/><Relationship Id="rId5" Type="http://schemas.openxmlformats.org/officeDocument/2006/relationships/vmlDrawing" Target="../drawings/vmlDrawing7.vml"/><Relationship Id="rId4" Type="http://schemas.openxmlformats.org/officeDocument/2006/relationships/printerSettings" Target="../printerSettings/printerSettings32.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35.bin"/><Relationship Id="rId2" Type="http://schemas.openxmlformats.org/officeDocument/2006/relationships/printerSettings" Target="../printerSettings/printerSettings34.bin"/><Relationship Id="rId1" Type="http://schemas.openxmlformats.org/officeDocument/2006/relationships/printerSettings" Target="../printerSettings/printerSettings33.bin"/><Relationship Id="rId6" Type="http://schemas.openxmlformats.org/officeDocument/2006/relationships/comments" Target="../comments8.xml"/><Relationship Id="rId5" Type="http://schemas.openxmlformats.org/officeDocument/2006/relationships/vmlDrawing" Target="../drawings/vmlDrawing8.vml"/><Relationship Id="rId4" Type="http://schemas.openxmlformats.org/officeDocument/2006/relationships/printerSettings" Target="../printerSettings/printerSettings3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38"/>
  <sheetViews>
    <sheetView showGridLines="0" tabSelected="1" view="pageLayout" zoomScaleNormal="100" workbookViewId="0">
      <selection activeCell="D3" sqref="D3"/>
    </sheetView>
  </sheetViews>
  <sheetFormatPr defaultColWidth="9.140625" defaultRowHeight="15" x14ac:dyDescent="0.25"/>
  <cols>
    <col min="1" max="1" width="4" style="220" customWidth="1"/>
    <col min="2" max="3" width="9.140625" style="220"/>
    <col min="4" max="4" width="9.140625" style="220" customWidth="1"/>
    <col min="5" max="16384" width="9.140625" style="220"/>
  </cols>
  <sheetData>
    <row r="1" spans="1:10" ht="102" customHeight="1" x14ac:dyDescent="0.25">
      <c r="A1" s="218" t="s">
        <v>322</v>
      </c>
      <c r="B1" s="219"/>
      <c r="C1" s="219"/>
      <c r="D1" s="219"/>
      <c r="E1" s="219"/>
      <c r="F1" s="219"/>
      <c r="G1" s="219"/>
      <c r="H1" s="219"/>
      <c r="I1" s="219"/>
      <c r="J1" s="219"/>
    </row>
    <row r="2" spans="1:10" x14ac:dyDescent="0.25">
      <c r="A2" s="221"/>
      <c r="B2" s="221"/>
      <c r="C2" s="221"/>
      <c r="D2" s="221"/>
      <c r="E2" s="221"/>
      <c r="F2" s="221"/>
      <c r="G2" s="221"/>
      <c r="H2" s="221"/>
      <c r="I2" s="221"/>
      <c r="J2" s="221"/>
    </row>
    <row r="3" spans="1:10" ht="15.75" x14ac:dyDescent="0.25">
      <c r="A3" s="221"/>
      <c r="B3" s="221" t="s">
        <v>79</v>
      </c>
      <c r="C3" s="221"/>
      <c r="D3" s="222"/>
      <c r="E3" s="223"/>
      <c r="F3" s="223"/>
      <c r="G3" s="223"/>
      <c r="H3" s="223"/>
      <c r="I3" s="221"/>
      <c r="J3" s="221"/>
    </row>
    <row r="4" spans="1:10" ht="15.75" x14ac:dyDescent="0.25">
      <c r="A4" s="221"/>
      <c r="B4" s="221" t="s">
        <v>80</v>
      </c>
      <c r="C4" s="221"/>
      <c r="D4" s="222"/>
      <c r="E4" s="223"/>
      <c r="F4" s="223"/>
      <c r="G4" s="223"/>
      <c r="H4" s="223"/>
      <c r="I4" s="221"/>
      <c r="J4" s="221"/>
    </row>
    <row r="5" spans="1:10" ht="15.75" x14ac:dyDescent="0.25">
      <c r="A5" s="221"/>
      <c r="B5" s="221" t="s">
        <v>102</v>
      </c>
      <c r="C5" s="221"/>
      <c r="D5" s="222"/>
      <c r="E5" s="223"/>
      <c r="F5" s="223"/>
      <c r="G5" s="223"/>
      <c r="H5" s="223"/>
    </row>
    <row r="6" spans="1:10" x14ac:dyDescent="0.25">
      <c r="A6" s="221"/>
      <c r="B6" s="221"/>
      <c r="C6" s="221"/>
      <c r="D6" s="221"/>
      <c r="E6" s="221"/>
      <c r="F6" s="221"/>
      <c r="G6" s="221"/>
      <c r="H6" s="221"/>
    </row>
    <row r="7" spans="1:10" x14ac:dyDescent="0.25">
      <c r="B7" s="224" t="s">
        <v>99</v>
      </c>
    </row>
    <row r="8" spans="1:10" x14ac:dyDescent="0.25">
      <c r="A8" s="225" t="s">
        <v>94</v>
      </c>
      <c r="B8" s="220" t="s">
        <v>277</v>
      </c>
    </row>
    <row r="9" spans="1:10" x14ac:dyDescent="0.25">
      <c r="A9" s="225"/>
      <c r="B9" s="220" t="s">
        <v>234</v>
      </c>
    </row>
    <row r="10" spans="1:10" x14ac:dyDescent="0.25">
      <c r="A10" s="225" t="s">
        <v>95</v>
      </c>
      <c r="B10" s="220" t="s">
        <v>273</v>
      </c>
    </row>
    <row r="11" spans="1:10" x14ac:dyDescent="0.25">
      <c r="A11" s="225" t="s">
        <v>96</v>
      </c>
      <c r="B11" s="220" t="s">
        <v>232</v>
      </c>
    </row>
    <row r="12" spans="1:10" x14ac:dyDescent="0.25">
      <c r="A12" s="225"/>
      <c r="B12" s="220" t="s">
        <v>227</v>
      </c>
    </row>
    <row r="13" spans="1:10" x14ac:dyDescent="0.25">
      <c r="A13" s="225"/>
      <c r="B13" s="226" t="s">
        <v>292</v>
      </c>
      <c r="C13" s="226"/>
      <c r="D13" s="226"/>
      <c r="E13" s="226"/>
      <c r="F13" s="226"/>
      <c r="G13" s="226"/>
      <c r="H13" s="226"/>
      <c r="I13" s="226"/>
      <c r="J13" s="226"/>
    </row>
    <row r="14" spans="1:10" x14ac:dyDescent="0.25">
      <c r="A14" s="225"/>
      <c r="B14" s="226" t="s">
        <v>293</v>
      </c>
      <c r="C14" s="226"/>
      <c r="D14" s="226"/>
      <c r="E14" s="226"/>
      <c r="F14" s="226"/>
      <c r="G14" s="226"/>
      <c r="H14" s="226"/>
      <c r="I14" s="226"/>
      <c r="J14" s="226"/>
    </row>
    <row r="15" spans="1:10" x14ac:dyDescent="0.25">
      <c r="A15" s="225"/>
      <c r="B15" s="227" t="s">
        <v>301</v>
      </c>
      <c r="C15" s="227"/>
      <c r="D15" s="227"/>
      <c r="E15" s="227"/>
      <c r="F15" s="227"/>
      <c r="G15" s="227"/>
      <c r="H15" s="227"/>
      <c r="I15" s="227"/>
      <c r="J15" s="227"/>
    </row>
    <row r="16" spans="1:10" x14ac:dyDescent="0.25">
      <c r="A16" s="225"/>
      <c r="B16" s="227" t="s">
        <v>272</v>
      </c>
      <c r="C16" s="227"/>
      <c r="D16" s="227"/>
      <c r="E16" s="227"/>
      <c r="F16" s="227"/>
      <c r="G16" s="227"/>
      <c r="H16" s="227"/>
      <c r="I16" s="227"/>
      <c r="J16" s="227"/>
    </row>
    <row r="17" spans="1:10" x14ac:dyDescent="0.25">
      <c r="A17" s="225"/>
      <c r="B17" s="227" t="s">
        <v>228</v>
      </c>
      <c r="C17" s="227"/>
      <c r="D17" s="227"/>
      <c r="E17" s="227"/>
      <c r="F17" s="227"/>
      <c r="G17" s="227"/>
      <c r="H17" s="227"/>
      <c r="I17" s="227"/>
      <c r="J17" s="227"/>
    </row>
    <row r="18" spans="1:10" x14ac:dyDescent="0.25">
      <c r="A18" s="225"/>
      <c r="B18" s="227" t="s">
        <v>229</v>
      </c>
      <c r="C18" s="227"/>
      <c r="D18" s="227"/>
      <c r="E18" s="227"/>
      <c r="F18" s="227"/>
      <c r="G18" s="227"/>
      <c r="H18" s="227"/>
      <c r="I18" s="227"/>
      <c r="J18" s="227"/>
    </row>
    <row r="19" spans="1:10" x14ac:dyDescent="0.25">
      <c r="A19" s="225" t="s">
        <v>97</v>
      </c>
      <c r="B19" s="227" t="s">
        <v>299</v>
      </c>
      <c r="C19" s="227"/>
      <c r="D19" s="227"/>
      <c r="E19" s="227"/>
      <c r="F19" s="227"/>
      <c r="G19" s="227"/>
      <c r="H19" s="227"/>
      <c r="I19" s="227"/>
      <c r="J19" s="227"/>
    </row>
    <row r="20" spans="1:10" x14ac:dyDescent="0.25">
      <c r="A20" s="225" t="s">
        <v>98</v>
      </c>
      <c r="B20" s="227" t="s">
        <v>300</v>
      </c>
      <c r="C20" s="227"/>
      <c r="D20" s="227"/>
      <c r="E20" s="227"/>
      <c r="F20" s="227"/>
      <c r="G20" s="227"/>
      <c r="H20" s="227"/>
      <c r="I20" s="227"/>
      <c r="J20" s="227"/>
    </row>
    <row r="21" spans="1:10" x14ac:dyDescent="0.25">
      <c r="A21" s="225"/>
      <c r="B21" s="227" t="s">
        <v>323</v>
      </c>
      <c r="C21" s="227"/>
      <c r="D21" s="227"/>
      <c r="E21" s="227"/>
      <c r="F21" s="227"/>
      <c r="G21" s="227"/>
      <c r="H21" s="227"/>
      <c r="I21" s="227"/>
      <c r="J21" s="227"/>
    </row>
    <row r="22" spans="1:10" x14ac:dyDescent="0.25">
      <c r="A22" s="225"/>
      <c r="B22" s="227" t="s">
        <v>324</v>
      </c>
      <c r="C22" s="227"/>
      <c r="D22" s="227"/>
      <c r="E22" s="227"/>
      <c r="F22" s="227"/>
      <c r="G22" s="227"/>
      <c r="H22" s="227"/>
      <c r="I22" s="227"/>
      <c r="J22" s="227"/>
    </row>
    <row r="23" spans="1:10" x14ac:dyDescent="0.25">
      <c r="A23" s="225" t="s">
        <v>100</v>
      </c>
      <c r="B23" s="220" t="s">
        <v>165</v>
      </c>
    </row>
    <row r="24" spans="1:10" x14ac:dyDescent="0.25">
      <c r="A24" s="225"/>
      <c r="B24" s="220" t="s">
        <v>297</v>
      </c>
    </row>
    <row r="25" spans="1:10" x14ac:dyDescent="0.25">
      <c r="A25" s="225" t="s">
        <v>136</v>
      </c>
      <c r="B25" s="220" t="s">
        <v>135</v>
      </c>
    </row>
    <row r="26" spans="1:10" x14ac:dyDescent="0.25">
      <c r="A26" s="225"/>
      <c r="B26" s="220" t="s">
        <v>134</v>
      </c>
    </row>
    <row r="27" spans="1:10" x14ac:dyDescent="0.25">
      <c r="A27" s="225" t="s">
        <v>164</v>
      </c>
      <c r="B27" s="220" t="s">
        <v>230</v>
      </c>
    </row>
    <row r="28" spans="1:10" x14ac:dyDescent="0.25">
      <c r="A28" s="225"/>
      <c r="B28" s="220" t="s">
        <v>239</v>
      </c>
    </row>
    <row r="29" spans="1:10" x14ac:dyDescent="0.25">
      <c r="A29" s="225"/>
      <c r="B29" s="220" t="s">
        <v>296</v>
      </c>
    </row>
    <row r="30" spans="1:10" x14ac:dyDescent="0.25">
      <c r="A30" s="225"/>
      <c r="B30" s="220" t="s">
        <v>283</v>
      </c>
    </row>
    <row r="31" spans="1:10" x14ac:dyDescent="0.25">
      <c r="A31" s="225" t="s">
        <v>223</v>
      </c>
      <c r="B31" s="220" t="s">
        <v>242</v>
      </c>
    </row>
    <row r="32" spans="1:10" x14ac:dyDescent="0.25">
      <c r="A32" s="225"/>
      <c r="B32" s="220" t="s">
        <v>243</v>
      </c>
    </row>
    <row r="33" spans="1:2" x14ac:dyDescent="0.25">
      <c r="A33" s="225" t="s">
        <v>226</v>
      </c>
      <c r="B33" s="228" t="s">
        <v>231</v>
      </c>
    </row>
    <row r="34" spans="1:2" x14ac:dyDescent="0.25">
      <c r="A34" s="225" t="s">
        <v>240</v>
      </c>
      <c r="B34" s="228" t="s">
        <v>225</v>
      </c>
    </row>
    <row r="35" spans="1:2" x14ac:dyDescent="0.25">
      <c r="A35" s="225"/>
      <c r="B35" s="228" t="s">
        <v>224</v>
      </c>
    </row>
    <row r="36" spans="1:2" x14ac:dyDescent="0.25">
      <c r="A36" s="225" t="s">
        <v>241</v>
      </c>
      <c r="B36" s="228" t="s">
        <v>302</v>
      </c>
    </row>
    <row r="37" spans="1:2" x14ac:dyDescent="0.25">
      <c r="A37" s="225"/>
      <c r="B37" s="228" t="s">
        <v>271</v>
      </c>
    </row>
    <row r="38" spans="1:2" x14ac:dyDescent="0.25">
      <c r="A38" s="225"/>
      <c r="B38" s="228" t="s">
        <v>298</v>
      </c>
    </row>
  </sheetData>
  <sheetProtection selectLockedCells="1"/>
  <customSheetViews>
    <customSheetView guid="{AC2272B0-E63F-43F0-A69C-8189582A5224}" showPageBreaks="1" showGridLines="0" view="pageLayout">
      <selection activeCell="D3" sqref="D3"/>
      <pageMargins left="0.7" right="0.7" top="1.34375" bottom="0.75" header="0.3" footer="0.3"/>
      <pageSetup orientation="portrait" r:id="rId1"/>
      <headerFooter>
        <oddHeader xml:space="preserve">&amp;L&amp;"-,Bold"&amp;12Maximum Insurable Loan 
Calculation (MILC)&amp;C&amp;"-,Bold"U.S. Department of Housing 
and Urban Development&amp;"-,Regular"
Office of Residential 
Care Facilities
&amp;R&amp;9OMB Approval No. 2502-0605 
(exp. 06/30/2017) </oddHeader>
        <oddFooter>&amp;LPrevious versions obsolete&amp;R form HUD-92264a-ORCF (06/2014)</oddFooter>
      </headerFooter>
    </customSheetView>
    <customSheetView guid="{D7C79DD8-430C-4116-961B-17A0089DBF99}" showPageBreaks="1" showGridLines="0" view="pageLayout">
      <selection activeCell="J37" sqref="J37"/>
      <pageMargins left="0.7" right="0.7" top="1.34375" bottom="0.75" header="0.3" footer="0.3"/>
      <pageSetup orientation="portrait" r:id="rId2"/>
      <headerFooter>
        <oddHeader xml:space="preserve">&amp;L&amp;"-,Bold"&amp;12Maximum Insurable Loan 
Calculation (MILC)&amp;C&amp;"-,Bold"U.S. Department of Housing 
and Urban Development&amp;"-,Regular"
Office of Residential 
Care Facilities
&amp;R&amp;9OMB Approval No. 2502-0605
(exp. mm/dd/yyyy) </oddHeader>
        <oddFooter>&amp;LPrevious versions obsolete&amp;CDRAFT&amp;Rform HUD-92264a-ORCF (mm/yyyy)</oddFooter>
      </headerFooter>
    </customSheetView>
    <customSheetView guid="{56B24939-83E5-41EA-B629-C0607413C864}" showPageBreaks="1" showGridLines="0" view="pageLayout" topLeftCell="A7">
      <selection activeCell="G16" sqref="G16"/>
      <pageMargins left="0.7" right="0.7" top="1.34375" bottom="0.75" header="0.3" footer="0.3"/>
      <pageSetup orientation="portrait" r:id="rId3"/>
      <headerFooter>
        <oddHeader xml:space="preserve">&amp;L&amp;"-,Bold"&amp;12Maximum Insurable Loan 
Calculation (MILC)&amp;C&amp;"-,Bold"U.S. Department of Housing 
and Urban Development&amp;"-,Regular"
Office of Residential 
Care Facilities
&amp;R&amp;9OMB Approval No. 2502-0605 
(exp. 03/31/2014) </oddHeader>
        <oddFooter>&amp;LPrevious versions obsolete&amp;R form HUD-92264a-ORCF (Rev. 03/13)</oddFooter>
      </headerFooter>
    </customSheetView>
  </customSheetViews>
  <mergeCells count="1">
    <mergeCell ref="A1:J1"/>
  </mergeCells>
  <pageMargins left="0.7" right="0.7" top="1.34375" bottom="0.75" header="0.3" footer="0.3"/>
  <pageSetup orientation="portrait" r:id="rId4"/>
  <headerFooter>
    <oddHeader xml:space="preserve">&amp;L&amp;"-,Bold"&amp;12Maximum Insurable Loan 
Calculation (MILC)&amp;C&amp;"-,Bold"U.S. Department of Housing 
and Urban Development&amp;"-,Regular"
Office of Residential 
Care Facilities
&amp;R&amp;9OMB Approval No. 2502-0605 
(exp. 06/30/2017) </oddHeader>
    <oddFooter>&amp;LPrevious versions obsolete&amp;R form HUD-92264a-ORCF (06/2014)</oddFooter>
  </headerFooter>
  <ignoredErrors>
    <ignoredError sqref="A25 A23 A19:A20 A10:A11 A8 A27 A31 A33:A34 A36" numberStoredAsText="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10"/>
  <sheetViews>
    <sheetView showGridLines="0" view="pageLayout" zoomScaleNormal="75" workbookViewId="0">
      <selection activeCell="B4" sqref="B4"/>
    </sheetView>
  </sheetViews>
  <sheetFormatPr defaultRowHeight="15" x14ac:dyDescent="0.25"/>
  <cols>
    <col min="1" max="1" width="25.5703125" customWidth="1"/>
    <col min="2" max="2" width="12.85546875" customWidth="1"/>
    <col min="3" max="3" width="11.42578125" customWidth="1"/>
    <col min="4" max="4" width="12.5703125" customWidth="1"/>
    <col min="5" max="5" width="10.85546875" customWidth="1"/>
    <col min="6" max="6" width="13.140625" customWidth="1"/>
    <col min="7" max="7" width="16.140625" customWidth="1"/>
    <col min="8" max="9" width="13.28515625" customWidth="1"/>
    <col min="10" max="10" width="15.28515625" customWidth="1"/>
    <col min="11" max="11" width="11.7109375" customWidth="1"/>
    <col min="12" max="12" width="12.42578125" customWidth="1"/>
    <col min="13" max="13" width="17.28515625" customWidth="1"/>
  </cols>
  <sheetData>
    <row r="1" spans="1:13" s="65" customFormat="1" ht="89.25" customHeight="1" x14ac:dyDescent="0.25"/>
    <row r="2" spans="1:13" ht="128.25" customHeight="1" thickBot="1" x14ac:dyDescent="0.3">
      <c r="A2" s="45"/>
      <c r="B2" s="105" t="s">
        <v>154</v>
      </c>
      <c r="C2" s="105" t="s">
        <v>155</v>
      </c>
      <c r="D2" s="105" t="s">
        <v>156</v>
      </c>
      <c r="E2" s="105" t="s">
        <v>157</v>
      </c>
      <c r="F2" s="105" t="s">
        <v>158</v>
      </c>
      <c r="G2" s="105" t="s">
        <v>159</v>
      </c>
      <c r="H2" s="105" t="s">
        <v>160</v>
      </c>
      <c r="I2" s="105" t="s">
        <v>161</v>
      </c>
      <c r="J2" s="105" t="s">
        <v>162</v>
      </c>
      <c r="K2" s="105" t="s">
        <v>163</v>
      </c>
      <c r="L2" s="105" t="s">
        <v>153</v>
      </c>
      <c r="M2" s="105" t="s">
        <v>152</v>
      </c>
    </row>
    <row r="3" spans="1:13" s="57" customFormat="1" ht="18.75" customHeight="1" thickBot="1" x14ac:dyDescent="0.3">
      <c r="A3" s="62"/>
      <c r="B3" s="63" t="s">
        <v>140</v>
      </c>
      <c r="C3" s="63" t="s">
        <v>141</v>
      </c>
      <c r="D3" s="63" t="s">
        <v>142</v>
      </c>
      <c r="E3" s="63" t="s">
        <v>143</v>
      </c>
      <c r="F3" s="63" t="s">
        <v>144</v>
      </c>
      <c r="G3" s="63" t="s">
        <v>145</v>
      </c>
      <c r="H3" s="63" t="s">
        <v>146</v>
      </c>
      <c r="I3" s="63" t="s">
        <v>147</v>
      </c>
      <c r="J3" s="63" t="s">
        <v>148</v>
      </c>
      <c r="K3" s="63" t="s">
        <v>149</v>
      </c>
      <c r="L3" s="63" t="s">
        <v>150</v>
      </c>
      <c r="M3" s="63" t="s">
        <v>151</v>
      </c>
    </row>
    <row r="4" spans="1:13" ht="38.25" customHeight="1" x14ac:dyDescent="0.25">
      <c r="A4" s="58" t="s">
        <v>67</v>
      </c>
      <c r="B4" s="44" t="s">
        <v>53</v>
      </c>
      <c r="C4" s="44"/>
      <c r="D4" s="44" t="s">
        <v>53</v>
      </c>
      <c r="E4" s="44" t="s">
        <v>53</v>
      </c>
      <c r="F4" s="44" t="s">
        <v>53</v>
      </c>
      <c r="G4" s="44"/>
      <c r="H4" s="44"/>
      <c r="I4" s="44"/>
      <c r="J4" s="44"/>
      <c r="K4" s="44"/>
      <c r="L4" s="44"/>
      <c r="M4" s="44" t="s">
        <v>53</v>
      </c>
    </row>
    <row r="5" spans="1:13" ht="31.5" x14ac:dyDescent="0.25">
      <c r="A5" s="59" t="s">
        <v>233</v>
      </c>
      <c r="B5" s="43" t="s">
        <v>53</v>
      </c>
      <c r="C5" s="43"/>
      <c r="D5" s="43" t="s">
        <v>53</v>
      </c>
      <c r="E5" s="43" t="s">
        <v>53</v>
      </c>
      <c r="F5" s="43" t="s">
        <v>53</v>
      </c>
      <c r="G5" s="43" t="s">
        <v>53</v>
      </c>
      <c r="H5" s="43"/>
      <c r="I5" s="43"/>
      <c r="J5" s="43"/>
      <c r="K5" s="43"/>
      <c r="L5" s="43"/>
      <c r="M5" s="43" t="s">
        <v>53</v>
      </c>
    </row>
    <row r="6" spans="1:13" ht="15.75" x14ac:dyDescent="0.25">
      <c r="A6" s="59" t="s">
        <v>68</v>
      </c>
      <c r="B6" s="43" t="s">
        <v>53</v>
      </c>
      <c r="C6" s="43"/>
      <c r="D6" s="43" t="s">
        <v>53</v>
      </c>
      <c r="E6" s="43" t="s">
        <v>53</v>
      </c>
      <c r="F6" s="43" t="s">
        <v>53</v>
      </c>
      <c r="G6" s="43"/>
      <c r="H6" s="43"/>
      <c r="I6" s="43"/>
      <c r="J6" s="43" t="s">
        <v>53</v>
      </c>
      <c r="K6" s="43"/>
      <c r="L6" s="43"/>
      <c r="M6" s="43" t="s">
        <v>53</v>
      </c>
    </row>
    <row r="7" spans="1:13" ht="15.75" x14ac:dyDescent="0.25">
      <c r="A7" s="59" t="s">
        <v>69</v>
      </c>
      <c r="B7" s="43" t="s">
        <v>53</v>
      </c>
      <c r="C7" s="43"/>
      <c r="D7" s="43"/>
      <c r="E7" s="43" t="s">
        <v>53</v>
      </c>
      <c r="F7" s="43" t="s">
        <v>53</v>
      </c>
      <c r="G7" s="43"/>
      <c r="H7" s="43" t="s">
        <v>53</v>
      </c>
      <c r="I7" s="43" t="s">
        <v>53</v>
      </c>
      <c r="J7" s="43"/>
      <c r="K7" s="43"/>
      <c r="L7" s="43"/>
      <c r="M7" s="43" t="s">
        <v>53</v>
      </c>
    </row>
    <row r="8" spans="1:13" ht="15.75" x14ac:dyDescent="0.25">
      <c r="A8" s="59" t="s">
        <v>70</v>
      </c>
      <c r="B8" s="43" t="s">
        <v>53</v>
      </c>
      <c r="C8" s="43" t="s">
        <v>53</v>
      </c>
      <c r="D8" s="43"/>
      <c r="E8" s="43"/>
      <c r="F8" s="43"/>
      <c r="G8" s="43"/>
      <c r="H8" s="43"/>
      <c r="I8" s="43" t="s">
        <v>53</v>
      </c>
      <c r="J8" s="43"/>
      <c r="K8" s="43"/>
      <c r="L8" s="43"/>
      <c r="M8" s="43"/>
    </row>
    <row r="9" spans="1:13" ht="15.75" x14ac:dyDescent="0.25">
      <c r="A9" s="59" t="s">
        <v>71</v>
      </c>
      <c r="B9" s="43" t="s">
        <v>53</v>
      </c>
      <c r="C9" s="43"/>
      <c r="D9" s="43"/>
      <c r="E9" s="43"/>
      <c r="F9" s="43" t="s">
        <v>53</v>
      </c>
      <c r="G9" s="43"/>
      <c r="H9" s="43"/>
      <c r="I9" s="43"/>
      <c r="J9" s="43"/>
      <c r="K9" s="43" t="s">
        <v>53</v>
      </c>
      <c r="L9" s="43"/>
      <c r="M9" s="43"/>
    </row>
    <row r="10" spans="1:13" ht="15.75" x14ac:dyDescent="0.25">
      <c r="A10" s="59" t="s">
        <v>91</v>
      </c>
      <c r="B10" s="43" t="s">
        <v>53</v>
      </c>
      <c r="C10" s="43"/>
      <c r="D10" s="43"/>
      <c r="E10" s="43"/>
      <c r="F10" s="43"/>
      <c r="G10" s="43"/>
      <c r="H10" s="43"/>
      <c r="I10" s="43"/>
      <c r="J10" s="43"/>
      <c r="K10" s="43"/>
      <c r="L10" s="43" t="s">
        <v>53</v>
      </c>
      <c r="M10" s="43"/>
    </row>
  </sheetData>
  <sheetProtection selectLockedCells="1" selectUnlockedCells="1"/>
  <customSheetViews>
    <customSheetView guid="{AC2272B0-E63F-43F0-A69C-8189582A5224}" showPageBreaks="1" showGridLines="0" fitToPage="1" view="pageLayout">
      <selection activeCell="B4" sqref="B4"/>
      <pageMargins left="0.7" right="0.7" top="0.85989583333333297" bottom="0.75" header="0.3" footer="0.3"/>
      <printOptions horizontalCentered="1"/>
      <pageSetup scale="65" orientation="landscape" r:id="rId1"/>
      <headerFooter>
        <oddHeader xml:space="preserve">&amp;L&amp;"-,Bold"&amp;12Maximum Insurable 
Loan Calculation, by Program&amp;"-,Regular"
Section 232&amp;C&amp;"-,Bold"U.S. Department of Housing 
and Urban Development&amp;"-,Regular"
Office of Residential 
Care Facilities&amp;ROMB Approval No.2502-0605 
(exp. 06/30/2017) </oddHeader>
        <oddFooter>&amp;LPrevious versions obsolete&amp;R form HUD-92264a-ORCF (06/2014)</oddFooter>
      </headerFooter>
    </customSheetView>
    <customSheetView guid="{D7C79DD8-430C-4116-961B-17A0089DBF99}" showPageBreaks="1" showGridLines="0" fitToPage="1" view="pageLayout">
      <selection activeCell="A6" sqref="A6:M6"/>
      <pageMargins left="0.7" right="0.7" top="0.85989583333333297" bottom="0.75" header="0.3" footer="0.3"/>
      <printOptions horizontalCentered="1"/>
      <pageSetup scale="65" orientation="landscape" r:id="rId2"/>
      <headerFooter>
        <oddHeader xml:space="preserve">&amp;L&amp;"-,Bold"&amp;12Maximum Insurable 
Loan Calculation, by Program&amp;"-,Regular"
Section 232&amp;C&amp;"-,Bold"U.S. Department of Housing 
and Urban Development&amp;"-,Regular"
Office of Residential 
Care Facilities&amp;ROMB Approval No. 2502-0605
(exp. mm/dd/yyyy) </oddHeader>
        <oddFooter>&amp;LPrevious versions obsolete&amp;CDRAFT&amp;Rform HUD-92264a-ORCF (mm/yyyy)</oddFooter>
      </headerFooter>
    </customSheetView>
    <customSheetView guid="{56B24939-83E5-41EA-B629-C0607413C864}" showPageBreaks="1" showGridLines="0" fitToPage="1" view="pageLayout">
      <selection activeCell="C20" sqref="C20"/>
      <pageMargins left="0.7" right="0.7" top="0.85989583333333297" bottom="0.75" header="0.3" footer="0.3"/>
      <printOptions horizontalCentered="1"/>
      <pageSetup scale="65" orientation="landscape" r:id="rId3"/>
      <headerFooter>
        <oddHeader xml:space="preserve">&amp;L&amp;"-,Bold"&amp;12Maximum Insurable 
Loan Calculation, by Program&amp;"-,Regular"
Section 232&amp;C&amp;"-,Bold"U.S. Department of Housing 
and Urban Development&amp;"-,Regular"
Office of Residential 
Care Facilities&amp;ROMB Approval No.2502-0605 
(exp. 03/31/2014) </oddHeader>
        <oddFooter>&amp;LPrevious versions obsolete&amp;R form HUD-92264a-ORCF (Rev. 03/13)</oddFooter>
      </headerFooter>
    </customSheetView>
  </customSheetViews>
  <printOptions horizontalCentered="1"/>
  <pageMargins left="0.7" right="0.7" top="0.85989583333333297" bottom="0.75" header="0.3" footer="0.3"/>
  <pageSetup scale="65" orientation="landscape" r:id="rId4"/>
  <headerFooter>
    <oddHeader xml:space="preserve">&amp;L&amp;"-,Bold"&amp;12Maximum Insurable 
Loan Calculation, by Program&amp;"-,Regular"
Section 232&amp;C&amp;"-,Bold"U.S. Department of Housing 
and Urban Development&amp;"-,Regular"
Office of Residential 
Care Facilities&amp;ROMB Approval No.2502-0605 
(exp. 06/30/2017) </oddHeader>
    <oddFooter>&amp;LPrevious versions obsolete&amp;R form HUD-92264a-ORCF (06/2014)</oddFooter>
  </headerFooter>
  <legacyDrawing r:id="rId5"/>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59"/>
  <sheetViews>
    <sheetView showGridLines="0" view="pageLayout" topLeftCell="A7" zoomScaleNormal="75" workbookViewId="0">
      <selection activeCell="E12" sqref="E12"/>
    </sheetView>
  </sheetViews>
  <sheetFormatPr defaultColWidth="9.140625" defaultRowHeight="15" x14ac:dyDescent="0.25"/>
  <cols>
    <col min="1" max="1" width="23.85546875" style="189" customWidth="1"/>
    <col min="2" max="2" width="46.140625" style="189" customWidth="1"/>
    <col min="3" max="3" width="14.42578125" style="189" bestFit="1" customWidth="1"/>
    <col min="4" max="5" width="9.140625" style="189"/>
    <col min="6" max="6" width="32.85546875" style="189" customWidth="1"/>
    <col min="7" max="16384" width="9.140625" style="189"/>
  </cols>
  <sheetData>
    <row r="1" spans="1:11" ht="20.25" x14ac:dyDescent="0.3">
      <c r="A1" s="186" t="s">
        <v>284</v>
      </c>
      <c r="B1" s="187"/>
      <c r="C1" s="188"/>
      <c r="D1" s="188"/>
    </row>
    <row r="2" spans="1:11" ht="15.75" x14ac:dyDescent="0.25">
      <c r="A2" s="188" t="s">
        <v>285</v>
      </c>
      <c r="B2" s="190"/>
      <c r="C2" s="188"/>
      <c r="D2" s="188"/>
    </row>
    <row r="3" spans="1:11" x14ac:dyDescent="0.25">
      <c r="A3" s="188"/>
      <c r="B3" s="188"/>
      <c r="C3" s="188"/>
      <c r="D3" s="188"/>
    </row>
    <row r="4" spans="1:11" ht="15.75" x14ac:dyDescent="0.25">
      <c r="A4" s="191" t="s">
        <v>79</v>
      </c>
      <c r="B4" s="192">
        <f>Instructions!D3</f>
        <v>0</v>
      </c>
      <c r="C4" s="193"/>
      <c r="D4" s="188"/>
    </row>
    <row r="5" spans="1:11" ht="15.75" x14ac:dyDescent="0.25">
      <c r="A5" s="191" t="s">
        <v>80</v>
      </c>
      <c r="B5" s="192">
        <f>Instructions!D4</f>
        <v>0</v>
      </c>
      <c r="C5" s="193"/>
      <c r="D5" s="188"/>
    </row>
    <row r="6" spans="1:11" ht="15.75" x14ac:dyDescent="0.25">
      <c r="A6" s="191" t="s">
        <v>102</v>
      </c>
      <c r="B6" s="192">
        <f>Instructions!D5</f>
        <v>0</v>
      </c>
      <c r="C6" s="193"/>
      <c r="D6" s="188"/>
    </row>
    <row r="7" spans="1:11" ht="15.75" x14ac:dyDescent="0.25">
      <c r="A7" s="194"/>
      <c r="B7" s="195"/>
      <c r="C7" s="193"/>
      <c r="D7" s="188"/>
    </row>
    <row r="8" spans="1:11" ht="15.75" x14ac:dyDescent="0.25">
      <c r="A8" s="191" t="s">
        <v>21</v>
      </c>
      <c r="B8" s="194" t="s">
        <v>101</v>
      </c>
      <c r="C8" s="196">
        <v>0</v>
      </c>
      <c r="D8" s="188"/>
    </row>
    <row r="9" spans="1:11" ht="15.75" x14ac:dyDescent="0.25">
      <c r="A9" s="191"/>
      <c r="B9" s="194" t="s">
        <v>77</v>
      </c>
      <c r="C9" s="196">
        <v>0</v>
      </c>
      <c r="D9" s="188"/>
    </row>
    <row r="10" spans="1:11" ht="15.75" x14ac:dyDescent="0.25">
      <c r="A10" s="197"/>
      <c r="B10" s="194" t="s">
        <v>22</v>
      </c>
      <c r="C10" s="196">
        <v>0</v>
      </c>
      <c r="D10" s="188"/>
    </row>
    <row r="11" spans="1:11" ht="15.75" x14ac:dyDescent="0.25">
      <c r="A11" s="197"/>
      <c r="B11" s="194" t="s">
        <v>103</v>
      </c>
      <c r="C11" s="196">
        <v>0</v>
      </c>
      <c r="D11" s="188"/>
      <c r="F11" s="198"/>
    </row>
    <row r="12" spans="1:11" ht="15.75" x14ac:dyDescent="0.25">
      <c r="A12" s="197"/>
      <c r="B12" s="194" t="s">
        <v>93</v>
      </c>
      <c r="C12" s="196">
        <v>0</v>
      </c>
      <c r="D12" s="188"/>
      <c r="F12" s="198"/>
    </row>
    <row r="13" spans="1:11" ht="15.75" x14ac:dyDescent="0.25">
      <c r="A13" s="197"/>
      <c r="B13" s="194" t="s">
        <v>93</v>
      </c>
      <c r="C13" s="196">
        <v>0</v>
      </c>
      <c r="D13" s="188"/>
      <c r="F13" s="198"/>
    </row>
    <row r="14" spans="1:11" ht="15.75" x14ac:dyDescent="0.25">
      <c r="A14" s="197"/>
      <c r="B14" s="191" t="s">
        <v>23</v>
      </c>
      <c r="C14" s="199">
        <f>SUM(C8:C13)</f>
        <v>0</v>
      </c>
      <c r="D14" s="188"/>
      <c r="K14" s="200"/>
    </row>
    <row r="15" spans="1:11" ht="15.75" x14ac:dyDescent="0.25">
      <c r="A15" s="197"/>
      <c r="B15" s="197"/>
      <c r="C15" s="201"/>
      <c r="D15" s="188"/>
      <c r="J15" s="200"/>
    </row>
    <row r="16" spans="1:11" ht="15.75" x14ac:dyDescent="0.25">
      <c r="A16" s="191" t="s">
        <v>24</v>
      </c>
      <c r="B16" s="197"/>
      <c r="C16" s="201"/>
      <c r="D16" s="188"/>
      <c r="F16" s="202"/>
      <c r="G16" s="203"/>
    </row>
    <row r="17" spans="1:11" ht="15.75" x14ac:dyDescent="0.25">
      <c r="A17" s="191"/>
      <c r="B17" s="204" t="s">
        <v>25</v>
      </c>
      <c r="C17" s="201"/>
      <c r="D17" s="188"/>
      <c r="F17" s="205"/>
      <c r="K17" s="206"/>
    </row>
    <row r="18" spans="1:11" ht="15.75" x14ac:dyDescent="0.25">
      <c r="A18" s="191"/>
      <c r="B18" s="197" t="s">
        <v>235</v>
      </c>
      <c r="C18" s="207">
        <v>0</v>
      </c>
      <c r="D18" s="188"/>
      <c r="F18" s="205"/>
    </row>
    <row r="19" spans="1:11" ht="15.75" x14ac:dyDescent="0.25">
      <c r="A19" s="191"/>
      <c r="B19" s="197" t="s">
        <v>78</v>
      </c>
      <c r="C19" s="207">
        <v>0</v>
      </c>
      <c r="D19" s="188"/>
      <c r="J19" s="200"/>
    </row>
    <row r="20" spans="1:11" ht="15.75" x14ac:dyDescent="0.25">
      <c r="A20" s="191"/>
      <c r="B20" s="197" t="s">
        <v>73</v>
      </c>
      <c r="C20" s="207">
        <v>0</v>
      </c>
      <c r="D20" s="188"/>
      <c r="J20" s="200"/>
    </row>
    <row r="21" spans="1:11" ht="15.75" x14ac:dyDescent="0.25">
      <c r="A21" s="191"/>
      <c r="B21" s="197" t="s">
        <v>77</v>
      </c>
      <c r="C21" s="207">
        <v>0</v>
      </c>
      <c r="D21" s="188"/>
      <c r="J21" s="200"/>
    </row>
    <row r="22" spans="1:11" ht="15.75" x14ac:dyDescent="0.25">
      <c r="A22" s="194"/>
      <c r="B22" s="197" t="s">
        <v>75</v>
      </c>
      <c r="C22" s="196">
        <v>0</v>
      </c>
      <c r="D22" s="188"/>
    </row>
    <row r="23" spans="1:11" ht="15.75" x14ac:dyDescent="0.25">
      <c r="A23" s="197"/>
      <c r="B23" s="194" t="s">
        <v>35</v>
      </c>
      <c r="C23" s="196">
        <v>0</v>
      </c>
      <c r="D23" s="188"/>
      <c r="J23" s="200"/>
    </row>
    <row r="24" spans="1:11" ht="15.75" x14ac:dyDescent="0.25">
      <c r="A24" s="197"/>
      <c r="B24" s="194" t="s">
        <v>37</v>
      </c>
      <c r="C24" s="196">
        <v>0</v>
      </c>
      <c r="D24" s="188"/>
      <c r="J24" s="200"/>
    </row>
    <row r="25" spans="1:11" ht="15.75" x14ac:dyDescent="0.25">
      <c r="A25" s="197"/>
      <c r="B25" s="194" t="s">
        <v>74</v>
      </c>
      <c r="C25" s="196">
        <v>0</v>
      </c>
      <c r="D25" s="188"/>
      <c r="J25" s="200"/>
    </row>
    <row r="26" spans="1:11" ht="15.75" x14ac:dyDescent="0.25">
      <c r="A26" s="197"/>
      <c r="B26" s="194" t="s">
        <v>138</v>
      </c>
      <c r="C26" s="196">
        <v>0</v>
      </c>
      <c r="D26" s="208">
        <v>0</v>
      </c>
      <c r="K26" s="200"/>
    </row>
    <row r="27" spans="1:11" ht="15.75" x14ac:dyDescent="0.25">
      <c r="A27" s="197"/>
      <c r="B27" s="194" t="s">
        <v>137</v>
      </c>
      <c r="C27" s="196">
        <v>0</v>
      </c>
      <c r="D27" s="188"/>
      <c r="K27" s="200"/>
    </row>
    <row r="28" spans="1:11" ht="15.75" x14ac:dyDescent="0.25">
      <c r="A28" s="197"/>
      <c r="B28" s="194" t="s">
        <v>39</v>
      </c>
      <c r="C28" s="196">
        <v>0</v>
      </c>
      <c r="D28" s="188"/>
      <c r="J28" s="200"/>
    </row>
    <row r="29" spans="1:11" ht="15.75" x14ac:dyDescent="0.25">
      <c r="A29" s="197"/>
      <c r="B29" s="194" t="s">
        <v>56</v>
      </c>
      <c r="C29" s="196">
        <v>0</v>
      </c>
      <c r="D29" s="188"/>
      <c r="K29" s="200"/>
    </row>
    <row r="30" spans="1:11" ht="15.75" x14ac:dyDescent="0.25">
      <c r="A30" s="197"/>
      <c r="B30" s="194" t="s">
        <v>41</v>
      </c>
      <c r="C30" s="196">
        <v>0</v>
      </c>
      <c r="D30" s="188"/>
      <c r="F30" s="202"/>
      <c r="H30" s="203"/>
    </row>
    <row r="31" spans="1:11" ht="15.75" x14ac:dyDescent="0.25">
      <c r="A31" s="197"/>
      <c r="B31" s="194" t="s">
        <v>76</v>
      </c>
      <c r="C31" s="196">
        <v>0</v>
      </c>
      <c r="D31" s="209">
        <v>0</v>
      </c>
      <c r="F31" s="205"/>
      <c r="K31" s="206"/>
    </row>
    <row r="32" spans="1:11" ht="15.75" x14ac:dyDescent="0.25">
      <c r="A32" s="197"/>
      <c r="B32" s="210" t="s">
        <v>291</v>
      </c>
      <c r="C32" s="196">
        <v>0</v>
      </c>
      <c r="D32" s="208">
        <v>0</v>
      </c>
    </row>
    <row r="33" spans="1:5" ht="15.75" x14ac:dyDescent="0.25">
      <c r="A33" s="197"/>
      <c r="B33" s="194" t="s">
        <v>236</v>
      </c>
      <c r="C33" s="196">
        <v>0</v>
      </c>
      <c r="D33" s="188"/>
    </row>
    <row r="34" spans="1:5" ht="15.75" x14ac:dyDescent="0.25">
      <c r="A34" s="197"/>
      <c r="B34" s="194" t="s">
        <v>238</v>
      </c>
      <c r="C34" s="196">
        <v>0</v>
      </c>
      <c r="D34" s="188"/>
    </row>
    <row r="35" spans="1:5" ht="15.75" x14ac:dyDescent="0.25">
      <c r="A35" s="197"/>
      <c r="B35" s="194" t="s">
        <v>321</v>
      </c>
      <c r="C35" s="196">
        <v>0</v>
      </c>
      <c r="D35" s="188"/>
    </row>
    <row r="36" spans="1:5" ht="15.75" x14ac:dyDescent="0.25">
      <c r="A36" s="197"/>
      <c r="B36" s="194" t="s">
        <v>93</v>
      </c>
      <c r="C36" s="196">
        <v>0</v>
      </c>
      <c r="D36" s="188"/>
      <c r="E36" s="188"/>
    </row>
    <row r="37" spans="1:5" ht="15.75" x14ac:dyDescent="0.25">
      <c r="A37" s="197"/>
      <c r="B37" s="191" t="s">
        <v>44</v>
      </c>
      <c r="C37" s="199">
        <f>SUM(C18:C36)</f>
        <v>0</v>
      </c>
      <c r="D37" s="188"/>
    </row>
    <row r="38" spans="1:5" ht="15.75" x14ac:dyDescent="0.25">
      <c r="A38" s="197"/>
      <c r="B38" s="197"/>
      <c r="C38" s="201"/>
      <c r="D38" s="188"/>
    </row>
    <row r="39" spans="1:5" ht="15.75" x14ac:dyDescent="0.25">
      <c r="A39" s="197"/>
      <c r="B39" s="191" t="s">
        <v>45</v>
      </c>
      <c r="C39" s="201"/>
      <c r="D39" s="188"/>
    </row>
    <row r="40" spans="1:5" ht="15.75" x14ac:dyDescent="0.25">
      <c r="A40" s="188"/>
      <c r="B40" s="194" t="s">
        <v>66</v>
      </c>
      <c r="C40" s="196">
        <v>0</v>
      </c>
      <c r="D40" s="188"/>
    </row>
    <row r="41" spans="1:5" ht="15.75" x14ac:dyDescent="0.25">
      <c r="A41" s="197"/>
      <c r="B41" s="194" t="s">
        <v>237</v>
      </c>
      <c r="C41" s="196">
        <v>0</v>
      </c>
      <c r="D41" s="188"/>
    </row>
    <row r="42" spans="1:5" ht="15.75" x14ac:dyDescent="0.25">
      <c r="A42" s="197"/>
      <c r="B42" s="194" t="s">
        <v>93</v>
      </c>
      <c r="C42" s="196">
        <v>0</v>
      </c>
      <c r="D42" s="188"/>
    </row>
    <row r="43" spans="1:5" ht="15.75" x14ac:dyDescent="0.25">
      <c r="A43" s="197"/>
      <c r="B43" s="194" t="s">
        <v>93</v>
      </c>
      <c r="C43" s="196">
        <v>0</v>
      </c>
      <c r="D43" s="188"/>
    </row>
    <row r="44" spans="1:5" ht="15.75" x14ac:dyDescent="0.25">
      <c r="A44" s="197"/>
      <c r="B44" s="194" t="s">
        <v>93</v>
      </c>
      <c r="C44" s="196">
        <v>0</v>
      </c>
      <c r="D44" s="188"/>
    </row>
    <row r="45" spans="1:5" ht="15.75" x14ac:dyDescent="0.25">
      <c r="A45" s="197"/>
      <c r="B45" s="191" t="s">
        <v>50</v>
      </c>
      <c r="C45" s="199">
        <f>SUM(C40:C44)</f>
        <v>0</v>
      </c>
      <c r="D45" s="188"/>
    </row>
    <row r="46" spans="1:5" ht="15.75" x14ac:dyDescent="0.25">
      <c r="A46" s="197"/>
      <c r="B46" s="197"/>
      <c r="C46" s="201"/>
      <c r="D46" s="188"/>
    </row>
    <row r="47" spans="1:5" ht="15.75" x14ac:dyDescent="0.25">
      <c r="A47" s="197"/>
      <c r="B47" s="191" t="s">
        <v>51</v>
      </c>
      <c r="C47" s="199">
        <f>C37+C45</f>
        <v>0</v>
      </c>
      <c r="D47" s="188" t="str">
        <f>IF(C14=C47,"ok","Please correct--Sources must equal Total costs")</f>
        <v>ok</v>
      </c>
    </row>
    <row r="48" spans="1:5" ht="15.75" x14ac:dyDescent="0.25">
      <c r="A48" s="197"/>
      <c r="B48" s="197"/>
      <c r="C48" s="211"/>
      <c r="D48" s="188"/>
    </row>
    <row r="49" spans="1:4" ht="15.75" x14ac:dyDescent="0.25">
      <c r="A49" s="197"/>
      <c r="B49" s="197"/>
      <c r="C49" s="211"/>
      <c r="D49" s="188"/>
    </row>
    <row r="50" spans="1:4" ht="15.75" x14ac:dyDescent="0.25">
      <c r="A50" s="197"/>
      <c r="B50" s="197"/>
      <c r="C50" s="211"/>
      <c r="D50" s="188"/>
    </row>
    <row r="51" spans="1:4" x14ac:dyDescent="0.25">
      <c r="A51" s="188"/>
      <c r="B51" s="188"/>
      <c r="C51" s="188"/>
      <c r="D51" s="188"/>
    </row>
    <row r="53" spans="1:4" ht="15.75" x14ac:dyDescent="0.25">
      <c r="B53" s="197"/>
      <c r="C53" s="197"/>
    </row>
    <row r="54" spans="1:4" ht="15.75" x14ac:dyDescent="0.25">
      <c r="B54" s="197"/>
      <c r="C54" s="197"/>
    </row>
    <row r="55" spans="1:4" ht="15.75" x14ac:dyDescent="0.25">
      <c r="B55" s="197"/>
      <c r="C55" s="197" t="s">
        <v>85</v>
      </c>
    </row>
    <row r="56" spans="1:4" ht="15.75" x14ac:dyDescent="0.25">
      <c r="B56" s="197"/>
      <c r="C56" s="197"/>
    </row>
    <row r="57" spans="1:4" ht="15.75" x14ac:dyDescent="0.25">
      <c r="B57" s="197"/>
      <c r="C57" s="197"/>
    </row>
    <row r="58" spans="1:4" ht="15.75" x14ac:dyDescent="0.25">
      <c r="B58" s="197"/>
      <c r="C58" s="197"/>
    </row>
    <row r="59" spans="1:4" ht="15.75" x14ac:dyDescent="0.25">
      <c r="B59" s="197"/>
      <c r="C59" s="197"/>
    </row>
  </sheetData>
  <sheetProtection selectLockedCells="1"/>
  <customSheetViews>
    <customSheetView guid="{AC2272B0-E63F-43F0-A69C-8189582A5224}" showPageBreaks="1" showGridLines="0" fitToPage="1" view="pageLayout" topLeftCell="A7">
      <selection activeCell="E12" sqref="E12"/>
      <pageMargins left="0.7" right="0.7" top="1.0908333333333333" bottom="0.75" header="0.3" footer="0.3"/>
      <pageSetup scale="78" orientation="portrait" r:id="rId1"/>
      <headerFooter>
        <oddHeader xml:space="preserve">&amp;L&amp;"-,Bold"&amp;12Maximum Insurable 
Loan Calculation
&amp;"-,Regular"Section 232&amp;C&amp;"-,Bold"U.S. Department of Housing 
and Urban Development&amp;"-,Regular"
Office of Residential 
Care Facilities
&amp;R&amp;9OMB Approval No. 2502-0605
(exp. 6/30/2017) </oddHeader>
        <oddFooter>&amp;LPrevious versions obsolete&amp;R&amp;"Times New Roman,Regular"&amp;12 form HUD-92264a-ORCF (06/2014)</oddFooter>
      </headerFooter>
    </customSheetView>
    <customSheetView guid="{D7C79DD8-430C-4116-961B-17A0089DBF99}" showPageBreaks="1" showGridLines="0" fitToPage="1" view="pageLayout" topLeftCell="A26">
      <selection activeCell="B35" sqref="B35"/>
      <pageMargins left="0.7" right="0.7" top="1.0908333333333333" bottom="0.75" header="0.3" footer="0.3"/>
      <pageSetup scale="76" orientation="portrait" r:id="rId2"/>
      <headerFooter>
        <oddHeader xml:space="preserve">&amp;L&amp;"-,Bold"&amp;12Maximum Insurable 
Loan Calculation
&amp;"-,Regular"Section 232&amp;C&amp;"-,Bold"U.S. Department of Housing 
and Urban Development&amp;"-,Regular"
Office of Residential 
Care Facilities
&amp;R&amp;9OMB Approval No. 2502-0605
(exp. mm/dd/yyyy) </oddHeader>
        <oddFooter>&amp;LPrevious versions obsolete&amp;CDRAFT&amp;R&amp;"Times New Roman,Regular"&amp;12form HUD-92264a-ORCF (mm/yyyy)</oddFooter>
      </headerFooter>
    </customSheetView>
    <customSheetView guid="{56B24939-83E5-41EA-B629-C0607413C864}" showPageBreaks="1" showGridLines="0" fitToPage="1" view="pageLayout">
      <selection activeCell="C20" sqref="C20"/>
      <pageMargins left="0.7" right="0.7" top="1.0908333333333333" bottom="0.75" header="0.3" footer="0.3"/>
      <pageSetup scale="78" orientation="portrait" r:id="rId3"/>
      <headerFooter>
        <oddHeader xml:space="preserve">&amp;L&amp;"-,Bold"&amp;12Maximum Insurable 
Loan Calculation
&amp;"-,Regular"Section 232&amp;C&amp;"-,Bold"U.S. Department of Housing 
and Urban Development&amp;"-,Regular"
Office of Residential 
Care Facilities
&amp;R&amp;9OMB Approval No. 2502-0605
(exp. 03/31/2014) </oddHeader>
        <oddFooter>&amp;LPrevious versions obsolete&amp;R&amp;"Times New Roman,Regular"&amp;12 form HUD-92264a-ORCF (Rev. 03/13)</oddFooter>
      </headerFooter>
    </customSheetView>
  </customSheetViews>
  <conditionalFormatting sqref="D47">
    <cfRule type="containsText" dxfId="1" priority="1" operator="containsText" text="Please correct">
      <formula>NOT(ISERROR(SEARCH("Please correct",D47)))</formula>
    </cfRule>
  </conditionalFormatting>
  <pageMargins left="0.7" right="0.7" top="1.0908333333333333" bottom="0.75" header="0.3" footer="0.3"/>
  <pageSetup scale="78" orientation="portrait" r:id="rId4"/>
  <headerFooter>
    <oddHeader xml:space="preserve">&amp;L&amp;"-,Bold"&amp;12Maximum Insurable 
Loan Calculation
&amp;"-,Regular"Section 232&amp;C&amp;"-,Bold"U.S. Department of Housing 
and Urban Development&amp;"-,Regular"
Office of Residential 
Care Facilities
&amp;R&amp;9OMB Approval No. 2502-0605
(exp. 6/30/2017) </oddHeader>
    <oddFooter>&amp;LPrevious versions obsolete&amp;R&amp;"Times New Roman,Regular"&amp;12 form HUD-92264a-ORCF (06/2014)</oddFooter>
  </headerFooter>
  <legacyDrawing r:id="rId5"/>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33"/>
  <sheetViews>
    <sheetView showGridLines="0" view="pageLayout" zoomScaleNormal="100" workbookViewId="0">
      <selection activeCell="B5" sqref="B5"/>
    </sheetView>
  </sheetViews>
  <sheetFormatPr defaultColWidth="9.140625" defaultRowHeight="15" x14ac:dyDescent="0.25"/>
  <cols>
    <col min="1" max="1" width="63.42578125" style="21" customWidth="1"/>
    <col min="2" max="2" width="26" style="21" customWidth="1"/>
    <col min="3" max="16384" width="9.140625" style="21"/>
  </cols>
  <sheetData>
    <row r="1" spans="1:7" ht="18.75" x14ac:dyDescent="0.3">
      <c r="A1" s="115" t="s">
        <v>166</v>
      </c>
      <c r="B1" s="116"/>
    </row>
    <row r="2" spans="1:7" s="110" customFormat="1" ht="25.5" x14ac:dyDescent="0.2">
      <c r="A2" s="117" t="s">
        <v>303</v>
      </c>
      <c r="B2" s="118"/>
    </row>
    <row r="3" spans="1:7" ht="15.75" x14ac:dyDescent="0.25">
      <c r="A3" s="29"/>
      <c r="B3" s="23"/>
    </row>
    <row r="4" spans="1:7" ht="15.75" x14ac:dyDescent="0.25">
      <c r="A4" s="29" t="s">
        <v>172</v>
      </c>
      <c r="B4" s="23"/>
    </row>
    <row r="5" spans="1:7" ht="15.75" x14ac:dyDescent="0.25">
      <c r="A5" s="31" t="s">
        <v>179</v>
      </c>
      <c r="B5" s="148"/>
    </row>
    <row r="6" spans="1:7" ht="15.75" x14ac:dyDescent="0.25">
      <c r="A6" s="31" t="s">
        <v>180</v>
      </c>
      <c r="B6" s="148"/>
    </row>
    <row r="7" spans="1:7" ht="15.75" x14ac:dyDescent="0.25">
      <c r="A7" s="31" t="s">
        <v>167</v>
      </c>
      <c r="B7" s="148"/>
    </row>
    <row r="8" spans="1:7" ht="15.75" x14ac:dyDescent="0.25">
      <c r="A8" s="31" t="s">
        <v>168</v>
      </c>
      <c r="B8" s="149">
        <v>0</v>
      </c>
    </row>
    <row r="9" spans="1:7" ht="15.75" x14ac:dyDescent="0.25">
      <c r="A9" s="31" t="s">
        <v>169</v>
      </c>
      <c r="B9" s="149">
        <v>0</v>
      </c>
    </row>
    <row r="10" spans="1:7" ht="15.75" x14ac:dyDescent="0.25">
      <c r="A10" s="31" t="s">
        <v>171</v>
      </c>
      <c r="B10" s="129">
        <f>B8+B9</f>
        <v>0</v>
      </c>
    </row>
    <row r="11" spans="1:7" ht="15.75" x14ac:dyDescent="0.25">
      <c r="A11" s="31"/>
    </row>
    <row r="12" spans="1:7" ht="15.75" x14ac:dyDescent="0.25">
      <c r="A12" s="31" t="s">
        <v>170</v>
      </c>
      <c r="B12" s="149">
        <v>0</v>
      </c>
    </row>
    <row r="13" spans="1:7" ht="15.75" x14ac:dyDescent="0.25">
      <c r="A13" s="119" t="s">
        <v>173</v>
      </c>
      <c r="B13" s="130"/>
    </row>
    <row r="14" spans="1:7" ht="15.75" x14ac:dyDescent="0.25">
      <c r="A14" s="119" t="s">
        <v>304</v>
      </c>
      <c r="B14" s="130"/>
    </row>
    <row r="15" spans="1:7" ht="44.25" customHeight="1" x14ac:dyDescent="0.25">
      <c r="A15" s="78"/>
      <c r="B15" s="131"/>
      <c r="C15" s="73"/>
      <c r="D15" s="73"/>
      <c r="E15" s="73"/>
      <c r="F15" s="73"/>
      <c r="G15" s="73"/>
    </row>
    <row r="16" spans="1:7" ht="15.75" x14ac:dyDescent="0.25">
      <c r="A16" s="29" t="s">
        <v>174</v>
      </c>
      <c r="B16" s="130"/>
    </row>
    <row r="17" spans="1:2" ht="15.75" x14ac:dyDescent="0.25">
      <c r="A17" s="31" t="s">
        <v>175</v>
      </c>
      <c r="B17" s="149"/>
    </row>
    <row r="18" spans="1:2" ht="15.75" x14ac:dyDescent="0.25">
      <c r="A18" s="31" t="s">
        <v>176</v>
      </c>
      <c r="B18" s="149">
        <v>0</v>
      </c>
    </row>
    <row r="19" spans="1:2" ht="15.75" x14ac:dyDescent="0.25">
      <c r="A19" s="120" t="s">
        <v>177</v>
      </c>
      <c r="B19" s="149">
        <v>0</v>
      </c>
    </row>
    <row r="20" spans="1:2" ht="15.75" x14ac:dyDescent="0.25">
      <c r="A20" s="120" t="s">
        <v>178</v>
      </c>
      <c r="B20" s="149"/>
    </row>
    <row r="21" spans="1:2" x14ac:dyDescent="0.25">
      <c r="A21" s="74"/>
      <c r="B21" s="130"/>
    </row>
    <row r="22" spans="1:2" ht="15.75" x14ac:dyDescent="0.25">
      <c r="A22" s="29" t="s">
        <v>181</v>
      </c>
      <c r="B22" s="130"/>
    </row>
    <row r="23" spans="1:2" ht="15.75" x14ac:dyDescent="0.25">
      <c r="A23" s="31" t="s">
        <v>182</v>
      </c>
      <c r="B23" s="149">
        <v>0</v>
      </c>
    </row>
    <row r="24" spans="1:2" ht="15.75" x14ac:dyDescent="0.25">
      <c r="A24" s="31" t="s">
        <v>183</v>
      </c>
      <c r="B24" s="149">
        <v>0</v>
      </c>
    </row>
    <row r="25" spans="1:2" ht="15.75" x14ac:dyDescent="0.25">
      <c r="A25" s="31" t="s">
        <v>188</v>
      </c>
      <c r="B25" s="129">
        <f>B23-B24</f>
        <v>0</v>
      </c>
    </row>
    <row r="26" spans="1:2" ht="15.75" x14ac:dyDescent="0.25">
      <c r="A26" s="31"/>
      <c r="B26" s="130"/>
    </row>
    <row r="27" spans="1:2" ht="15.75" x14ac:dyDescent="0.25">
      <c r="A27" s="31" t="s">
        <v>184</v>
      </c>
      <c r="B27" s="130"/>
    </row>
    <row r="28" spans="1:2" ht="15.75" x14ac:dyDescent="0.25">
      <c r="A28" s="31" t="s">
        <v>185</v>
      </c>
      <c r="B28" s="149">
        <v>0</v>
      </c>
    </row>
    <row r="29" spans="1:2" ht="15.75" x14ac:dyDescent="0.25">
      <c r="A29" s="31" t="s">
        <v>186</v>
      </c>
      <c r="B29" s="149">
        <v>0</v>
      </c>
    </row>
    <row r="30" spans="1:2" ht="15.75" x14ac:dyDescent="0.25">
      <c r="A30" s="31" t="s">
        <v>187</v>
      </c>
      <c r="B30" s="129">
        <f>B25-B18-B28-B29</f>
        <v>0</v>
      </c>
    </row>
    <row r="31" spans="1:2" ht="15.75" x14ac:dyDescent="0.25">
      <c r="A31" s="31" t="s">
        <v>189</v>
      </c>
      <c r="B31" s="149">
        <v>0</v>
      </c>
    </row>
    <row r="32" spans="1:2" ht="15.75" x14ac:dyDescent="0.25">
      <c r="A32" s="31" t="s">
        <v>190</v>
      </c>
      <c r="B32" s="149">
        <v>0</v>
      </c>
    </row>
    <row r="33" spans="1:2" ht="15.75" x14ac:dyDescent="0.25">
      <c r="A33" s="79" t="s">
        <v>191</v>
      </c>
      <c r="B33" s="139">
        <f>IF(B32&lt;&gt;0,MIN(B30,B31,B32),MIN(B30,B31))</f>
        <v>0</v>
      </c>
    </row>
  </sheetData>
  <sheetProtection selectLockedCells="1"/>
  <customSheetViews>
    <customSheetView guid="{AC2272B0-E63F-43F0-A69C-8189582A5224}" showPageBreaks="1" showGridLines="0" view="pageLayout">
      <selection activeCell="B5" sqref="B5"/>
      <pageMargins left="0.7" right="0.7" top="1.1979166666666667" bottom="0.75" header="0.3" footer="0.3"/>
      <pageSetup orientation="portrait" r:id="rId1"/>
      <headerFooter>
        <oddHeader xml:space="preserve">&amp;L&amp;"-,Bold"&amp;12Maximum Insurable 
Loan Calculation
&amp;"-,Regular"Section 232&amp;C&amp;"-,Bold"U.S. Department of Housing 
and Urban Development&amp;"-,Regular"
Office of Residential 
Care Facilities
&amp;R&amp;9OMB Approval No. 2502-0605
(exp. 06/30/2017) </oddHeader>
        <oddFooter>&amp;LPrevious versions obsolete&amp;R form HUD-92264a-ORCF (06/2014)</oddFooter>
      </headerFooter>
    </customSheetView>
    <customSheetView guid="{D7C79DD8-430C-4116-961B-17A0089DBF99}" showPageBreaks="1" showGridLines="0" view="pageLayout">
      <selection activeCell="A33" sqref="A33"/>
      <pageMargins left="0.7" right="0.7" top="1.1979166666666667" bottom="0.75" header="0.3" footer="0.3"/>
      <pageSetup orientation="portrait" r:id="rId2"/>
      <headerFooter>
        <oddHeader xml:space="preserve">&amp;L&amp;"-,Bold"&amp;12Maximum Insurable 
Loan Calculation
&amp;"-,Regular"Section 232&amp;C&amp;"-,Bold"U.S. Department of Housing 
and Urban Development&amp;"-,Regular"
Office of Residential 
Care Facilities
&amp;R&amp;9OMB Approval No. 2502-0605
(exp. mm/dd/yyyy) </oddHeader>
        <oddFooter>&amp;LPrevious versions obsolete&amp;CDRAFT&amp;Rform HUD-92264a-ORCF (mm/yyyy)</oddFooter>
      </headerFooter>
    </customSheetView>
    <customSheetView guid="{56B24939-83E5-41EA-B629-C0607413C864}" showPageBreaks="1" showGridLines="0" view="pageLayout" topLeftCell="A10">
      <selection activeCell="A31" sqref="A31:A36"/>
      <pageMargins left="0.7" right="0.7" top="1.1979166666666667" bottom="0.75" header="0.3" footer="0.3"/>
      <pageSetup orientation="portrait" r:id="rId3"/>
      <headerFooter>
        <oddHeader xml:space="preserve">&amp;L&amp;"-,Bold"&amp;12Maximum Insurable 
Loan Calculation
&amp;"-,Regular"Section 232&amp;C&amp;"-,Bold"U.S. Department of Housing 
and Urban Development&amp;"-,Regular"
Office of Residential 
Care Facilities
&amp;R&amp;9OMB Approval No. 2502-0605
(exp. 03/31/2014) </oddHeader>
        <oddFooter>&amp;LPrevious versions obsolete&amp;R form HUD-92264a-ORCF (Rev. 03/13)</oddFooter>
      </headerFooter>
    </customSheetView>
  </customSheetViews>
  <pageMargins left="0.7" right="0.7" top="1.1979166666666667" bottom="0.75" header="0.3" footer="0.3"/>
  <pageSetup orientation="portrait" r:id="rId4"/>
  <headerFooter>
    <oddHeader xml:space="preserve">&amp;L&amp;"-,Bold"&amp;12Maximum Insurable 
Loan Calculation
&amp;"-,Regular"Section 232&amp;C&amp;"-,Bold"U.S. Department of Housing 
and Urban Development&amp;"-,Regular"
Office of Residential 
Care Facilities
&amp;R&amp;9OMB Approval No. 2502-0605
(exp. 06/30/2017) </oddHeader>
    <oddFooter>&amp;LPrevious versions obsolete&amp;R form HUD-92264a-ORCF (06/2014)</oddFooter>
  </headerFooter>
  <legacyDrawing r:id="rId5"/>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31"/>
  <sheetViews>
    <sheetView showGridLines="0" view="pageLayout" zoomScaleNormal="100" workbookViewId="0">
      <selection activeCell="C5" sqref="C5"/>
    </sheetView>
  </sheetViews>
  <sheetFormatPr defaultRowHeight="15" x14ac:dyDescent="0.25"/>
  <cols>
    <col min="1" max="1" width="5.85546875" customWidth="1"/>
    <col min="2" max="2" width="31.85546875" customWidth="1"/>
  </cols>
  <sheetData>
    <row r="1" spans="1:3" ht="15.75" x14ac:dyDescent="0.25">
      <c r="A1" s="112" t="s">
        <v>286</v>
      </c>
      <c r="B1" s="2"/>
      <c r="C1" s="2"/>
    </row>
    <row r="2" spans="1:3" s="65" customFormat="1" ht="27" customHeight="1" x14ac:dyDescent="0.25">
      <c r="A2" s="212" t="s">
        <v>303</v>
      </c>
      <c r="B2" s="213"/>
      <c r="C2" s="213"/>
    </row>
    <row r="3" spans="1:3" s="65" customFormat="1" ht="15.75" x14ac:dyDescent="0.25">
      <c r="A3" s="66"/>
      <c r="B3" s="2"/>
      <c r="C3" s="2"/>
    </row>
    <row r="4" spans="1:3" ht="15.75" x14ac:dyDescent="0.25">
      <c r="A4" s="66" t="s">
        <v>245</v>
      </c>
      <c r="B4" s="66" t="s">
        <v>246</v>
      </c>
      <c r="C4" s="66" t="s">
        <v>247</v>
      </c>
    </row>
    <row r="5" spans="1:3" ht="15.75" x14ac:dyDescent="0.25">
      <c r="A5" s="106" t="s">
        <v>248</v>
      </c>
      <c r="B5" s="2" t="s">
        <v>259</v>
      </c>
      <c r="C5" s="146">
        <v>0</v>
      </c>
    </row>
    <row r="6" spans="1:3" ht="15.75" x14ac:dyDescent="0.25">
      <c r="A6" s="106" t="s">
        <v>249</v>
      </c>
      <c r="B6" s="2" t="s">
        <v>260</v>
      </c>
      <c r="C6" s="146">
        <v>0</v>
      </c>
    </row>
    <row r="7" spans="1:3" ht="15.75" x14ac:dyDescent="0.25">
      <c r="A7" s="106" t="s">
        <v>250</v>
      </c>
      <c r="B7" s="2" t="s">
        <v>261</v>
      </c>
      <c r="C7" s="146">
        <v>0</v>
      </c>
    </row>
    <row r="8" spans="1:3" ht="15.75" x14ac:dyDescent="0.25">
      <c r="A8" s="106" t="s">
        <v>251</v>
      </c>
      <c r="B8" s="2" t="s">
        <v>262</v>
      </c>
      <c r="C8" s="146">
        <v>0</v>
      </c>
    </row>
    <row r="9" spans="1:3" ht="15.75" x14ac:dyDescent="0.25">
      <c r="A9" s="106" t="s">
        <v>252</v>
      </c>
      <c r="B9" s="2" t="s">
        <v>263</v>
      </c>
      <c r="C9" s="146">
        <v>0</v>
      </c>
    </row>
    <row r="10" spans="1:3" ht="15.75" x14ac:dyDescent="0.25">
      <c r="A10" s="106" t="s">
        <v>253</v>
      </c>
      <c r="B10" s="2" t="s">
        <v>264</v>
      </c>
      <c r="C10" s="146">
        <v>0</v>
      </c>
    </row>
    <row r="11" spans="1:3" ht="15.75" x14ac:dyDescent="0.25">
      <c r="A11" s="106" t="s">
        <v>254</v>
      </c>
      <c r="B11" s="150"/>
      <c r="C11" s="146">
        <v>0</v>
      </c>
    </row>
    <row r="12" spans="1:3" ht="15.75" x14ac:dyDescent="0.25">
      <c r="A12" s="106" t="s">
        <v>255</v>
      </c>
      <c r="B12" s="150"/>
      <c r="C12" s="146">
        <v>0</v>
      </c>
    </row>
    <row r="13" spans="1:3" ht="15.75" x14ac:dyDescent="0.25">
      <c r="A13" s="106" t="s">
        <v>256</v>
      </c>
      <c r="B13" s="150"/>
      <c r="C13" s="146">
        <v>0</v>
      </c>
    </row>
    <row r="14" spans="1:3" ht="15.75" x14ac:dyDescent="0.25">
      <c r="A14" s="106" t="s">
        <v>257</v>
      </c>
      <c r="B14" s="150"/>
      <c r="C14" s="146">
        <v>0</v>
      </c>
    </row>
    <row r="15" spans="1:3" ht="15.75" x14ac:dyDescent="0.25">
      <c r="A15" s="107" t="s">
        <v>258</v>
      </c>
      <c r="C15" s="132">
        <f>SUM(C5:C14)</f>
        <v>0</v>
      </c>
    </row>
    <row r="16" spans="1:3" x14ac:dyDescent="0.25">
      <c r="C16" s="133"/>
    </row>
    <row r="17" spans="1:3" x14ac:dyDescent="0.25">
      <c r="C17" s="133"/>
    </row>
    <row r="18" spans="1:3" ht="15.75" x14ac:dyDescent="0.25">
      <c r="A18" s="66" t="s">
        <v>265</v>
      </c>
      <c r="B18" s="2"/>
      <c r="C18" s="134"/>
    </row>
    <row r="19" spans="1:3" ht="15.75" x14ac:dyDescent="0.25">
      <c r="A19" s="66"/>
      <c r="B19" s="2"/>
      <c r="C19" s="134"/>
    </row>
    <row r="20" spans="1:3" ht="15.75" x14ac:dyDescent="0.25">
      <c r="A20" s="66" t="s">
        <v>245</v>
      </c>
      <c r="B20" s="66" t="s">
        <v>246</v>
      </c>
      <c r="C20" s="132" t="s">
        <v>247</v>
      </c>
    </row>
    <row r="21" spans="1:3" ht="15.75" x14ac:dyDescent="0.25">
      <c r="A21" s="106" t="s">
        <v>248</v>
      </c>
      <c r="B21" s="2" t="s">
        <v>236</v>
      </c>
      <c r="C21" s="146">
        <v>0</v>
      </c>
    </row>
    <row r="22" spans="1:3" ht="15.75" x14ac:dyDescent="0.25">
      <c r="A22" s="106" t="s">
        <v>249</v>
      </c>
      <c r="B22" s="2" t="s">
        <v>266</v>
      </c>
      <c r="C22" s="146">
        <v>0</v>
      </c>
    </row>
    <row r="23" spans="1:3" ht="15.75" x14ac:dyDescent="0.25">
      <c r="A23" s="106" t="s">
        <v>250</v>
      </c>
      <c r="B23" s="2" t="s">
        <v>267</v>
      </c>
      <c r="C23" s="146">
        <v>0</v>
      </c>
    </row>
    <row r="24" spans="1:3" ht="15.75" x14ac:dyDescent="0.25">
      <c r="A24" s="106" t="s">
        <v>251</v>
      </c>
      <c r="B24" s="2" t="s">
        <v>268</v>
      </c>
      <c r="C24" s="146">
        <v>0</v>
      </c>
    </row>
    <row r="25" spans="1:3" ht="15.75" x14ac:dyDescent="0.25">
      <c r="A25" s="106" t="s">
        <v>252</v>
      </c>
      <c r="B25" s="2" t="s">
        <v>269</v>
      </c>
      <c r="C25" s="146">
        <v>0</v>
      </c>
    </row>
    <row r="26" spans="1:3" ht="15.75" x14ac:dyDescent="0.25">
      <c r="A26" s="106" t="s">
        <v>253</v>
      </c>
      <c r="B26" s="2" t="s">
        <v>270</v>
      </c>
      <c r="C26" s="146">
        <v>0</v>
      </c>
    </row>
    <row r="27" spans="1:3" ht="15.75" x14ac:dyDescent="0.25">
      <c r="A27" s="106" t="s">
        <v>254</v>
      </c>
      <c r="B27" s="150"/>
      <c r="C27" s="146">
        <v>0</v>
      </c>
    </row>
    <row r="28" spans="1:3" ht="15.75" x14ac:dyDescent="0.25">
      <c r="A28" s="106" t="s">
        <v>255</v>
      </c>
      <c r="B28" s="150"/>
      <c r="C28" s="146">
        <v>0</v>
      </c>
    </row>
    <row r="29" spans="1:3" ht="15.75" x14ac:dyDescent="0.25">
      <c r="A29" s="106" t="s">
        <v>256</v>
      </c>
      <c r="B29" s="150"/>
      <c r="C29" s="146">
        <v>0</v>
      </c>
    </row>
    <row r="30" spans="1:3" ht="15.75" x14ac:dyDescent="0.25">
      <c r="A30" s="106" t="s">
        <v>257</v>
      </c>
      <c r="B30" s="150"/>
      <c r="C30" s="146">
        <v>0</v>
      </c>
    </row>
    <row r="31" spans="1:3" ht="15.75" x14ac:dyDescent="0.25">
      <c r="A31" s="107" t="s">
        <v>258</v>
      </c>
      <c r="B31" s="65"/>
      <c r="C31" s="132">
        <f>SUM(C21:C30)</f>
        <v>0</v>
      </c>
    </row>
  </sheetData>
  <sheetProtection selectLockedCells="1"/>
  <customSheetViews>
    <customSheetView guid="{AC2272B0-E63F-43F0-A69C-8189582A5224}" showPageBreaks="1" showGridLines="0" view="pageLayout">
      <selection activeCell="C5" sqref="C5"/>
      <pageMargins left="0.7" right="0.7" top="1.25" bottom="0.75" header="0.3" footer="0.3"/>
      <pageSetup orientation="portrait" r:id="rId1"/>
      <headerFooter>
        <oddHeader xml:space="preserve">&amp;L&amp;"-,Bold"&amp;12Maximum Insurable 
Loan Calculation
&amp;"-,Regular"Section 232&amp;C&amp;"-,Bold"U.S. Department of Housing 
and Urban Development&amp;"-,Regular"
Office of Residential 
Care Facilities
&amp;R&amp;9OMB Approval No. 2502-0605
(exp. 06/30/2017) </oddHeader>
        <oddFooter>&amp;LPrevious versions obsolete&amp;R form HUD-92264a-ORCF (06/2014)</oddFooter>
      </headerFooter>
    </customSheetView>
    <customSheetView guid="{D7C79DD8-430C-4116-961B-17A0089DBF99}" showPageBreaks="1" showGridLines="0" view="pageLayout">
      <selection activeCell="F25" sqref="F25"/>
      <pageMargins left="0.7" right="0.7" top="1.25" bottom="0.75" header="0.3" footer="0.3"/>
      <pageSetup orientation="portrait" r:id="rId2"/>
      <headerFooter>
        <oddHeader xml:space="preserve">&amp;L&amp;"-,Bold"&amp;12Maximum Insurable 
Loan Calculation
&amp;"-,Regular"Section 232&amp;C&amp;"-,Bold"U.S. Department of Housing 
and Urban Development&amp;"-,Regular"
Office of Residential 
Care Facilities
&amp;R&amp;9OMB Approval No. 2502-0605
(exp. mm/dd/yyyy) </oddHeader>
        <oddFooter>&amp;LPrevious versions obsolete&amp;CDRAFT&amp;Rform HUD-92264a-ORCF (mm/yyyy)</oddFooter>
      </headerFooter>
    </customSheetView>
    <customSheetView guid="{56B24939-83E5-41EA-B629-C0607413C864}" showPageBreaks="1" showGridLines="0" view="pageLayout">
      <selection activeCell="C20" sqref="C20"/>
      <pageMargins left="0.7" right="0.7" top="1.25" bottom="0.75" header="0.3" footer="0.3"/>
      <pageSetup orientation="portrait" r:id="rId3"/>
      <headerFooter>
        <oddHeader xml:space="preserve">&amp;L&amp;"-,Bold"&amp;12Maximum Insurable 
Loan Calculation
&amp;"-,Regular"Section 232&amp;C&amp;"-,Bold"U.S. Department of Housing 
and Urban Development&amp;"-,Regular"
Office of Residential 
Care Facilities
&amp;R&amp;9OMB Approval No. 2502-0605
(exp. 03/31/2014) </oddHeader>
        <oddFooter>&amp;LPrevious versions obsolete&amp;R form HUD-92264a-ORCF (Rev. 03/13)</oddFooter>
      </headerFooter>
    </customSheetView>
  </customSheetViews>
  <mergeCells count="1">
    <mergeCell ref="A2:C2"/>
  </mergeCells>
  <pageMargins left="0.7" right="0.7" top="1.25" bottom="0.75" header="0.3" footer="0.3"/>
  <pageSetup orientation="portrait" r:id="rId4"/>
  <headerFooter>
    <oddHeader xml:space="preserve">&amp;L&amp;"-,Bold"&amp;12Maximum Insurable 
Loan Calculation
&amp;"-,Regular"Section 232&amp;C&amp;"-,Bold"U.S. Department of Housing 
and Urban Development&amp;"-,Regular"
Office of Residential 
Care Facilities
&amp;R&amp;9OMB Approval No. 2502-0605
(exp. 06/30/2017) </oddHeader>
    <oddFooter>&amp;LPrevious versions obsolete&amp;R form HUD-92264a-ORCF (06/2014)</oddFooter>
  </headerFooter>
  <legacyDrawing r:id="rId5"/>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57"/>
  <sheetViews>
    <sheetView showGridLines="0" view="pageLayout" zoomScaleNormal="90" workbookViewId="0">
      <selection activeCell="B5" sqref="B5"/>
    </sheetView>
  </sheetViews>
  <sheetFormatPr defaultRowHeight="15" x14ac:dyDescent="0.25"/>
  <cols>
    <col min="1" max="1" width="45.42578125" customWidth="1"/>
    <col min="2" max="2" width="21.28515625" customWidth="1"/>
  </cols>
  <sheetData>
    <row r="1" spans="1:2" ht="18.75" x14ac:dyDescent="0.3">
      <c r="A1" s="68" t="s">
        <v>192</v>
      </c>
      <c r="B1" s="67"/>
    </row>
    <row r="2" spans="1:2" s="65" customFormat="1" ht="26.25" x14ac:dyDescent="0.25">
      <c r="A2" s="111" t="s">
        <v>303</v>
      </c>
      <c r="B2" s="67"/>
    </row>
    <row r="3" spans="1:2" ht="23.25" customHeight="1" x14ac:dyDescent="0.25">
      <c r="A3" s="66"/>
      <c r="B3" s="67"/>
    </row>
    <row r="4" spans="1:2" ht="15.75" x14ac:dyDescent="0.25">
      <c r="A4" s="2" t="s">
        <v>193</v>
      </c>
      <c r="B4" s="135">
        <f>'Land Calc'!B24</f>
        <v>0</v>
      </c>
    </row>
    <row r="5" spans="1:2" ht="15.75" x14ac:dyDescent="0.25">
      <c r="A5" s="2" t="s">
        <v>194</v>
      </c>
      <c r="B5" s="146">
        <v>0</v>
      </c>
    </row>
    <row r="6" spans="1:2" ht="15.75" x14ac:dyDescent="0.25">
      <c r="A6" s="66" t="s">
        <v>195</v>
      </c>
      <c r="B6" s="134">
        <f>B4+B5</f>
        <v>0</v>
      </c>
    </row>
    <row r="7" spans="1:2" ht="15.75" x14ac:dyDescent="0.25">
      <c r="A7" s="2" t="s">
        <v>196</v>
      </c>
      <c r="B7" s="146">
        <v>0</v>
      </c>
    </row>
    <row r="8" spans="1:2" ht="15.75" x14ac:dyDescent="0.25">
      <c r="A8" s="2" t="s">
        <v>197</v>
      </c>
      <c r="B8" s="146">
        <v>0</v>
      </c>
    </row>
    <row r="9" spans="1:2" ht="15.75" x14ac:dyDescent="0.25">
      <c r="A9" s="2" t="s">
        <v>197</v>
      </c>
      <c r="B9" s="146">
        <v>0</v>
      </c>
    </row>
    <row r="10" spans="1:2" ht="15.75" x14ac:dyDescent="0.25">
      <c r="A10" s="66" t="s">
        <v>198</v>
      </c>
      <c r="B10" s="136">
        <f>B7+B8+B9</f>
        <v>0</v>
      </c>
    </row>
    <row r="11" spans="1:2" ht="15.75" x14ac:dyDescent="0.25">
      <c r="A11" s="2" t="s">
        <v>29</v>
      </c>
      <c r="B11" s="146">
        <v>0</v>
      </c>
    </row>
    <row r="12" spans="1:2" x14ac:dyDescent="0.25">
      <c r="B12" s="133"/>
    </row>
    <row r="13" spans="1:2" ht="15.75" x14ac:dyDescent="0.25">
      <c r="A13" s="2" t="s">
        <v>306</v>
      </c>
      <c r="B13" s="146">
        <v>0</v>
      </c>
    </row>
    <row r="14" spans="1:2" ht="15.75" x14ac:dyDescent="0.25">
      <c r="A14" s="2" t="s">
        <v>307</v>
      </c>
      <c r="B14" s="146">
        <v>0</v>
      </c>
    </row>
    <row r="15" spans="1:2" ht="15.75" x14ac:dyDescent="0.25">
      <c r="A15" s="2" t="s">
        <v>199</v>
      </c>
      <c r="B15" s="146">
        <v>0</v>
      </c>
    </row>
    <row r="16" spans="1:2" ht="15.75" x14ac:dyDescent="0.25">
      <c r="A16" s="2" t="s">
        <v>200</v>
      </c>
      <c r="B16" s="146">
        <v>0</v>
      </c>
    </row>
    <row r="17" spans="1:2" ht="15.75" x14ac:dyDescent="0.25">
      <c r="A17" s="2" t="s">
        <v>34</v>
      </c>
      <c r="B17" s="146">
        <v>0</v>
      </c>
    </row>
    <row r="18" spans="1:2" x14ac:dyDescent="0.25">
      <c r="B18" s="133"/>
    </row>
    <row r="19" spans="1:2" ht="15.75" x14ac:dyDescent="0.25">
      <c r="A19" s="2" t="s">
        <v>244</v>
      </c>
      <c r="B19" s="135">
        <f>'Other Fees'!C15</f>
        <v>0</v>
      </c>
    </row>
    <row r="20" spans="1:2" ht="15.75" x14ac:dyDescent="0.25">
      <c r="A20" s="2" t="s">
        <v>305</v>
      </c>
      <c r="B20" s="135">
        <f>'Other Fees'!C31</f>
        <v>0</v>
      </c>
    </row>
    <row r="21" spans="1:2" ht="15.75" x14ac:dyDescent="0.25">
      <c r="A21" s="66" t="s">
        <v>201</v>
      </c>
      <c r="B21" s="134">
        <f>B19+B20</f>
        <v>0</v>
      </c>
    </row>
    <row r="22" spans="1:2" x14ac:dyDescent="0.25">
      <c r="B22" s="133"/>
    </row>
    <row r="23" spans="1:2" ht="15.75" x14ac:dyDescent="0.25">
      <c r="A23" s="66" t="s">
        <v>202</v>
      </c>
      <c r="B23" s="134">
        <f>B6+B10+B11+B13+B14+B15+B16+B17+B21</f>
        <v>0</v>
      </c>
    </row>
    <row r="24" spans="1:2" ht="15.75" x14ac:dyDescent="0.25">
      <c r="A24" s="69" t="s">
        <v>203</v>
      </c>
      <c r="B24" s="151">
        <v>0</v>
      </c>
    </row>
    <row r="25" spans="1:2" ht="15.75" x14ac:dyDescent="0.25">
      <c r="A25" s="69" t="s">
        <v>204</v>
      </c>
      <c r="B25" s="151">
        <v>0</v>
      </c>
    </row>
    <row r="26" spans="1:2" ht="15.75" x14ac:dyDescent="0.25">
      <c r="A26" s="69" t="s">
        <v>205</v>
      </c>
      <c r="B26" s="175"/>
    </row>
    <row r="28" spans="1:2" ht="15.75" x14ac:dyDescent="0.25">
      <c r="A28" s="2" t="s">
        <v>206</v>
      </c>
      <c r="B28" s="146">
        <v>0</v>
      </c>
    </row>
    <row r="29" spans="1:2" ht="15.75" x14ac:dyDescent="0.25">
      <c r="A29" s="2" t="s">
        <v>207</v>
      </c>
      <c r="B29" s="146">
        <v>0</v>
      </c>
    </row>
    <row r="30" spans="1:2" ht="15.75" x14ac:dyDescent="0.25">
      <c r="A30" s="2" t="s">
        <v>208</v>
      </c>
      <c r="B30" s="146">
        <v>0</v>
      </c>
    </row>
    <row r="31" spans="1:2" ht="15.75" x14ac:dyDescent="0.25">
      <c r="A31" s="2" t="s">
        <v>209</v>
      </c>
      <c r="B31" s="146">
        <v>0</v>
      </c>
    </row>
    <row r="32" spans="1:2" ht="15.75" x14ac:dyDescent="0.25">
      <c r="A32" s="141" t="s">
        <v>291</v>
      </c>
      <c r="B32" s="146">
        <v>0</v>
      </c>
    </row>
    <row r="33" spans="1:2" ht="15.75" x14ac:dyDescent="0.25">
      <c r="A33" s="2" t="s">
        <v>41</v>
      </c>
      <c r="B33" s="146">
        <v>0</v>
      </c>
    </row>
    <row r="34" spans="1:2" ht="15.75" x14ac:dyDescent="0.25">
      <c r="A34" s="2" t="s">
        <v>210</v>
      </c>
      <c r="B34" s="146">
        <v>0</v>
      </c>
    </row>
    <row r="35" spans="1:2" ht="15.75" x14ac:dyDescent="0.25">
      <c r="A35" s="174" t="s">
        <v>211</v>
      </c>
      <c r="B35" s="146">
        <v>0</v>
      </c>
    </row>
    <row r="36" spans="1:2" ht="15.75" x14ac:dyDescent="0.25">
      <c r="A36" s="2" t="s">
        <v>212</v>
      </c>
      <c r="B36" s="146">
        <v>0</v>
      </c>
    </row>
    <row r="37" spans="1:2" ht="15.75" x14ac:dyDescent="0.25">
      <c r="A37" s="2" t="s">
        <v>213</v>
      </c>
      <c r="B37" s="146">
        <v>0</v>
      </c>
    </row>
    <row r="38" spans="1:2" ht="15.75" x14ac:dyDescent="0.25">
      <c r="A38" s="66" t="s">
        <v>214</v>
      </c>
      <c r="B38" s="134">
        <f>SUM(B28:B37)</f>
        <v>0</v>
      </c>
    </row>
    <row r="39" spans="1:2" ht="28.5" customHeight="1" x14ac:dyDescent="0.25"/>
    <row r="40" spans="1:2" ht="15.75" x14ac:dyDescent="0.25">
      <c r="A40" s="2" t="s">
        <v>215</v>
      </c>
      <c r="B40" s="146">
        <v>0</v>
      </c>
    </row>
    <row r="41" spans="1:2" ht="15.75" x14ac:dyDescent="0.25">
      <c r="A41" s="2" t="s">
        <v>216</v>
      </c>
      <c r="B41" s="146">
        <v>0</v>
      </c>
    </row>
    <row r="42" spans="1:2" ht="15.75" x14ac:dyDescent="0.25">
      <c r="A42" s="2" t="s">
        <v>217</v>
      </c>
      <c r="B42" s="146">
        <v>0</v>
      </c>
    </row>
    <row r="43" spans="1:2" ht="15.75" x14ac:dyDescent="0.25">
      <c r="A43" s="66" t="s">
        <v>218</v>
      </c>
      <c r="B43" s="134">
        <f>SUM(B40:B42)</f>
        <v>0</v>
      </c>
    </row>
    <row r="44" spans="1:2" ht="15.75" x14ac:dyDescent="0.25">
      <c r="A44" s="2" t="s">
        <v>40</v>
      </c>
      <c r="B44" s="146">
        <v>0</v>
      </c>
    </row>
    <row r="45" spans="1:2" ht="15.75" x14ac:dyDescent="0.25">
      <c r="A45" s="2" t="s">
        <v>83</v>
      </c>
      <c r="B45" s="146">
        <v>0</v>
      </c>
    </row>
    <row r="46" spans="1:2" s="65" customFormat="1" ht="15.75" x14ac:dyDescent="0.25">
      <c r="A46" s="2" t="s">
        <v>274</v>
      </c>
      <c r="B46" s="146">
        <v>0</v>
      </c>
    </row>
    <row r="47" spans="1:2" s="65" customFormat="1" ht="15.75" x14ac:dyDescent="0.25">
      <c r="A47" s="2" t="s">
        <v>275</v>
      </c>
      <c r="B47" s="146">
        <v>0</v>
      </c>
    </row>
    <row r="48" spans="1:2" s="65" customFormat="1" ht="15.75" x14ac:dyDescent="0.25">
      <c r="A48" s="2" t="s">
        <v>309</v>
      </c>
      <c r="B48" s="146">
        <v>0</v>
      </c>
    </row>
    <row r="49" spans="1:2" s="65" customFormat="1" ht="15.75" x14ac:dyDescent="0.25">
      <c r="A49" s="2" t="s">
        <v>93</v>
      </c>
      <c r="B49" s="146">
        <v>0</v>
      </c>
    </row>
    <row r="50" spans="1:2" ht="15.75" x14ac:dyDescent="0.25">
      <c r="A50" s="66" t="s">
        <v>219</v>
      </c>
      <c r="B50" s="134">
        <f>B23+B38+SUM(B43:B49)</f>
        <v>0</v>
      </c>
    </row>
    <row r="51" spans="1:2" ht="15.75" x14ac:dyDescent="0.25">
      <c r="A51" s="2" t="s">
        <v>220</v>
      </c>
      <c r="B51" s="135">
        <f>'Land Calc'!B25</f>
        <v>0</v>
      </c>
    </row>
    <row r="52" spans="1:2" s="64" customFormat="1" ht="15.75" x14ac:dyDescent="0.25">
      <c r="A52" s="2" t="s">
        <v>222</v>
      </c>
      <c r="B52" s="146">
        <v>0</v>
      </c>
    </row>
    <row r="53" spans="1:2" ht="15.75" x14ac:dyDescent="0.25">
      <c r="A53" s="66" t="s">
        <v>221</v>
      </c>
      <c r="B53" s="132">
        <f>B50+B51+B52</f>
        <v>0</v>
      </c>
    </row>
    <row r="55" spans="1:2" ht="15.75" x14ac:dyDescent="0.25">
      <c r="A55" s="66"/>
    </row>
    <row r="56" spans="1:2" ht="15.75" x14ac:dyDescent="0.25">
      <c r="A56" s="2"/>
    </row>
    <row r="57" spans="1:2" ht="15.75" x14ac:dyDescent="0.25">
      <c r="A57" s="2"/>
    </row>
  </sheetData>
  <sheetProtection selectLockedCells="1"/>
  <customSheetViews>
    <customSheetView guid="{AC2272B0-E63F-43F0-A69C-8189582A5224}" showPageBreaks="1" showGridLines="0" view="pageLayout">
      <selection activeCell="B5" sqref="B5"/>
      <pageMargins left="0.7" right="0.7" top="1.3854166666666667" bottom="0.75" header="0.3" footer="0.3"/>
      <pageSetup orientation="portrait" r:id="rId1"/>
      <headerFooter>
        <oddHeader xml:space="preserve">&amp;L&amp;"-,Bold"&amp;12Maximum Insurable 
Loan Calculation, by Program
&amp;"-,Regular"Section 232&amp;C&amp;"-,Bold"U.S. Department of Housing 
and Urban Development&amp;"-,Regular"
Office of Residential 
Care Facilities
&amp;R&amp;9OMB Approval No. 2502-0605
(exp. 06/30/2017)  </oddHeader>
        <oddFooter>&amp;LPrevious versions obsolete&amp;R form HUD-92264a-ORCF (06/2014)</oddFooter>
      </headerFooter>
    </customSheetView>
    <customSheetView guid="{D7C79DD8-430C-4116-961B-17A0089DBF99}" showPageBreaks="1" showGridLines="0" view="pageLayout">
      <selection activeCell="D44" sqref="D44"/>
      <pageMargins left="0.7" right="0.7" top="1.3854166666666667" bottom="0.75" header="0.3" footer="0.3"/>
      <pageSetup orientation="portrait" r:id="rId2"/>
      <headerFooter>
        <oddHeader xml:space="preserve">&amp;L&amp;"-,Bold"&amp;12Maximum Insurable 
Loan Calculation, by Program
&amp;"-,Regular"Section 232&amp;C&amp;"-,Bold"U.S. Department of Housing 
and Urban Development&amp;"-,Regular"
Office of Residential 
Care Facilities
&amp;R&amp;9OMB Approval No. 2502-0605
(exp. mm/dd/yyyy) </oddHeader>
        <oddFooter>&amp;LPrevious versions obsolete&amp;CDRAFT&amp;Rform HUD-92264a-ORCF (mm/yyyy)</oddFooter>
      </headerFooter>
    </customSheetView>
    <customSheetView guid="{56B24939-83E5-41EA-B629-C0607413C864}" showPageBreaks="1" showGridLines="0" view="pageLayout">
      <selection activeCell="C20" sqref="C20"/>
      <pageMargins left="0.7" right="0.7" top="1.3854166666666667" bottom="0.75" header="0.3" footer="0.3"/>
      <pageSetup orientation="portrait" r:id="rId3"/>
      <headerFooter>
        <oddHeader xml:space="preserve">&amp;L&amp;"-,Bold"&amp;12Maximum Insurable 
Loan Calculation, by Program
&amp;"-,Regular"Section 232&amp;C&amp;"-,Bold"U.S. Department of Housing 
and Urban Development&amp;"-,Regular"
Office of Residential 
Care Facilities
&amp;R&amp;9OMB Approval No. 2502-0605
(exp. 03/31/2014)  </oddHeader>
        <oddFooter>&amp;LPrevious versions obsolete&amp;R form HUD-92264a-ORCF (Rev. 03/13)</oddFooter>
      </headerFooter>
    </customSheetView>
  </customSheetViews>
  <pageMargins left="0.7" right="0.7" top="1.3854166666666667" bottom="0.75" header="0.3" footer="0.3"/>
  <pageSetup orientation="portrait" r:id="rId4"/>
  <headerFooter>
    <oddHeader xml:space="preserve">&amp;L&amp;"-,Bold"&amp;12Maximum Insurable 
Loan Calculation, by Program
&amp;"-,Regular"Section 232&amp;C&amp;"-,Bold"U.S. Department of Housing 
and Urban Development&amp;"-,Regular"
Office of Residential 
Care Facilities
&amp;R&amp;9OMB Approval No. 2502-0605
(exp. 06/30/2017)  </oddHeader>
    <oddFooter>&amp;LPrevious versions obsolete&amp;R form HUD-92264a-ORCF (06/2014)</oddFooter>
  </headerFooter>
  <legacyDrawing r:id="rId5"/>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2">
    <pageSetUpPr fitToPage="1"/>
  </sheetPr>
  <dimension ref="A1:I139"/>
  <sheetViews>
    <sheetView showGridLines="0" view="pageLayout" zoomScaleNormal="75" workbookViewId="0">
      <selection activeCell="C8" sqref="C8"/>
    </sheetView>
  </sheetViews>
  <sheetFormatPr defaultColWidth="9.140625" defaultRowHeight="15" x14ac:dyDescent="0.25"/>
  <cols>
    <col min="1" max="1" width="19.140625" style="21" customWidth="1"/>
    <col min="2" max="2" width="48.42578125" style="21" customWidth="1"/>
    <col min="3" max="3" width="10.140625" style="21" bestFit="1" customWidth="1"/>
    <col min="4" max="16384" width="9.140625" style="21"/>
  </cols>
  <sheetData>
    <row r="1" spans="1:4" s="109" customFormat="1" ht="18.75" x14ac:dyDescent="0.3">
      <c r="A1" s="124" t="s">
        <v>284</v>
      </c>
      <c r="B1" s="73"/>
      <c r="C1" s="73"/>
      <c r="D1" s="73"/>
    </row>
    <row r="2" spans="1:4" s="109" customFormat="1" ht="29.25" customHeight="1" x14ac:dyDescent="0.25">
      <c r="A2" s="214" t="s">
        <v>303</v>
      </c>
      <c r="B2" s="215"/>
      <c r="C2" s="73"/>
      <c r="D2" s="73"/>
    </row>
    <row r="3" spans="1:4" x14ac:dyDescent="0.25">
      <c r="A3" s="73"/>
      <c r="B3" s="73"/>
      <c r="C3" s="73"/>
      <c r="D3" s="73"/>
    </row>
    <row r="4" spans="1:4" ht="15" customHeight="1" x14ac:dyDescent="0.25">
      <c r="A4" s="42" t="s">
        <v>79</v>
      </c>
      <c r="B4" s="97">
        <f>Instructions!D3</f>
        <v>0</v>
      </c>
      <c r="C4" s="20"/>
      <c r="D4" s="73"/>
    </row>
    <row r="5" spans="1:4" ht="15" customHeight="1" x14ac:dyDescent="0.25">
      <c r="A5" s="42" t="s">
        <v>80</v>
      </c>
      <c r="B5" s="97">
        <f>Instructions!D4</f>
        <v>0</v>
      </c>
      <c r="C5" s="20"/>
      <c r="D5" s="73"/>
    </row>
    <row r="6" spans="1:4" ht="15" customHeight="1" x14ac:dyDescent="0.25">
      <c r="A6" s="42" t="s">
        <v>102</v>
      </c>
      <c r="B6" s="97">
        <f>Instructions!D5</f>
        <v>0</v>
      </c>
      <c r="C6" s="20"/>
      <c r="D6" s="73"/>
    </row>
    <row r="7" spans="1:4" s="96" customFormat="1" ht="15" customHeight="1" x14ac:dyDescent="0.25">
      <c r="A7" s="42"/>
      <c r="B7" s="97"/>
      <c r="C7" s="20"/>
      <c r="D7" s="73"/>
    </row>
    <row r="8" spans="1:4" ht="15" customHeight="1" x14ac:dyDescent="0.25">
      <c r="A8" s="42" t="s">
        <v>21</v>
      </c>
      <c r="B8" s="18" t="s">
        <v>101</v>
      </c>
      <c r="C8" s="146">
        <v>0</v>
      </c>
      <c r="D8" s="73"/>
    </row>
    <row r="9" spans="1:4" ht="15" customHeight="1" x14ac:dyDescent="0.25">
      <c r="A9" s="19"/>
      <c r="B9" s="18" t="s">
        <v>22</v>
      </c>
      <c r="C9" s="146">
        <v>0</v>
      </c>
      <c r="D9" s="73"/>
    </row>
    <row r="10" spans="1:4" ht="15" customHeight="1" x14ac:dyDescent="0.25">
      <c r="A10" s="19"/>
      <c r="B10" s="18" t="s">
        <v>276</v>
      </c>
      <c r="C10" s="146">
        <v>0</v>
      </c>
      <c r="D10" s="73"/>
    </row>
    <row r="11" spans="1:4" ht="15" customHeight="1" x14ac:dyDescent="0.25">
      <c r="A11" s="19"/>
      <c r="B11" s="152" t="s">
        <v>278</v>
      </c>
      <c r="C11" s="146">
        <v>0</v>
      </c>
      <c r="D11" s="73"/>
    </row>
    <row r="12" spans="1:4" ht="15" customHeight="1" x14ac:dyDescent="0.25">
      <c r="A12" s="19"/>
      <c r="B12" s="152" t="s">
        <v>93</v>
      </c>
      <c r="C12" s="146">
        <v>0</v>
      </c>
      <c r="D12" s="73"/>
    </row>
    <row r="13" spans="1:4" ht="15" customHeight="1" x14ac:dyDescent="0.25">
      <c r="A13" s="19"/>
      <c r="B13" s="42" t="s">
        <v>23</v>
      </c>
      <c r="C13" s="127">
        <f>SUM(C8:C12)</f>
        <v>0</v>
      </c>
      <c r="D13" s="73"/>
    </row>
    <row r="14" spans="1:4" ht="15" customHeight="1" x14ac:dyDescent="0.25">
      <c r="A14" s="19"/>
      <c r="B14" s="19"/>
      <c r="C14" s="128"/>
      <c r="D14" s="73"/>
    </row>
    <row r="15" spans="1:4" ht="15" customHeight="1" x14ac:dyDescent="0.25">
      <c r="A15" s="42" t="s">
        <v>24</v>
      </c>
      <c r="B15" s="19"/>
      <c r="C15" s="128"/>
      <c r="D15" s="73"/>
    </row>
    <row r="16" spans="1:4" ht="15" customHeight="1" x14ac:dyDescent="0.25">
      <c r="A16" s="42"/>
      <c r="B16" s="22" t="s">
        <v>25</v>
      </c>
      <c r="C16" s="128"/>
      <c r="D16" s="73"/>
    </row>
    <row r="17" spans="1:4" ht="15" customHeight="1" x14ac:dyDescent="0.25">
      <c r="A17" s="42"/>
      <c r="B17" s="19" t="s">
        <v>72</v>
      </c>
      <c r="C17" s="147">
        <v>0</v>
      </c>
      <c r="D17" s="73"/>
    </row>
    <row r="18" spans="1:4" ht="15" customHeight="1" x14ac:dyDescent="0.25">
      <c r="A18" s="42"/>
      <c r="B18" s="19" t="s">
        <v>55</v>
      </c>
      <c r="C18" s="147">
        <v>0</v>
      </c>
      <c r="D18" s="73"/>
    </row>
    <row r="19" spans="1:4" ht="15" customHeight="1" x14ac:dyDescent="0.25">
      <c r="A19" s="42"/>
      <c r="B19" s="19" t="s">
        <v>73</v>
      </c>
      <c r="C19" s="147">
        <v>0</v>
      </c>
      <c r="D19" s="73"/>
    </row>
    <row r="20" spans="1:4" ht="15" customHeight="1" x14ac:dyDescent="0.25">
      <c r="A20" s="18"/>
      <c r="B20" s="18" t="s">
        <v>26</v>
      </c>
      <c r="C20" s="146">
        <v>0</v>
      </c>
      <c r="D20" s="73"/>
    </row>
    <row r="21" spans="1:4" ht="15" customHeight="1" x14ac:dyDescent="0.25">
      <c r="A21" s="19"/>
      <c r="B21" s="18" t="s">
        <v>27</v>
      </c>
      <c r="C21" s="135">
        <f>'Repl Cost'!B6</f>
        <v>0</v>
      </c>
      <c r="D21" s="125"/>
    </row>
    <row r="22" spans="1:4" ht="15" customHeight="1" x14ac:dyDescent="0.25">
      <c r="A22" s="19"/>
      <c r="B22" s="18" t="s">
        <v>28</v>
      </c>
      <c r="C22" s="135">
        <f>'Repl Cost'!B10</f>
        <v>0</v>
      </c>
      <c r="D22" s="125"/>
    </row>
    <row r="23" spans="1:4" ht="15" customHeight="1" x14ac:dyDescent="0.25">
      <c r="A23" s="19"/>
      <c r="B23" s="18" t="s">
        <v>29</v>
      </c>
      <c r="C23" s="135">
        <f>'Repl Cost'!B11</f>
        <v>0</v>
      </c>
      <c r="D23" s="125"/>
    </row>
    <row r="24" spans="1:4" ht="15" customHeight="1" x14ac:dyDescent="0.25">
      <c r="A24" s="19"/>
      <c r="B24" s="18" t="s">
        <v>30</v>
      </c>
      <c r="C24" s="135">
        <f>'Repl Cost'!B13</f>
        <v>0</v>
      </c>
      <c r="D24" s="125"/>
    </row>
    <row r="25" spans="1:4" ht="15" customHeight="1" x14ac:dyDescent="0.25">
      <c r="A25" s="19"/>
      <c r="B25" s="18" t="s">
        <v>31</v>
      </c>
      <c r="C25" s="135">
        <f>'Repl Cost'!B14</f>
        <v>0</v>
      </c>
      <c r="D25" s="125"/>
    </row>
    <row r="26" spans="1:4" ht="15" customHeight="1" x14ac:dyDescent="0.25">
      <c r="A26" s="19"/>
      <c r="B26" s="18" t="s">
        <v>32</v>
      </c>
      <c r="C26" s="135">
        <f>'Repl Cost'!B15</f>
        <v>0</v>
      </c>
      <c r="D26" s="125"/>
    </row>
    <row r="27" spans="1:4" ht="15" customHeight="1" x14ac:dyDescent="0.25">
      <c r="A27" s="19"/>
      <c r="B27" s="18" t="s">
        <v>33</v>
      </c>
      <c r="C27" s="135">
        <f>'Repl Cost'!B16</f>
        <v>0</v>
      </c>
      <c r="D27" s="125"/>
    </row>
    <row r="28" spans="1:4" ht="15" customHeight="1" x14ac:dyDescent="0.25">
      <c r="A28" s="19"/>
      <c r="B28" s="18" t="s">
        <v>34</v>
      </c>
      <c r="C28" s="135">
        <f>'Repl Cost'!B17</f>
        <v>0</v>
      </c>
      <c r="D28" s="125"/>
    </row>
    <row r="29" spans="1:4" ht="15" customHeight="1" x14ac:dyDescent="0.25">
      <c r="A29" s="19"/>
      <c r="B29" s="18" t="s">
        <v>206</v>
      </c>
      <c r="C29" s="135">
        <f>'Repl Cost'!B28</f>
        <v>0</v>
      </c>
      <c r="D29" s="125"/>
    </row>
    <row r="30" spans="1:4" ht="15" customHeight="1" x14ac:dyDescent="0.25">
      <c r="A30" s="19"/>
      <c r="B30" s="18" t="s">
        <v>207</v>
      </c>
      <c r="C30" s="135">
        <f>'Repl Cost'!B29</f>
        <v>0</v>
      </c>
      <c r="D30" s="125"/>
    </row>
    <row r="31" spans="1:4" ht="15" customHeight="1" x14ac:dyDescent="0.25">
      <c r="A31" s="19"/>
      <c r="B31" s="18" t="s">
        <v>208</v>
      </c>
      <c r="C31" s="135">
        <f>'Repl Cost'!B30</f>
        <v>0</v>
      </c>
      <c r="D31" s="125"/>
    </row>
    <row r="32" spans="1:4" ht="15" customHeight="1" x14ac:dyDescent="0.25">
      <c r="A32" s="19"/>
      <c r="B32" s="18" t="s">
        <v>35</v>
      </c>
      <c r="C32" s="146">
        <v>0</v>
      </c>
      <c r="D32" s="73"/>
    </row>
    <row r="33" spans="1:4" ht="15" customHeight="1" x14ac:dyDescent="0.25">
      <c r="A33" s="19"/>
      <c r="B33" s="18" t="s">
        <v>36</v>
      </c>
      <c r="C33" s="146">
        <v>0</v>
      </c>
      <c r="D33" s="73"/>
    </row>
    <row r="34" spans="1:4" ht="15" customHeight="1" x14ac:dyDescent="0.25">
      <c r="A34" s="19"/>
      <c r="B34" s="18" t="s">
        <v>37</v>
      </c>
      <c r="C34" s="146">
        <v>0</v>
      </c>
      <c r="D34" s="73"/>
    </row>
    <row r="35" spans="1:4" ht="15" customHeight="1" x14ac:dyDescent="0.25">
      <c r="A35" s="19"/>
      <c r="B35" s="18" t="s">
        <v>38</v>
      </c>
      <c r="C35" s="146">
        <v>0</v>
      </c>
      <c r="D35" s="73"/>
    </row>
    <row r="36" spans="1:4" ht="15" customHeight="1" x14ac:dyDescent="0.25">
      <c r="A36" s="19"/>
      <c r="B36" s="18" t="s">
        <v>86</v>
      </c>
      <c r="C36" s="135">
        <f>'Repl Cost'!B34+'Repl Cost'!B36</f>
        <v>0</v>
      </c>
      <c r="D36" s="73"/>
    </row>
    <row r="37" spans="1:4" ht="15" customHeight="1" x14ac:dyDescent="0.25">
      <c r="A37" s="19"/>
      <c r="B37" s="18" t="s">
        <v>39</v>
      </c>
      <c r="C37" s="146">
        <f>'Repl Cost'!B40</f>
        <v>0</v>
      </c>
      <c r="D37" s="73"/>
    </row>
    <row r="38" spans="1:4" ht="15" customHeight="1" x14ac:dyDescent="0.25">
      <c r="A38" s="19"/>
      <c r="B38" s="18" t="s">
        <v>213</v>
      </c>
      <c r="C38" s="135">
        <f>'Repl Cost'!B37</f>
        <v>0</v>
      </c>
      <c r="D38" s="73"/>
    </row>
    <row r="39" spans="1:4" ht="15" customHeight="1" x14ac:dyDescent="0.25">
      <c r="A39" s="19"/>
      <c r="B39" s="18" t="s">
        <v>217</v>
      </c>
      <c r="C39" s="135">
        <f>'Repl Cost'!B42</f>
        <v>0</v>
      </c>
      <c r="D39" s="73"/>
    </row>
    <row r="40" spans="1:4" ht="15" customHeight="1" x14ac:dyDescent="0.25">
      <c r="A40" s="19"/>
      <c r="B40" s="18" t="s">
        <v>40</v>
      </c>
      <c r="C40" s="135">
        <f>'Repl Cost'!B44</f>
        <v>0</v>
      </c>
      <c r="D40" s="73"/>
    </row>
    <row r="41" spans="1:4" ht="15" customHeight="1" x14ac:dyDescent="0.25">
      <c r="A41" s="19"/>
      <c r="B41" s="18" t="s">
        <v>83</v>
      </c>
      <c r="C41" s="135">
        <f>'Repl Cost'!B45</f>
        <v>0</v>
      </c>
      <c r="D41" s="73"/>
    </row>
    <row r="42" spans="1:4" ht="15" customHeight="1" x14ac:dyDescent="0.25">
      <c r="A42" s="19"/>
      <c r="B42" s="18" t="s">
        <v>82</v>
      </c>
      <c r="C42" s="146">
        <v>0</v>
      </c>
      <c r="D42" s="73"/>
    </row>
    <row r="43" spans="1:4" ht="15" customHeight="1" x14ac:dyDescent="0.25">
      <c r="A43" s="19"/>
      <c r="B43" s="18" t="s">
        <v>41</v>
      </c>
      <c r="C43" s="135">
        <f>'Repl Cost'!B33</f>
        <v>0</v>
      </c>
      <c r="D43" s="73"/>
    </row>
    <row r="44" spans="1:4" ht="15" customHeight="1" x14ac:dyDescent="0.25">
      <c r="A44" s="19"/>
      <c r="B44" s="18" t="s">
        <v>42</v>
      </c>
      <c r="C44" s="146">
        <v>0</v>
      </c>
      <c r="D44" s="73"/>
    </row>
    <row r="45" spans="1:4" ht="15" customHeight="1" x14ac:dyDescent="0.25">
      <c r="A45" s="19"/>
      <c r="B45" s="142" t="s">
        <v>291</v>
      </c>
      <c r="C45" s="135">
        <f>'Repl Cost'!B32</f>
        <v>0</v>
      </c>
      <c r="D45" s="73"/>
    </row>
    <row r="46" spans="1:4" ht="15" customHeight="1" x14ac:dyDescent="0.25">
      <c r="A46" s="19"/>
      <c r="B46" s="18" t="s">
        <v>43</v>
      </c>
      <c r="C46" s="135">
        <f>'Repl Cost'!B21</f>
        <v>0</v>
      </c>
      <c r="D46" s="73"/>
    </row>
    <row r="47" spans="1:4" ht="15" customHeight="1" x14ac:dyDescent="0.25">
      <c r="A47" s="19"/>
      <c r="B47" s="152" t="s">
        <v>93</v>
      </c>
      <c r="C47" s="146">
        <v>0</v>
      </c>
      <c r="D47" s="73"/>
    </row>
    <row r="48" spans="1:4" ht="15" customHeight="1" x14ac:dyDescent="0.25">
      <c r="A48" s="19"/>
      <c r="B48" s="152" t="s">
        <v>93</v>
      </c>
      <c r="C48" s="146">
        <v>0</v>
      </c>
      <c r="D48" s="73"/>
    </row>
    <row r="49" spans="1:4" ht="15" customHeight="1" x14ac:dyDescent="0.25">
      <c r="A49" s="19"/>
      <c r="B49" s="152" t="s">
        <v>93</v>
      </c>
      <c r="C49" s="146">
        <v>0</v>
      </c>
      <c r="D49" s="73"/>
    </row>
    <row r="50" spans="1:4" ht="15" customHeight="1" x14ac:dyDescent="0.25">
      <c r="A50" s="19"/>
      <c r="B50" s="152" t="s">
        <v>93</v>
      </c>
      <c r="C50" s="146">
        <v>0</v>
      </c>
      <c r="D50" s="73"/>
    </row>
    <row r="51" spans="1:4" ht="15" customHeight="1" x14ac:dyDescent="0.25">
      <c r="A51" s="19"/>
      <c r="B51" s="42" t="s">
        <v>44</v>
      </c>
      <c r="C51" s="127">
        <f>SUM(C17:C50)</f>
        <v>0</v>
      </c>
      <c r="D51" s="73"/>
    </row>
    <row r="52" spans="1:4" ht="15" customHeight="1" x14ac:dyDescent="0.25">
      <c r="A52" s="19"/>
      <c r="B52" s="19"/>
      <c r="C52" s="128"/>
      <c r="D52" s="73"/>
    </row>
    <row r="53" spans="1:4" ht="15" customHeight="1" x14ac:dyDescent="0.25">
      <c r="A53" s="19"/>
      <c r="B53" s="42" t="s">
        <v>45</v>
      </c>
      <c r="C53" s="128"/>
      <c r="D53" s="73"/>
    </row>
    <row r="54" spans="1:4" ht="15" customHeight="1" x14ac:dyDescent="0.25">
      <c r="A54" s="19"/>
      <c r="B54" s="42"/>
      <c r="C54" s="128"/>
      <c r="D54" s="73"/>
    </row>
    <row r="55" spans="1:4" ht="15" customHeight="1" x14ac:dyDescent="0.25">
      <c r="A55" s="73"/>
      <c r="B55" s="18" t="s">
        <v>46</v>
      </c>
      <c r="C55" s="146">
        <v>0</v>
      </c>
      <c r="D55" s="73"/>
    </row>
    <row r="56" spans="1:4" ht="15" customHeight="1" x14ac:dyDescent="0.25">
      <c r="A56" s="19"/>
      <c r="B56" s="18" t="s">
        <v>47</v>
      </c>
      <c r="C56" s="146">
        <v>0</v>
      </c>
      <c r="D56" s="73"/>
    </row>
    <row r="57" spans="1:4" ht="15" customHeight="1" x14ac:dyDescent="0.25">
      <c r="A57" s="19"/>
      <c r="B57" s="18" t="s">
        <v>48</v>
      </c>
      <c r="C57" s="146">
        <v>0</v>
      </c>
      <c r="D57" s="73"/>
    </row>
    <row r="58" spans="1:4" ht="15" customHeight="1" x14ac:dyDescent="0.25">
      <c r="A58" s="19"/>
      <c r="B58" s="18" t="s">
        <v>52</v>
      </c>
      <c r="C58" s="146">
        <v>0</v>
      </c>
      <c r="D58" s="73"/>
    </row>
    <row r="59" spans="1:4" ht="15" customHeight="1" x14ac:dyDescent="0.25">
      <c r="A59" s="19"/>
      <c r="B59" s="18" t="s">
        <v>49</v>
      </c>
      <c r="C59" s="146">
        <v>0</v>
      </c>
      <c r="D59" s="73"/>
    </row>
    <row r="60" spans="1:4" ht="15" customHeight="1" x14ac:dyDescent="0.25">
      <c r="A60" s="19"/>
      <c r="B60" s="18" t="s">
        <v>87</v>
      </c>
      <c r="C60" s="146">
        <v>0</v>
      </c>
      <c r="D60" s="73"/>
    </row>
    <row r="61" spans="1:4" ht="15" customHeight="1" x14ac:dyDescent="0.25">
      <c r="A61" s="19"/>
      <c r="B61" s="152" t="s">
        <v>308</v>
      </c>
      <c r="C61" s="146">
        <v>0</v>
      </c>
      <c r="D61" s="73"/>
    </row>
    <row r="62" spans="1:4" ht="15" customHeight="1" x14ac:dyDescent="0.25">
      <c r="A62" s="19"/>
      <c r="B62" s="152" t="s">
        <v>93</v>
      </c>
      <c r="C62" s="146">
        <v>0</v>
      </c>
      <c r="D62" s="73"/>
    </row>
    <row r="63" spans="1:4" ht="15" customHeight="1" x14ac:dyDescent="0.25">
      <c r="A63" s="19"/>
      <c r="B63" s="152" t="s">
        <v>93</v>
      </c>
      <c r="C63" s="146">
        <v>0</v>
      </c>
      <c r="D63" s="73"/>
    </row>
    <row r="64" spans="1:4" ht="15" customHeight="1" x14ac:dyDescent="0.25">
      <c r="A64" s="19"/>
      <c r="B64" s="42" t="s">
        <v>50</v>
      </c>
      <c r="C64" s="127">
        <f>SUM(C55:C63)</f>
        <v>0</v>
      </c>
      <c r="D64" s="73"/>
    </row>
    <row r="65" spans="1:9" ht="15" customHeight="1" x14ac:dyDescent="0.25">
      <c r="A65" s="19"/>
      <c r="B65" s="19"/>
      <c r="C65" s="128"/>
      <c r="D65" s="73"/>
    </row>
    <row r="66" spans="1:9" ht="15" customHeight="1" x14ac:dyDescent="0.25">
      <c r="A66" s="19"/>
      <c r="B66" s="42" t="s">
        <v>51</v>
      </c>
      <c r="C66" s="127">
        <f>C51+C64</f>
        <v>0</v>
      </c>
      <c r="D66" s="73"/>
    </row>
    <row r="67" spans="1:9" ht="15" customHeight="1" x14ac:dyDescent="0.25">
      <c r="A67" s="19"/>
      <c r="B67" s="42"/>
      <c r="C67" s="137"/>
      <c r="D67" s="73"/>
    </row>
    <row r="68" spans="1:9" ht="15" customHeight="1" x14ac:dyDescent="0.25">
      <c r="A68" s="19"/>
      <c r="B68" s="42" t="s">
        <v>81</v>
      </c>
      <c r="C68" s="138">
        <f>'Repl Cost'!B53-C51</f>
        <v>0</v>
      </c>
      <c r="D68" s="73" t="str">
        <f>IF(C13=C66,"ok","Please correct--Sources must equal Total costs")</f>
        <v>ok</v>
      </c>
    </row>
    <row r="69" spans="1:9" ht="15.75" x14ac:dyDescent="0.25">
      <c r="A69" s="19"/>
      <c r="B69" s="73"/>
      <c r="C69" s="73"/>
      <c r="D69" s="73"/>
    </row>
    <row r="70" spans="1:9" ht="15.75" x14ac:dyDescent="0.25">
      <c r="A70" s="154"/>
      <c r="B70" s="155"/>
      <c r="C70" s="155"/>
      <c r="D70" s="155"/>
      <c r="E70" s="153"/>
      <c r="F70" s="153"/>
      <c r="G70" s="153"/>
      <c r="H70" s="153"/>
      <c r="I70" s="153"/>
    </row>
    <row r="71" spans="1:9" ht="15.75" x14ac:dyDescent="0.25">
      <c r="A71" s="153"/>
      <c r="B71" s="154"/>
      <c r="C71" s="154"/>
      <c r="D71" s="153"/>
      <c r="E71" s="153"/>
      <c r="F71" s="153"/>
      <c r="G71" s="153"/>
      <c r="H71" s="153"/>
      <c r="I71" s="153"/>
    </row>
    <row r="72" spans="1:9" ht="15.75" x14ac:dyDescent="0.25">
      <c r="A72" s="153"/>
      <c r="B72" s="154"/>
      <c r="C72" s="154"/>
      <c r="D72" s="153"/>
      <c r="E72" s="153"/>
      <c r="F72" s="153"/>
      <c r="G72" s="153"/>
      <c r="H72" s="153"/>
      <c r="I72" s="153"/>
    </row>
    <row r="73" spans="1:9" ht="15.75" x14ac:dyDescent="0.25">
      <c r="A73" s="153"/>
      <c r="B73" s="154"/>
      <c r="C73" s="154"/>
      <c r="D73" s="153"/>
      <c r="E73" s="153"/>
      <c r="F73" s="153"/>
      <c r="G73" s="153"/>
      <c r="H73" s="153"/>
      <c r="I73" s="153"/>
    </row>
    <row r="74" spans="1:9" ht="15.75" x14ac:dyDescent="0.25">
      <c r="A74" s="153"/>
      <c r="B74" s="154"/>
      <c r="C74" s="154"/>
      <c r="D74" s="153"/>
      <c r="E74" s="153"/>
      <c r="F74" s="153"/>
      <c r="G74" s="153"/>
      <c r="H74" s="153"/>
      <c r="I74" s="153"/>
    </row>
    <row r="75" spans="1:9" ht="15.75" x14ac:dyDescent="0.25">
      <c r="A75" s="153"/>
      <c r="B75" s="154"/>
      <c r="C75" s="154"/>
      <c r="D75" s="153"/>
      <c r="E75" s="153"/>
      <c r="F75" s="153"/>
      <c r="G75" s="153"/>
      <c r="H75" s="153"/>
      <c r="I75" s="153"/>
    </row>
    <row r="76" spans="1:9" ht="15.75" x14ac:dyDescent="0.25">
      <c r="A76" s="153"/>
      <c r="B76" s="154"/>
      <c r="C76" s="154"/>
      <c r="D76" s="153"/>
      <c r="E76" s="153"/>
      <c r="F76" s="153"/>
      <c r="G76" s="153"/>
      <c r="H76" s="153"/>
      <c r="I76" s="153"/>
    </row>
    <row r="77" spans="1:9" ht="15.75" x14ac:dyDescent="0.25">
      <c r="A77" s="153"/>
      <c r="B77" s="154"/>
      <c r="C77" s="154"/>
      <c r="D77" s="153"/>
      <c r="E77" s="153"/>
      <c r="F77" s="153"/>
      <c r="G77" s="153"/>
      <c r="H77" s="153"/>
      <c r="I77" s="153"/>
    </row>
    <row r="78" spans="1:9" x14ac:dyDescent="0.25">
      <c r="A78" s="153"/>
      <c r="B78" s="155"/>
      <c r="C78" s="153"/>
      <c r="D78" s="153"/>
      <c r="E78" s="153"/>
      <c r="F78" s="153"/>
      <c r="G78" s="153"/>
      <c r="H78" s="153"/>
      <c r="I78" s="153"/>
    </row>
    <row r="79" spans="1:9" x14ac:dyDescent="0.25">
      <c r="A79" s="153"/>
      <c r="B79" s="153"/>
      <c r="C79" s="153"/>
      <c r="D79" s="153"/>
      <c r="E79" s="153"/>
      <c r="F79" s="153"/>
      <c r="G79" s="153"/>
      <c r="H79" s="153"/>
      <c r="I79" s="153"/>
    </row>
    <row r="80" spans="1:9" x14ac:dyDescent="0.25">
      <c r="A80" s="153"/>
      <c r="B80" s="153"/>
      <c r="C80" s="153"/>
      <c r="D80" s="153"/>
      <c r="E80" s="153"/>
      <c r="F80" s="153"/>
      <c r="G80" s="153"/>
      <c r="H80" s="153"/>
      <c r="I80" s="153"/>
    </row>
    <row r="81" spans="1:9" x14ac:dyDescent="0.25">
      <c r="A81" s="153"/>
      <c r="B81" s="153"/>
      <c r="C81" s="153"/>
      <c r="D81" s="153"/>
      <c r="E81" s="153"/>
      <c r="F81" s="153"/>
      <c r="G81" s="153"/>
      <c r="H81" s="153"/>
      <c r="I81" s="153"/>
    </row>
    <row r="82" spans="1:9" x14ac:dyDescent="0.25">
      <c r="A82" s="153"/>
      <c r="B82" s="153"/>
      <c r="C82" s="153"/>
      <c r="D82" s="153"/>
      <c r="E82" s="153"/>
      <c r="F82" s="153"/>
      <c r="G82" s="153"/>
      <c r="H82" s="153"/>
      <c r="I82" s="153"/>
    </row>
    <row r="83" spans="1:9" x14ac:dyDescent="0.25">
      <c r="A83" s="153"/>
      <c r="B83" s="153"/>
      <c r="C83" s="153"/>
      <c r="D83" s="153"/>
      <c r="E83" s="153"/>
      <c r="F83" s="153"/>
      <c r="G83" s="153"/>
      <c r="H83" s="153"/>
      <c r="I83" s="153"/>
    </row>
    <row r="84" spans="1:9" x14ac:dyDescent="0.25">
      <c r="A84" s="153"/>
      <c r="B84" s="153"/>
      <c r="C84" s="153"/>
      <c r="D84" s="153"/>
      <c r="E84" s="153"/>
      <c r="F84" s="153"/>
      <c r="G84" s="153"/>
      <c r="H84" s="153"/>
      <c r="I84" s="153"/>
    </row>
    <row r="85" spans="1:9" x14ac:dyDescent="0.25">
      <c r="A85" s="153"/>
      <c r="B85" s="153"/>
      <c r="C85" s="153"/>
      <c r="D85" s="153"/>
      <c r="E85" s="153"/>
      <c r="F85" s="153"/>
      <c r="G85" s="153"/>
      <c r="H85" s="153"/>
      <c r="I85" s="153"/>
    </row>
    <row r="86" spans="1:9" x14ac:dyDescent="0.25">
      <c r="A86" s="153"/>
      <c r="B86" s="153"/>
      <c r="C86" s="153"/>
      <c r="D86" s="153"/>
      <c r="E86" s="153"/>
      <c r="F86" s="153"/>
      <c r="G86" s="153"/>
      <c r="H86" s="153"/>
      <c r="I86" s="153"/>
    </row>
    <row r="87" spans="1:9" x14ac:dyDescent="0.25">
      <c r="A87" s="153"/>
      <c r="B87" s="153"/>
      <c r="C87" s="153"/>
      <c r="D87" s="153"/>
      <c r="E87" s="153"/>
      <c r="F87" s="153"/>
      <c r="G87" s="153"/>
      <c r="H87" s="153"/>
      <c r="I87" s="153"/>
    </row>
    <row r="88" spans="1:9" x14ac:dyDescent="0.25">
      <c r="A88" s="153"/>
      <c r="B88" s="153"/>
      <c r="C88" s="153"/>
      <c r="D88" s="153"/>
      <c r="E88" s="153"/>
      <c r="F88" s="153"/>
      <c r="G88" s="153"/>
      <c r="H88" s="153"/>
      <c r="I88" s="153"/>
    </row>
    <row r="89" spans="1:9" x14ac:dyDescent="0.25">
      <c r="A89" s="153"/>
      <c r="B89" s="153"/>
      <c r="C89" s="153"/>
      <c r="D89" s="153"/>
      <c r="E89" s="153"/>
      <c r="F89" s="153"/>
      <c r="G89" s="153"/>
      <c r="H89" s="153"/>
      <c r="I89" s="153"/>
    </row>
    <row r="90" spans="1:9" x14ac:dyDescent="0.25">
      <c r="A90" s="153"/>
      <c r="B90" s="153"/>
      <c r="C90" s="153"/>
      <c r="D90" s="153"/>
      <c r="E90" s="153"/>
      <c r="F90" s="153"/>
      <c r="G90" s="153"/>
      <c r="H90" s="153"/>
      <c r="I90" s="153"/>
    </row>
    <row r="91" spans="1:9" x14ac:dyDescent="0.25">
      <c r="A91" s="153"/>
      <c r="B91" s="153"/>
      <c r="C91" s="153"/>
      <c r="D91" s="153"/>
      <c r="E91" s="153"/>
      <c r="F91" s="153"/>
      <c r="G91" s="153"/>
      <c r="H91" s="153"/>
      <c r="I91" s="153"/>
    </row>
    <row r="92" spans="1:9" x14ac:dyDescent="0.25">
      <c r="A92" s="153"/>
      <c r="B92" s="153"/>
      <c r="C92" s="153"/>
      <c r="D92" s="153"/>
      <c r="E92" s="153"/>
      <c r="F92" s="153"/>
      <c r="G92" s="153"/>
      <c r="H92" s="153"/>
      <c r="I92" s="153"/>
    </row>
    <row r="93" spans="1:9" x14ac:dyDescent="0.25">
      <c r="A93" s="153"/>
      <c r="B93" s="153"/>
      <c r="C93" s="153"/>
      <c r="D93" s="153"/>
      <c r="E93" s="153"/>
      <c r="F93" s="153"/>
      <c r="G93" s="153"/>
      <c r="H93" s="153"/>
      <c r="I93" s="153"/>
    </row>
    <row r="94" spans="1:9" x14ac:dyDescent="0.25">
      <c r="A94" s="153"/>
      <c r="B94" s="153"/>
      <c r="C94" s="153"/>
      <c r="D94" s="153"/>
      <c r="E94" s="153"/>
      <c r="F94" s="153"/>
      <c r="G94" s="153"/>
      <c r="H94" s="153"/>
      <c r="I94" s="153"/>
    </row>
    <row r="95" spans="1:9" x14ac:dyDescent="0.25">
      <c r="A95" s="153"/>
      <c r="B95" s="153"/>
      <c r="C95" s="153"/>
      <c r="D95" s="153"/>
      <c r="E95" s="153"/>
      <c r="F95" s="153"/>
      <c r="G95" s="153"/>
      <c r="H95" s="153"/>
      <c r="I95" s="153"/>
    </row>
    <row r="96" spans="1:9" x14ac:dyDescent="0.25">
      <c r="A96" s="153"/>
      <c r="B96" s="153"/>
      <c r="C96" s="153"/>
      <c r="D96" s="153"/>
      <c r="E96" s="153"/>
      <c r="F96" s="153"/>
      <c r="G96" s="153"/>
      <c r="H96" s="153"/>
      <c r="I96" s="153"/>
    </row>
    <row r="97" spans="1:9" x14ac:dyDescent="0.25">
      <c r="A97" s="153"/>
      <c r="B97" s="153"/>
      <c r="C97" s="153"/>
      <c r="D97" s="153"/>
      <c r="E97" s="153"/>
      <c r="F97" s="153"/>
      <c r="G97" s="153"/>
      <c r="H97" s="153"/>
      <c r="I97" s="153"/>
    </row>
    <row r="98" spans="1:9" x14ac:dyDescent="0.25">
      <c r="A98" s="153"/>
      <c r="B98" s="153"/>
      <c r="C98" s="153"/>
      <c r="D98" s="153"/>
      <c r="E98" s="153"/>
      <c r="F98" s="153"/>
      <c r="G98" s="153"/>
      <c r="H98" s="153"/>
      <c r="I98" s="153"/>
    </row>
    <row r="99" spans="1:9" x14ac:dyDescent="0.25">
      <c r="A99" s="153"/>
      <c r="B99" s="153"/>
      <c r="C99" s="153"/>
      <c r="D99" s="153"/>
      <c r="E99" s="153"/>
      <c r="F99" s="153"/>
      <c r="G99" s="153"/>
      <c r="H99" s="153"/>
      <c r="I99" s="153"/>
    </row>
    <row r="100" spans="1:9" x14ac:dyDescent="0.25">
      <c r="A100" s="153"/>
      <c r="B100" s="153"/>
      <c r="C100" s="153"/>
      <c r="D100" s="153"/>
      <c r="E100" s="153"/>
      <c r="F100" s="153"/>
      <c r="G100" s="153"/>
      <c r="H100" s="153"/>
      <c r="I100" s="153"/>
    </row>
    <row r="101" spans="1:9" x14ac:dyDescent="0.25">
      <c r="A101" s="153"/>
      <c r="B101" s="153"/>
      <c r="C101" s="153"/>
      <c r="D101" s="153"/>
      <c r="E101" s="153"/>
      <c r="F101" s="153"/>
      <c r="G101" s="153"/>
      <c r="H101" s="153"/>
      <c r="I101" s="153"/>
    </row>
    <row r="102" spans="1:9" x14ac:dyDescent="0.25">
      <c r="A102" s="153"/>
      <c r="B102" s="153"/>
      <c r="C102" s="153"/>
      <c r="D102" s="153"/>
      <c r="E102" s="153"/>
      <c r="F102" s="153"/>
      <c r="G102" s="153"/>
      <c r="H102" s="153"/>
      <c r="I102" s="153"/>
    </row>
    <row r="103" spans="1:9" x14ac:dyDescent="0.25">
      <c r="A103" s="153"/>
      <c r="B103" s="153"/>
      <c r="C103" s="153"/>
      <c r="D103" s="153"/>
      <c r="E103" s="153"/>
      <c r="F103" s="153"/>
      <c r="G103" s="153"/>
      <c r="H103" s="153"/>
      <c r="I103" s="153"/>
    </row>
    <row r="104" spans="1:9" x14ac:dyDescent="0.25">
      <c r="A104" s="153"/>
      <c r="B104" s="153"/>
      <c r="C104" s="153"/>
      <c r="D104" s="153"/>
      <c r="E104" s="153"/>
      <c r="F104" s="153"/>
      <c r="G104" s="153"/>
      <c r="H104" s="153"/>
      <c r="I104" s="153"/>
    </row>
    <row r="105" spans="1:9" x14ac:dyDescent="0.25">
      <c r="A105" s="153"/>
      <c r="B105" s="153"/>
      <c r="C105" s="153"/>
      <c r="D105" s="153"/>
      <c r="E105" s="153"/>
      <c r="F105" s="153"/>
      <c r="G105" s="153"/>
      <c r="H105" s="153"/>
      <c r="I105" s="153"/>
    </row>
    <row r="106" spans="1:9" x14ac:dyDescent="0.25">
      <c r="A106" s="153"/>
      <c r="B106" s="153"/>
      <c r="C106" s="153"/>
      <c r="D106" s="153"/>
      <c r="E106" s="153"/>
      <c r="F106" s="153"/>
      <c r="G106" s="153"/>
      <c r="H106" s="153"/>
      <c r="I106" s="153"/>
    </row>
    <row r="107" spans="1:9" x14ac:dyDescent="0.25">
      <c r="A107" s="153"/>
      <c r="B107" s="153"/>
      <c r="C107" s="153"/>
      <c r="D107" s="153"/>
      <c r="E107" s="153"/>
      <c r="F107" s="153"/>
      <c r="G107" s="153"/>
      <c r="H107" s="153"/>
      <c r="I107" s="153"/>
    </row>
    <row r="108" spans="1:9" x14ac:dyDescent="0.25">
      <c r="A108" s="153"/>
      <c r="B108" s="153"/>
      <c r="C108" s="153"/>
      <c r="D108" s="153"/>
      <c r="E108" s="153"/>
      <c r="F108" s="153"/>
      <c r="G108" s="153"/>
      <c r="H108" s="153"/>
      <c r="I108" s="153"/>
    </row>
    <row r="109" spans="1:9" x14ac:dyDescent="0.25">
      <c r="A109" s="153"/>
      <c r="B109" s="153"/>
      <c r="C109" s="153"/>
      <c r="D109" s="153"/>
      <c r="E109" s="153"/>
      <c r="F109" s="153"/>
      <c r="G109" s="153"/>
      <c r="H109" s="153"/>
      <c r="I109" s="153"/>
    </row>
    <row r="110" spans="1:9" x14ac:dyDescent="0.25">
      <c r="A110" s="153"/>
      <c r="B110" s="153"/>
      <c r="C110" s="153"/>
      <c r="D110" s="153"/>
      <c r="E110" s="153"/>
      <c r="F110" s="153"/>
      <c r="G110" s="153"/>
      <c r="H110" s="153"/>
      <c r="I110" s="153"/>
    </row>
    <row r="111" spans="1:9" x14ac:dyDescent="0.25">
      <c r="A111" s="153"/>
      <c r="B111" s="153"/>
      <c r="C111" s="153"/>
      <c r="D111" s="153"/>
      <c r="E111" s="153"/>
      <c r="F111" s="153"/>
      <c r="G111" s="153"/>
      <c r="H111" s="153"/>
      <c r="I111" s="153"/>
    </row>
    <row r="112" spans="1:9" x14ac:dyDescent="0.25">
      <c r="A112" s="153"/>
      <c r="B112" s="153"/>
      <c r="C112" s="153"/>
      <c r="D112" s="153"/>
      <c r="E112" s="153"/>
      <c r="F112" s="153"/>
      <c r="G112" s="153"/>
      <c r="H112" s="153"/>
      <c r="I112" s="153"/>
    </row>
    <row r="113" spans="1:9" x14ac:dyDescent="0.25">
      <c r="A113" s="153"/>
      <c r="B113" s="153"/>
      <c r="C113" s="153"/>
      <c r="D113" s="153"/>
      <c r="E113" s="153"/>
      <c r="F113" s="153"/>
      <c r="G113" s="153"/>
      <c r="H113" s="153"/>
      <c r="I113" s="153"/>
    </row>
    <row r="114" spans="1:9" x14ac:dyDescent="0.25">
      <c r="A114" s="153"/>
      <c r="B114" s="153"/>
      <c r="C114" s="153"/>
      <c r="D114" s="153"/>
      <c r="E114" s="153"/>
      <c r="F114" s="153"/>
      <c r="G114" s="153"/>
      <c r="H114" s="153"/>
      <c r="I114" s="153"/>
    </row>
    <row r="115" spans="1:9" x14ac:dyDescent="0.25">
      <c r="A115" s="153"/>
      <c r="B115" s="153"/>
      <c r="C115" s="153"/>
      <c r="D115" s="153"/>
      <c r="E115" s="153"/>
      <c r="F115" s="153"/>
      <c r="G115" s="153"/>
      <c r="H115" s="153"/>
      <c r="I115" s="153"/>
    </row>
    <row r="116" spans="1:9" x14ac:dyDescent="0.25">
      <c r="A116" s="153"/>
      <c r="B116" s="153"/>
      <c r="C116" s="153"/>
      <c r="D116" s="153"/>
      <c r="E116" s="153"/>
      <c r="F116" s="153"/>
      <c r="G116" s="153"/>
      <c r="H116" s="153"/>
      <c r="I116" s="153"/>
    </row>
    <row r="117" spans="1:9" x14ac:dyDescent="0.25">
      <c r="A117" s="153"/>
      <c r="B117" s="153"/>
      <c r="C117" s="153"/>
      <c r="D117" s="153"/>
      <c r="E117" s="153"/>
      <c r="F117" s="153"/>
      <c r="G117" s="153"/>
      <c r="H117" s="153"/>
      <c r="I117" s="153"/>
    </row>
    <row r="118" spans="1:9" x14ac:dyDescent="0.25">
      <c r="A118" s="153"/>
      <c r="B118" s="153"/>
      <c r="C118" s="153"/>
      <c r="D118" s="153"/>
      <c r="E118" s="153"/>
      <c r="F118" s="153"/>
      <c r="G118" s="153"/>
      <c r="H118" s="153"/>
      <c r="I118" s="153"/>
    </row>
    <row r="119" spans="1:9" x14ac:dyDescent="0.25">
      <c r="A119" s="153"/>
      <c r="B119" s="153"/>
      <c r="C119" s="153"/>
      <c r="D119" s="153"/>
      <c r="E119" s="153"/>
      <c r="F119" s="153"/>
      <c r="G119" s="153"/>
      <c r="H119" s="153"/>
      <c r="I119" s="153"/>
    </row>
    <row r="120" spans="1:9" x14ac:dyDescent="0.25">
      <c r="A120" s="153"/>
      <c r="B120" s="153"/>
      <c r="C120" s="153"/>
      <c r="D120" s="153"/>
      <c r="E120" s="153"/>
      <c r="F120" s="153"/>
      <c r="G120" s="153"/>
      <c r="H120" s="153"/>
      <c r="I120" s="153"/>
    </row>
    <row r="121" spans="1:9" x14ac:dyDescent="0.25">
      <c r="A121" s="153"/>
      <c r="B121" s="153"/>
      <c r="C121" s="153"/>
      <c r="D121" s="153"/>
      <c r="E121" s="153"/>
      <c r="F121" s="153"/>
      <c r="G121" s="153"/>
      <c r="H121" s="153"/>
      <c r="I121" s="153"/>
    </row>
    <row r="122" spans="1:9" x14ac:dyDescent="0.25">
      <c r="A122" s="153"/>
      <c r="B122" s="153"/>
      <c r="C122" s="153"/>
      <c r="D122" s="153"/>
      <c r="E122" s="153"/>
      <c r="F122" s="153"/>
      <c r="G122" s="153"/>
      <c r="H122" s="153"/>
      <c r="I122" s="153"/>
    </row>
    <row r="123" spans="1:9" x14ac:dyDescent="0.25">
      <c r="A123" s="153"/>
      <c r="B123" s="153"/>
      <c r="C123" s="153"/>
      <c r="D123" s="153"/>
      <c r="E123" s="153"/>
      <c r="F123" s="153"/>
      <c r="G123" s="153"/>
      <c r="H123" s="153"/>
      <c r="I123" s="153"/>
    </row>
    <row r="124" spans="1:9" x14ac:dyDescent="0.25">
      <c r="A124" s="153"/>
      <c r="B124" s="153"/>
      <c r="C124" s="153"/>
      <c r="D124" s="153"/>
      <c r="E124" s="153"/>
      <c r="F124" s="153"/>
      <c r="G124" s="153"/>
      <c r="H124" s="153"/>
      <c r="I124" s="153"/>
    </row>
    <row r="125" spans="1:9" x14ac:dyDescent="0.25">
      <c r="A125" s="153"/>
      <c r="B125" s="153"/>
      <c r="C125" s="153"/>
      <c r="D125" s="153"/>
      <c r="E125" s="153"/>
      <c r="F125" s="153"/>
      <c r="G125" s="153"/>
      <c r="H125" s="153"/>
      <c r="I125" s="153"/>
    </row>
    <row r="126" spans="1:9" x14ac:dyDescent="0.25">
      <c r="A126" s="153"/>
      <c r="B126" s="153"/>
      <c r="C126" s="153"/>
      <c r="D126" s="153"/>
      <c r="E126" s="153"/>
      <c r="F126" s="153"/>
      <c r="G126" s="153"/>
      <c r="H126" s="153"/>
      <c r="I126" s="153"/>
    </row>
    <row r="127" spans="1:9" x14ac:dyDescent="0.25">
      <c r="A127" s="153"/>
      <c r="B127" s="153"/>
      <c r="C127" s="153"/>
      <c r="D127" s="153"/>
      <c r="E127" s="153"/>
      <c r="F127" s="153"/>
      <c r="G127" s="153"/>
      <c r="H127" s="153"/>
      <c r="I127" s="153"/>
    </row>
    <row r="128" spans="1:9" x14ac:dyDescent="0.25">
      <c r="A128" s="153"/>
      <c r="B128" s="153"/>
      <c r="C128" s="153"/>
      <c r="D128" s="153"/>
      <c r="E128" s="153"/>
      <c r="F128" s="153"/>
      <c r="G128" s="153"/>
      <c r="H128" s="153"/>
      <c r="I128" s="153"/>
    </row>
    <row r="129" spans="1:9" x14ac:dyDescent="0.25">
      <c r="A129" s="153"/>
      <c r="B129" s="153"/>
      <c r="C129" s="153"/>
      <c r="D129" s="153"/>
      <c r="E129" s="153"/>
      <c r="F129" s="153"/>
      <c r="G129" s="153"/>
      <c r="H129" s="153"/>
      <c r="I129" s="153"/>
    </row>
    <row r="130" spans="1:9" x14ac:dyDescent="0.25">
      <c r="A130" s="153"/>
      <c r="B130" s="153"/>
      <c r="C130" s="153"/>
      <c r="D130" s="153"/>
      <c r="E130" s="153"/>
      <c r="F130" s="153"/>
      <c r="G130" s="153"/>
      <c r="H130" s="153"/>
      <c r="I130" s="153"/>
    </row>
    <row r="131" spans="1:9" x14ac:dyDescent="0.25">
      <c r="A131" s="153"/>
      <c r="B131" s="153"/>
      <c r="C131" s="153"/>
      <c r="D131" s="153"/>
      <c r="E131" s="153"/>
      <c r="F131" s="153"/>
      <c r="G131" s="153"/>
      <c r="H131" s="153"/>
      <c r="I131" s="153"/>
    </row>
    <row r="132" spans="1:9" x14ac:dyDescent="0.25">
      <c r="A132" s="153"/>
      <c r="B132" s="153"/>
      <c r="C132" s="153"/>
      <c r="D132" s="153"/>
      <c r="E132" s="153"/>
      <c r="F132" s="153"/>
      <c r="G132" s="153"/>
      <c r="H132" s="153"/>
      <c r="I132" s="153"/>
    </row>
    <row r="133" spans="1:9" x14ac:dyDescent="0.25">
      <c r="A133" s="153"/>
      <c r="B133" s="153"/>
      <c r="C133" s="153"/>
      <c r="D133" s="153"/>
      <c r="E133" s="153"/>
      <c r="F133" s="153"/>
      <c r="G133" s="153"/>
      <c r="H133" s="153"/>
      <c r="I133" s="153"/>
    </row>
    <row r="134" spans="1:9" x14ac:dyDescent="0.25">
      <c r="A134" s="153"/>
      <c r="B134" s="153"/>
      <c r="C134" s="153"/>
      <c r="D134" s="153"/>
      <c r="E134" s="153"/>
      <c r="F134" s="153"/>
      <c r="G134" s="153"/>
      <c r="H134" s="153"/>
      <c r="I134" s="153"/>
    </row>
    <row r="135" spans="1:9" x14ac:dyDescent="0.25">
      <c r="A135" s="153"/>
      <c r="B135" s="153"/>
      <c r="C135" s="153"/>
      <c r="D135" s="153"/>
      <c r="E135" s="153"/>
      <c r="F135" s="153"/>
      <c r="G135" s="153"/>
      <c r="H135" s="153"/>
      <c r="I135" s="153"/>
    </row>
    <row r="136" spans="1:9" x14ac:dyDescent="0.25">
      <c r="A136" s="153"/>
      <c r="B136" s="153"/>
      <c r="C136" s="153"/>
      <c r="D136" s="153"/>
      <c r="E136" s="153"/>
      <c r="F136" s="153"/>
      <c r="G136" s="153"/>
      <c r="H136" s="153"/>
      <c r="I136" s="153"/>
    </row>
    <row r="137" spans="1:9" x14ac:dyDescent="0.25">
      <c r="A137" s="153"/>
      <c r="B137" s="153"/>
      <c r="C137" s="153"/>
      <c r="D137" s="153"/>
      <c r="E137" s="153"/>
      <c r="F137" s="153"/>
      <c r="G137" s="153"/>
      <c r="H137" s="153"/>
      <c r="I137" s="153"/>
    </row>
    <row r="138" spans="1:9" x14ac:dyDescent="0.25">
      <c r="A138" s="153"/>
      <c r="B138" s="153"/>
      <c r="C138" s="153"/>
      <c r="D138" s="153"/>
      <c r="E138" s="153"/>
      <c r="F138" s="153"/>
      <c r="G138" s="153"/>
      <c r="H138" s="153"/>
      <c r="I138" s="153"/>
    </row>
    <row r="139" spans="1:9" x14ac:dyDescent="0.25">
      <c r="A139" s="153"/>
      <c r="B139" s="153"/>
      <c r="C139" s="153"/>
      <c r="D139" s="153"/>
      <c r="E139" s="153"/>
      <c r="F139" s="153"/>
      <c r="G139" s="153"/>
      <c r="H139" s="153"/>
      <c r="I139" s="153"/>
    </row>
  </sheetData>
  <sheetProtection selectLockedCells="1"/>
  <customSheetViews>
    <customSheetView guid="{AC2272B0-E63F-43F0-A69C-8189582A5224}" showPageBreaks="1" showGridLines="0" fitToPage="1" view="pageLayout">
      <selection activeCell="C8" sqref="C8"/>
      <pageMargins left="0.7" right="0.7" top="1.1510416666666667" bottom="0.75" header="0.3" footer="0.3"/>
      <pageSetup scale="64" orientation="portrait" r:id="rId1"/>
      <headerFooter>
        <oddHeader xml:space="preserve">&amp;L&amp;"-,Bold"&amp;12Maximum Insurable 
Loan Calculation&amp;"-,Regular"
Section 232
&amp;C&amp;"-,Bold"U.S. Department of Housing 
and Urban Development&amp;"-,Regular"
Office of Residential 
Care Facilities&amp;ROMB Approval No. 2502-0605
(exp. 06/30/2017)  </oddHeader>
        <oddFooter>&amp;LPrevious versions obsolete&amp;R&amp;"Times New Roman,Regular"&amp;12 form HUD-92264a-ORCF (06/2014)</oddFooter>
      </headerFooter>
    </customSheetView>
    <customSheetView guid="{D7C79DD8-430C-4116-961B-17A0089DBF99}" showPageBreaks="1" showGridLines="0" fitToPage="1" view="pageLayout">
      <selection activeCell="C64" sqref="C64"/>
      <pageMargins left="0.7" right="0.7" top="1.1510416666666667" bottom="0.75" header="0.3" footer="0.3"/>
      <pageSetup scale="63" orientation="portrait" r:id="rId2"/>
      <headerFooter>
        <oddHeader xml:space="preserve">&amp;L&amp;"-,Bold"&amp;12Maximum Insurable 
Loan Calculation&amp;"-,Regular"
Section 232
&amp;C&amp;"-,Bold"U.S. Department of Housing 
and Urban Development&amp;"-,Regular"
Office of Residential 
Care Facilities&amp;ROMB Approval No. 2502-0605
(exp. mm/dd/yyyy) </oddHeader>
        <oddFooter>&amp;LPrevious versions obsolete&amp;CDRAFT&amp;R&amp;"Times New Roman,Regular"&amp;12form HUD-92264a-ORCF (mm/yyyy)</oddFooter>
      </headerFooter>
    </customSheetView>
    <customSheetView guid="{56B24939-83E5-41EA-B629-C0607413C864}" showPageBreaks="1" showGridLines="0" fitToPage="1" view="pageLayout" topLeftCell="A9">
      <selection activeCell="B45" sqref="B45"/>
      <pageMargins left="0.7" right="0.7" top="1.1510416666666667" bottom="0.75" header="0.3" footer="0.3"/>
      <pageSetup scale="65" orientation="portrait" r:id="rId3"/>
      <headerFooter>
        <oddHeader xml:space="preserve">&amp;L&amp;"-,Bold"&amp;12Maximum Insurable 
Loan Calculation&amp;"-,Regular"
Section 232
&amp;C&amp;"-,Bold"U.S. Department of Housing 
and Urban Development&amp;"-,Regular"
Office of Residential 
Care Facilities&amp;ROMB Approval No. 2502-0605
(exp. 03/31/2014)  </oddHeader>
        <oddFooter>&amp;LPrevious versions obsolete&amp;R&amp;"Times New Roman,Regular"&amp;12 form HUD-92264a-ORCF (Rev. 03/13)</oddFooter>
      </headerFooter>
    </customSheetView>
  </customSheetViews>
  <mergeCells count="1">
    <mergeCell ref="A2:B2"/>
  </mergeCells>
  <phoneticPr fontId="2" type="noConversion"/>
  <conditionalFormatting sqref="D68">
    <cfRule type="containsText" dxfId="0" priority="1" operator="containsText" text="Please correct">
      <formula>NOT(ISERROR(SEARCH("Please correct",D68)))</formula>
    </cfRule>
  </conditionalFormatting>
  <pageMargins left="0.7" right="0.7" top="1.1510416666666667" bottom="0.75" header="0.3" footer="0.3"/>
  <pageSetup scale="64" orientation="portrait" r:id="rId4"/>
  <headerFooter>
    <oddHeader xml:space="preserve">&amp;L&amp;"-,Bold"&amp;12Maximum Insurable 
Loan Calculation&amp;"-,Regular"
Section 232
&amp;C&amp;"-,Bold"U.S. Department of Housing 
and Urban Development&amp;"-,Regular"
Office of Residential 
Care Facilities&amp;ROMB Approval No. 2502-0605
(exp. 06/30/2017)  </oddHeader>
    <oddFooter>&amp;LPrevious versions obsolete&amp;R&amp;"Times New Roman,Regular"&amp;12 form HUD-92264a-ORCF (06/2014)</oddFooter>
  </headerFooter>
  <legacyDrawing r:id="rId5"/>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
    <pageSetUpPr fitToPage="1"/>
  </sheetPr>
  <dimension ref="A1:T52"/>
  <sheetViews>
    <sheetView showGridLines="0" view="pageLayout" zoomScaleNormal="75" workbookViewId="0">
      <selection activeCell="E36" sqref="E36"/>
    </sheetView>
  </sheetViews>
  <sheetFormatPr defaultColWidth="9.140625" defaultRowHeight="15" x14ac:dyDescent="0.25"/>
  <cols>
    <col min="1" max="1" width="52.85546875" style="21" customWidth="1"/>
    <col min="2" max="2" width="17.5703125" style="21" customWidth="1"/>
    <col min="3" max="3" width="9.28515625" style="21" bestFit="1" customWidth="1"/>
    <col min="4" max="4" width="11" style="21" customWidth="1"/>
    <col min="5" max="5" width="9.85546875" style="21" bestFit="1" customWidth="1"/>
    <col min="6" max="6" width="17" style="21" customWidth="1"/>
    <col min="7" max="7" width="20.7109375" style="21" customWidth="1"/>
    <col min="8" max="8" width="10" style="21" bestFit="1" customWidth="1"/>
    <col min="9" max="9" width="12.140625" style="21" customWidth="1"/>
    <col min="10" max="10" width="12.7109375" style="21" bestFit="1" customWidth="1"/>
    <col min="11" max="16384" width="9.140625" style="21"/>
  </cols>
  <sheetData>
    <row r="1" spans="1:10" s="73" customFormat="1" ht="137.25" customHeight="1" x14ac:dyDescent="0.25">
      <c r="A1" s="216" t="s">
        <v>287</v>
      </c>
      <c r="B1" s="217"/>
      <c r="C1" s="217"/>
      <c r="D1" s="217"/>
      <c r="E1" s="217"/>
      <c r="F1" s="217"/>
      <c r="G1" s="217"/>
      <c r="H1" s="19"/>
      <c r="I1" s="19"/>
      <c r="J1" s="19"/>
    </row>
    <row r="2" spans="1:10" s="73" customFormat="1" ht="15.75" x14ac:dyDescent="0.25">
      <c r="A2" s="21"/>
      <c r="B2" s="21"/>
      <c r="C2" s="21"/>
      <c r="D2" s="21"/>
      <c r="E2" s="21"/>
      <c r="F2" s="21"/>
      <c r="G2" s="21"/>
      <c r="H2" s="19"/>
      <c r="I2" s="19"/>
      <c r="J2" s="19"/>
    </row>
    <row r="3" spans="1:10" s="73" customFormat="1" ht="15.75" x14ac:dyDescent="0.25">
      <c r="A3" s="49" t="s">
        <v>79</v>
      </c>
      <c r="B3" s="98">
        <f>Instructions!D3</f>
        <v>0</v>
      </c>
      <c r="C3" s="80"/>
      <c r="D3" s="33"/>
      <c r="E3" s="33"/>
      <c r="F3" s="33"/>
      <c r="G3" s="101"/>
      <c r="H3" s="19"/>
      <c r="I3" s="19"/>
      <c r="J3" s="19"/>
    </row>
    <row r="4" spans="1:10" ht="15.75" x14ac:dyDescent="0.25">
      <c r="A4" s="29" t="s">
        <v>80</v>
      </c>
      <c r="B4" s="98">
        <f>Instructions!D4</f>
        <v>0</v>
      </c>
      <c r="C4" s="19"/>
      <c r="D4" s="19"/>
      <c r="E4" s="19"/>
      <c r="F4" s="19"/>
      <c r="G4" s="102"/>
      <c r="H4" s="19"/>
      <c r="I4" s="19"/>
      <c r="J4" s="19"/>
    </row>
    <row r="5" spans="1:10" ht="16.5" thickBot="1" x14ac:dyDescent="0.3">
      <c r="A5" s="30" t="s">
        <v>102</v>
      </c>
      <c r="B5" s="99">
        <f>Instructions!D5</f>
        <v>0</v>
      </c>
      <c r="C5" s="3"/>
      <c r="D5" s="3"/>
      <c r="E5" s="3"/>
      <c r="F5" s="3"/>
      <c r="G5" s="103"/>
      <c r="H5" s="2"/>
      <c r="I5" s="2"/>
      <c r="J5" s="19"/>
    </row>
    <row r="6" spans="1:10" ht="16.5" thickBot="1" x14ac:dyDescent="0.3">
      <c r="A6" s="31"/>
      <c r="B6" s="19"/>
      <c r="C6" s="19"/>
      <c r="D6" s="19"/>
      <c r="E6" s="19"/>
      <c r="F6" s="19"/>
      <c r="G6" s="23"/>
      <c r="H6" s="2"/>
      <c r="I6" s="19"/>
      <c r="J6" s="19"/>
    </row>
    <row r="7" spans="1:10" ht="16.5" thickBot="1" x14ac:dyDescent="0.3">
      <c r="A7" s="32" t="s">
        <v>106</v>
      </c>
      <c r="B7" s="2"/>
      <c r="C7" s="2"/>
      <c r="D7" s="2"/>
      <c r="E7" s="2"/>
      <c r="F7" s="2"/>
      <c r="G7" s="156">
        <v>0</v>
      </c>
      <c r="H7" s="2"/>
      <c r="I7" s="61" t="s">
        <v>126</v>
      </c>
      <c r="J7" s="19"/>
    </row>
    <row r="8" spans="1:10" ht="16.5" thickBot="1" x14ac:dyDescent="0.3">
      <c r="A8" s="31"/>
      <c r="B8" s="2"/>
      <c r="C8" s="2"/>
      <c r="D8" s="2"/>
      <c r="E8" s="2"/>
      <c r="F8" s="2"/>
      <c r="G8" s="23"/>
      <c r="H8" s="2"/>
      <c r="I8" s="61" t="s">
        <v>127</v>
      </c>
      <c r="J8" s="2"/>
    </row>
    <row r="9" spans="1:10" ht="16.5" thickBot="1" x14ac:dyDescent="0.3">
      <c r="A9" s="32" t="s">
        <v>107</v>
      </c>
      <c r="B9" s="2"/>
      <c r="C9" s="2"/>
      <c r="D9" s="2"/>
      <c r="E9" s="2"/>
      <c r="F9" s="2"/>
      <c r="G9" s="156">
        <v>0</v>
      </c>
      <c r="H9" s="2"/>
      <c r="I9" s="61" t="s">
        <v>128</v>
      </c>
      <c r="J9" s="2"/>
    </row>
    <row r="10" spans="1:10" ht="15.75" x14ac:dyDescent="0.25">
      <c r="A10" s="31"/>
      <c r="B10" s="2"/>
      <c r="C10" s="2"/>
      <c r="D10" s="2"/>
      <c r="E10" s="2"/>
      <c r="F10" s="2"/>
      <c r="G10" s="23"/>
      <c r="H10" s="2"/>
      <c r="I10" s="61" t="s">
        <v>129</v>
      </c>
      <c r="J10" s="2"/>
    </row>
    <row r="11" spans="1:10" ht="15.75" x14ac:dyDescent="0.25">
      <c r="A11" s="32" t="s">
        <v>108</v>
      </c>
      <c r="B11" s="2"/>
      <c r="C11" s="2"/>
      <c r="D11" s="2"/>
      <c r="E11" s="2"/>
      <c r="F11" s="2"/>
      <c r="G11" s="23"/>
      <c r="H11" s="2"/>
      <c r="I11" s="61" t="s">
        <v>130</v>
      </c>
      <c r="J11" s="2"/>
    </row>
    <row r="12" spans="1:10" ht="13.5" customHeight="1" x14ac:dyDescent="0.25">
      <c r="A12" s="28" t="s">
        <v>0</v>
      </c>
      <c r="B12" s="173">
        <f>'Repl Cost'!B53</f>
        <v>0</v>
      </c>
      <c r="C12" s="6" t="s">
        <v>17</v>
      </c>
      <c r="D12" s="7">
        <v>0.9</v>
      </c>
      <c r="E12" s="2"/>
      <c r="F12" s="5">
        <f>B12*D12</f>
        <v>0</v>
      </c>
      <c r="G12" s="23"/>
      <c r="H12" s="2"/>
      <c r="I12" s="61" t="s">
        <v>131</v>
      </c>
      <c r="J12" s="2"/>
    </row>
    <row r="13" spans="1:10" ht="15.75" x14ac:dyDescent="0.25">
      <c r="A13" s="126" t="s">
        <v>288</v>
      </c>
      <c r="B13" s="157">
        <v>0</v>
      </c>
      <c r="C13" s="158"/>
      <c r="D13" s="2"/>
      <c r="E13" s="2"/>
      <c r="F13" s="2"/>
      <c r="G13" s="23"/>
      <c r="H13" s="2"/>
      <c r="I13" s="61" t="s">
        <v>132</v>
      </c>
      <c r="J13" s="2"/>
    </row>
    <row r="14" spans="1:10" ht="15.75" x14ac:dyDescent="0.25">
      <c r="A14" s="28" t="s">
        <v>1</v>
      </c>
      <c r="B14" s="157">
        <v>0</v>
      </c>
      <c r="C14" s="158"/>
      <c r="D14" s="2"/>
      <c r="E14" s="2"/>
      <c r="F14" s="2"/>
      <c r="G14" s="23"/>
      <c r="H14" s="2"/>
      <c r="I14" s="61" t="s">
        <v>133</v>
      </c>
      <c r="J14" s="2"/>
    </row>
    <row r="15" spans="1:10" ht="15.75" x14ac:dyDescent="0.25">
      <c r="A15" s="28" t="s">
        <v>2</v>
      </c>
      <c r="B15" s="157">
        <v>0</v>
      </c>
      <c r="C15" s="158"/>
      <c r="D15" s="2"/>
      <c r="E15" s="2"/>
      <c r="F15" s="2"/>
      <c r="G15" s="23"/>
      <c r="H15" s="2"/>
      <c r="I15" s="19"/>
      <c r="J15" s="2"/>
    </row>
    <row r="16" spans="1:10" ht="15.75" x14ac:dyDescent="0.25">
      <c r="A16" s="28" t="s">
        <v>3</v>
      </c>
      <c r="B16" s="5">
        <f>SUM(B13:B15)</f>
        <v>0</v>
      </c>
      <c r="C16" s="6" t="s">
        <v>17</v>
      </c>
      <c r="D16" s="7">
        <v>0.9</v>
      </c>
      <c r="E16" s="5">
        <f>B16*D16</f>
        <v>0</v>
      </c>
      <c r="F16" s="2"/>
      <c r="G16" s="23"/>
      <c r="H16" s="2"/>
      <c r="I16" s="2"/>
      <c r="J16" s="2"/>
    </row>
    <row r="17" spans="1:20" ht="15.75" x14ac:dyDescent="0.25">
      <c r="A17" s="28" t="s">
        <v>4</v>
      </c>
      <c r="B17" s="2"/>
      <c r="C17" s="6"/>
      <c r="D17" s="2"/>
      <c r="E17" s="70">
        <f>'Land Calc'!B18</f>
        <v>0</v>
      </c>
      <c r="F17" s="2"/>
      <c r="G17" s="23"/>
      <c r="H17" s="2"/>
      <c r="I17" s="2"/>
      <c r="J17" s="2"/>
    </row>
    <row r="18" spans="1:20" ht="16.5" thickBot="1" x14ac:dyDescent="0.3">
      <c r="A18" s="28" t="s">
        <v>5</v>
      </c>
      <c r="B18" s="2"/>
      <c r="C18" s="2"/>
      <c r="D18" s="2"/>
      <c r="E18" s="2"/>
      <c r="F18" s="5">
        <f>E16+E17</f>
        <v>0</v>
      </c>
      <c r="G18" s="23"/>
      <c r="H18" s="2"/>
      <c r="I18" s="2"/>
      <c r="J18" s="2"/>
    </row>
    <row r="19" spans="1:20" ht="16.5" thickBot="1" x14ac:dyDescent="0.3">
      <c r="A19" s="28" t="s">
        <v>6</v>
      </c>
      <c r="B19" s="2"/>
      <c r="C19" s="2"/>
      <c r="D19" s="2"/>
      <c r="E19" s="2"/>
      <c r="F19" s="2"/>
      <c r="G19" s="24">
        <f>ROUNDDOWN(F12-F18,-2)</f>
        <v>0</v>
      </c>
      <c r="H19" s="2"/>
      <c r="I19" s="2"/>
      <c r="J19" s="2"/>
    </row>
    <row r="20" spans="1:20" ht="15.75" x14ac:dyDescent="0.25">
      <c r="A20" s="31"/>
      <c r="B20" s="2"/>
      <c r="C20" s="2"/>
      <c r="D20" s="2"/>
      <c r="E20" s="2"/>
      <c r="F20" s="2"/>
      <c r="G20" s="23"/>
      <c r="H20" s="2"/>
      <c r="I20" s="2"/>
      <c r="J20" s="2"/>
    </row>
    <row r="21" spans="1:20" ht="15.75" x14ac:dyDescent="0.25">
      <c r="A21" s="32" t="s">
        <v>104</v>
      </c>
      <c r="B21" s="2"/>
      <c r="C21" s="2"/>
      <c r="D21" s="2"/>
      <c r="E21" s="2"/>
      <c r="F21" s="2"/>
      <c r="G21" s="23"/>
      <c r="H21" s="2"/>
      <c r="I21" s="2"/>
      <c r="J21" s="2"/>
    </row>
    <row r="22" spans="1:20" ht="15.75" x14ac:dyDescent="0.25">
      <c r="A22" s="28" t="s">
        <v>16</v>
      </c>
      <c r="B22" s="157">
        <v>0</v>
      </c>
      <c r="C22" s="6" t="s">
        <v>17</v>
      </c>
      <c r="D22" s="159">
        <v>0</v>
      </c>
      <c r="E22" s="2"/>
      <c r="F22" s="5">
        <f>B22*D22</f>
        <v>0</v>
      </c>
      <c r="G22" s="23"/>
      <c r="H22" s="2"/>
      <c r="I22" s="2"/>
      <c r="J22" s="2"/>
    </row>
    <row r="23" spans="1:20" ht="15.75" x14ac:dyDescent="0.25">
      <c r="A23" s="126" t="s">
        <v>289</v>
      </c>
      <c r="B23" s="157">
        <v>0</v>
      </c>
      <c r="C23" s="6" t="s">
        <v>17</v>
      </c>
      <c r="D23" s="159">
        <v>0</v>
      </c>
      <c r="E23" s="5">
        <f>B23*D23</f>
        <v>0</v>
      </c>
      <c r="F23" s="2"/>
      <c r="G23" s="23"/>
      <c r="H23" s="2"/>
      <c r="I23" s="2"/>
      <c r="J23" s="2"/>
    </row>
    <row r="24" spans="1:20" ht="15.75" x14ac:dyDescent="0.25">
      <c r="A24" s="28" t="s">
        <v>4</v>
      </c>
      <c r="D24" s="2"/>
      <c r="E24" s="70">
        <f>'Land Calc'!B18</f>
        <v>0</v>
      </c>
      <c r="F24" s="2"/>
      <c r="G24" s="23"/>
      <c r="H24" s="2"/>
      <c r="I24" s="2"/>
      <c r="J24" s="2"/>
    </row>
    <row r="25" spans="1:20" ht="15.75" x14ac:dyDescent="0.25">
      <c r="A25" s="140" t="s">
        <v>310</v>
      </c>
      <c r="B25" s="2"/>
      <c r="C25" s="2"/>
      <c r="D25" s="2"/>
      <c r="E25" s="157">
        <v>0</v>
      </c>
      <c r="G25" s="23"/>
      <c r="H25" s="2"/>
      <c r="I25" s="2"/>
      <c r="J25" s="2"/>
    </row>
    <row r="26" spans="1:20" s="109" customFormat="1" ht="16.5" thickBot="1" x14ac:dyDescent="0.3">
      <c r="A26" s="140" t="s">
        <v>295</v>
      </c>
      <c r="C26" s="2"/>
      <c r="D26" s="2"/>
      <c r="F26" s="144">
        <f>E23+E24+E25</f>
        <v>0</v>
      </c>
      <c r="G26" s="143"/>
      <c r="H26" s="2"/>
      <c r="I26" s="2"/>
      <c r="J26" s="2"/>
    </row>
    <row r="27" spans="1:20" ht="16.5" thickBot="1" x14ac:dyDescent="0.3">
      <c r="A27" s="28" t="s">
        <v>294</v>
      </c>
      <c r="B27" s="2"/>
      <c r="C27" s="2"/>
      <c r="D27" s="2"/>
      <c r="E27" s="2"/>
      <c r="F27" s="141"/>
      <c r="G27" s="145">
        <f>ROUNDDOWN(F22-F26,-2)</f>
        <v>0</v>
      </c>
      <c r="H27" s="8"/>
      <c r="I27" s="2"/>
      <c r="J27" s="2"/>
    </row>
    <row r="28" spans="1:20" ht="15.75" x14ac:dyDescent="0.25">
      <c r="A28" s="31"/>
      <c r="B28" s="2"/>
      <c r="C28" s="2"/>
      <c r="D28" s="2"/>
      <c r="E28" s="2"/>
      <c r="F28" s="2"/>
      <c r="G28" s="23"/>
      <c r="H28" s="9"/>
      <c r="I28" s="2"/>
      <c r="J28" s="2"/>
    </row>
    <row r="29" spans="1:20" ht="15.75" x14ac:dyDescent="0.25">
      <c r="A29" s="32" t="s">
        <v>105</v>
      </c>
      <c r="B29" s="2"/>
      <c r="C29" s="2"/>
      <c r="D29" s="2"/>
      <c r="E29" s="2"/>
      <c r="F29" s="2"/>
      <c r="G29" s="23"/>
      <c r="H29" s="2"/>
      <c r="I29" s="2"/>
      <c r="J29" s="10"/>
      <c r="K29" s="81"/>
      <c r="L29" s="81"/>
      <c r="M29" s="81"/>
      <c r="N29" s="81"/>
      <c r="O29" s="81"/>
      <c r="P29" s="82"/>
      <c r="Q29" s="83"/>
      <c r="R29" s="84"/>
      <c r="S29" s="81"/>
      <c r="T29" s="85"/>
    </row>
    <row r="30" spans="1:20" ht="15.75" x14ac:dyDescent="0.25">
      <c r="A30" s="28" t="s">
        <v>7</v>
      </c>
      <c r="B30" s="2"/>
      <c r="C30" s="2"/>
      <c r="D30" s="2"/>
      <c r="E30" s="160">
        <v>0</v>
      </c>
      <c r="F30" s="11"/>
      <c r="G30" s="48"/>
      <c r="H30" s="2"/>
      <c r="I30" s="2"/>
      <c r="J30" s="10"/>
      <c r="K30" s="81"/>
      <c r="L30" s="86"/>
      <c r="M30" s="81"/>
      <c r="N30" s="81"/>
      <c r="O30" s="81"/>
      <c r="P30" s="82"/>
      <c r="Q30" s="83"/>
      <c r="R30" s="84"/>
      <c r="S30" s="83"/>
      <c r="T30" s="85"/>
    </row>
    <row r="31" spans="1:20" ht="15.75" x14ac:dyDescent="0.25">
      <c r="A31" s="28" t="s">
        <v>8</v>
      </c>
      <c r="B31" s="2"/>
      <c r="C31" s="2"/>
      <c r="D31" s="2"/>
      <c r="E31" s="160">
        <v>0</v>
      </c>
      <c r="F31" s="11"/>
      <c r="G31" s="23"/>
      <c r="H31" s="2"/>
      <c r="I31" s="2"/>
      <c r="J31" s="10"/>
      <c r="K31" s="81"/>
      <c r="L31" s="81"/>
      <c r="M31" s="81"/>
      <c r="N31" s="81"/>
      <c r="O31" s="81"/>
      <c r="P31" s="82"/>
      <c r="Q31" s="81"/>
      <c r="R31" s="84"/>
      <c r="S31" s="87"/>
      <c r="T31" s="85"/>
    </row>
    <row r="32" spans="1:20" ht="15.75" x14ac:dyDescent="0.25">
      <c r="A32" s="28" t="s">
        <v>9</v>
      </c>
      <c r="B32" s="1" t="s">
        <v>20</v>
      </c>
      <c r="C32" s="161">
        <v>0</v>
      </c>
      <c r="D32" s="2"/>
      <c r="E32" s="60" t="e">
        <f>(PMT((($E$30/12)),($C$32*12),-1)*12-($E$30))</f>
        <v>#NUM!</v>
      </c>
      <c r="F32" s="11"/>
      <c r="G32" s="23"/>
      <c r="H32" s="2"/>
      <c r="I32" s="2"/>
      <c r="J32" s="2"/>
    </row>
    <row r="33" spans="1:10" ht="15.75" x14ac:dyDescent="0.25">
      <c r="A33" s="28" t="s">
        <v>10</v>
      </c>
      <c r="B33" s="2"/>
      <c r="C33" s="2"/>
      <c r="D33" s="2"/>
      <c r="E33" s="2"/>
      <c r="F33" s="60" t="e">
        <f>SUM(E30:E32)</f>
        <v>#NUM!</v>
      </c>
      <c r="G33" s="26"/>
      <c r="H33" s="2"/>
      <c r="I33" s="2"/>
      <c r="J33" s="2"/>
    </row>
    <row r="34" spans="1:10" ht="15.75" x14ac:dyDescent="0.25">
      <c r="A34" s="28" t="s">
        <v>139</v>
      </c>
      <c r="B34" s="157">
        <v>0</v>
      </c>
      <c r="C34" s="12" t="s">
        <v>18</v>
      </c>
      <c r="D34" s="162">
        <v>1.45</v>
      </c>
      <c r="E34" s="2"/>
      <c r="F34" s="5">
        <f>B34/D34</f>
        <v>0</v>
      </c>
      <c r="G34" s="23"/>
      <c r="H34" s="2"/>
      <c r="I34" s="2"/>
      <c r="J34" s="2"/>
    </row>
    <row r="35" spans="1:10" ht="15.75" x14ac:dyDescent="0.25">
      <c r="A35" s="28" t="s">
        <v>12</v>
      </c>
      <c r="B35" s="70">
        <f>'Land Calc'!B12</f>
        <v>0</v>
      </c>
      <c r="C35" s="6" t="s">
        <v>19</v>
      </c>
      <c r="D35" s="70">
        <f>'Land Calc'!B19</f>
        <v>0</v>
      </c>
      <c r="E35" s="6"/>
      <c r="F35" s="5">
        <f>B35+D35</f>
        <v>0</v>
      </c>
      <c r="G35" s="23"/>
      <c r="H35" s="2"/>
      <c r="I35" s="2"/>
      <c r="J35" s="2"/>
    </row>
    <row r="36" spans="1:10" ht="15.75" x14ac:dyDescent="0.25">
      <c r="A36" s="28" t="s">
        <v>11</v>
      </c>
      <c r="B36" s="2"/>
      <c r="C36" s="6"/>
      <c r="D36" s="2"/>
      <c r="E36" s="2"/>
      <c r="F36" s="5">
        <f>F34-F35</f>
        <v>0</v>
      </c>
      <c r="G36" s="23"/>
      <c r="H36" s="2"/>
      <c r="I36" s="2"/>
      <c r="J36" s="2"/>
    </row>
    <row r="37" spans="1:10" s="73" customFormat="1" ht="15.75" x14ac:dyDescent="0.25">
      <c r="A37" s="28" t="s">
        <v>13</v>
      </c>
      <c r="B37" s="2"/>
      <c r="C37" s="2"/>
      <c r="D37" s="2"/>
      <c r="E37" s="2"/>
      <c r="F37" s="2"/>
      <c r="G37" s="27" t="e">
        <f>F36/F33</f>
        <v>#NUM!</v>
      </c>
      <c r="H37" s="19"/>
      <c r="I37" s="19"/>
      <c r="J37" s="19"/>
    </row>
    <row r="38" spans="1:10" s="73" customFormat="1" ht="16.5" thickBot="1" x14ac:dyDescent="0.3">
      <c r="A38" s="28" t="s">
        <v>14</v>
      </c>
      <c r="B38" s="157">
        <v>0</v>
      </c>
      <c r="C38" s="12" t="s">
        <v>18</v>
      </c>
      <c r="D38" s="162">
        <v>0</v>
      </c>
      <c r="E38" s="2"/>
      <c r="F38" s="2"/>
      <c r="G38" s="27">
        <f>IFERROR(B38/D38,0)</f>
        <v>0</v>
      </c>
      <c r="H38" s="19"/>
      <c r="I38" s="19"/>
      <c r="J38" s="19"/>
    </row>
    <row r="39" spans="1:10" ht="16.5" thickBot="1" x14ac:dyDescent="0.3">
      <c r="A39" s="28" t="s">
        <v>15</v>
      </c>
      <c r="B39" s="19"/>
      <c r="C39" s="46"/>
      <c r="D39" s="19"/>
      <c r="E39" s="19"/>
      <c r="F39" s="19"/>
      <c r="G39" s="50" t="e">
        <f>ROUNDDOWN(G37+G38,-2)</f>
        <v>#NUM!</v>
      </c>
      <c r="H39" s="2"/>
      <c r="I39" s="2"/>
      <c r="J39" s="2"/>
    </row>
    <row r="40" spans="1:10" ht="15.75" x14ac:dyDescent="0.25">
      <c r="A40" s="28"/>
      <c r="B40" s="19"/>
      <c r="C40" s="46"/>
      <c r="D40" s="19"/>
      <c r="E40" s="19"/>
      <c r="F40" s="19"/>
      <c r="G40" s="47"/>
      <c r="J40" s="2"/>
    </row>
    <row r="41" spans="1:10" ht="15.75" x14ac:dyDescent="0.25">
      <c r="A41" s="39" t="s">
        <v>109</v>
      </c>
      <c r="B41" s="9"/>
      <c r="C41" s="16"/>
      <c r="D41" s="16"/>
      <c r="E41" s="16"/>
      <c r="F41" s="16"/>
      <c r="G41" s="40"/>
      <c r="J41" s="2"/>
    </row>
    <row r="42" spans="1:10" ht="15.75" x14ac:dyDescent="0.25">
      <c r="A42" s="34" t="s">
        <v>311</v>
      </c>
      <c r="B42" s="9"/>
      <c r="C42" s="9"/>
      <c r="D42" s="9"/>
      <c r="E42" s="9"/>
      <c r="F42" s="9"/>
      <c r="G42" s="25"/>
      <c r="J42" s="2"/>
    </row>
    <row r="43" spans="1:10" ht="15.75" x14ac:dyDescent="0.25">
      <c r="A43" s="35"/>
      <c r="B43" s="176">
        <v>0</v>
      </c>
      <c r="C43" s="9" t="s">
        <v>17</v>
      </c>
      <c r="D43" s="9">
        <v>90</v>
      </c>
      <c r="E43" s="9" t="s">
        <v>54</v>
      </c>
      <c r="F43" s="179">
        <v>0</v>
      </c>
      <c r="G43" s="25"/>
    </row>
    <row r="44" spans="1:10" ht="15.75" x14ac:dyDescent="0.25">
      <c r="A44" s="36" t="s">
        <v>312</v>
      </c>
      <c r="B44" s="177">
        <v>0</v>
      </c>
      <c r="C44" s="9" t="s">
        <v>17</v>
      </c>
      <c r="D44" s="9">
        <v>90</v>
      </c>
      <c r="E44" s="9" t="s">
        <v>54</v>
      </c>
      <c r="F44" s="180">
        <v>0</v>
      </c>
      <c r="G44" s="25"/>
    </row>
    <row r="45" spans="1:10" ht="15.75" x14ac:dyDescent="0.25">
      <c r="A45" s="36" t="s">
        <v>313</v>
      </c>
      <c r="B45" s="14"/>
      <c r="C45" s="9"/>
      <c r="D45" s="9"/>
      <c r="E45" s="9"/>
      <c r="F45" s="180">
        <v>0</v>
      </c>
      <c r="G45" s="25"/>
    </row>
    <row r="46" spans="1:10" ht="15.75" x14ac:dyDescent="0.25">
      <c r="A46" s="36" t="s">
        <v>314</v>
      </c>
      <c r="B46" s="14"/>
      <c r="C46" s="9"/>
      <c r="D46" s="9"/>
      <c r="E46" s="9"/>
      <c r="F46" s="181">
        <v>0</v>
      </c>
      <c r="G46" s="25"/>
    </row>
    <row r="47" spans="1:10" ht="15.75" x14ac:dyDescent="0.25">
      <c r="A47" s="36" t="s">
        <v>315</v>
      </c>
      <c r="B47" s="14"/>
      <c r="C47" s="9"/>
      <c r="D47" s="9"/>
      <c r="E47" s="9"/>
      <c r="F47" s="182">
        <v>0</v>
      </c>
      <c r="G47" s="25"/>
    </row>
    <row r="48" spans="1:10" ht="15.75" x14ac:dyDescent="0.25">
      <c r="A48" s="36" t="s">
        <v>316</v>
      </c>
      <c r="B48" s="14"/>
      <c r="C48" s="9"/>
      <c r="D48" s="9"/>
      <c r="E48" s="9"/>
      <c r="F48" s="183">
        <v>0</v>
      </c>
      <c r="G48" s="25"/>
    </row>
    <row r="49" spans="1:7" ht="15.75" x14ac:dyDescent="0.25">
      <c r="A49" s="36" t="s">
        <v>317</v>
      </c>
      <c r="B49" s="163"/>
      <c r="C49" s="10"/>
      <c r="D49" s="164"/>
      <c r="E49" s="26"/>
      <c r="F49" s="184">
        <v>0</v>
      </c>
      <c r="G49" s="37"/>
    </row>
    <row r="50" spans="1:7" ht="15.75" x14ac:dyDescent="0.25">
      <c r="A50" s="36" t="s">
        <v>318</v>
      </c>
      <c r="B50" s="15"/>
      <c r="C50" s="9"/>
      <c r="D50" s="9"/>
      <c r="E50" s="9"/>
      <c r="F50" s="179">
        <v>0</v>
      </c>
      <c r="G50" s="25"/>
    </row>
    <row r="51" spans="1:7" ht="16.5" thickBot="1" x14ac:dyDescent="0.3">
      <c r="A51" s="36" t="s">
        <v>319</v>
      </c>
      <c r="B51" s="163"/>
      <c r="C51" s="10"/>
      <c r="D51" s="164"/>
      <c r="E51" s="26"/>
      <c r="F51" s="54"/>
      <c r="G51" s="178">
        <v>0</v>
      </c>
    </row>
    <row r="52" spans="1:7" x14ac:dyDescent="0.25">
      <c r="A52" s="75"/>
      <c r="B52" s="76"/>
      <c r="C52" s="76"/>
      <c r="D52" s="76"/>
      <c r="E52" s="76"/>
      <c r="F52" s="76"/>
      <c r="G52" s="88"/>
    </row>
  </sheetData>
  <sheetProtection selectLockedCells="1"/>
  <protectedRanges>
    <protectedRange sqref="B12" name="Range1"/>
  </protectedRanges>
  <customSheetViews>
    <customSheetView guid="{AC2272B0-E63F-43F0-A69C-8189582A5224}" showPageBreaks="1" showGridLines="0" fitToPage="1" printArea="1" view="pageLayout">
      <selection activeCell="E36" sqref="E36"/>
      <pageMargins left="0.7" right="0.7" top="0.75" bottom="0.75" header="0.3" footer="0.3"/>
      <pageSetup scale="56" orientation="portrait" r:id="rId1"/>
      <headerFooter>
        <oddHeader xml:space="preserve">&amp;L&amp;"-,Bold"&amp;12Maximum Insurable 
Loan Calculation
&amp;"-,Regular"Section 232&amp;C&amp;"-,Bold"U.S. Department of Housing 
and Urban Development&amp;"-,Regular"
Office of Residential 
Care Facilities&amp;R&amp;9OMB Approval No. 2502-0605
(exp. 06/30/2017) </oddHeader>
        <oddFooter>&amp;LPrevious versions obsolete&amp;R&amp;"Times New Roman,Regular"&amp;12 form HUD-92264a-ORCF (06/2014)</oddFooter>
      </headerFooter>
    </customSheetView>
    <customSheetView guid="{D7C79DD8-430C-4116-961B-17A0089DBF99}" showPageBreaks="1" showGridLines="0" fitToPage="1" printArea="1" view="pageLayout">
      <selection activeCell="C69" sqref="C69"/>
      <pageMargins left="0.7" right="0.7" top="0.75" bottom="0.75" header="0.3" footer="0.3"/>
      <pageSetup scale="56" orientation="portrait" r:id="rId2"/>
      <headerFooter>
        <oddHeader xml:space="preserve">&amp;L&amp;"-,Bold"&amp;12Maximum Insurable 
Loan Calculation
&amp;"-,Regular"Section 232&amp;C&amp;"-,Bold"U.S. Department of Housing 
and Urban Development&amp;"-,Regular"
Office of Residential 
Care Facilities&amp;R&amp;9OMB Approval No. 2502-0605
(exp. mm/dd/yyyy) </oddHeader>
        <oddFooter>&amp;LPrevious versions obsolete&amp;CDRAFT&amp;R&amp;"Times New Roman,Regular"&amp;12 form HUD-92264a-ORCF (mm/yyyy)</oddFooter>
      </headerFooter>
    </customSheetView>
    <customSheetView guid="{56B24939-83E5-41EA-B629-C0607413C864}" showPageBreaks="1" showGridLines="0" fitToPage="1" printArea="1" view="pageLayout" topLeftCell="A7">
      <selection activeCell="C20" sqref="C20"/>
      <pageMargins left="0.7" right="0.7" top="0.75" bottom="0.75" header="0.3" footer="0.3"/>
      <pageSetup scale="56" orientation="portrait" r:id="rId3"/>
      <headerFooter>
        <oddHeader xml:space="preserve">&amp;L&amp;"-,Bold"&amp;12Maximum Insurable 
Loan Calculation
&amp;"-,Regular"Section 232&amp;C&amp;"-,Bold"U.S. Department of Housing 
and Urban Development&amp;"-,Regular"
Office of Residential 
Care Facilities&amp;R&amp;9OMB Approval No. 2502-0605
(exp. 03/31/2014) </oddHeader>
        <oddFooter>&amp;LPrevious versions obsolete&amp;R&amp;"Times New Roman,Regular"&amp;12 form HUD-92264a-ORCF (Rev. 03/13)</oddFooter>
      </headerFooter>
    </customSheetView>
  </customSheetViews>
  <mergeCells count="1">
    <mergeCell ref="A1:G1"/>
  </mergeCells>
  <phoneticPr fontId="2" type="noConversion"/>
  <dataValidations disablePrompts="1" count="1">
    <dataValidation type="list" allowBlank="1" showInputMessage="1" showErrorMessage="1" sqref="G5" xr:uid="{00000000-0002-0000-0700-000000000000}">
      <formula1>$I$6:$I$14</formula1>
    </dataValidation>
  </dataValidations>
  <pageMargins left="0.7" right="0.7" top="0.75" bottom="0.75" header="0.3" footer="0.3"/>
  <pageSetup scale="56" orientation="portrait" r:id="rId4"/>
  <headerFooter>
    <oddHeader xml:space="preserve">&amp;L&amp;"-,Bold"&amp;12Maximum Insurable 
Loan Calculation
&amp;"-,Regular"Section 232&amp;C&amp;"-,Bold"U.S. Department of Housing 
and Urban Development&amp;"-,Regular"
Office of Residential 
Care Facilities&amp;R&amp;9OMB Approval No. 2502-0605
(exp. 06/30/2017) </oddHeader>
    <oddFooter>&amp;LPrevious versions obsolete&amp;R&amp;"Times New Roman,Regular"&amp;12 form HUD-92264a-ORCF (06/2014)</oddFooter>
  </headerFooter>
  <legacyDrawing r:id="rId5"/>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2:S60"/>
  <sheetViews>
    <sheetView showGridLines="0" zoomScale="75" zoomScaleNormal="75" workbookViewId="0">
      <selection activeCell="C6" sqref="C6"/>
    </sheetView>
  </sheetViews>
  <sheetFormatPr defaultColWidth="9.140625" defaultRowHeight="15" x14ac:dyDescent="0.25"/>
  <cols>
    <col min="1" max="1" width="58.140625" style="21" customWidth="1"/>
    <col min="2" max="2" width="9.140625" style="21"/>
    <col min="3" max="3" width="17.7109375" style="21" customWidth="1"/>
    <col min="4" max="4" width="9.140625" style="21"/>
    <col min="5" max="5" width="9" style="21" customWidth="1"/>
    <col min="6" max="6" width="9.140625" style="21" customWidth="1"/>
    <col min="7" max="7" width="20.7109375" style="21" customWidth="1"/>
    <col min="8" max="16384" width="9.140625" style="21"/>
  </cols>
  <sheetData>
    <row r="2" spans="1:19" ht="15.75" x14ac:dyDescent="0.25">
      <c r="A2" s="121" t="s">
        <v>117</v>
      </c>
      <c r="B2" s="122"/>
      <c r="C2" s="122"/>
      <c r="D2" s="122"/>
      <c r="E2" s="122"/>
      <c r="F2" s="122"/>
      <c r="G2" s="123"/>
      <c r="H2" s="8"/>
      <c r="I2" s="8"/>
      <c r="J2" s="8"/>
      <c r="K2" s="89"/>
      <c r="L2" s="90"/>
      <c r="M2" s="89"/>
      <c r="N2" s="89"/>
      <c r="O2" s="89"/>
      <c r="P2" s="89"/>
      <c r="Q2" s="89"/>
    </row>
    <row r="3" spans="1:19" ht="15.75" x14ac:dyDescent="0.25">
      <c r="A3" s="36" t="s">
        <v>111</v>
      </c>
      <c r="B3" s="14"/>
      <c r="C3" s="20">
        <f>('S &amp; U '!$C$37-'S &amp; U '!C26-'S &amp; U '!C31-'S &amp; U '!C32)/(100%-'S &amp; U '!D26-'S &amp; U '!D31-'S &amp; U '!D32)</f>
        <v>0</v>
      </c>
      <c r="D3" s="9"/>
      <c r="E3" s="9"/>
      <c r="F3" s="9"/>
      <c r="G3" s="25"/>
      <c r="H3" s="9"/>
      <c r="I3" s="9"/>
      <c r="J3" s="9"/>
      <c r="K3" s="81"/>
      <c r="L3" s="84"/>
      <c r="M3" s="81"/>
      <c r="N3" s="81"/>
      <c r="O3" s="81"/>
      <c r="P3" s="81"/>
      <c r="Q3" s="81"/>
    </row>
    <row r="4" spans="1:19" ht="15.75" x14ac:dyDescent="0.25">
      <c r="A4" s="36" t="s">
        <v>112</v>
      </c>
      <c r="B4" s="14"/>
      <c r="C4" s="9"/>
      <c r="D4" s="9"/>
      <c r="E4" s="9"/>
      <c r="F4" s="9"/>
      <c r="G4" s="25"/>
      <c r="H4" s="9"/>
      <c r="I4" s="9"/>
      <c r="J4" s="9"/>
      <c r="K4" s="81"/>
      <c r="L4" s="84"/>
      <c r="M4" s="81"/>
      <c r="N4" s="84"/>
      <c r="O4" s="81"/>
      <c r="P4" s="81"/>
      <c r="Q4" s="81"/>
    </row>
    <row r="5" spans="1:19" ht="15.75" x14ac:dyDescent="0.25">
      <c r="A5" s="36" t="s">
        <v>64</v>
      </c>
      <c r="B5" s="14"/>
      <c r="C5" s="9"/>
      <c r="D5" s="9"/>
      <c r="E5" s="9"/>
      <c r="F5" s="9"/>
      <c r="G5" s="25"/>
      <c r="H5" s="9"/>
      <c r="I5" s="10"/>
      <c r="J5" s="10"/>
      <c r="K5" s="83"/>
      <c r="L5" s="84"/>
      <c r="M5" s="81"/>
      <c r="N5" s="81"/>
      <c r="O5" s="81"/>
      <c r="P5" s="81"/>
      <c r="Q5" s="81"/>
    </row>
    <row r="6" spans="1:19" ht="15.75" x14ac:dyDescent="0.25">
      <c r="A6" s="36" t="s">
        <v>63</v>
      </c>
      <c r="B6" s="14"/>
      <c r="C6" s="165"/>
      <c r="D6" s="9"/>
      <c r="E6" s="9"/>
      <c r="F6" s="9"/>
      <c r="G6" s="25"/>
      <c r="H6" s="9"/>
      <c r="I6" s="9"/>
      <c r="J6" s="9"/>
      <c r="K6" s="81"/>
      <c r="L6" s="84"/>
      <c r="M6" s="81"/>
      <c r="N6" s="81"/>
      <c r="O6" s="81"/>
      <c r="P6" s="81"/>
      <c r="Q6" s="81"/>
    </row>
    <row r="7" spans="1:19" ht="16.5" thickBot="1" x14ac:dyDescent="0.3">
      <c r="A7" s="36" t="s">
        <v>113</v>
      </c>
      <c r="B7" s="9"/>
      <c r="C7" s="55">
        <f>C3-C6</f>
        <v>0</v>
      </c>
      <c r="D7" s="9"/>
      <c r="E7" s="9"/>
      <c r="F7" s="9"/>
      <c r="G7" s="25"/>
      <c r="H7" s="9"/>
      <c r="I7" s="9"/>
      <c r="J7" s="9"/>
      <c r="K7" s="81"/>
      <c r="L7" s="84"/>
      <c r="M7" s="81"/>
      <c r="N7" s="84"/>
      <c r="O7" s="81"/>
      <c r="P7" s="81"/>
      <c r="Q7" s="81"/>
    </row>
    <row r="8" spans="1:19" ht="16.5" thickBot="1" x14ac:dyDescent="0.3">
      <c r="A8" s="36" t="s">
        <v>114</v>
      </c>
      <c r="B8" s="10" t="s">
        <v>17</v>
      </c>
      <c r="C8" s="172">
        <v>85</v>
      </c>
      <c r="D8" s="9" t="s">
        <v>54</v>
      </c>
      <c r="E8" s="9"/>
      <c r="F8" s="9"/>
      <c r="G8" s="38">
        <f>ROUNDDOWN((C7*C8)/100,-2)</f>
        <v>0</v>
      </c>
      <c r="H8" s="8"/>
      <c r="I8" s="9"/>
      <c r="J8" s="9"/>
      <c r="K8" s="81"/>
      <c r="L8" s="84"/>
      <c r="M8" s="81"/>
      <c r="N8" s="81"/>
      <c r="O8" s="81"/>
      <c r="P8" s="84"/>
      <c r="Q8" s="87"/>
      <c r="R8" s="73"/>
      <c r="S8" s="73"/>
    </row>
    <row r="9" spans="1:19" s="73" customFormat="1" ht="15.75" x14ac:dyDescent="0.25">
      <c r="A9" s="36"/>
      <c r="B9" s="9"/>
      <c r="C9" s="9"/>
      <c r="D9" s="9"/>
      <c r="E9" s="9"/>
      <c r="F9" s="9"/>
      <c r="G9" s="25"/>
      <c r="H9" s="9"/>
      <c r="I9" s="9"/>
      <c r="J9" s="9"/>
      <c r="K9" s="81"/>
      <c r="L9" s="84"/>
      <c r="M9" s="81"/>
      <c r="N9" s="81"/>
      <c r="O9" s="81"/>
      <c r="P9" s="81"/>
      <c r="Q9" s="81"/>
    </row>
    <row r="10" spans="1:19" ht="15.75" x14ac:dyDescent="0.25">
      <c r="A10" s="39" t="s">
        <v>118</v>
      </c>
      <c r="B10" s="16"/>
      <c r="C10" s="16"/>
      <c r="D10" s="16"/>
      <c r="E10" s="16"/>
      <c r="F10" s="16"/>
      <c r="G10" s="40"/>
      <c r="H10" s="13"/>
      <c r="I10" s="13"/>
      <c r="J10" s="13"/>
      <c r="K10" s="91"/>
      <c r="L10" s="92"/>
      <c r="M10" s="91"/>
      <c r="N10" s="91"/>
      <c r="O10" s="91"/>
      <c r="P10" s="91"/>
      <c r="Q10" s="91"/>
      <c r="R10" s="73"/>
      <c r="S10" s="73"/>
    </row>
    <row r="11" spans="1:19" ht="15.75" x14ac:dyDescent="0.25">
      <c r="A11" s="36" t="s">
        <v>111</v>
      </c>
      <c r="B11" s="15"/>
      <c r="C11" s="20">
        <f>('S &amp; U '!$C$37-'S &amp; U '!C26-'S &amp; U '!C31-'S &amp; U '!C32-'S &amp; U '!C11-'S &amp; U '!C21)/(100%-'S &amp; U '!D26-'S &amp; U '!D31-'S &amp; U '!D32)</f>
        <v>0</v>
      </c>
      <c r="D11" s="9"/>
      <c r="E11" s="9"/>
      <c r="F11" s="9"/>
      <c r="G11" s="25"/>
      <c r="H11" s="9"/>
      <c r="I11" s="8"/>
      <c r="J11" s="8"/>
      <c r="K11" s="81"/>
      <c r="L11" s="84"/>
      <c r="M11" s="81"/>
      <c r="N11" s="81"/>
      <c r="O11" s="81"/>
      <c r="P11" s="81"/>
      <c r="Q11" s="81"/>
      <c r="R11" s="73"/>
      <c r="S11" s="73"/>
    </row>
    <row r="12" spans="1:19" ht="15.75" x14ac:dyDescent="0.25">
      <c r="A12" s="36" t="s">
        <v>115</v>
      </c>
      <c r="B12" s="9"/>
      <c r="C12" s="9"/>
      <c r="D12" s="9"/>
      <c r="E12" s="9"/>
      <c r="F12" s="9"/>
      <c r="G12" s="25"/>
      <c r="H12" s="9"/>
      <c r="I12" s="8"/>
      <c r="J12" s="8"/>
      <c r="K12" s="81"/>
      <c r="L12" s="84"/>
      <c r="M12" s="81"/>
      <c r="N12" s="81"/>
      <c r="O12" s="81"/>
      <c r="P12" s="81"/>
      <c r="Q12" s="81"/>
      <c r="R12" s="73"/>
      <c r="S12" s="73"/>
    </row>
    <row r="13" spans="1:19" ht="16.5" thickBot="1" x14ac:dyDescent="0.3">
      <c r="A13" s="36" t="s">
        <v>65</v>
      </c>
      <c r="B13" s="9"/>
      <c r="C13" s="165"/>
      <c r="D13" s="9"/>
      <c r="E13" s="9"/>
      <c r="F13" s="9"/>
      <c r="G13" s="25"/>
      <c r="H13" s="9"/>
      <c r="I13" s="8"/>
      <c r="J13" s="8"/>
      <c r="K13" s="81"/>
      <c r="L13" s="84"/>
      <c r="M13" s="81"/>
      <c r="N13" s="84"/>
      <c r="O13" s="81"/>
      <c r="P13" s="81"/>
      <c r="Q13" s="81"/>
      <c r="R13" s="73"/>
      <c r="S13" s="73"/>
    </row>
    <row r="14" spans="1:19" s="73" customFormat="1" ht="16.5" thickBot="1" x14ac:dyDescent="0.3">
      <c r="A14" s="36" t="s">
        <v>113</v>
      </c>
      <c r="B14" s="9"/>
      <c r="C14" s="9"/>
      <c r="D14" s="9"/>
      <c r="E14" s="9"/>
      <c r="F14" s="9"/>
      <c r="G14" s="38">
        <f>ROUNDDOWN(C11-C13,-2)</f>
        <v>0</v>
      </c>
      <c r="H14" s="9"/>
      <c r="I14" s="9"/>
      <c r="J14" s="9"/>
      <c r="K14" s="81"/>
      <c r="L14" s="84"/>
      <c r="M14" s="81"/>
      <c r="N14" s="81"/>
      <c r="O14" s="81"/>
      <c r="P14" s="81"/>
      <c r="Q14" s="81"/>
    </row>
    <row r="15" spans="1:19" s="73" customFormat="1" ht="15.75" x14ac:dyDescent="0.25">
      <c r="A15" s="36"/>
      <c r="B15" s="9"/>
      <c r="C15" s="9"/>
      <c r="D15" s="9"/>
      <c r="E15" s="9"/>
      <c r="F15" s="9"/>
      <c r="G15" s="25"/>
      <c r="H15" s="9"/>
      <c r="I15" s="9"/>
      <c r="J15" s="9"/>
      <c r="K15" s="81"/>
      <c r="L15" s="84"/>
      <c r="M15" s="81"/>
      <c r="N15" s="81"/>
      <c r="O15" s="81"/>
      <c r="P15" s="81"/>
      <c r="Q15" s="81"/>
    </row>
    <row r="16" spans="1:19" s="73" customFormat="1" ht="15.75" x14ac:dyDescent="0.25">
      <c r="A16" s="39" t="s">
        <v>119</v>
      </c>
      <c r="B16" s="9"/>
      <c r="C16" s="9"/>
      <c r="D16" s="9"/>
      <c r="E16" s="9"/>
      <c r="F16" s="9"/>
      <c r="G16" s="25"/>
      <c r="H16" s="9"/>
      <c r="I16" s="9"/>
      <c r="J16" s="9"/>
      <c r="K16" s="81"/>
      <c r="L16" s="84"/>
      <c r="M16" s="81"/>
      <c r="N16" s="81"/>
      <c r="O16" s="81"/>
      <c r="P16" s="81"/>
      <c r="Q16" s="81"/>
    </row>
    <row r="17" spans="1:18" s="73" customFormat="1" ht="15.75" x14ac:dyDescent="0.25">
      <c r="A17" s="36" t="s">
        <v>88</v>
      </c>
      <c r="B17" s="9"/>
      <c r="C17" s="166">
        <v>0</v>
      </c>
      <c r="D17" s="9"/>
      <c r="E17" s="9"/>
      <c r="F17" s="9"/>
      <c r="G17" s="25"/>
      <c r="H17" s="9"/>
      <c r="I17" s="9"/>
      <c r="J17" s="9"/>
      <c r="K17" s="81"/>
      <c r="L17" s="84"/>
      <c r="M17" s="81"/>
      <c r="N17" s="81"/>
      <c r="O17" s="81"/>
      <c r="P17" s="81"/>
      <c r="Q17" s="81"/>
    </row>
    <row r="18" spans="1:18" s="73" customFormat="1" ht="15.75" x14ac:dyDescent="0.25">
      <c r="A18" s="36" t="s">
        <v>89</v>
      </c>
      <c r="B18" s="17"/>
      <c r="C18" s="56">
        <v>0.9</v>
      </c>
      <c r="D18" s="9"/>
      <c r="E18" s="9"/>
      <c r="F18" s="9"/>
      <c r="G18" s="25"/>
      <c r="H18" s="9"/>
      <c r="I18" s="9"/>
      <c r="J18" s="9"/>
      <c r="K18" s="81"/>
      <c r="L18" s="84"/>
      <c r="M18" s="81"/>
      <c r="N18" s="81"/>
      <c r="O18" s="81"/>
      <c r="P18" s="81"/>
      <c r="Q18" s="81"/>
    </row>
    <row r="19" spans="1:18" s="73" customFormat="1" ht="15.75" x14ac:dyDescent="0.25">
      <c r="A19" s="36" t="s">
        <v>116</v>
      </c>
      <c r="B19" s="9"/>
      <c r="C19" s="52">
        <f>C17*C18</f>
        <v>0</v>
      </c>
      <c r="D19" s="9"/>
      <c r="E19" s="9"/>
      <c r="F19" s="9"/>
      <c r="G19" s="25"/>
      <c r="H19" s="9"/>
      <c r="I19" s="9"/>
      <c r="J19" s="9"/>
      <c r="K19" s="81"/>
      <c r="L19" s="84"/>
      <c r="M19" s="81"/>
      <c r="N19" s="81"/>
      <c r="O19" s="81"/>
      <c r="P19" s="81"/>
      <c r="Q19" s="81"/>
    </row>
    <row r="20" spans="1:18" s="73" customFormat="1" ht="16.5" thickBot="1" x14ac:dyDescent="0.3">
      <c r="A20" s="36" t="s">
        <v>90</v>
      </c>
      <c r="B20" s="9"/>
      <c r="C20" s="104">
        <v>0</v>
      </c>
      <c r="D20" s="9"/>
      <c r="E20" s="9"/>
      <c r="F20" s="9"/>
      <c r="G20" s="25"/>
      <c r="H20" s="9"/>
      <c r="I20" s="9"/>
      <c r="J20" s="9"/>
      <c r="K20" s="81"/>
      <c r="L20" s="84"/>
      <c r="M20" s="81"/>
      <c r="N20" s="81"/>
      <c r="O20" s="81"/>
      <c r="P20" s="81"/>
      <c r="Q20" s="81"/>
    </row>
    <row r="21" spans="1:18" s="73" customFormat="1" ht="16.5" thickBot="1" x14ac:dyDescent="0.3">
      <c r="A21" s="36" t="s">
        <v>57</v>
      </c>
      <c r="B21" s="9"/>
      <c r="C21" s="51"/>
      <c r="D21" s="9"/>
      <c r="E21" s="9"/>
      <c r="F21" s="9"/>
      <c r="G21" s="38">
        <f>ROUNDDOWN(C19-C20,-2)</f>
        <v>0</v>
      </c>
      <c r="H21" s="9"/>
      <c r="I21" s="9"/>
      <c r="J21" s="9"/>
      <c r="K21" s="81"/>
      <c r="L21" s="84"/>
      <c r="M21" s="81"/>
      <c r="N21" s="81"/>
      <c r="O21" s="81"/>
      <c r="P21" s="81"/>
      <c r="Q21" s="81"/>
    </row>
    <row r="22" spans="1:18" s="73" customFormat="1" ht="16.5" thickBot="1" x14ac:dyDescent="0.3">
      <c r="A22" s="36"/>
      <c r="B22" s="9"/>
      <c r="C22" s="9"/>
      <c r="D22" s="9"/>
      <c r="E22" s="9"/>
      <c r="F22" s="9"/>
      <c r="G22" s="25"/>
      <c r="H22" s="9"/>
      <c r="I22" s="9"/>
      <c r="J22" s="9"/>
      <c r="K22" s="81"/>
      <c r="L22" s="84"/>
      <c r="M22" s="81"/>
      <c r="N22" s="81"/>
      <c r="O22" s="81"/>
      <c r="P22" s="81"/>
      <c r="Q22" s="81"/>
    </row>
    <row r="23" spans="1:18" ht="16.5" thickBot="1" x14ac:dyDescent="0.3">
      <c r="A23" s="39" t="s">
        <v>320</v>
      </c>
      <c r="B23" s="9"/>
      <c r="C23" s="9"/>
      <c r="D23" s="9"/>
      <c r="E23" s="9"/>
      <c r="F23" s="9"/>
      <c r="G23" s="167">
        <v>0</v>
      </c>
      <c r="H23" s="9"/>
      <c r="I23" s="9"/>
      <c r="J23" s="9"/>
      <c r="K23" s="81"/>
      <c r="L23" s="84"/>
      <c r="M23" s="81"/>
      <c r="N23" s="81"/>
      <c r="O23" s="81"/>
      <c r="P23" s="81"/>
      <c r="Q23" s="81"/>
      <c r="R23" s="73"/>
    </row>
    <row r="24" spans="1:18" ht="15.75" x14ac:dyDescent="0.25">
      <c r="A24" s="36"/>
      <c r="B24" s="9"/>
      <c r="C24" s="9"/>
      <c r="D24" s="9"/>
      <c r="E24" s="9"/>
      <c r="F24" s="9"/>
      <c r="G24" s="25"/>
      <c r="H24" s="9"/>
      <c r="I24" s="9"/>
      <c r="J24" s="9"/>
      <c r="K24" s="81"/>
      <c r="L24" s="84"/>
      <c r="M24" s="81"/>
      <c r="N24" s="81"/>
      <c r="O24" s="81"/>
      <c r="P24" s="81"/>
      <c r="Q24" s="81"/>
      <c r="R24" s="73"/>
    </row>
    <row r="25" spans="1:18" ht="15.75" x14ac:dyDescent="0.25">
      <c r="A25" s="39" t="s">
        <v>120</v>
      </c>
      <c r="B25" s="9"/>
      <c r="C25" s="9"/>
      <c r="D25" s="9"/>
      <c r="E25" s="9"/>
      <c r="F25" s="9"/>
      <c r="G25" s="25"/>
      <c r="H25" s="9"/>
      <c r="I25" s="9"/>
      <c r="J25" s="9"/>
      <c r="K25" s="81"/>
      <c r="L25" s="84"/>
      <c r="M25" s="81"/>
      <c r="N25" s="81"/>
      <c r="O25" s="81"/>
      <c r="P25" s="81"/>
      <c r="Q25" s="81"/>
      <c r="R25" s="73"/>
    </row>
    <row r="26" spans="1:18" ht="15.75" x14ac:dyDescent="0.25">
      <c r="A26" s="36" t="s">
        <v>92</v>
      </c>
      <c r="B26" s="9"/>
      <c r="C26" s="9"/>
      <c r="D26" s="9"/>
      <c r="E26" s="9"/>
      <c r="F26" s="9"/>
      <c r="G26" s="185">
        <v>0</v>
      </c>
      <c r="H26" s="9"/>
      <c r="I26" s="9"/>
      <c r="J26" s="9"/>
      <c r="K26" s="81"/>
      <c r="L26" s="84"/>
      <c r="M26" s="81"/>
      <c r="N26" s="81"/>
      <c r="O26" s="81"/>
      <c r="P26" s="81"/>
      <c r="Q26" s="81"/>
      <c r="R26" s="73"/>
    </row>
    <row r="27" spans="1:18" ht="15.75" x14ac:dyDescent="0.25">
      <c r="A27" s="36"/>
      <c r="B27" s="9"/>
      <c r="C27" s="9"/>
      <c r="D27" s="9"/>
      <c r="E27" s="9"/>
      <c r="F27" s="9"/>
      <c r="G27" s="25"/>
      <c r="H27" s="9"/>
      <c r="I27" s="9"/>
      <c r="J27" s="9"/>
      <c r="K27" s="81"/>
      <c r="L27" s="84"/>
      <c r="M27" s="81"/>
      <c r="N27" s="81"/>
      <c r="O27" s="81"/>
      <c r="P27" s="81"/>
      <c r="Q27" s="81"/>
      <c r="R27" s="73"/>
    </row>
    <row r="28" spans="1:18" ht="15.75" x14ac:dyDescent="0.25">
      <c r="A28" s="39" t="s">
        <v>121</v>
      </c>
      <c r="B28" s="9"/>
      <c r="C28" s="9"/>
      <c r="D28" s="9"/>
      <c r="E28" s="9"/>
      <c r="F28" s="9"/>
      <c r="G28" s="25"/>
      <c r="H28" s="9"/>
      <c r="I28" s="9"/>
      <c r="J28" s="9"/>
      <c r="K28" s="81"/>
      <c r="L28" s="84"/>
      <c r="M28" s="81"/>
      <c r="N28" s="81"/>
      <c r="O28" s="81"/>
      <c r="P28" s="81"/>
      <c r="Q28" s="81"/>
      <c r="R28" s="73"/>
    </row>
    <row r="29" spans="1:18" ht="15.75" x14ac:dyDescent="0.25">
      <c r="A29" s="36" t="s">
        <v>58</v>
      </c>
      <c r="B29" s="9"/>
      <c r="C29" s="9"/>
      <c r="D29" s="9"/>
      <c r="E29" s="9"/>
      <c r="F29" s="173">
        <f>'Repl Cost'!B53</f>
        <v>0</v>
      </c>
      <c r="G29" s="71"/>
      <c r="H29" s="9"/>
      <c r="I29" s="9"/>
      <c r="J29" s="9"/>
      <c r="K29" s="81"/>
      <c r="L29" s="84"/>
      <c r="M29" s="81"/>
      <c r="N29" s="81"/>
      <c r="O29" s="81"/>
      <c r="P29" s="81"/>
      <c r="Q29" s="87"/>
      <c r="R29" s="73"/>
    </row>
    <row r="30" spans="1:18" ht="15.75" x14ac:dyDescent="0.25">
      <c r="A30" s="36" t="s">
        <v>59</v>
      </c>
      <c r="B30" s="9"/>
      <c r="C30" s="9"/>
      <c r="D30" s="9"/>
      <c r="E30" s="9"/>
      <c r="F30" s="168">
        <v>0</v>
      </c>
      <c r="G30" s="25"/>
      <c r="H30" s="9"/>
      <c r="I30" s="9"/>
      <c r="J30" s="9"/>
      <c r="K30" s="81"/>
      <c r="L30" s="84"/>
      <c r="M30" s="81"/>
      <c r="N30" s="84"/>
      <c r="O30" s="81"/>
      <c r="P30" s="81"/>
      <c r="Q30" s="81"/>
      <c r="R30" s="73"/>
    </row>
    <row r="31" spans="1:18" ht="15.75" x14ac:dyDescent="0.25">
      <c r="A31" s="36" t="s">
        <v>60</v>
      </c>
      <c r="B31" s="9"/>
      <c r="C31" s="9"/>
      <c r="D31" s="9"/>
      <c r="E31" s="9"/>
      <c r="F31" s="168">
        <v>0</v>
      </c>
      <c r="G31" s="25"/>
      <c r="H31" s="9"/>
      <c r="I31" s="9"/>
      <c r="J31" s="9"/>
      <c r="K31" s="81"/>
      <c r="L31" s="84"/>
      <c r="M31" s="81"/>
      <c r="N31" s="81"/>
      <c r="O31" s="81"/>
      <c r="P31" s="81"/>
      <c r="Q31" s="81"/>
      <c r="R31" s="73"/>
    </row>
    <row r="32" spans="1:18" ht="15.75" x14ac:dyDescent="0.25">
      <c r="A32" s="126" t="s">
        <v>290</v>
      </c>
      <c r="B32" s="9"/>
      <c r="C32" s="9"/>
      <c r="D32" s="9"/>
      <c r="E32" s="9"/>
      <c r="F32" s="168">
        <v>0</v>
      </c>
      <c r="G32" s="25"/>
      <c r="H32" s="9"/>
      <c r="I32" s="9"/>
      <c r="J32" s="9"/>
      <c r="K32" s="81"/>
      <c r="L32" s="84"/>
      <c r="M32" s="81"/>
      <c r="N32" s="84"/>
      <c r="O32" s="81"/>
      <c r="P32" s="81"/>
      <c r="Q32" s="81"/>
      <c r="R32" s="73"/>
    </row>
    <row r="33" spans="1:18" ht="15.75" x14ac:dyDescent="0.25">
      <c r="A33" s="36" t="s">
        <v>61</v>
      </c>
      <c r="B33" s="9"/>
      <c r="C33" s="9"/>
      <c r="D33" s="9"/>
      <c r="E33" s="9"/>
      <c r="F33" s="168">
        <v>0</v>
      </c>
      <c r="G33" s="25"/>
      <c r="H33" s="9"/>
      <c r="I33" s="9"/>
      <c r="J33" s="9"/>
      <c r="K33" s="81"/>
      <c r="L33" s="84"/>
      <c r="M33" s="81"/>
      <c r="N33" s="84"/>
      <c r="O33" s="81"/>
      <c r="P33" s="81"/>
      <c r="Q33" s="81"/>
      <c r="R33" s="73"/>
    </row>
    <row r="34" spans="1:18" ht="15.75" x14ac:dyDescent="0.25">
      <c r="A34" s="36" t="s">
        <v>122</v>
      </c>
      <c r="B34" s="9"/>
      <c r="C34" s="9"/>
      <c r="D34" s="9"/>
      <c r="E34" s="9"/>
      <c r="F34" s="70">
        <f>'Land Calc'!B18</f>
        <v>0</v>
      </c>
      <c r="G34" s="25"/>
      <c r="H34" s="9"/>
      <c r="I34" s="9"/>
      <c r="J34" s="9"/>
      <c r="K34" s="81"/>
      <c r="L34" s="84"/>
      <c r="M34" s="81"/>
      <c r="N34" s="81"/>
      <c r="O34" s="81"/>
      <c r="P34" s="84"/>
      <c r="Q34" s="87"/>
      <c r="R34" s="73"/>
    </row>
    <row r="35" spans="1:18" ht="16.5" thickBot="1" x14ac:dyDescent="0.3">
      <c r="A35" s="36" t="s">
        <v>123</v>
      </c>
      <c r="B35" s="9"/>
      <c r="C35" s="9"/>
      <c r="D35" s="9"/>
      <c r="E35" s="9"/>
      <c r="F35" s="53">
        <f>SUM(F30:F34)</f>
        <v>0</v>
      </c>
      <c r="G35" s="25"/>
      <c r="H35" s="9"/>
      <c r="I35" s="9"/>
      <c r="J35" s="9"/>
      <c r="K35" s="81"/>
      <c r="L35" s="84"/>
      <c r="M35" s="81"/>
      <c r="N35" s="81"/>
      <c r="O35" s="81"/>
      <c r="P35" s="84"/>
      <c r="Q35" s="87"/>
      <c r="R35" s="73"/>
    </row>
    <row r="36" spans="1:18" ht="16.5" thickBot="1" x14ac:dyDescent="0.3">
      <c r="A36" s="36" t="s">
        <v>124</v>
      </c>
      <c r="B36" s="9"/>
      <c r="C36" s="9"/>
      <c r="D36" s="9"/>
      <c r="E36" s="9"/>
      <c r="F36" s="9"/>
      <c r="G36" s="38">
        <f>ROUNDDOWN(F29-F35,-2)</f>
        <v>0</v>
      </c>
      <c r="H36" s="9"/>
      <c r="I36" s="9"/>
      <c r="J36" s="9"/>
      <c r="K36" s="81"/>
      <c r="L36" s="84"/>
      <c r="M36" s="81"/>
      <c r="N36" s="81"/>
      <c r="O36" s="81"/>
      <c r="P36" s="84"/>
      <c r="Q36" s="87"/>
      <c r="R36" s="73"/>
    </row>
    <row r="37" spans="1:18" ht="16.5" thickBot="1" x14ac:dyDescent="0.3">
      <c r="A37" s="36"/>
      <c r="B37" s="9"/>
      <c r="C37" s="9"/>
      <c r="D37" s="9"/>
      <c r="E37" s="9"/>
      <c r="F37" s="9"/>
      <c r="G37" s="25"/>
      <c r="H37" s="9"/>
      <c r="I37" s="9"/>
      <c r="J37" s="9"/>
      <c r="K37" s="81"/>
      <c r="L37" s="84"/>
      <c r="M37" s="81"/>
      <c r="N37" s="81"/>
      <c r="O37" s="81"/>
      <c r="P37" s="84"/>
      <c r="Q37" s="87"/>
      <c r="R37" s="73"/>
    </row>
    <row r="38" spans="1:18" ht="16.5" thickBot="1" x14ac:dyDescent="0.3">
      <c r="A38" s="41" t="s">
        <v>125</v>
      </c>
      <c r="B38" s="4"/>
      <c r="C38" s="4"/>
      <c r="D38" s="4"/>
      <c r="E38" s="4"/>
      <c r="F38" s="4"/>
      <c r="G38" s="169">
        <v>0</v>
      </c>
      <c r="H38" s="9"/>
      <c r="I38" s="9"/>
      <c r="J38" s="9"/>
      <c r="K38" s="81"/>
      <c r="L38" s="84"/>
      <c r="M38" s="81"/>
      <c r="N38" s="81"/>
      <c r="O38" s="81"/>
      <c r="P38" s="84"/>
      <c r="Q38" s="87"/>
      <c r="R38" s="73"/>
    </row>
    <row r="39" spans="1:18" ht="15.75" x14ac:dyDescent="0.25">
      <c r="A39" s="113"/>
      <c r="B39" s="19"/>
      <c r="C39" s="19"/>
      <c r="D39" s="19"/>
      <c r="E39" s="19"/>
      <c r="F39" s="19"/>
      <c r="G39" s="113"/>
      <c r="H39" s="9"/>
      <c r="I39" s="9"/>
      <c r="J39" s="9"/>
      <c r="K39" s="81"/>
      <c r="L39" s="84"/>
      <c r="M39" s="81"/>
      <c r="N39" s="81"/>
      <c r="O39" s="81"/>
      <c r="P39" s="84"/>
      <c r="Q39" s="87"/>
      <c r="R39" s="73"/>
    </row>
    <row r="40" spans="1:18" s="100" customFormat="1" ht="15.75" x14ac:dyDescent="0.25">
      <c r="A40" s="19" t="s">
        <v>279</v>
      </c>
      <c r="B40" s="19"/>
      <c r="C40" s="19"/>
      <c r="D40" s="19"/>
      <c r="E40" s="19"/>
      <c r="F40" s="19"/>
      <c r="G40" s="19"/>
      <c r="H40" s="9"/>
      <c r="I40" s="9"/>
      <c r="J40" s="9"/>
      <c r="K40" s="81"/>
      <c r="L40" s="84"/>
      <c r="M40" s="81"/>
      <c r="N40" s="81"/>
      <c r="O40" s="81"/>
      <c r="P40" s="84"/>
      <c r="Q40" s="87"/>
      <c r="R40" s="73"/>
    </row>
    <row r="41" spans="1:18" s="100" customFormat="1" ht="15.75" x14ac:dyDescent="0.25">
      <c r="A41" s="19" t="s">
        <v>280</v>
      </c>
      <c r="B41" s="19"/>
      <c r="C41" s="19">
        <f>(G36/100000)*'MILC Pg 1'!E30*4</f>
        <v>0</v>
      </c>
      <c r="D41" s="19"/>
      <c r="E41" s="19"/>
      <c r="F41" s="19"/>
      <c r="G41" s="19"/>
      <c r="H41" s="9"/>
      <c r="I41" s="9"/>
      <c r="J41" s="9"/>
      <c r="K41" s="81"/>
      <c r="L41" s="84"/>
      <c r="M41" s="81"/>
      <c r="N41" s="81"/>
      <c r="O41" s="81"/>
      <c r="P41" s="84"/>
      <c r="Q41" s="87"/>
      <c r="R41" s="73"/>
    </row>
    <row r="42" spans="1:18" s="100" customFormat="1" ht="15.75" x14ac:dyDescent="0.25">
      <c r="A42" s="19" t="s">
        <v>281</v>
      </c>
      <c r="B42" s="19"/>
      <c r="C42" s="170">
        <v>0</v>
      </c>
      <c r="D42" s="19"/>
      <c r="E42" s="19"/>
      <c r="F42" s="19"/>
      <c r="G42" s="19"/>
      <c r="H42" s="9"/>
      <c r="I42" s="9"/>
      <c r="J42" s="9"/>
      <c r="K42" s="81"/>
      <c r="L42" s="84"/>
      <c r="M42" s="81"/>
      <c r="N42" s="81"/>
      <c r="O42" s="81"/>
      <c r="P42" s="84"/>
      <c r="Q42" s="87"/>
      <c r="R42" s="73"/>
    </row>
    <row r="43" spans="1:18" s="100" customFormat="1" ht="15.75" x14ac:dyDescent="0.25">
      <c r="A43" s="19" t="s">
        <v>282</v>
      </c>
      <c r="B43" s="19"/>
      <c r="C43" s="108" t="e">
        <f>('Repl Cost'!B24/'Repl Cost'!B25)*('Repl Cost'!B28+'Repl Cost'!B29+'Repl Cost'!B30+'Repl Cost'!B31)</f>
        <v>#DIV/0!</v>
      </c>
      <c r="D43" s="19"/>
      <c r="E43" s="19"/>
      <c r="F43" s="19"/>
      <c r="G43" s="19"/>
      <c r="H43" s="9"/>
      <c r="I43" s="9"/>
      <c r="J43" s="9"/>
      <c r="K43" s="81"/>
      <c r="L43" s="84"/>
      <c r="M43" s="81"/>
      <c r="N43" s="81"/>
      <c r="O43" s="81"/>
      <c r="P43" s="84"/>
      <c r="Q43" s="87"/>
      <c r="R43" s="73"/>
    </row>
    <row r="44" spans="1:18" s="100" customFormat="1" ht="15.75" x14ac:dyDescent="0.25">
      <c r="A44" s="19"/>
      <c r="B44" s="19"/>
      <c r="C44" s="19"/>
      <c r="D44" s="19"/>
      <c r="E44" s="19"/>
      <c r="F44" s="19"/>
      <c r="G44" s="19"/>
      <c r="H44" s="9"/>
      <c r="I44" s="9"/>
      <c r="J44" s="9"/>
      <c r="K44" s="81"/>
      <c r="L44" s="84"/>
      <c r="M44" s="81"/>
      <c r="N44" s="81"/>
      <c r="O44" s="81"/>
      <c r="P44" s="84"/>
      <c r="Q44" s="87"/>
      <c r="R44" s="73"/>
    </row>
    <row r="45" spans="1:18" s="100" customFormat="1" ht="15.75" x14ac:dyDescent="0.25">
      <c r="A45" s="19"/>
      <c r="B45" s="19"/>
      <c r="C45" s="19"/>
      <c r="D45" s="19"/>
      <c r="E45" s="19"/>
      <c r="F45" s="19"/>
      <c r="G45" s="19"/>
      <c r="H45" s="9"/>
      <c r="I45" s="9"/>
      <c r="J45" s="9"/>
      <c r="K45" s="81"/>
      <c r="L45" s="84"/>
      <c r="M45" s="81"/>
      <c r="N45" s="81"/>
      <c r="O45" s="81"/>
      <c r="P45" s="84"/>
      <c r="Q45" s="87"/>
      <c r="R45" s="73"/>
    </row>
    <row r="46" spans="1:18" s="100" customFormat="1" ht="15.75" x14ac:dyDescent="0.25">
      <c r="A46" s="19"/>
      <c r="B46" s="19"/>
      <c r="C46" s="19"/>
      <c r="D46" s="19"/>
      <c r="E46" s="19"/>
      <c r="F46" s="19"/>
      <c r="G46" s="19"/>
      <c r="H46" s="9"/>
      <c r="I46" s="9"/>
      <c r="J46" s="9"/>
      <c r="K46" s="81"/>
      <c r="L46" s="84"/>
      <c r="M46" s="81"/>
      <c r="N46" s="81"/>
      <c r="O46" s="81"/>
      <c r="P46" s="84"/>
      <c r="Q46" s="87"/>
      <c r="R46" s="73"/>
    </row>
    <row r="47" spans="1:18" s="100" customFormat="1" ht="15.75" x14ac:dyDescent="0.25">
      <c r="A47" s="114"/>
      <c r="B47" s="19"/>
      <c r="C47" s="19"/>
      <c r="D47" s="19"/>
      <c r="E47" s="19"/>
      <c r="F47" s="19"/>
      <c r="G47" s="19"/>
      <c r="H47" s="9"/>
      <c r="I47" s="9"/>
      <c r="J47" s="9"/>
      <c r="K47" s="81"/>
      <c r="L47" s="84"/>
      <c r="M47" s="81"/>
      <c r="N47" s="81"/>
      <c r="O47" s="81"/>
      <c r="P47" s="84"/>
      <c r="Q47" s="87"/>
      <c r="R47" s="73"/>
    </row>
    <row r="48" spans="1:18" ht="15.75" x14ac:dyDescent="0.25">
      <c r="A48" s="93" t="s">
        <v>84</v>
      </c>
      <c r="B48" s="94" t="s">
        <v>110</v>
      </c>
      <c r="C48" s="171"/>
      <c r="H48" s="2"/>
      <c r="I48" s="2"/>
      <c r="J48" s="2"/>
    </row>
    <row r="49" spans="1:10" x14ac:dyDescent="0.25">
      <c r="A49" s="95"/>
      <c r="B49" s="73"/>
      <c r="C49" s="72"/>
    </row>
    <row r="50" spans="1:10" x14ac:dyDescent="0.25">
      <c r="A50" s="95"/>
      <c r="B50" s="73"/>
      <c r="C50" s="72"/>
    </row>
    <row r="51" spans="1:10" x14ac:dyDescent="0.25">
      <c r="A51" s="74"/>
      <c r="B51" s="73"/>
      <c r="C51" s="72"/>
    </row>
    <row r="52" spans="1:10" x14ac:dyDescent="0.25">
      <c r="A52" s="95"/>
      <c r="B52" s="73"/>
      <c r="C52" s="72"/>
    </row>
    <row r="53" spans="1:10" x14ac:dyDescent="0.25">
      <c r="A53" s="75"/>
      <c r="B53" s="76"/>
      <c r="C53" s="77"/>
    </row>
    <row r="54" spans="1:10" x14ac:dyDescent="0.25">
      <c r="A54" s="93" t="s">
        <v>62</v>
      </c>
      <c r="B54" s="94" t="s">
        <v>110</v>
      </c>
      <c r="C54" s="171"/>
    </row>
    <row r="55" spans="1:10" x14ac:dyDescent="0.25">
      <c r="A55" s="74"/>
      <c r="B55" s="73"/>
      <c r="C55" s="72"/>
    </row>
    <row r="56" spans="1:10" x14ac:dyDescent="0.25">
      <c r="A56" s="74"/>
      <c r="B56" s="73"/>
      <c r="C56" s="72"/>
    </row>
    <row r="57" spans="1:10" x14ac:dyDescent="0.25">
      <c r="A57" s="74"/>
      <c r="B57" s="73"/>
      <c r="C57" s="72"/>
    </row>
    <row r="58" spans="1:10" x14ac:dyDescent="0.25">
      <c r="A58" s="74"/>
      <c r="B58" s="73"/>
      <c r="C58" s="72"/>
    </row>
    <row r="59" spans="1:10" x14ac:dyDescent="0.25">
      <c r="A59" s="75"/>
      <c r="B59" s="76"/>
      <c r="C59" s="77"/>
    </row>
    <row r="60" spans="1:10" ht="15.75" x14ac:dyDescent="0.25">
      <c r="H60" s="2"/>
      <c r="I60" s="2"/>
      <c r="J60" s="2"/>
    </row>
  </sheetData>
  <sheetProtection selectLockedCells="1"/>
  <customSheetViews>
    <customSheetView guid="{AC2272B0-E63F-43F0-A69C-8189582A5224}" scale="75" showPageBreaks="1" showGridLines="0" fitToPage="1" printArea="1">
      <selection activeCell="C6" sqref="C6"/>
      <pageMargins left="0.7" right="0.7" top="0.92083333333333328" bottom="0.75" header="0.3" footer="0.3"/>
      <pageSetup scale="68" orientation="portrait" r:id="rId1"/>
      <headerFooter>
        <oddHeader xml:space="preserve">&amp;L&amp;"-,Bold"&amp;12Maximum Insurable 
Loan Calculation&amp;"-,Regular"
Section 232&amp;C&amp;"-,Bold"U.S. Department of Housing 
and Urban Development&amp;"-,Regular"
Office of Residential 
Care Facilities
&amp;ROMB Approval No. 2502-0605
(exp. 06/30/2017)  </oddHeader>
        <oddFooter>&amp;LPrevious versions obsolete&amp;R&amp;"Times New Roman,Regular"&amp;12 form HUD-92264a-ORCF (06/2014)</oddFooter>
      </headerFooter>
    </customSheetView>
    <customSheetView guid="{D7C79DD8-430C-4116-961B-17A0089DBF99}" showPageBreaks="1" showGridLines="0" fitToPage="1" printArea="1" view="pageLayout">
      <selection activeCell="G23" sqref="G23"/>
      <pageMargins left="0.7" right="0.7" top="0.92083333333333328" bottom="0.75" header="0.3" footer="0.3"/>
      <pageSetup scale="68" orientation="portrait" r:id="rId2"/>
      <headerFooter>
        <oddHeader xml:space="preserve">&amp;L&amp;"-,Bold"&amp;12Maximum Insurable 
Loan Calculation&amp;"-,Regular"
Section 232&amp;C&amp;"-,Bold"U.S. Department of Housing 
and Urban Development&amp;"-,Regular"
Office of Residential 
Care Facilities
&amp;ROMB Approval No. 2502-0605
(exp. mm/dd/yyyy) </oddHeader>
        <oddFooter>&amp;LPrevious versions obsolete&amp;CDRAFT&amp;R&amp;"Times New Roman,Regular"&amp;12 form HUD-92264a-ORCF (mm/yyyy)</oddFooter>
      </headerFooter>
    </customSheetView>
    <customSheetView guid="{56B24939-83E5-41EA-B629-C0607413C864}" showPageBreaks="1" showGridLines="0" fitToPage="1" printArea="1" view="pageLayout">
      <selection activeCell="C20" sqref="C20"/>
      <pageMargins left="0.7" right="0.7" top="0.92083333333333328" bottom="0.75" header="0.3" footer="0.3"/>
      <pageSetup scale="68" orientation="portrait" r:id="rId3"/>
      <headerFooter>
        <oddHeader xml:space="preserve">&amp;L&amp;"-,Bold"&amp;12Maximum Insurable 
Loan Calculation&amp;"-,Regular"
Section 232&amp;C&amp;"-,Bold"U.S. Department of Housing 
and Urban Development&amp;"-,Regular"
Office of Residential 
Care Facilities
&amp;ROMB Approval No. 2502-0605
(exp. 03/31/2014)  </oddHeader>
        <oddFooter>&amp;LPrevious versions obsolete&amp;R&amp;"Times New Roman,Regular"&amp;12 form HUD-92264a-ORCF (Rev. 03/13)</oddFooter>
      </headerFooter>
    </customSheetView>
  </customSheetViews>
  <pageMargins left="0.7" right="0.7" top="0.92083333333333328" bottom="0.75" header="0.3" footer="0.3"/>
  <pageSetup scale="68" orientation="portrait" r:id="rId4"/>
  <headerFooter>
    <oddHeader xml:space="preserve">&amp;L&amp;"-,Bold"&amp;12Maximum Insurable 
Loan Calculation&amp;"-,Regular"
Section 232&amp;C&amp;"-,Bold"U.S. Department of Housing 
and Urban Development&amp;"-,Regular"
Office of Residential 
Care Facilities
&amp;ROMB Approval No. 2502-0605
(exp. 06/30/2017)  </oddHeader>
    <oddFooter>&amp;LPrevious versions obsolete&amp;R&amp;"Times New Roman,Regular"&amp;12 form HUD-92264a-ORCF (06/2014)</oddFooter>
  </headerFooter>
  <legacyDrawing r:id="rId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p:properties xmlns:p="http://schemas.microsoft.com/office/2006/metadata/properties" xmlns:xsi="http://www.w3.org/2001/XMLSchema-instance" xmlns:pc="http://schemas.microsoft.com/office/infopath/2007/PartnerControls">
  <documentManagement>
    <_dlc_DocId xmlns="d4a638c4-874f-49c0-bb2b-5cb8563c2b18">WUQRW3SEJQDQ-2105250395-5460</_dlc_DocId>
    <_dlc_DocIdUrl xmlns="d4a638c4-874f-49c0-bb2b-5cb8563c2b18">
      <Url>https://hudgov.sharepoint.com/sites/IHCF2/DEVL/pp/_layouts/15/DocIdRedir.aspx?ID=WUQRW3SEJQDQ-2105250395-5460</Url>
      <Description>WUQRW3SEJQDQ-2105250395-5460</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ACCC114D10040C4C8E96E5BE845FAAC8" ma:contentTypeVersion="2" ma:contentTypeDescription="Create a new document." ma:contentTypeScope="" ma:versionID="92e4de77aadd183272fbda6991bf2b8f">
  <xsd:schema xmlns:xsd="http://www.w3.org/2001/XMLSchema" xmlns:xs="http://www.w3.org/2001/XMLSchema" xmlns:p="http://schemas.microsoft.com/office/2006/metadata/properties" xmlns:ns2="890e4778-6dda-4922-9cbb-844e3833891c" targetNamespace="http://schemas.microsoft.com/office/2006/metadata/properties" ma:root="true" ma:fieldsID="c0f06fc115ed9bc558695823ea58ea4a" ns2:_="">
    <xsd:import namespace="890e4778-6dda-4922-9cbb-844e3833891c"/>
    <xsd:element name="properties">
      <xsd:complexType>
        <xsd:sequence>
          <xsd:element name="documentManagement">
            <xsd:complexType>
              <xsd:all>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90e4778-6dda-4922-9cbb-844e3833891c"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ct:contentTypeSchema xmlns:ct="http://schemas.microsoft.com/office/2006/metadata/contentType" xmlns:ma="http://schemas.microsoft.com/office/2006/metadata/properties/metaAttributes" ct:_="" ma:_="" ma:contentTypeName="Document" ma:contentTypeID="0x0101009BC1C42CB733FD42B046A8748BFD9BD3" ma:contentTypeVersion="558" ma:contentTypeDescription="Create a new document." ma:contentTypeScope="" ma:versionID="c76fbdc72875992e52891ea5069f9a22">
  <xsd:schema xmlns:xsd="http://www.w3.org/2001/XMLSchema" xmlns:xs="http://www.w3.org/2001/XMLSchema" xmlns:p="http://schemas.microsoft.com/office/2006/metadata/properties" xmlns:ns2="4bacd349-b20a-48ff-8973-d4be6c28d45d" xmlns:ns3="d4a638c4-874f-49c0-bb2b-5cb8563c2b18" xmlns:ns4="f10644bb-070c-4845-b8fb-7b4f216dfff3" targetNamespace="http://schemas.microsoft.com/office/2006/metadata/properties" ma:root="true" ma:fieldsID="9e12af4fef7da2250dd6cbf24bc3d9b5" ns2:_="" ns3:_="" ns4:_="">
    <xsd:import namespace="4bacd349-b20a-48ff-8973-d4be6c28d45d"/>
    <xsd:import namespace="d4a638c4-874f-49c0-bb2b-5cb8563c2b18"/>
    <xsd:import namespace="f10644bb-070c-4845-b8fb-7b4f216dfff3"/>
    <xsd:element name="properties">
      <xsd:complexType>
        <xsd:sequence>
          <xsd:element name="documentManagement">
            <xsd:complexType>
              <xsd:all>
                <xsd:element ref="ns2:MediaServiceMetadata" minOccurs="0"/>
                <xsd:element ref="ns2:MediaServiceFastMetadata" minOccurs="0"/>
                <xsd:element ref="ns2:MediaServiceEventHashCode" minOccurs="0"/>
                <xsd:element ref="ns2:MediaServiceGenerationTime" minOccurs="0"/>
                <xsd:element ref="ns3:_dlc_DocId" minOccurs="0"/>
                <xsd:element ref="ns3:_dlc_DocIdUrl" minOccurs="0"/>
                <xsd:element ref="ns3:_dlc_DocIdPersistId" minOccurs="0"/>
                <xsd:element ref="ns4:SharedWithUsers" minOccurs="0"/>
                <xsd:element ref="ns4: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bacd349-b20a-48ff-8973-d4be6c28d45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EventHashCode" ma:index="10" nillable="true" ma:displayName="MediaServiceEventHashCode" ma:hidden="true" ma:internalName="MediaServiceEventHashCode"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4a638c4-874f-49c0-bb2b-5cb8563c2b18" elementFormDefault="qualified">
    <xsd:import namespace="http://schemas.microsoft.com/office/2006/documentManagement/types"/>
    <xsd:import namespace="http://schemas.microsoft.com/office/infopath/2007/PartnerControls"/>
    <xsd:element name="_dlc_DocId" ma:index="12" nillable="true" ma:displayName="Document ID Value" ma:description="The value of the document ID assigned to this item." ma:internalName="_dlc_DocId" ma:readOnly="true">
      <xsd:simpleType>
        <xsd:restriction base="dms:Text"/>
      </xsd:simpleType>
    </xsd:element>
    <xsd:element name="_dlc_DocIdUrl" ma:index="13"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4"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f10644bb-070c-4845-b8fb-7b4f216dfff3"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LongProperties xmlns="http://schemas.microsoft.com/office/2006/metadata/longProperties"/>
</file>

<file path=customXml/item6.xml><?xml version="1.0" encoding="utf-8"?>
<?mso-contentType ?>
<spe:Receivers xmlns:spe="http://schemas.microsoft.com/sharepoint/events"/>
</file>

<file path=customXml/itemProps1.xml><?xml version="1.0" encoding="utf-8"?>
<ds:datastoreItem xmlns:ds="http://schemas.openxmlformats.org/officeDocument/2006/customXml" ds:itemID="{F3ECFB37-D8DD-46FD-99B6-EED9BA95ED04}"/>
</file>

<file path=customXml/itemProps2.xml><?xml version="1.0" encoding="utf-8"?>
<ds:datastoreItem xmlns:ds="http://schemas.openxmlformats.org/officeDocument/2006/customXml" ds:itemID="{EB7997AE-59E5-4A25-B4AE-42D954C8BCC8}"/>
</file>

<file path=customXml/itemProps3.xml><?xml version="1.0" encoding="utf-8"?>
<ds:datastoreItem xmlns:ds="http://schemas.openxmlformats.org/officeDocument/2006/customXml" ds:itemID="{E764D981-90C5-4E9A-AEA1-2CA30DA6295E}"/>
</file>

<file path=customXml/itemProps4.xml><?xml version="1.0" encoding="utf-8"?>
<ds:datastoreItem xmlns:ds="http://schemas.openxmlformats.org/officeDocument/2006/customXml" ds:itemID="{1173A51A-E01A-4E3B-ABD0-6EF3650EFEC5}"/>
</file>

<file path=customXml/itemProps5.xml><?xml version="1.0" encoding="utf-8"?>
<ds:datastoreItem xmlns:ds="http://schemas.openxmlformats.org/officeDocument/2006/customXml" ds:itemID="{F5F34574-B418-4FD7-B132-0D776B3783F8}"/>
</file>

<file path=customXml/itemProps6.xml><?xml version="1.0" encoding="utf-8"?>
<ds:datastoreItem xmlns:ds="http://schemas.openxmlformats.org/officeDocument/2006/customXml" ds:itemID="{8FE420EC-0ACA-41B4-9466-18D1633314B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2</vt:i4>
      </vt:variant>
    </vt:vector>
  </HeadingPairs>
  <TitlesOfParts>
    <vt:vector size="11" baseType="lpstr">
      <vt:lpstr>Instructions</vt:lpstr>
      <vt:lpstr>Criteria by Prog Type</vt:lpstr>
      <vt:lpstr>S &amp; U </vt:lpstr>
      <vt:lpstr>Land Calc</vt:lpstr>
      <vt:lpstr>Other Fees</vt:lpstr>
      <vt:lpstr>Repl Cost</vt:lpstr>
      <vt:lpstr>S &amp; U NC, SR, 241a</vt:lpstr>
      <vt:lpstr>MILC Pg 1</vt:lpstr>
      <vt:lpstr>MILC Pg 2</vt:lpstr>
      <vt:lpstr>'MILC Pg 1'!Print_Area</vt:lpstr>
      <vt:lpstr>'MILC Pg 2'!Print_Area</vt:lpstr>
    </vt:vector>
  </TitlesOfParts>
  <Company>Housing and Urban Development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Milton, Vicki M</dc:creator>
  <cp:lastModifiedBy>H22192</cp:lastModifiedBy>
  <cp:lastPrinted>2013-03-07T14:40:45Z</cp:lastPrinted>
  <dcterms:created xsi:type="dcterms:W3CDTF">2010-08-03T11:36:28Z</dcterms:created>
  <dcterms:modified xsi:type="dcterms:W3CDTF">2017-11-13T17:29:30Z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0x0101009BC1C42CB733FD42B046A8748BFD9BD3</vt:lpwstr>
  </property>
  <property fmtid="{D5CDD505-2E9C-101B-9397-08002B2CF9AE}" pid="4" name="_dlc_DocIdItemGuid">
    <vt:lpwstr>2eab8338-335f-46d6-a681-a2aa2029c049</vt:lpwstr>
  </property>
  <property fmtid="{D5CDD505-2E9C-101B-9397-08002B2CF9AE}" pid="5" name="Order">
    <vt:r8>546000</vt:r8>
  </property>
</Properties>
</file>