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D8FF8AFB-8B7B-4611-828C-B2D2145D985A}" xr6:coauthVersionLast="45" xr6:coauthVersionMax="45" xr10:uidLastSave="{00000000-0000-0000-0000-000000000000}"/>
  <bookViews>
    <workbookView xWindow="-110" yWindow="-110" windowWidth="19420" windowHeight="10420" xr2:uid="{00000000-000D-0000-FFFF-FFFF00000000}"/>
  </bookViews>
  <sheets>
    <sheet name="Industry" sheetId="1" r:id="rId1"/>
    <sheet name="Agency" sheetId="2" r:id="rId2"/>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2" l="1"/>
  <c r="F34" i="1"/>
  <c r="F35" i="1" s="1"/>
  <c r="K39" i="1" s="1"/>
  <c r="F18" i="1"/>
  <c r="I6" i="1"/>
  <c r="D8" i="2"/>
  <c r="F8" i="2" s="1"/>
  <c r="D6" i="2"/>
  <c r="F6" i="2" s="1"/>
  <c r="D5" i="2"/>
  <c r="F5" i="2" s="1"/>
  <c r="D4" i="2"/>
  <c r="F4" i="2" s="1"/>
  <c r="D32" i="1"/>
  <c r="F32" i="1" s="1"/>
  <c r="D30" i="1"/>
  <c r="F30" i="1" s="1"/>
  <c r="D29" i="1"/>
  <c r="F29" i="1" s="1"/>
  <c r="D27" i="1"/>
  <c r="F27" i="1" s="1"/>
  <c r="D26" i="1"/>
  <c r="F26" i="1" s="1"/>
  <c r="G26" i="1" s="1"/>
  <c r="D17" i="1"/>
  <c r="F17" i="1" s="1"/>
  <c r="D16" i="1"/>
  <c r="F16" i="1" s="1"/>
  <c r="D15" i="1"/>
  <c r="F15" i="1" s="1"/>
  <c r="D14" i="1"/>
  <c r="F14" i="1" s="1"/>
  <c r="D9" i="1"/>
  <c r="F9" i="1" s="1"/>
  <c r="D8" i="1"/>
  <c r="F8" i="1" s="1"/>
  <c r="D6" i="1"/>
  <c r="F6" i="1" s="1"/>
  <c r="H6" i="2" l="1"/>
  <c r="G6" i="2"/>
  <c r="I6" i="2" s="1"/>
  <c r="H4" i="2"/>
  <c r="G4" i="2"/>
  <c r="G5" i="2"/>
  <c r="H5" i="2"/>
  <c r="H8" i="2"/>
  <c r="G8" i="2"/>
  <c r="I8" i="2" s="1"/>
  <c r="G17" i="1"/>
  <c r="H17" i="1"/>
  <c r="G16" i="1"/>
  <c r="H16" i="1"/>
  <c r="G15" i="1"/>
  <c r="H15" i="1"/>
  <c r="G14" i="1"/>
  <c r="H14" i="1"/>
  <c r="I14" i="1" s="1"/>
  <c r="G32" i="1"/>
  <c r="H32" i="1"/>
  <c r="G9" i="1"/>
  <c r="H9" i="1"/>
  <c r="I9" i="1" s="1"/>
  <c r="G30" i="1"/>
  <c r="H30" i="1"/>
  <c r="I30" i="1" s="1"/>
  <c r="H8" i="1"/>
  <c r="H29" i="1"/>
  <c r="G8" i="1"/>
  <c r="G29" i="1"/>
  <c r="H6" i="1"/>
  <c r="H27" i="1"/>
  <c r="G6" i="1"/>
  <c r="G27" i="1"/>
  <c r="H26" i="1"/>
  <c r="I29" i="1" l="1"/>
  <c r="I17" i="1"/>
  <c r="I4" i="2"/>
  <c r="I26" i="1"/>
  <c r="I34" i="1" s="1"/>
  <c r="I8" i="1"/>
  <c r="I5" i="2"/>
  <c r="I15" i="1"/>
  <c r="I32" i="1"/>
  <c r="I16" i="1"/>
  <c r="I27" i="1"/>
  <c r="I18" i="1" l="1"/>
  <c r="I35" i="1" s="1"/>
  <c r="I37" i="1" s="1"/>
  <c r="I9" i="2"/>
</calcChain>
</file>

<file path=xl/sharedStrings.xml><?xml version="1.0" encoding="utf-8"?>
<sst xmlns="http://schemas.openxmlformats.org/spreadsheetml/2006/main" count="92" uniqueCount="86">
  <si>
    <t>Burden item</t>
  </si>
  <si>
    <t>1.  Applications</t>
  </si>
  <si>
    <t>N/A</t>
  </si>
  <si>
    <t>2.  Survey and Studies</t>
  </si>
  <si>
    <t>3.  Reporting requirements</t>
  </si>
  <si>
    <t xml:space="preserve">     B.  Required activities</t>
  </si>
  <si>
    <r>
      <t xml:space="preserve">        Performance tests </t>
    </r>
    <r>
      <rPr>
        <vertAlign val="superscript"/>
        <sz val="10"/>
        <color theme="1"/>
        <rFont val="Times New Roman"/>
        <family val="1"/>
      </rPr>
      <t>d</t>
    </r>
  </si>
  <si>
    <r>
      <t xml:space="preserve">        Repeat of performance test </t>
    </r>
    <r>
      <rPr>
        <vertAlign val="superscript"/>
        <sz val="10"/>
        <color theme="1"/>
        <rFont val="Times New Roman"/>
        <family val="1"/>
      </rPr>
      <t>e</t>
    </r>
  </si>
  <si>
    <t xml:space="preserve">        Daily monitoring of emissions and operations</t>
  </si>
  <si>
    <t>See 4E</t>
  </si>
  <si>
    <t xml:space="preserve">     C.  Create information</t>
  </si>
  <si>
    <t>See 3B and 4E</t>
  </si>
  <si>
    <t xml:space="preserve">     D.  Gather existing information</t>
  </si>
  <si>
    <t xml:space="preserve">     E.  Write Report</t>
  </si>
  <si>
    <t xml:space="preserve">        Notification of reconstruction or modification</t>
  </si>
  <si>
    <t xml:space="preserve">        Notification of performance test</t>
  </si>
  <si>
    <t xml:space="preserve">        Performance test results</t>
  </si>
  <si>
    <r>
      <t xml:space="preserve">        Semiannual report of excess emissions </t>
    </r>
    <r>
      <rPr>
        <vertAlign val="superscript"/>
        <sz val="10"/>
        <color theme="1"/>
        <rFont val="Times New Roman"/>
        <family val="1"/>
      </rPr>
      <t>f</t>
    </r>
  </si>
  <si>
    <t>Subtotal  for Reporting  Requirements</t>
  </si>
  <si>
    <t>4.  Recordkeeping requirements</t>
  </si>
  <si>
    <t>See 3A</t>
  </si>
  <si>
    <t xml:space="preserve">     B.  Plan activities</t>
  </si>
  <si>
    <t>See 3B</t>
  </si>
  <si>
    <t xml:space="preserve">     C.  Implement Activities </t>
  </si>
  <si>
    <t xml:space="preserve">     D.  Develop record system</t>
  </si>
  <si>
    <t xml:space="preserve">     E.  Time to enter information</t>
  </si>
  <si>
    <t xml:space="preserve">         Records of operating parameters </t>
  </si>
  <si>
    <r>
      <t xml:space="preserve">          -   Exhaust ventilation rate </t>
    </r>
    <r>
      <rPr>
        <vertAlign val="superscript"/>
        <sz val="10"/>
        <color theme="1"/>
        <rFont val="Times New Roman"/>
        <family val="1"/>
      </rPr>
      <t>g</t>
    </r>
  </si>
  <si>
    <t xml:space="preserve">         Records of performance test </t>
  </si>
  <si>
    <r>
      <t xml:space="preserve">        Recalibrate and check monitoring devices </t>
    </r>
    <r>
      <rPr>
        <vertAlign val="superscript"/>
        <sz val="10"/>
        <color theme="1"/>
        <rFont val="Times New Roman"/>
        <family val="1"/>
      </rPr>
      <t>j</t>
    </r>
  </si>
  <si>
    <t xml:space="preserve">    F.  Time to train personnel </t>
  </si>
  <si>
    <r>
      <t>-</t>
    </r>
    <r>
      <rPr>
        <sz val="7"/>
        <color theme="1"/>
        <rFont val="Times New Roman"/>
        <family val="1"/>
      </rPr>
      <t xml:space="preserve">          </t>
    </r>
    <r>
      <rPr>
        <sz val="10"/>
        <color theme="1"/>
        <rFont val="Times New Roman"/>
        <family val="1"/>
      </rPr>
      <t xml:space="preserve">Certification of opacity observer </t>
    </r>
    <r>
      <rPr>
        <vertAlign val="superscript"/>
        <sz val="10"/>
        <color theme="1"/>
        <rFont val="Times New Roman"/>
        <family val="1"/>
      </rPr>
      <t>k</t>
    </r>
    <r>
      <rPr>
        <sz val="10"/>
        <color theme="1"/>
        <rFont val="Times New Roman"/>
        <family val="1"/>
      </rPr>
      <t xml:space="preserve"> </t>
    </r>
  </si>
  <si>
    <t xml:space="preserve">Subtotal  for Recordkeeping Requirements  </t>
  </si>
  <si>
    <t>Activity</t>
  </si>
  <si>
    <t>New facility</t>
  </si>
  <si>
    <r>
      <t xml:space="preserve">    Notification of performance test </t>
    </r>
    <r>
      <rPr>
        <vertAlign val="superscript"/>
        <sz val="10"/>
        <color theme="1"/>
        <rFont val="Times New Roman"/>
        <family val="1"/>
      </rPr>
      <t>c</t>
    </r>
  </si>
  <si>
    <r>
      <t xml:space="preserve">    Report of performance test results </t>
    </r>
    <r>
      <rPr>
        <vertAlign val="superscript"/>
        <sz val="10"/>
        <color theme="1"/>
        <rFont val="Times New Roman"/>
        <family val="1"/>
      </rPr>
      <t>d</t>
    </r>
  </si>
  <si>
    <r>
      <t xml:space="preserve">    Notification of reconstruction/modification </t>
    </r>
    <r>
      <rPr>
        <vertAlign val="superscript"/>
        <sz val="10"/>
        <color theme="1"/>
        <rFont val="Times New Roman"/>
        <family val="1"/>
      </rPr>
      <t>e</t>
    </r>
  </si>
  <si>
    <t xml:space="preserve">Review reports:  Existing and new sources </t>
  </si>
  <si>
    <t>(G) Clerical person hours per year (Ex0.1)</t>
  </si>
  <si>
    <r>
      <t>(H) Total Cost per year</t>
    </r>
    <r>
      <rPr>
        <b/>
        <vertAlign val="superscript"/>
        <sz val="10"/>
        <color theme="1"/>
        <rFont val="Times New Roman"/>
        <family val="1"/>
      </rPr>
      <t xml:space="preserve"> b</t>
    </r>
  </si>
  <si>
    <r>
      <t xml:space="preserve">         Records of duration of each steel production cycle, and time and duration of any diversion of exhaust gases from the main stack serving the BOPF</t>
    </r>
    <r>
      <rPr>
        <vertAlign val="superscript"/>
        <sz val="10"/>
        <color theme="1"/>
        <rFont val="Times New Roman"/>
        <family val="1"/>
      </rPr>
      <t xml:space="preserve"> i</t>
    </r>
  </si>
  <si>
    <r>
      <t xml:space="preserve">   Semiannual reports of excess emissions and monitoring systems performance </t>
    </r>
    <r>
      <rPr>
        <vertAlign val="superscript"/>
        <sz val="10"/>
        <color theme="1"/>
        <rFont val="Times New Roman"/>
        <family val="1"/>
      </rPr>
      <t>f</t>
    </r>
  </si>
  <si>
    <t>hr per resp</t>
  </si>
  <si>
    <r>
      <t>(D)
Respondents per year</t>
    </r>
    <r>
      <rPr>
        <b/>
        <vertAlign val="superscript"/>
        <sz val="12"/>
        <color theme="1"/>
        <rFont val="Times New Roman"/>
        <family val="1"/>
      </rPr>
      <t>a</t>
    </r>
  </si>
  <si>
    <t>(C)
Person hours per respondent per year (C=AxB)</t>
  </si>
  <si>
    <t>(B)
No. of occurrences per respondent per year</t>
  </si>
  <si>
    <t>(A)
Person hours per occurrence</t>
  </si>
  <si>
    <r>
      <t xml:space="preserve">     A.  Familiarization with rule requirements</t>
    </r>
    <r>
      <rPr>
        <vertAlign val="superscript"/>
        <sz val="10"/>
        <color theme="1"/>
        <rFont val="Times New Roman"/>
        <family val="1"/>
      </rPr>
      <t>c</t>
    </r>
  </si>
  <si>
    <t>(E)
Technical person- hours per year (E=CxD)</t>
  </si>
  <si>
    <t>(F)
Management person hours per year (Ex0.05)</t>
  </si>
  <si>
    <r>
      <t>f</t>
    </r>
    <r>
      <rPr>
        <sz val="10"/>
        <color theme="1"/>
        <rFont val="Times New Roman"/>
        <family val="1"/>
      </rPr>
      <t xml:space="preserve">  We have assumed that it will take 10 hours twice per year for each respondent to write the semiannual reports if excess emission.</t>
    </r>
  </si>
  <si>
    <r>
      <t xml:space="preserve">i </t>
    </r>
    <r>
      <rPr>
        <sz val="10"/>
        <color theme="1"/>
        <rFont val="Times New Roman"/>
        <family val="1"/>
      </rPr>
      <t xml:space="preserve">  We have assumed that it will take each respondent 0.25 hours, 365 days per year, to record the duration of each steel production cycle.</t>
    </r>
  </si>
  <si>
    <r>
      <t xml:space="preserve">j </t>
    </r>
    <r>
      <rPr>
        <sz val="10"/>
        <color theme="1"/>
        <rFont val="Times New Roman"/>
        <family val="1"/>
      </rPr>
      <t xml:space="preserve">  We have assumed that it will take each respondent eight hours once per year to recalibrate and check monitoring devices.</t>
    </r>
  </si>
  <si>
    <r>
      <t>k</t>
    </r>
    <r>
      <rPr>
        <sz val="10"/>
        <color theme="1"/>
        <rFont val="Times New Roman"/>
        <family val="1"/>
      </rPr>
      <t xml:space="preserve">  We have assumed that it will take each respondent eight hours twice per year to train personnel on certification of opacity observer.</t>
    </r>
  </si>
  <si>
    <r>
      <t>c</t>
    </r>
    <r>
      <rPr>
        <sz val="10"/>
        <color theme="1"/>
        <rFont val="Times New Roman"/>
        <family val="1"/>
      </rPr>
      <t xml:space="preserve">  We have assumed that it will take one hour for each respondent to familiarize with rule requirements.</t>
    </r>
  </si>
  <si>
    <t>Assumptions:</t>
  </si>
  <si>
    <r>
      <t>f</t>
    </r>
    <r>
      <rPr>
        <sz val="10"/>
        <color theme="1"/>
        <rFont val="Times New Roman"/>
        <family val="1"/>
      </rPr>
      <t xml:space="preserve">  We have assumed that it will take five hours twice per year for each respondent to submit semiannual reports of excess emissions and monitoring systems with all measurements over any three hour period (e.g., of  low pressure) that average more than 10 percent below the averages during the most recent performance test.</t>
    </r>
  </si>
  <si>
    <r>
      <t xml:space="preserve">l    </t>
    </r>
    <r>
      <rPr>
        <sz val="10"/>
        <color theme="1"/>
        <rFont val="Times New Roman"/>
        <family val="1"/>
      </rPr>
      <t>Totals have been rounded to 3 significant figures. Figures may not add exactly due to rounding.</t>
    </r>
  </si>
  <si>
    <r>
      <t xml:space="preserve">g    </t>
    </r>
    <r>
      <rPr>
        <sz val="10"/>
        <color theme="1"/>
        <rFont val="Times New Roman"/>
        <family val="1"/>
      </rPr>
      <t>Totals have been rounded to 3 significant figures. Figures may not add exactly due to rounding.</t>
    </r>
  </si>
  <si>
    <r>
      <t>TOTAL ANNUAL BURDEN AND COST (rounded)</t>
    </r>
    <r>
      <rPr>
        <b/>
        <vertAlign val="superscript"/>
        <sz val="10"/>
        <color theme="1"/>
        <rFont val="Times New Roman"/>
        <family val="1"/>
      </rPr>
      <t>g</t>
    </r>
  </si>
  <si>
    <t>(A)
EPA person-hours per occurrence</t>
  </si>
  <si>
    <t>(B)
No. of occurrences per plant per year</t>
  </si>
  <si>
    <t>(C)
EPA person hours per plant per year 
(AxB)</t>
  </si>
  <si>
    <t>(F)
Management person-hours per year
(E x 0.05)</t>
  </si>
  <si>
    <t>(G)
Clerical person-hours per year
(E x 0.1)</t>
  </si>
  <si>
    <r>
      <t>(H)
Cost, $</t>
    </r>
    <r>
      <rPr>
        <b/>
        <vertAlign val="superscript"/>
        <sz val="10"/>
        <color theme="1"/>
        <rFont val="Times New Roman"/>
        <family val="1"/>
      </rPr>
      <t>b</t>
    </r>
  </si>
  <si>
    <r>
      <t>(D)
Plants per year</t>
    </r>
    <r>
      <rPr>
        <b/>
        <vertAlign val="superscript"/>
        <sz val="10"/>
        <color theme="1"/>
        <rFont val="Times New Roman"/>
        <family val="1"/>
      </rPr>
      <t>a</t>
    </r>
    <r>
      <rPr>
        <b/>
        <sz val="10"/>
        <color theme="1"/>
        <rFont val="Times New Roman"/>
        <family val="1"/>
      </rPr>
      <t xml:space="preserve">  </t>
    </r>
  </si>
  <si>
    <t>(E) 
Technical person-hours per year
(CxD)</t>
  </si>
  <si>
    <r>
      <t xml:space="preserve">         -</t>
    </r>
    <r>
      <rPr>
        <sz val="7"/>
        <color theme="1"/>
        <rFont val="Times New Roman"/>
        <family val="1"/>
      </rPr>
      <t xml:space="preserve">     </t>
    </r>
    <r>
      <rPr>
        <sz val="10"/>
        <color theme="1"/>
        <rFont val="Times New Roman"/>
        <family val="1"/>
      </rPr>
      <t xml:space="preserve">Across the venture scrubber (i.e., pressure drop and water supply pressure) </t>
    </r>
    <r>
      <rPr>
        <vertAlign val="superscript"/>
        <sz val="10"/>
        <color theme="1"/>
        <rFont val="Times New Roman"/>
        <family val="1"/>
      </rPr>
      <t>h</t>
    </r>
  </si>
  <si>
    <t xml:space="preserve">     A.  Familiarization with rule requirements </t>
  </si>
  <si>
    <r>
      <t>d</t>
    </r>
    <r>
      <rPr>
        <sz val="10"/>
        <color theme="1"/>
        <rFont val="Times New Roman"/>
        <family val="1"/>
      </rPr>
      <t xml:space="preserve">  We have assumed that it will take 194 hours for each respondent to complete a performance test. This is a one time requirement.</t>
    </r>
  </si>
  <si>
    <r>
      <t>e</t>
    </r>
    <r>
      <rPr>
        <sz val="10"/>
        <color theme="1"/>
        <rFont val="Times New Roman"/>
        <family val="1"/>
      </rPr>
      <t xml:space="preserve">  We have assumed that it will take 10 percent of respondents to repeat performance test due to failures. This is a one time requirement.</t>
    </r>
  </si>
  <si>
    <r>
      <t>TOTAL LABOR BURDEN AND COST (rounded)</t>
    </r>
    <r>
      <rPr>
        <b/>
        <vertAlign val="superscript"/>
        <sz val="10"/>
        <color theme="1"/>
        <rFont val="Times New Roman"/>
        <family val="1"/>
      </rPr>
      <t>l</t>
    </r>
  </si>
  <si>
    <r>
      <t>TOTAL CAPITAL AND O&amp;M COST (rounded)</t>
    </r>
    <r>
      <rPr>
        <b/>
        <vertAlign val="superscript"/>
        <sz val="10"/>
        <color rgb="FF000000"/>
        <rFont val="Times New Roman"/>
        <family val="1"/>
      </rPr>
      <t>l</t>
    </r>
  </si>
  <si>
    <r>
      <t>GRAND TOTAL (rounded)</t>
    </r>
    <r>
      <rPr>
        <b/>
        <vertAlign val="superscript"/>
        <sz val="10"/>
        <color rgb="FF000000"/>
        <rFont val="Times New Roman"/>
        <family val="1"/>
      </rPr>
      <t>l</t>
    </r>
  </si>
  <si>
    <r>
      <t>c</t>
    </r>
    <r>
      <rPr>
        <sz val="10"/>
        <color theme="1"/>
        <rFont val="Times New Roman"/>
        <family val="1"/>
      </rPr>
      <t xml:space="preserve">  We have assumed that it will take two hours once per year for each respondent to perform the performance test. This is a one-time requirement.</t>
    </r>
  </si>
  <si>
    <r>
      <t>d</t>
    </r>
    <r>
      <rPr>
        <sz val="10"/>
        <color theme="1"/>
        <rFont val="Times New Roman"/>
        <family val="1"/>
      </rPr>
      <t xml:space="preserve">  We have assumed that it will take eight hours once per year for each respondent to report the performance test results. This is a one-time requirement.</t>
    </r>
  </si>
  <si>
    <r>
      <t>e</t>
    </r>
    <r>
      <rPr>
        <sz val="10"/>
        <color theme="1"/>
        <rFont val="Times New Roman"/>
        <family val="1"/>
      </rPr>
      <t xml:space="preserve">  We have assumed that it will take two hours once per year for each respondent to comply with the notification requirements of the rule. This is a one-time requirement.</t>
    </r>
  </si>
  <si>
    <r>
      <t>b</t>
    </r>
    <r>
      <rPr>
        <sz val="10"/>
        <color theme="1"/>
        <rFont val="Times New Roman"/>
        <family val="1"/>
      </rPr>
      <t xml:space="preserve">  This ICR uses the following labor rates:  $149.84 per hour for Executive, Administrative, and Managerial labor; $122.66 per hour for Technical labor, and $60.88 per hour for Clerical labor.  These rates are from the United States Department of Labor, Bureau of Labor Statistics, September 2020, Table 2. Civilian Workers, by Occupational and Industry groups.  The rates are from column 1, Total Compensation.  The rates have been increased by 110 percent to account for the benefit packages available to those employed by private industry.</t>
    </r>
  </si>
  <si>
    <r>
      <t>b</t>
    </r>
    <r>
      <rPr>
        <sz val="10"/>
        <color theme="1"/>
        <rFont val="Times New Roman"/>
        <family val="1"/>
      </rPr>
      <t xml:space="preserve">  This cost is based on the following hourly labor rates times a 1.6 benefits multiplication factor to account for government overhead expenses: $69.04 for Managerial, $51.23 for Technical and $27.73 Clerical.  These rates are from the Office of Personnel Management (OPM) "2021 General Schedule" which excludes locality rates of pay.</t>
    </r>
  </si>
  <si>
    <r>
      <t>a</t>
    </r>
    <r>
      <rPr>
        <sz val="10"/>
        <color theme="1"/>
        <rFont val="Times New Roman"/>
        <family val="1"/>
      </rPr>
      <t xml:space="preserve"> 	 We have assumed that there are approximately 13 respondents (i.e., BOPF shops) that are subject to the regulation, with no additional new or reconstructed sources becoming subject to the rule over the next three years.</t>
    </r>
  </si>
  <si>
    <r>
      <t xml:space="preserve">h  </t>
    </r>
    <r>
      <rPr>
        <sz val="10"/>
        <color theme="1"/>
        <rFont val="Times New Roman"/>
        <family val="1"/>
      </rPr>
      <t xml:space="preserve">We have assumed eleven of the existing respondents will use venturi scrubbers as primary emission control systems. We have assumed that it will take each of the eleven respondent 0.25 hours, 365 times per year, will enter information on records of CMS operating parameters across the venturi scrubber.  </t>
    </r>
  </si>
  <si>
    <t>a 	 We have assumed that there are approximately 13 respondents (i.e., BOPF shops) that are subject to the regulation, with no additional new or reconstructed sources becoming subject to the rule over the next three years.</t>
  </si>
  <si>
    <r>
      <t>a</t>
    </r>
    <r>
      <rPr>
        <sz val="10"/>
        <color theme="1"/>
        <rFont val="Times New Roman"/>
        <family val="1"/>
      </rPr>
      <t xml:space="preserve">  We have assumed that there are approximately</t>
    </r>
    <r>
      <rPr>
        <sz val="10"/>
        <rFont val="Times New Roman"/>
        <family val="1"/>
      </rPr>
      <t xml:space="preserve"> 13</t>
    </r>
    <r>
      <rPr>
        <sz val="10"/>
        <color theme="1"/>
        <rFont val="Times New Roman"/>
        <family val="1"/>
      </rPr>
      <t xml:space="preserve"> respondents (i.e., BOPF shops) that are subject to the regulation, with no additional new or reconstructed sources becoming subject to the rule over the next three years.</t>
    </r>
  </si>
  <si>
    <r>
      <t>g</t>
    </r>
    <r>
      <rPr>
        <sz val="10"/>
        <color theme="1"/>
        <rFont val="Times New Roman"/>
        <family val="1"/>
      </rPr>
      <t xml:space="preserve">  We have assumed that it will take each of th</t>
    </r>
    <r>
      <rPr>
        <sz val="10"/>
        <rFont val="Times New Roman"/>
        <family val="1"/>
      </rPr>
      <t>e 13</t>
    </r>
    <r>
      <rPr>
        <sz val="10"/>
        <color theme="1"/>
        <rFont val="Times New Roman"/>
        <family val="1"/>
      </rPr>
      <t xml:space="preserve"> respondent 0.25 hours, 365 times per year, to record the exhaust ventilation 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</si>
</sst>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quot;$&quot;#,##0"/>
    <numFmt numFmtId="166" formatCode="&quot;$&quot;#,##0.00"/>
  </numFmts>
  <fonts count="13" x14ac:knownFonts="1">
    <font>
      <sz val="11"/>
      <color theme="1"/>
      <name val="Calibri"/>
      <family val="2"/>
      <scheme val="minor"/>
    </font>
    <font>
      <sz val="10"/>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vertAlign val="superscript"/>
      <sz val="10"/>
      <color theme="1"/>
      <name val="Times New Roman"/>
      <family val="1"/>
    </font>
    <font>
      <sz val="7"/>
      <color theme="1"/>
      <name val="Times New Roman"/>
      <family val="1"/>
    </font>
    <font>
      <b/>
      <i/>
      <sz val="10"/>
      <color theme="1"/>
      <name val="Times New Roman"/>
      <family val="1"/>
    </font>
    <font>
      <vertAlign val="superscript"/>
      <sz val="12"/>
      <color theme="1"/>
      <name val="Times New Roman"/>
      <family val="1"/>
    </font>
    <font>
      <b/>
      <sz val="10"/>
      <color rgb="FF000000"/>
      <name val="Times New Roman"/>
      <family val="1"/>
    </font>
    <font>
      <b/>
      <vertAlign val="superscript"/>
      <sz val="10"/>
      <color rgb="FF000000"/>
      <name val="Times New Roman"/>
      <family val="1"/>
    </font>
    <font>
      <sz val="11"/>
      <color rgb="FFFF0000"/>
      <name val="Calibri"/>
      <family val="2"/>
      <scheme val="minor"/>
    </font>
    <font>
      <sz val="10"/>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left" vertical="top"/>
    </xf>
    <xf numFmtId="0" fontId="1" fillId="0" borderId="1" xfId="0" applyFont="1" applyBorder="1" applyAlignment="1">
      <alignment horizontal="right" vertical="top"/>
    </xf>
    <xf numFmtId="6" fontId="1" fillId="0" borderId="1" xfId="0" applyNumberFormat="1" applyFont="1" applyBorder="1" applyAlignment="1">
      <alignment horizontal="right" vertical="top"/>
    </xf>
    <xf numFmtId="0" fontId="0" fillId="0" borderId="0" xfId="0" applyAlignment="1">
      <alignment wrapText="1"/>
    </xf>
    <xf numFmtId="0" fontId="1" fillId="0" borderId="1" xfId="0" applyFont="1" applyBorder="1" applyAlignment="1">
      <alignment horizontal="left" vertical="top" wrapText="1"/>
    </xf>
    <xf numFmtId="0" fontId="7" fillId="0" borderId="1" xfId="0" applyFont="1" applyBorder="1" applyAlignment="1">
      <alignment horizontal="left" vertical="top" wrapText="1"/>
    </xf>
    <xf numFmtId="0" fontId="1" fillId="0" borderId="1" xfId="0" quotePrefix="1" applyFont="1" applyBorder="1" applyAlignment="1">
      <alignment horizontal="left" vertical="top" wrapText="1"/>
    </xf>
    <xf numFmtId="0" fontId="1" fillId="0" borderId="1" xfId="0" applyFont="1" applyBorder="1" applyAlignment="1">
      <alignment horizontal="center" vertical="center"/>
    </xf>
    <xf numFmtId="1" fontId="0" fillId="0" borderId="0" xfId="0" applyNumberFormat="1"/>
    <xf numFmtId="6" fontId="0" fillId="0" borderId="0" xfId="0" applyNumberFormat="1"/>
    <xf numFmtId="164" fontId="1" fillId="0" borderId="1" xfId="0" applyNumberFormat="1" applyFont="1" applyBorder="1" applyAlignment="1">
      <alignment horizontal="center" vertical="center"/>
    </xf>
    <xf numFmtId="2" fontId="1" fillId="0" borderId="1" xfId="0" applyNumberFormat="1" applyFont="1" applyBorder="1" applyAlignment="1">
      <alignment horizontal="center" vertical="center"/>
    </xf>
    <xf numFmtId="4" fontId="1" fillId="0" borderId="1" xfId="0" applyNumberFormat="1" applyFont="1" applyBorder="1" applyAlignment="1">
      <alignment horizontal="center" vertical="center"/>
    </xf>
    <xf numFmtId="0" fontId="8" fillId="0" borderId="0" xfId="0" applyFont="1" applyAlignment="1"/>
    <xf numFmtId="0" fontId="5" fillId="0" borderId="0" xfId="0" applyFont="1" applyAlignment="1"/>
    <xf numFmtId="0" fontId="0" fillId="0" borderId="0" xfId="0" applyAlignment="1"/>
    <xf numFmtId="0" fontId="2" fillId="0" borderId="1" xfId="0" applyFont="1" applyBorder="1" applyAlignment="1">
      <alignment vertical="top"/>
    </xf>
    <xf numFmtId="0" fontId="9" fillId="0" borderId="1" xfId="0" applyFont="1" applyFill="1" applyBorder="1" applyAlignment="1">
      <alignment horizontal="left"/>
    </xf>
    <xf numFmtId="165" fontId="1" fillId="0" borderId="1" xfId="0" applyNumberFormat="1" applyFont="1" applyBorder="1" applyAlignment="1">
      <alignment horizontal="right" vertical="top"/>
    </xf>
    <xf numFmtId="165" fontId="2" fillId="0" borderId="1" xfId="0" applyNumberFormat="1" applyFont="1" applyBorder="1" applyAlignment="1">
      <alignment vertical="top"/>
    </xf>
    <xf numFmtId="4" fontId="2" fillId="0" borderId="1" xfId="0" applyNumberFormat="1" applyFont="1" applyBorder="1" applyAlignment="1">
      <alignment vertical="center"/>
    </xf>
    <xf numFmtId="0" fontId="2" fillId="0" borderId="1" xfId="0" applyFont="1" applyBorder="1" applyAlignment="1">
      <alignment horizontal="left" vertical="top"/>
    </xf>
    <xf numFmtId="8" fontId="1" fillId="0" borderId="1" xfId="0" applyNumberFormat="1" applyFont="1" applyBorder="1" applyAlignment="1">
      <alignment horizontal="right" vertical="top"/>
    </xf>
    <xf numFmtId="166" fontId="1" fillId="0" borderId="1" xfId="0" applyNumberFormat="1" applyFont="1" applyBorder="1" applyAlignment="1">
      <alignment horizontal="right" vertical="top"/>
    </xf>
    <xf numFmtId="166" fontId="1" fillId="0" borderId="1" xfId="0" applyNumberFormat="1" applyFont="1" applyBorder="1" applyAlignment="1">
      <alignment horizontal="right" vertical="center"/>
    </xf>
    <xf numFmtId="8" fontId="1" fillId="0" borderId="1" xfId="0" applyNumberFormat="1" applyFont="1" applyBorder="1" applyAlignment="1">
      <alignment vertical="center"/>
    </xf>
    <xf numFmtId="6" fontId="2" fillId="0" borderId="1" xfId="0" applyNumberFormat="1" applyFont="1" applyBorder="1" applyAlignment="1">
      <alignment horizontal="right" vertical="top"/>
    </xf>
    <xf numFmtId="0" fontId="11" fillId="0" borderId="0" xfId="0" applyFont="1"/>
    <xf numFmtId="0" fontId="2" fillId="0" borderId="1" xfId="0" applyFont="1" applyBorder="1" applyAlignment="1">
      <alignment horizontal="left" vertical="top" wrapText="1"/>
    </xf>
    <xf numFmtId="0" fontId="8" fillId="2" borderId="0" xfId="0" applyFont="1" applyFill="1" applyAlignment="1"/>
    <xf numFmtId="0" fontId="0" fillId="2" borderId="0" xfId="0" applyFill="1"/>
    <xf numFmtId="0" fontId="2" fillId="0" borderId="0" xfId="0" applyFont="1" applyFill="1" applyAlignment="1">
      <alignment wrapText="1"/>
    </xf>
    <xf numFmtId="0" fontId="0" fillId="0" borderId="0" xfId="0" applyFill="1"/>
    <xf numFmtId="0" fontId="5" fillId="0" borderId="0" xfId="0" applyFont="1" applyFill="1" applyAlignment="1"/>
    <xf numFmtId="0" fontId="8" fillId="0" borderId="0" xfId="0" applyFont="1" applyFill="1" applyAlignment="1">
      <alignment horizontal="left" wrapText="1"/>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4" xfId="0" applyNumberFormat="1" applyFont="1" applyBorder="1" applyAlignment="1">
      <alignment horizontal="center" vertical="center"/>
    </xf>
    <xf numFmtId="0" fontId="8" fillId="0" borderId="0" xfId="0" applyFont="1" applyAlignment="1">
      <alignment horizontal="left" wrapText="1"/>
    </xf>
    <xf numFmtId="3" fontId="1" fillId="0" borderId="2" xfId="0" applyNumberFormat="1" applyFont="1" applyBorder="1" applyAlignment="1">
      <alignment horizontal="center" vertical="center"/>
    </xf>
    <xf numFmtId="3" fontId="1" fillId="0" borderId="3" xfId="0" applyNumberFormat="1" applyFont="1" applyBorder="1" applyAlignment="1">
      <alignment horizontal="center" vertical="center"/>
    </xf>
    <xf numFmtId="3" fontId="1" fillId="0" borderId="4" xfId="0" applyNumberFormat="1" applyFont="1" applyBorder="1" applyAlignment="1">
      <alignment horizontal="center"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1" fontId="1" fillId="0" borderId="4" xfId="0" applyNumberFormat="1" applyFont="1" applyBorder="1" applyAlignment="1">
      <alignment horizontal="center" vertical="center"/>
    </xf>
    <xf numFmtId="1" fontId="2" fillId="0" borderId="1" xfId="0" applyNumberFormat="1" applyFont="1" applyBorder="1" applyAlignment="1">
      <alignment horizontal="center" vertical="center"/>
    </xf>
    <xf numFmtId="0" fontId="5" fillId="0" borderId="0" xfId="0" applyFont="1" applyFill="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2"/>
  <sheetViews>
    <sheetView tabSelected="1" topLeftCell="A2" workbookViewId="0">
      <selection activeCell="B9" sqref="B9"/>
    </sheetView>
  </sheetViews>
  <sheetFormatPr defaultRowHeight="14.5" x14ac:dyDescent="0.35"/>
  <cols>
    <col min="1" max="1" width="47.81640625" style="6" customWidth="1"/>
    <col min="2" max="2" width="13.26953125" customWidth="1"/>
    <col min="3" max="3" width="11.81640625" customWidth="1"/>
    <col min="4" max="4" width="10.54296875" customWidth="1"/>
    <col min="5" max="5" width="11.7265625" customWidth="1"/>
    <col min="7" max="7" width="11.1796875" customWidth="1"/>
    <col min="9" max="9" width="12.7265625" customWidth="1"/>
    <col min="11" max="11" width="9.26953125" bestFit="1" customWidth="1"/>
    <col min="12" max="12" width="10.453125" customWidth="1"/>
  </cols>
  <sheetData>
    <row r="1" spans="1:12" hidden="1" x14ac:dyDescent="0.35">
      <c r="F1" s="35">
        <v>122.66</v>
      </c>
      <c r="G1" s="35">
        <v>149.84</v>
      </c>
      <c r="H1" s="35">
        <v>60.88</v>
      </c>
    </row>
    <row r="2" spans="1:12" ht="78" x14ac:dyDescent="0.35">
      <c r="A2" s="2" t="s">
        <v>0</v>
      </c>
      <c r="B2" s="1" t="s">
        <v>47</v>
      </c>
      <c r="C2" s="1" t="s">
        <v>46</v>
      </c>
      <c r="D2" s="1" t="s">
        <v>45</v>
      </c>
      <c r="E2" s="1" t="s">
        <v>44</v>
      </c>
      <c r="F2" s="1" t="s">
        <v>49</v>
      </c>
      <c r="G2" s="1" t="s">
        <v>50</v>
      </c>
      <c r="H2" s="1" t="s">
        <v>39</v>
      </c>
      <c r="I2" s="1" t="s">
        <v>40</v>
      </c>
    </row>
    <row r="3" spans="1:12" x14ac:dyDescent="0.35">
      <c r="A3" s="7" t="s">
        <v>1</v>
      </c>
      <c r="B3" s="10" t="s">
        <v>2</v>
      </c>
      <c r="C3" s="10"/>
      <c r="D3" s="10"/>
      <c r="E3" s="10"/>
      <c r="F3" s="10"/>
      <c r="G3" s="10"/>
      <c r="H3" s="10"/>
      <c r="I3" s="4"/>
    </row>
    <row r="4" spans="1:12" x14ac:dyDescent="0.35">
      <c r="A4" s="7" t="s">
        <v>3</v>
      </c>
      <c r="B4" s="10" t="s">
        <v>2</v>
      </c>
      <c r="C4" s="10"/>
      <c r="D4" s="10"/>
      <c r="E4" s="10"/>
      <c r="F4" s="10"/>
      <c r="G4" s="10"/>
      <c r="H4" s="10"/>
      <c r="I4" s="4"/>
    </row>
    <row r="5" spans="1:12" x14ac:dyDescent="0.35">
      <c r="A5" s="7" t="s">
        <v>4</v>
      </c>
      <c r="B5" s="10"/>
      <c r="C5" s="10"/>
      <c r="D5" s="10"/>
      <c r="E5" s="10"/>
      <c r="F5" s="10"/>
      <c r="G5" s="10"/>
      <c r="H5" s="10"/>
      <c r="I5" s="4"/>
    </row>
    <row r="6" spans="1:12" ht="15.5" x14ac:dyDescent="0.35">
      <c r="A6" s="3" t="s">
        <v>48</v>
      </c>
      <c r="B6" s="10">
        <v>1</v>
      </c>
      <c r="C6" s="10">
        <v>1</v>
      </c>
      <c r="D6" s="10">
        <f>B6*C6</f>
        <v>1</v>
      </c>
      <c r="E6" s="10">
        <v>13</v>
      </c>
      <c r="F6" s="10">
        <f>D6*E6</f>
        <v>13</v>
      </c>
      <c r="G6" s="10">
        <f>F6*0.05</f>
        <v>0.65</v>
      </c>
      <c r="H6" s="10">
        <f>F6*0.1</f>
        <v>1.3</v>
      </c>
      <c r="I6" s="25">
        <f>F6*F$1+G6*G$1+H6*H$1</f>
        <v>1771.12</v>
      </c>
      <c r="J6" s="30"/>
    </row>
    <row r="7" spans="1:12" x14ac:dyDescent="0.35">
      <c r="A7" s="7" t="s">
        <v>5</v>
      </c>
      <c r="B7" s="10"/>
      <c r="C7" s="10"/>
      <c r="D7" s="10"/>
      <c r="E7" s="10"/>
      <c r="F7" s="10"/>
      <c r="G7" s="10"/>
      <c r="H7" s="10"/>
      <c r="I7" s="4"/>
    </row>
    <row r="8" spans="1:12" ht="15.5" x14ac:dyDescent="0.35">
      <c r="A8" s="7" t="s">
        <v>6</v>
      </c>
      <c r="B8" s="10">
        <v>194</v>
      </c>
      <c r="C8" s="10">
        <v>1</v>
      </c>
      <c r="D8" s="10">
        <f>B8*C8</f>
        <v>194</v>
      </c>
      <c r="E8" s="10">
        <v>0</v>
      </c>
      <c r="F8" s="10">
        <f t="shared" ref="F8:F9" si="0">D8*E8</f>
        <v>0</v>
      </c>
      <c r="G8" s="10">
        <f t="shared" ref="G8:G9" si="1">F8*0.05</f>
        <v>0</v>
      </c>
      <c r="H8" s="10">
        <f t="shared" ref="H8:H9" si="2">F8*0.1</f>
        <v>0</v>
      </c>
      <c r="I8" s="5">
        <f>F8*F$1+G8*G$1+H8*H$1</f>
        <v>0</v>
      </c>
    </row>
    <row r="9" spans="1:12" ht="15.5" x14ac:dyDescent="0.35">
      <c r="A9" s="7" t="s">
        <v>7</v>
      </c>
      <c r="B9" s="10">
        <v>194</v>
      </c>
      <c r="C9" s="10">
        <v>1</v>
      </c>
      <c r="D9" s="10">
        <f>B9*C9</f>
        <v>194</v>
      </c>
      <c r="E9" s="10">
        <v>0</v>
      </c>
      <c r="F9" s="10">
        <f t="shared" si="0"/>
        <v>0</v>
      </c>
      <c r="G9" s="10">
        <f t="shared" si="1"/>
        <v>0</v>
      </c>
      <c r="H9" s="10">
        <f t="shared" si="2"/>
        <v>0</v>
      </c>
      <c r="I9" s="5">
        <f>F9*F$1+G9*G$1+H9*H$1</f>
        <v>0</v>
      </c>
    </row>
    <row r="10" spans="1:12" x14ac:dyDescent="0.35">
      <c r="A10" s="7" t="s">
        <v>8</v>
      </c>
      <c r="B10" s="10" t="s">
        <v>9</v>
      </c>
      <c r="C10" s="10"/>
      <c r="D10" s="10"/>
      <c r="E10" s="10"/>
      <c r="F10" s="10"/>
      <c r="G10" s="10"/>
      <c r="H10" s="10"/>
      <c r="I10" s="4"/>
    </row>
    <row r="11" spans="1:12" x14ac:dyDescent="0.35">
      <c r="A11" s="7" t="s">
        <v>10</v>
      </c>
      <c r="B11" s="10" t="s">
        <v>11</v>
      </c>
      <c r="C11" s="10"/>
      <c r="D11" s="10"/>
      <c r="E11" s="10"/>
      <c r="F11" s="10"/>
      <c r="G11" s="10"/>
      <c r="H11" s="10"/>
      <c r="I11" s="4"/>
    </row>
    <row r="12" spans="1:12" x14ac:dyDescent="0.35">
      <c r="A12" s="7" t="s">
        <v>12</v>
      </c>
      <c r="B12" s="10" t="s">
        <v>11</v>
      </c>
      <c r="C12" s="10"/>
      <c r="D12" s="10"/>
      <c r="E12" s="10"/>
      <c r="F12" s="10"/>
      <c r="G12" s="10"/>
      <c r="H12" s="10"/>
      <c r="I12" s="4"/>
    </row>
    <row r="13" spans="1:12" x14ac:dyDescent="0.35">
      <c r="A13" s="7" t="s">
        <v>13</v>
      </c>
      <c r="B13" s="10"/>
      <c r="C13" s="10"/>
      <c r="D13" s="10"/>
      <c r="E13" s="10"/>
      <c r="F13" s="10"/>
      <c r="G13" s="10"/>
      <c r="H13" s="10"/>
      <c r="I13" s="4"/>
    </row>
    <row r="14" spans="1:12" x14ac:dyDescent="0.35">
      <c r="A14" s="7" t="s">
        <v>14</v>
      </c>
      <c r="B14" s="10">
        <v>2</v>
      </c>
      <c r="C14" s="10">
        <v>1</v>
      </c>
      <c r="D14" s="10">
        <f>B14*C14</f>
        <v>2</v>
      </c>
      <c r="E14" s="10">
        <v>0</v>
      </c>
      <c r="F14" s="10">
        <f t="shared" ref="F14:F16" si="3">D14*E14</f>
        <v>0</v>
      </c>
      <c r="G14" s="10">
        <f t="shared" ref="G14:G17" si="4">F14*0.05</f>
        <v>0</v>
      </c>
      <c r="H14" s="10">
        <f t="shared" ref="H14:H17" si="5">F14*0.1</f>
        <v>0</v>
      </c>
      <c r="I14" s="5">
        <f>F14*F$1+G14*G$1+H14*H$1</f>
        <v>0</v>
      </c>
    </row>
    <row r="15" spans="1:12" x14ac:dyDescent="0.35">
      <c r="A15" s="7" t="s">
        <v>15</v>
      </c>
      <c r="B15" s="10">
        <v>2</v>
      </c>
      <c r="C15" s="10">
        <v>1</v>
      </c>
      <c r="D15" s="10">
        <f>B15*C15</f>
        <v>2</v>
      </c>
      <c r="E15" s="10">
        <v>0</v>
      </c>
      <c r="F15" s="10">
        <f t="shared" si="3"/>
        <v>0</v>
      </c>
      <c r="G15" s="10">
        <f t="shared" si="4"/>
        <v>0</v>
      </c>
      <c r="H15" s="10">
        <f t="shared" si="5"/>
        <v>0</v>
      </c>
      <c r="I15" s="5">
        <f>F15*F$1+G15*G$1+H15*H$1</f>
        <v>0</v>
      </c>
      <c r="L15" s="6"/>
    </row>
    <row r="16" spans="1:12" x14ac:dyDescent="0.35">
      <c r="A16" s="7" t="s">
        <v>16</v>
      </c>
      <c r="B16" s="10">
        <v>32</v>
      </c>
      <c r="C16" s="10">
        <v>1</v>
      </c>
      <c r="D16" s="10">
        <f>B16*C16</f>
        <v>32</v>
      </c>
      <c r="E16" s="10">
        <v>0</v>
      </c>
      <c r="F16" s="10">
        <f t="shared" si="3"/>
        <v>0</v>
      </c>
      <c r="G16" s="10">
        <f t="shared" si="4"/>
        <v>0</v>
      </c>
      <c r="H16" s="10">
        <f t="shared" si="5"/>
        <v>0</v>
      </c>
      <c r="I16" s="5">
        <f>F16*F$1+G16*G$1+H16*H$1</f>
        <v>0</v>
      </c>
    </row>
    <row r="17" spans="1:10" ht="15.5" x14ac:dyDescent="0.35">
      <c r="A17" s="7" t="s">
        <v>17</v>
      </c>
      <c r="B17" s="10">
        <v>10</v>
      </c>
      <c r="C17" s="10">
        <v>2</v>
      </c>
      <c r="D17" s="10">
        <f>B17*C17</f>
        <v>20</v>
      </c>
      <c r="E17" s="10">
        <v>13</v>
      </c>
      <c r="F17" s="10">
        <f>D17*E17</f>
        <v>260</v>
      </c>
      <c r="G17" s="10">
        <f t="shared" si="4"/>
        <v>13</v>
      </c>
      <c r="H17" s="10">
        <f t="shared" si="5"/>
        <v>26</v>
      </c>
      <c r="I17" s="26">
        <f>F17*F$1+G17*G$1+H17*H$1</f>
        <v>35422.399999999994</v>
      </c>
      <c r="J17" s="30"/>
    </row>
    <row r="18" spans="1:10" x14ac:dyDescent="0.35">
      <c r="A18" s="8" t="s">
        <v>18</v>
      </c>
      <c r="B18" s="10"/>
      <c r="C18" s="10"/>
      <c r="D18" s="10"/>
      <c r="E18" s="10"/>
      <c r="F18" s="45">
        <f>SUM(F3:H17)</f>
        <v>313.95</v>
      </c>
      <c r="G18" s="46"/>
      <c r="H18" s="47"/>
      <c r="I18" s="21">
        <f>SUM(I3:I17)</f>
        <v>37193.519999999997</v>
      </c>
    </row>
    <row r="19" spans="1:10" x14ac:dyDescent="0.35">
      <c r="A19" s="7" t="s">
        <v>19</v>
      </c>
      <c r="B19" s="10"/>
      <c r="C19" s="10"/>
      <c r="D19" s="10"/>
      <c r="E19" s="10"/>
      <c r="F19" s="10"/>
      <c r="G19" s="10"/>
      <c r="H19" s="10"/>
      <c r="I19" s="21"/>
    </row>
    <row r="20" spans="1:10" x14ac:dyDescent="0.35">
      <c r="A20" s="7" t="s">
        <v>70</v>
      </c>
      <c r="B20" s="10" t="s">
        <v>20</v>
      </c>
      <c r="C20" s="10"/>
      <c r="D20" s="10"/>
      <c r="E20" s="10"/>
      <c r="F20" s="10"/>
      <c r="G20" s="10"/>
      <c r="H20" s="10"/>
      <c r="I20" s="21"/>
    </row>
    <row r="21" spans="1:10" x14ac:dyDescent="0.35">
      <c r="A21" s="7" t="s">
        <v>21</v>
      </c>
      <c r="B21" s="10" t="s">
        <v>22</v>
      </c>
      <c r="C21" s="10"/>
      <c r="D21" s="10"/>
      <c r="E21" s="10"/>
      <c r="F21" s="10"/>
      <c r="G21" s="10"/>
      <c r="H21" s="10"/>
      <c r="I21" s="21"/>
    </row>
    <row r="22" spans="1:10" x14ac:dyDescent="0.35">
      <c r="A22" s="7" t="s">
        <v>23</v>
      </c>
      <c r="B22" s="10" t="s">
        <v>22</v>
      </c>
      <c r="C22" s="10"/>
      <c r="D22" s="10"/>
      <c r="E22" s="10"/>
      <c r="F22" s="10"/>
      <c r="G22" s="10"/>
      <c r="H22" s="10"/>
      <c r="I22" s="21"/>
    </row>
    <row r="23" spans="1:10" x14ac:dyDescent="0.35">
      <c r="A23" s="7" t="s">
        <v>24</v>
      </c>
      <c r="B23" s="10" t="s">
        <v>2</v>
      </c>
      <c r="C23" s="10"/>
      <c r="D23" s="10"/>
      <c r="E23" s="10"/>
      <c r="F23" s="10"/>
      <c r="G23" s="10"/>
      <c r="H23" s="10"/>
      <c r="I23" s="21"/>
    </row>
    <row r="24" spans="1:10" x14ac:dyDescent="0.35">
      <c r="A24" s="7" t="s">
        <v>25</v>
      </c>
      <c r="B24" s="10"/>
      <c r="C24" s="10"/>
      <c r="D24" s="10"/>
      <c r="E24" s="10"/>
      <c r="F24" s="10"/>
      <c r="G24" s="10"/>
      <c r="H24" s="10"/>
      <c r="I24" s="21"/>
    </row>
    <row r="25" spans="1:10" x14ac:dyDescent="0.35">
      <c r="A25" s="7" t="s">
        <v>26</v>
      </c>
      <c r="B25" s="10"/>
      <c r="C25" s="10"/>
      <c r="D25" s="10"/>
      <c r="E25" s="10"/>
      <c r="F25" s="10"/>
      <c r="G25" s="10"/>
      <c r="H25" s="10"/>
      <c r="I25" s="21"/>
    </row>
    <row r="26" spans="1:10" ht="15.5" x14ac:dyDescent="0.35">
      <c r="A26" s="7" t="s">
        <v>27</v>
      </c>
      <c r="B26" s="10">
        <v>0.25</v>
      </c>
      <c r="C26" s="10">
        <v>365</v>
      </c>
      <c r="D26" s="10">
        <f>B26*C26</f>
        <v>91.25</v>
      </c>
      <c r="E26" s="10">
        <v>13</v>
      </c>
      <c r="F26" s="13">
        <f t="shared" ref="F26:F27" si="6">D26*E26</f>
        <v>1186.25</v>
      </c>
      <c r="G26" s="14">
        <f>F26*0.05</f>
        <v>59.3125</v>
      </c>
      <c r="H26" s="14">
        <f>F26*0.1</f>
        <v>118.625</v>
      </c>
      <c r="I26" s="26">
        <f>F26*F$1+G26*G$1+H26*H$1</f>
        <v>161614.70000000001</v>
      </c>
      <c r="J26" s="30"/>
    </row>
    <row r="27" spans="1:10" ht="28.5" x14ac:dyDescent="0.35">
      <c r="A27" s="9" t="s">
        <v>69</v>
      </c>
      <c r="B27" s="10">
        <v>0.25</v>
      </c>
      <c r="C27" s="10">
        <v>365</v>
      </c>
      <c r="D27" s="10">
        <f>B27*C27</f>
        <v>91.25</v>
      </c>
      <c r="E27" s="10">
        <v>11</v>
      </c>
      <c r="F27" s="15">
        <f t="shared" si="6"/>
        <v>1003.75</v>
      </c>
      <c r="G27" s="14">
        <f>F27*0.05</f>
        <v>50.1875</v>
      </c>
      <c r="H27" s="14">
        <f>F27*0.1</f>
        <v>100.375</v>
      </c>
      <c r="I27" s="27">
        <f>F27*F$1+G27*G$1+H27*H$1</f>
        <v>136750.9</v>
      </c>
      <c r="J27" s="30"/>
    </row>
    <row r="28" spans="1:10" x14ac:dyDescent="0.35">
      <c r="A28" s="7" t="s">
        <v>28</v>
      </c>
      <c r="B28" s="10" t="s">
        <v>22</v>
      </c>
      <c r="C28" s="10"/>
      <c r="D28" s="10"/>
      <c r="E28" s="10"/>
      <c r="F28" s="10"/>
      <c r="G28" s="10"/>
      <c r="H28" s="10"/>
      <c r="I28" s="26"/>
    </row>
    <row r="29" spans="1:10" ht="41.5" x14ac:dyDescent="0.35">
      <c r="A29" s="7" t="s">
        <v>41</v>
      </c>
      <c r="B29" s="10">
        <v>0.25</v>
      </c>
      <c r="C29" s="10">
        <v>365</v>
      </c>
      <c r="D29" s="10">
        <f>B29*C29</f>
        <v>91.25</v>
      </c>
      <c r="E29" s="10">
        <v>13</v>
      </c>
      <c r="F29" s="13">
        <f t="shared" ref="F29:F30" si="7">D29*E29</f>
        <v>1186.25</v>
      </c>
      <c r="G29" s="14">
        <f>F29*0.05</f>
        <v>59.3125</v>
      </c>
      <c r="H29" s="14">
        <f>F29*0.1</f>
        <v>118.625</v>
      </c>
      <c r="I29" s="27">
        <f>F29*F$1+G29*G$1+H29*H$1</f>
        <v>161614.70000000001</v>
      </c>
      <c r="J29" s="30"/>
    </row>
    <row r="30" spans="1:10" ht="15.5" x14ac:dyDescent="0.35">
      <c r="A30" s="7" t="s">
        <v>29</v>
      </c>
      <c r="B30" s="10">
        <v>8</v>
      </c>
      <c r="C30" s="10">
        <v>1</v>
      </c>
      <c r="D30" s="10">
        <f>B30*C30</f>
        <v>8</v>
      </c>
      <c r="E30" s="10">
        <v>13</v>
      </c>
      <c r="F30" s="10">
        <f t="shared" si="7"/>
        <v>104</v>
      </c>
      <c r="G30" s="10">
        <f>F30*0.05</f>
        <v>5.2</v>
      </c>
      <c r="H30" s="10">
        <f>F30*0.1</f>
        <v>10.4</v>
      </c>
      <c r="I30" s="26">
        <f>F30*F$1+G30*G$1+H30*H$1</f>
        <v>14168.96</v>
      </c>
      <c r="J30" s="30"/>
    </row>
    <row r="31" spans="1:10" x14ac:dyDescent="0.35">
      <c r="A31" s="7" t="s">
        <v>30</v>
      </c>
      <c r="B31" s="10"/>
      <c r="C31" s="10"/>
      <c r="D31" s="10"/>
      <c r="E31" s="10"/>
      <c r="F31" s="10"/>
      <c r="G31" s="10"/>
      <c r="H31" s="10"/>
      <c r="I31" s="21"/>
    </row>
    <row r="32" spans="1:10" ht="15.5" x14ac:dyDescent="0.35">
      <c r="A32" s="7" t="s">
        <v>31</v>
      </c>
      <c r="B32" s="10">
        <v>8</v>
      </c>
      <c r="C32" s="10">
        <v>2</v>
      </c>
      <c r="D32" s="10">
        <f>B32*C32</f>
        <v>16</v>
      </c>
      <c r="E32" s="10">
        <v>13</v>
      </c>
      <c r="F32" s="10">
        <f>D32*E32</f>
        <v>208</v>
      </c>
      <c r="G32" s="10">
        <f>F32*0.05</f>
        <v>10.4</v>
      </c>
      <c r="H32" s="10">
        <f>F32*0.1</f>
        <v>20.8</v>
      </c>
      <c r="I32" s="26">
        <f>F32*F$1+G32*G$1+H32*H$1</f>
        <v>28337.919999999998</v>
      </c>
      <c r="J32" s="30"/>
    </row>
    <row r="33" spans="1:12" ht="52" x14ac:dyDescent="0.35">
      <c r="A33" s="7" t="s">
        <v>83</v>
      </c>
      <c r="B33" s="10"/>
      <c r="C33" s="10"/>
      <c r="D33" s="10"/>
      <c r="E33" s="10"/>
      <c r="F33" s="10"/>
      <c r="G33" s="10"/>
      <c r="H33" s="10"/>
      <c r="I33" s="21"/>
    </row>
    <row r="34" spans="1:12" x14ac:dyDescent="0.35">
      <c r="A34" s="8" t="s">
        <v>32</v>
      </c>
      <c r="B34" s="10"/>
      <c r="C34" s="10"/>
      <c r="D34" s="10"/>
      <c r="E34" s="10"/>
      <c r="F34" s="42">
        <f>SUM(F19:H33)</f>
        <v>4241.4875000000002</v>
      </c>
      <c r="G34" s="43"/>
      <c r="H34" s="44"/>
      <c r="I34" s="21">
        <f>SUM(I19:I33)</f>
        <v>502487.18</v>
      </c>
    </row>
    <row r="35" spans="1:12" ht="15" x14ac:dyDescent="0.35">
      <c r="A35" s="19" t="s">
        <v>73</v>
      </c>
      <c r="B35" s="10"/>
      <c r="C35" s="10"/>
      <c r="D35" s="10"/>
      <c r="E35" s="10"/>
      <c r="F35" s="38">
        <f>ROUND((F18+F34),-1)</f>
        <v>4560</v>
      </c>
      <c r="G35" s="39"/>
      <c r="H35" s="40"/>
      <c r="I35" s="22">
        <f>ROUND((I34+I18),-3)</f>
        <v>540000</v>
      </c>
      <c r="K35" s="12"/>
    </row>
    <row r="36" spans="1:12" ht="15.5" x14ac:dyDescent="0.35">
      <c r="A36" s="20" t="s">
        <v>74</v>
      </c>
      <c r="B36" s="10"/>
      <c r="C36" s="10"/>
      <c r="D36" s="10"/>
      <c r="E36" s="10"/>
      <c r="F36" s="23"/>
      <c r="G36" s="23"/>
      <c r="H36" s="23"/>
      <c r="I36" s="22">
        <v>21600</v>
      </c>
    </row>
    <row r="37" spans="1:12" ht="15.5" x14ac:dyDescent="0.35">
      <c r="A37" s="20" t="s">
        <v>75</v>
      </c>
      <c r="B37" s="10"/>
      <c r="C37" s="10"/>
      <c r="D37" s="10"/>
      <c r="E37" s="10"/>
      <c r="F37" s="23"/>
      <c r="G37" s="23"/>
      <c r="H37" s="23"/>
      <c r="I37" s="22">
        <f>ROUND((I36+I35),-3)</f>
        <v>562000</v>
      </c>
    </row>
    <row r="39" spans="1:12" x14ac:dyDescent="0.35">
      <c r="A39" s="31" t="s">
        <v>56</v>
      </c>
      <c r="K39" s="11">
        <f>F35/26</f>
        <v>175.38461538461539</v>
      </c>
      <c r="L39" t="s">
        <v>43</v>
      </c>
    </row>
    <row r="40" spans="1:12" ht="28.5" customHeight="1" x14ac:dyDescent="0.35">
      <c r="A40" s="41" t="s">
        <v>81</v>
      </c>
      <c r="B40" s="41"/>
      <c r="C40" s="41"/>
      <c r="D40" s="41"/>
      <c r="E40" s="41"/>
      <c r="F40" s="41"/>
      <c r="G40" s="41"/>
      <c r="H40" s="41"/>
      <c r="I40" s="41"/>
    </row>
    <row r="41" spans="1:12" ht="57" customHeight="1" x14ac:dyDescent="0.35">
      <c r="A41" s="37" t="s">
        <v>79</v>
      </c>
      <c r="B41" s="37"/>
      <c r="C41" s="37"/>
      <c r="D41" s="37"/>
      <c r="E41" s="37"/>
      <c r="F41" s="37"/>
      <c r="G41" s="37"/>
      <c r="H41" s="37"/>
      <c r="I41" s="37"/>
    </row>
    <row r="42" spans="1:12" ht="18.5" x14ac:dyDescent="0.35">
      <c r="A42" s="16" t="s">
        <v>55</v>
      </c>
    </row>
    <row r="43" spans="1:12" ht="18.5" x14ac:dyDescent="0.35">
      <c r="A43" s="16" t="s">
        <v>71</v>
      </c>
    </row>
    <row r="44" spans="1:12" ht="18.5" x14ac:dyDescent="0.35">
      <c r="A44" s="16" t="s">
        <v>72</v>
      </c>
    </row>
    <row r="45" spans="1:12" ht="18.5" x14ac:dyDescent="0.35">
      <c r="A45" s="16" t="s">
        <v>51</v>
      </c>
    </row>
    <row r="46" spans="1:12" s="33" customFormat="1" ht="18.5" x14ac:dyDescent="0.35">
      <c r="A46" s="32" t="s">
        <v>85</v>
      </c>
    </row>
    <row r="47" spans="1:12" ht="30.75" customHeight="1" x14ac:dyDescent="0.35">
      <c r="A47" s="41" t="s">
        <v>82</v>
      </c>
      <c r="B47" s="41"/>
      <c r="C47" s="41"/>
      <c r="D47" s="41"/>
      <c r="E47" s="41"/>
      <c r="F47" s="41"/>
      <c r="G47" s="41"/>
      <c r="H47" s="41"/>
      <c r="I47" s="41"/>
    </row>
    <row r="48" spans="1:12" ht="18.5" x14ac:dyDescent="0.35">
      <c r="A48" s="16" t="s">
        <v>52</v>
      </c>
    </row>
    <row r="49" spans="1:1" ht="18.5" x14ac:dyDescent="0.35">
      <c r="A49" s="16" t="s">
        <v>53</v>
      </c>
    </row>
    <row r="50" spans="1:1" ht="16" x14ac:dyDescent="0.35">
      <c r="A50" s="17" t="s">
        <v>54</v>
      </c>
    </row>
    <row r="51" spans="1:1" ht="16" x14ac:dyDescent="0.35">
      <c r="A51" s="17" t="s">
        <v>58</v>
      </c>
    </row>
    <row r="52" spans="1:1" x14ac:dyDescent="0.35">
      <c r="A52" s="18"/>
    </row>
  </sheetData>
  <mergeCells count="6">
    <mergeCell ref="A41:I41"/>
    <mergeCell ref="F35:H35"/>
    <mergeCell ref="A47:I47"/>
    <mergeCell ref="F34:H34"/>
    <mergeCell ref="F18:H18"/>
    <mergeCell ref="A40:I4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9"/>
  <sheetViews>
    <sheetView topLeftCell="A2" workbookViewId="0">
      <selection sqref="A1:XFD1"/>
    </sheetView>
  </sheetViews>
  <sheetFormatPr defaultRowHeight="14.5" x14ac:dyDescent="0.35"/>
  <cols>
    <col min="1" max="1" width="52" customWidth="1"/>
    <col min="2" max="2" width="11.1796875" customWidth="1"/>
    <col min="3" max="3" width="10.54296875" customWidth="1"/>
    <col min="9" max="9" width="9.54296875" bestFit="1" customWidth="1"/>
  </cols>
  <sheetData>
    <row r="1" spans="1:10" hidden="1" x14ac:dyDescent="0.35">
      <c r="F1" s="35">
        <v>51.23</v>
      </c>
      <c r="G1" s="35">
        <v>69.040000000000006</v>
      </c>
      <c r="H1" s="35">
        <v>27.73</v>
      </c>
    </row>
    <row r="2" spans="1:10" ht="91" x14ac:dyDescent="0.35">
      <c r="A2" s="2" t="s">
        <v>33</v>
      </c>
      <c r="B2" s="2" t="s">
        <v>61</v>
      </c>
      <c r="C2" s="2" t="s">
        <v>62</v>
      </c>
      <c r="D2" s="2" t="s">
        <v>63</v>
      </c>
      <c r="E2" s="2" t="s">
        <v>67</v>
      </c>
      <c r="F2" s="2" t="s">
        <v>68</v>
      </c>
      <c r="G2" s="2" t="s">
        <v>64</v>
      </c>
      <c r="H2" s="2" t="s">
        <v>65</v>
      </c>
      <c r="I2" s="2" t="s">
        <v>66</v>
      </c>
    </row>
    <row r="3" spans="1:10" x14ac:dyDescent="0.35">
      <c r="A3" s="3" t="s">
        <v>34</v>
      </c>
      <c r="B3" s="10"/>
      <c r="C3" s="10"/>
      <c r="D3" s="10"/>
      <c r="E3" s="10"/>
      <c r="F3" s="10"/>
      <c r="G3" s="10"/>
      <c r="H3" s="10"/>
      <c r="I3" s="4"/>
    </row>
    <row r="4" spans="1:10" ht="15.5" x14ac:dyDescent="0.35">
      <c r="A4" s="3" t="s">
        <v>35</v>
      </c>
      <c r="B4" s="10">
        <v>2</v>
      </c>
      <c r="C4" s="10">
        <v>1</v>
      </c>
      <c r="D4" s="10">
        <f>B4*C4</f>
        <v>2</v>
      </c>
      <c r="E4" s="10">
        <v>0</v>
      </c>
      <c r="F4" s="10">
        <f>D4*E4</f>
        <v>0</v>
      </c>
      <c r="G4" s="10">
        <f>0.05*F4</f>
        <v>0</v>
      </c>
      <c r="H4" s="10">
        <f>F4*0.1</f>
        <v>0</v>
      </c>
      <c r="I4" s="5">
        <f>F4*F$1+G4*G$1+H4*H$1</f>
        <v>0</v>
      </c>
    </row>
    <row r="5" spans="1:10" ht="15.5" x14ac:dyDescent="0.35">
      <c r="A5" s="3" t="s">
        <v>36</v>
      </c>
      <c r="B5" s="10">
        <v>8</v>
      </c>
      <c r="C5" s="10">
        <v>1</v>
      </c>
      <c r="D5" s="10">
        <f>B5*C5</f>
        <v>8</v>
      </c>
      <c r="E5" s="10">
        <v>0</v>
      </c>
      <c r="F5" s="10">
        <f>D5*E5</f>
        <v>0</v>
      </c>
      <c r="G5" s="10">
        <f>0.05*F5</f>
        <v>0</v>
      </c>
      <c r="H5" s="10">
        <f>F5*0.1</f>
        <v>0</v>
      </c>
      <c r="I5" s="5">
        <f>F5*F$1+G5*G$1+H5*H$1</f>
        <v>0</v>
      </c>
    </row>
    <row r="6" spans="1:10" ht="15.5" x14ac:dyDescent="0.35">
      <c r="A6" s="3" t="s">
        <v>37</v>
      </c>
      <c r="B6" s="10">
        <v>2</v>
      </c>
      <c r="C6" s="10">
        <v>1</v>
      </c>
      <c r="D6" s="10">
        <f>B6*C6</f>
        <v>2</v>
      </c>
      <c r="E6" s="10">
        <v>0</v>
      </c>
      <c r="F6" s="10">
        <f>D6*E6</f>
        <v>0</v>
      </c>
      <c r="G6" s="10">
        <f>0.05*F6</f>
        <v>0</v>
      </c>
      <c r="H6" s="10">
        <f>F6*0.1</f>
        <v>0</v>
      </c>
      <c r="I6" s="5">
        <f>F6*F$1+G6*G$1+H6*H$1</f>
        <v>0</v>
      </c>
    </row>
    <row r="7" spans="1:10" x14ac:dyDescent="0.35">
      <c r="A7" s="3" t="s">
        <v>38</v>
      </c>
      <c r="B7" s="10"/>
      <c r="C7" s="10"/>
      <c r="D7" s="10"/>
      <c r="E7" s="10"/>
      <c r="F7" s="10"/>
      <c r="G7" s="10"/>
      <c r="H7" s="10"/>
      <c r="I7" s="4"/>
    </row>
    <row r="8" spans="1:10" ht="28.5" x14ac:dyDescent="0.35">
      <c r="A8" s="7" t="s">
        <v>42</v>
      </c>
      <c r="B8" s="10">
        <v>5</v>
      </c>
      <c r="C8" s="10">
        <v>2</v>
      </c>
      <c r="D8" s="10">
        <f>B8*C8</f>
        <v>10</v>
      </c>
      <c r="E8" s="10">
        <v>13</v>
      </c>
      <c r="F8" s="10">
        <f>D8*E8</f>
        <v>130</v>
      </c>
      <c r="G8" s="10">
        <f>0.05*F8</f>
        <v>6.5</v>
      </c>
      <c r="H8" s="10">
        <f>F8*0.1</f>
        <v>13</v>
      </c>
      <c r="I8" s="28">
        <f>F8*F$1+G8*G$1+H8*H$1</f>
        <v>7469.15</v>
      </c>
      <c r="J8" s="30"/>
    </row>
    <row r="9" spans="1:10" ht="15" x14ac:dyDescent="0.35">
      <c r="A9" s="24" t="s">
        <v>60</v>
      </c>
      <c r="B9" s="10"/>
      <c r="C9" s="10"/>
      <c r="D9" s="10"/>
      <c r="E9" s="10"/>
      <c r="F9" s="48">
        <f>SUM(F3:H8)</f>
        <v>149.5</v>
      </c>
      <c r="G9" s="48"/>
      <c r="H9" s="48"/>
      <c r="I9" s="29">
        <f>ROUND(SUM(I3:I8),-1)</f>
        <v>7470</v>
      </c>
    </row>
    <row r="11" spans="1:10" x14ac:dyDescent="0.35">
      <c r="A11" s="34" t="s">
        <v>56</v>
      </c>
      <c r="B11" s="35"/>
      <c r="C11" s="35"/>
      <c r="D11" s="35"/>
      <c r="E11" s="35"/>
      <c r="F11" s="35"/>
      <c r="G11" s="35"/>
      <c r="H11" s="35"/>
      <c r="I11" s="35"/>
    </row>
    <row r="12" spans="1:10" ht="34.5" customHeight="1" x14ac:dyDescent="0.35">
      <c r="A12" s="37" t="s">
        <v>84</v>
      </c>
      <c r="B12" s="37"/>
      <c r="C12" s="37"/>
      <c r="D12" s="37"/>
      <c r="E12" s="37"/>
      <c r="F12" s="37"/>
      <c r="G12" s="37"/>
      <c r="H12" s="37"/>
      <c r="I12" s="37"/>
    </row>
    <row r="13" spans="1:10" ht="34.5" customHeight="1" x14ac:dyDescent="0.35">
      <c r="A13" s="37" t="s">
        <v>80</v>
      </c>
      <c r="B13" s="37"/>
      <c r="C13" s="37"/>
      <c r="D13" s="37"/>
      <c r="E13" s="37"/>
      <c r="F13" s="37"/>
      <c r="G13" s="37"/>
      <c r="H13" s="37"/>
      <c r="I13" s="37"/>
    </row>
    <row r="14" spans="1:10" ht="16" x14ac:dyDescent="0.35">
      <c r="A14" s="36" t="s">
        <v>76</v>
      </c>
      <c r="B14" s="35"/>
      <c r="C14" s="35"/>
      <c r="D14" s="35"/>
      <c r="E14" s="35"/>
      <c r="F14" s="35"/>
      <c r="G14" s="35"/>
      <c r="H14" s="35"/>
      <c r="I14" s="35"/>
    </row>
    <row r="15" spans="1:10" ht="16" x14ac:dyDescent="0.35">
      <c r="A15" s="36" t="s">
        <v>77</v>
      </c>
      <c r="B15" s="35"/>
      <c r="C15" s="35"/>
      <c r="D15" s="35"/>
      <c r="E15" s="35"/>
      <c r="F15" s="35"/>
      <c r="G15" s="35"/>
      <c r="H15" s="35"/>
      <c r="I15" s="35"/>
    </row>
    <row r="16" spans="1:10" ht="16" x14ac:dyDescent="0.35">
      <c r="A16" s="36" t="s">
        <v>78</v>
      </c>
      <c r="B16" s="35"/>
      <c r="C16" s="35"/>
      <c r="D16" s="35"/>
      <c r="E16" s="35"/>
      <c r="F16" s="35"/>
      <c r="G16" s="35"/>
      <c r="H16" s="35"/>
      <c r="I16" s="35"/>
    </row>
    <row r="17" spans="1:9" ht="31.5" customHeight="1" x14ac:dyDescent="0.35">
      <c r="A17" s="49" t="s">
        <v>57</v>
      </c>
      <c r="B17" s="49"/>
      <c r="C17" s="49"/>
      <c r="D17" s="49"/>
      <c r="E17" s="49"/>
      <c r="F17" s="49"/>
      <c r="G17" s="49"/>
      <c r="H17" s="49"/>
      <c r="I17" s="49"/>
    </row>
    <row r="18" spans="1:9" ht="16" x14ac:dyDescent="0.35">
      <c r="A18" s="36" t="s">
        <v>59</v>
      </c>
      <c r="B18" s="35"/>
      <c r="C18" s="35"/>
      <c r="D18" s="35"/>
      <c r="E18" s="35"/>
      <c r="F18" s="35"/>
      <c r="G18" s="35"/>
      <c r="H18" s="35"/>
      <c r="I18" s="35"/>
    </row>
    <row r="19" spans="1:9" x14ac:dyDescent="0.35">
      <c r="A19" s="18"/>
    </row>
  </sheetData>
  <mergeCells count="4">
    <mergeCell ref="F9:H9"/>
    <mergeCell ref="A12:I12"/>
    <mergeCell ref="A13:I13"/>
    <mergeCell ref="A17:I1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Industry</vt:lpstr>
      <vt:lpstr>Agency</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Wrigley, William</cp:lastModifiedBy>
  <dcterms:created xsi:type="dcterms:W3CDTF">2014-09-10T17:12:38Z</dcterms:created>
  <dcterms:modified xsi:type="dcterms:W3CDTF">2021-06-02T12:00:10Z</dcterms:modified>
</cp:coreProperties>
</file>