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626A4A7-A8AF-413E-8DAA-7AA30042A736}"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1" l="1"/>
  <c r="I38" i="1" l="1"/>
  <c r="I37" i="1"/>
  <c r="I36" i="1"/>
  <c r="F36" i="1"/>
  <c r="I35" i="1"/>
  <c r="F35" i="1"/>
  <c r="I24" i="1"/>
  <c r="F24" i="1"/>
  <c r="I23" i="1"/>
  <c r="I8" i="1"/>
  <c r="H8" i="1" l="1"/>
  <c r="G8" i="1"/>
  <c r="D8" i="1"/>
  <c r="H14" i="2" l="1"/>
  <c r="H15" i="2"/>
  <c r="D7" i="2"/>
  <c r="F7" i="2" s="1"/>
  <c r="H7" i="2" s="1"/>
  <c r="D9" i="2"/>
  <c r="F9" i="2" s="1"/>
  <c r="H9" i="2" s="1"/>
  <c r="D10" i="2"/>
  <c r="F10" i="2" s="1"/>
  <c r="H10" i="2" s="1"/>
  <c r="D11" i="2"/>
  <c r="F11" i="2" s="1"/>
  <c r="H11" i="2" s="1"/>
  <c r="D12" i="2"/>
  <c r="F12" i="2" s="1"/>
  <c r="H12" i="2" s="1"/>
  <c r="D13" i="2"/>
  <c r="F13" i="2" s="1"/>
  <c r="H13" i="2" s="1"/>
  <c r="D14" i="2"/>
  <c r="F14" i="2" s="1"/>
  <c r="D15" i="2"/>
  <c r="F15" i="2" s="1"/>
  <c r="D6" i="2"/>
  <c r="F6" i="2" s="1"/>
  <c r="H6" i="2" s="1"/>
  <c r="D10" i="1"/>
  <c r="F10" i="1" s="1"/>
  <c r="D11" i="1"/>
  <c r="F11" i="1" s="1"/>
  <c r="D12" i="1"/>
  <c r="F12" i="1" s="1"/>
  <c r="D16" i="1"/>
  <c r="F16" i="1" s="1"/>
  <c r="D17" i="1"/>
  <c r="F17" i="1" s="1"/>
  <c r="D20" i="1"/>
  <c r="F20" i="1" s="1"/>
  <c r="D18" i="1"/>
  <c r="F18" i="1" s="1"/>
  <c r="D19" i="1"/>
  <c r="F19" i="1" s="1"/>
  <c r="D21" i="1"/>
  <c r="F21" i="1" s="1"/>
  <c r="D23" i="1"/>
  <c r="F23" i="1" s="1"/>
  <c r="D31" i="1"/>
  <c r="F31" i="1" s="1"/>
  <c r="D32" i="1"/>
  <c r="F32" i="1" s="1"/>
  <c r="G32" i="1" s="1"/>
  <c r="F8" i="1"/>
  <c r="G9" i="2" l="1"/>
  <c r="I9" i="2"/>
  <c r="G12" i="2"/>
  <c r="I12" i="2" s="1"/>
  <c r="G15" i="2"/>
  <c r="I15" i="2"/>
  <c r="G11" i="2"/>
  <c r="I11" i="2" s="1"/>
  <c r="G7" i="2"/>
  <c r="I7" i="2" s="1"/>
  <c r="G13" i="2"/>
  <c r="I13" i="2" s="1"/>
  <c r="G14" i="2"/>
  <c r="I14" i="2" s="1"/>
  <c r="G10" i="2"/>
  <c r="I10" i="2"/>
  <c r="G6" i="2"/>
  <c r="F16" i="2" s="1"/>
  <c r="H20" i="1"/>
  <c r="G20" i="1"/>
  <c r="I20" i="1" s="1"/>
  <c r="H17" i="1"/>
  <c r="G17" i="1"/>
  <c r="H10" i="1"/>
  <c r="G10" i="1"/>
  <c r="I10" i="1" s="1"/>
  <c r="H21" i="1"/>
  <c r="I21" i="1" s="1"/>
  <c r="G21" i="1"/>
  <c r="H16" i="1"/>
  <c r="G16" i="1"/>
  <c r="I16" i="1" s="1"/>
  <c r="H23" i="1"/>
  <c r="G23" i="1"/>
  <c r="H11" i="1"/>
  <c r="G11" i="1"/>
  <c r="I11" i="1" s="1"/>
  <c r="H19" i="1"/>
  <c r="G19" i="1"/>
  <c r="H18" i="1"/>
  <c r="G18" i="1"/>
  <c r="H12" i="1"/>
  <c r="G12" i="1"/>
  <c r="H32" i="1"/>
  <c r="I32" i="1" s="1"/>
  <c r="G31" i="1"/>
  <c r="H31" i="1"/>
  <c r="I6" i="2" l="1"/>
  <c r="I16" i="2" s="1"/>
  <c r="I12" i="1"/>
  <c r="I19" i="1"/>
  <c r="I17" i="1"/>
  <c r="I18" i="1"/>
  <c r="I31" i="1"/>
</calcChain>
</file>

<file path=xl/sharedStrings.xml><?xml version="1.0" encoding="utf-8"?>
<sst xmlns="http://schemas.openxmlformats.org/spreadsheetml/2006/main" count="129" uniqueCount="97">
  <si>
    <t>Table 1: Annual Respondent Burden and Cost – NSPS for Lime Manufacturing (40 CFR Part 60, Subpart HH) (Renewal)</t>
  </si>
  <si>
    <t>Burden item</t>
  </si>
  <si>
    <t>(A)</t>
  </si>
  <si>
    <t>(B)</t>
  </si>
  <si>
    <t>(C)</t>
  </si>
  <si>
    <t>(H)</t>
  </si>
  <si>
    <t>Person-hours per occurrence</t>
  </si>
  <si>
    <t>1.  Applications</t>
  </si>
  <si>
    <t>N/A</t>
  </si>
  <si>
    <t> </t>
  </si>
  <si>
    <t>2.  Survey and Studies</t>
  </si>
  <si>
    <t>3.  Reporting Requirements</t>
  </si>
  <si>
    <t>4.  Recordkeeping requirements</t>
  </si>
  <si>
    <t>C.  Implement activities</t>
  </si>
  <si>
    <t>D.  Develop record system</t>
  </si>
  <si>
    <t>E.  Time to enter information</t>
  </si>
  <si>
    <t>F.  Time to train personnel</t>
  </si>
  <si>
    <t>(D)</t>
  </si>
  <si>
    <r>
      <t xml:space="preserve">Total Annual Cost, $ </t>
    </r>
    <r>
      <rPr>
        <b/>
        <vertAlign val="superscript"/>
        <sz val="10"/>
        <color rgb="FF000000"/>
        <rFont val="Times New Roman"/>
        <family val="1"/>
      </rPr>
      <t>b</t>
    </r>
  </si>
  <si>
    <t>(E)</t>
  </si>
  <si>
    <t>(F)</t>
  </si>
  <si>
    <t>Management person-hours per year
(F=Ex0.05)</t>
  </si>
  <si>
    <t>(G)</t>
  </si>
  <si>
    <t>Clerical person-hours per year 
(G=Ex0.1)</t>
  </si>
  <si>
    <t>Technical person-hours per year 
(E=CxD)</t>
  </si>
  <si>
    <t>Person-hours per respondent per year 
(C=AxB)</t>
  </si>
  <si>
    <t>No. of occurrences per respondent per year</t>
  </si>
  <si>
    <t>See 3B</t>
  </si>
  <si>
    <t>See 3A</t>
  </si>
  <si>
    <t>Subtotal for Recordkeeping Requirements</t>
  </si>
  <si>
    <t>Subtotal for Reporting Requirements</t>
  </si>
  <si>
    <t>B.  Required activities:</t>
  </si>
  <si>
    <t>D.  Gather Existing Information</t>
  </si>
  <si>
    <t>E.  Write report</t>
  </si>
  <si>
    <t>Notification of actual startup</t>
  </si>
  <si>
    <t>Notification of initial performance test</t>
  </si>
  <si>
    <t>Notification of any physical or operational change</t>
  </si>
  <si>
    <t>Notification of demonstration of continuous monitoring system</t>
  </si>
  <si>
    <t>Notification that continuous monitoring system (CMS)</t>
  </si>
  <si>
    <t>Performance test results</t>
  </si>
  <si>
    <t>B.  Plan activities</t>
  </si>
  <si>
    <t>G.  Time for audits</t>
  </si>
  <si>
    <r>
      <t xml:space="preserve">A.  Familiarize with regulatory requirements </t>
    </r>
    <r>
      <rPr>
        <vertAlign val="superscript"/>
        <sz val="10"/>
        <color rgb="FF000000"/>
        <rFont val="Times New Roman"/>
        <family val="1"/>
      </rPr>
      <t>c</t>
    </r>
  </si>
  <si>
    <t>A.  Familiarize with regulatory requirements</t>
  </si>
  <si>
    <t>C.  Create information</t>
  </si>
  <si>
    <t>Notification of construction/reconstruction</t>
  </si>
  <si>
    <r>
      <t xml:space="preserve">Respondents per year </t>
    </r>
    <r>
      <rPr>
        <vertAlign val="superscript"/>
        <sz val="10"/>
        <color theme="1"/>
        <rFont val="Calibri"/>
        <family val="2"/>
        <scheme val="minor"/>
      </rPr>
      <t>a</t>
    </r>
  </si>
  <si>
    <t>Assumptions:</t>
  </si>
  <si>
    <r>
      <t>a</t>
    </r>
    <r>
      <rPr>
        <sz val="10"/>
        <color theme="1"/>
        <rFont val="Times New Roman"/>
        <family val="1"/>
      </rPr>
      <t xml:space="preserve">  We have assumed that the average number of respondents that will be subject to the rule will be 41, and no additional new sources will become subject to the rule over the three-year period of this ICR.</t>
    </r>
  </si>
  <si>
    <r>
      <t>c</t>
    </r>
    <r>
      <rPr>
        <sz val="10"/>
        <color theme="1"/>
        <rFont val="Times New Roman"/>
        <family val="1"/>
      </rPr>
      <t xml:space="preserve">  We have assumed that all respondents will have to familiarize with the regulatory requirements each year. </t>
    </r>
  </si>
  <si>
    <r>
      <t xml:space="preserve">Initial performance tests </t>
    </r>
    <r>
      <rPr>
        <vertAlign val="superscript"/>
        <sz val="10"/>
        <color rgb="FF000000"/>
        <rFont val="Times New Roman"/>
        <family val="1"/>
      </rPr>
      <t>d</t>
    </r>
  </si>
  <si>
    <r>
      <t xml:space="preserve">Reference Method 9 Test </t>
    </r>
    <r>
      <rPr>
        <vertAlign val="superscript"/>
        <sz val="10"/>
        <color rgb="FF000000"/>
        <rFont val="Times New Roman"/>
        <family val="1"/>
      </rPr>
      <t>e</t>
    </r>
  </si>
  <si>
    <r>
      <t xml:space="preserve">Repeat of performance test </t>
    </r>
    <r>
      <rPr>
        <vertAlign val="superscript"/>
        <sz val="10"/>
        <color rgb="FF000000"/>
        <rFont val="Times New Roman"/>
        <family val="1"/>
      </rPr>
      <t>f</t>
    </r>
  </si>
  <si>
    <r>
      <t>d</t>
    </r>
    <r>
      <rPr>
        <sz val="10"/>
        <color theme="1"/>
        <rFont val="Times New Roman"/>
        <family val="1"/>
      </rPr>
      <t xml:space="preserve">  We have assumed that it will take 280 hours to complete a performance test.</t>
    </r>
  </si>
  <si>
    <r>
      <t>e</t>
    </r>
    <r>
      <rPr>
        <sz val="10"/>
        <color theme="1"/>
        <rFont val="Times New Roman"/>
        <family val="1"/>
      </rPr>
      <t xml:space="preserve">  It will take respondents 4 hours to conduct a reference Method 9 test.</t>
    </r>
  </si>
  <si>
    <r>
      <t>f</t>
    </r>
    <r>
      <rPr>
        <sz val="10"/>
        <color theme="1"/>
        <rFont val="Times New Roman"/>
        <family val="1"/>
      </rPr>
      <t xml:space="preserve">  We have assumed that 20 percent of new respondents will have to repeat the performance test.</t>
    </r>
  </si>
  <si>
    <r>
      <t>g</t>
    </r>
    <r>
      <rPr>
        <sz val="10"/>
        <color theme="1"/>
        <rFont val="Times New Roman"/>
        <family val="1"/>
      </rPr>
      <t xml:space="preserve">  We have assumed that it will take 8 hour two times per year for each respondent to complete the semiannual report of exceedances.</t>
    </r>
  </si>
  <si>
    <r>
      <t>i</t>
    </r>
    <r>
      <rPr>
        <sz val="10"/>
        <color theme="1"/>
        <rFont val="Times New Roman"/>
        <family val="1"/>
      </rPr>
      <t xml:space="preserve">  We have assumed that it will take 1.5 hours once a year to record information on startup, shutdown, and  malfunction</t>
    </r>
  </si>
  <si>
    <r>
      <t xml:space="preserve">Records of startup, shutdown, malfunction </t>
    </r>
    <r>
      <rPr>
        <vertAlign val="superscript"/>
        <sz val="10"/>
        <color rgb="FF000000"/>
        <rFont val="Times New Roman"/>
        <family val="1"/>
      </rPr>
      <t>i</t>
    </r>
  </si>
  <si>
    <r>
      <t xml:space="preserve">Semiannual excess emissions reports </t>
    </r>
    <r>
      <rPr>
        <vertAlign val="superscript"/>
        <sz val="10"/>
        <color rgb="FF000000"/>
        <rFont val="Times New Roman"/>
        <family val="1"/>
      </rPr>
      <t>g</t>
    </r>
  </si>
  <si>
    <r>
      <t xml:space="preserve">Records of CMS operating parameters </t>
    </r>
    <r>
      <rPr>
        <vertAlign val="superscript"/>
        <sz val="10"/>
        <color rgb="FF000000"/>
        <rFont val="Times New Roman"/>
        <family val="1"/>
      </rPr>
      <t>h</t>
    </r>
  </si>
  <si>
    <r>
      <t>h</t>
    </r>
    <r>
      <rPr>
        <sz val="10"/>
        <color theme="1"/>
        <rFont val="Times New Roman"/>
        <family val="1"/>
      </rPr>
      <t xml:space="preserve">  We have assumed that it will take 15 minutes, 250 days per year to record CMS operating parameters information.</t>
    </r>
  </si>
  <si>
    <r>
      <t xml:space="preserve">TOTAL LABOR BURDEN AND COST (rounded) </t>
    </r>
    <r>
      <rPr>
        <b/>
        <vertAlign val="superscript"/>
        <sz val="10"/>
        <color rgb="FF000000"/>
        <rFont val="Times New Roman"/>
        <family val="1"/>
      </rPr>
      <t>j</t>
    </r>
  </si>
  <si>
    <r>
      <t xml:space="preserve">TOTAL CAPITAL AND O&amp;M COST (rounded) </t>
    </r>
    <r>
      <rPr>
        <b/>
        <vertAlign val="superscript"/>
        <sz val="10"/>
        <color rgb="FF000000"/>
        <rFont val="Times New Roman"/>
        <family val="1"/>
      </rPr>
      <t>j</t>
    </r>
  </si>
  <si>
    <r>
      <t xml:space="preserve">GRAND TOTAL (rounded) </t>
    </r>
    <r>
      <rPr>
        <b/>
        <vertAlign val="superscript"/>
        <sz val="10"/>
        <color rgb="FF000000"/>
        <rFont val="Times New Roman"/>
        <family val="1"/>
      </rPr>
      <t>j</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</si>
  <si>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 </t>
    </r>
  </si>
  <si>
    <t>Table 2: Average Annual EPA Burden and Cost – NSPS for Lime Manufacturing (40 CFR Part 60, Subpart HH) (Renewal)</t>
  </si>
  <si>
    <t>Activity</t>
  </si>
  <si>
    <t>EPA person-hours per occurrence</t>
  </si>
  <si>
    <t>No. of occurrences per plant per year</t>
  </si>
  <si>
    <r>
      <t xml:space="preserve">Cost, $ </t>
    </r>
    <r>
      <rPr>
        <b/>
        <vertAlign val="superscript"/>
        <sz val="10"/>
        <color rgb="FF000000"/>
        <rFont val="Times New Roman"/>
        <family val="1"/>
      </rPr>
      <t>b</t>
    </r>
  </si>
  <si>
    <t>Report Review:</t>
  </si>
  <si>
    <t>EPA person-hours per plant per year 
(C=AxB)</t>
  </si>
  <si>
    <t>Management person-hours per year 
(F=Ex0.05)</t>
  </si>
  <si>
    <t>Clerical person-hours per year 
(G=Ex0.10)</t>
  </si>
  <si>
    <t>Notification of demonstration of CMS</t>
  </si>
  <si>
    <t>Notification of CMS data to determine compliance</t>
  </si>
  <si>
    <r>
      <t xml:space="preserve">Performance test results </t>
    </r>
    <r>
      <rPr>
        <vertAlign val="superscript"/>
        <sz val="10"/>
        <color rgb="FF000000"/>
        <rFont val="Times New Roman"/>
        <family val="1"/>
      </rPr>
      <t>g</t>
    </r>
  </si>
  <si>
    <r>
      <t xml:space="preserve">Semiannual report </t>
    </r>
    <r>
      <rPr>
        <vertAlign val="superscript"/>
        <sz val="10"/>
        <color rgb="FF000000"/>
        <rFont val="Times New Roman"/>
        <family val="1"/>
      </rPr>
      <t>h</t>
    </r>
  </si>
  <si>
    <r>
      <t>Notification of physical or</t>
    </r>
    <r>
      <rPr>
        <vertAlign val="superscript"/>
        <sz val="10"/>
        <color rgb="FF000000"/>
        <rFont val="Times New Roman"/>
        <family val="1"/>
      </rPr>
      <t xml:space="preserve"> </t>
    </r>
    <r>
      <rPr>
        <sz val="10"/>
        <color rgb="FF000000"/>
        <rFont val="Times New Roman"/>
        <family val="1"/>
      </rPr>
      <t xml:space="preserve">operational change </t>
    </r>
    <r>
      <rPr>
        <vertAlign val="superscript"/>
        <sz val="10"/>
        <color rgb="FF000000"/>
        <rFont val="Times New Roman"/>
        <family val="1"/>
      </rPr>
      <t>f</t>
    </r>
  </si>
  <si>
    <r>
      <t xml:space="preserve">Notification of construction/reconstruction </t>
    </r>
    <r>
      <rPr>
        <vertAlign val="superscript"/>
        <sz val="10"/>
        <color rgb="FF000000"/>
        <rFont val="Times New Roman"/>
        <family val="1"/>
      </rPr>
      <t>e</t>
    </r>
  </si>
  <si>
    <r>
      <t xml:space="preserve">Repeat performance test </t>
    </r>
    <r>
      <rPr>
        <vertAlign val="superscript"/>
        <sz val="10"/>
        <color rgb="FF000000"/>
        <rFont val="Times New Roman"/>
        <family val="1"/>
      </rPr>
      <t>d</t>
    </r>
  </si>
  <si>
    <r>
      <t xml:space="preserve">Initial performance tests </t>
    </r>
    <r>
      <rPr>
        <vertAlign val="superscript"/>
        <sz val="10"/>
        <color rgb="FF000000"/>
        <rFont val="Times New Roman"/>
        <family val="1"/>
      </rPr>
      <t>c</t>
    </r>
  </si>
  <si>
    <t>Activity:</t>
  </si>
  <si>
    <r>
      <t>g</t>
    </r>
    <r>
      <rPr>
        <sz val="10"/>
        <color theme="1"/>
        <rFont val="Times New Roman"/>
        <family val="1"/>
      </rPr>
      <t xml:space="preserve">  We have assumed that it will take 8 hours to review the performance test results report.</t>
    </r>
  </si>
  <si>
    <r>
      <t>f</t>
    </r>
    <r>
      <rPr>
        <sz val="10"/>
        <color theme="1"/>
        <rFont val="Times New Roman"/>
        <family val="1"/>
      </rPr>
      <t xml:space="preserve">  It will take 0.5 hours to review the physical or operational change review.</t>
    </r>
  </si>
  <si>
    <r>
      <rPr>
        <vertAlign val="superscript"/>
        <sz val="10"/>
        <color theme="1"/>
        <rFont val="Times New Roman"/>
        <family val="1"/>
      </rPr>
      <t>d</t>
    </r>
    <r>
      <rPr>
        <sz val="10"/>
        <color theme="1"/>
        <rFont val="Times New Roman"/>
        <family val="1"/>
      </rPr>
      <t xml:space="preserve">  We have assumed that 20 percent of new respondents will have to repeat the performance test.</t>
    </r>
  </si>
  <si>
    <r>
      <rPr>
        <vertAlign val="superscript"/>
        <sz val="10"/>
        <color theme="1"/>
        <rFont val="Times New Roman"/>
        <family val="1"/>
      </rPr>
      <t>e</t>
    </r>
    <r>
      <rPr>
        <sz val="10"/>
        <color theme="1"/>
        <rFont val="Times New Roman"/>
        <family val="1"/>
      </rPr>
      <t xml:space="preserve">  It will take 2 hours to review construction/reconstruction report.</t>
    </r>
  </si>
  <si>
    <r>
      <t xml:space="preserve">Plants per year </t>
    </r>
    <r>
      <rPr>
        <b/>
        <vertAlign val="superscript"/>
        <sz val="10"/>
        <color rgb="FF000000"/>
        <rFont val="Times New Roman"/>
        <family val="1"/>
      </rPr>
      <t>a</t>
    </r>
  </si>
  <si>
    <r>
      <rPr>
        <vertAlign val="superscript"/>
        <sz val="10"/>
        <color theme="1"/>
        <rFont val="Times New Roman"/>
        <family val="1"/>
      </rPr>
      <t>c</t>
    </r>
    <r>
      <rPr>
        <sz val="10"/>
        <color theme="1"/>
        <rFont val="Times New Roman"/>
        <family val="1"/>
      </rPr>
      <t xml:space="preserve">  We have assumed that it will take 38 hours to observe an initial performance test.</t>
    </r>
  </si>
  <si>
    <r>
      <rPr>
        <vertAlign val="superscript"/>
        <sz val="10"/>
        <color theme="1"/>
        <rFont val="Times New Roman"/>
        <family val="1"/>
      </rPr>
      <t>h</t>
    </r>
    <r>
      <rPr>
        <sz val="10"/>
        <color theme="1"/>
        <rFont val="Times New Roman"/>
        <family val="1"/>
      </rPr>
      <t xml:space="preserve">  We have assumed that it will take 4 hour to review each semiannual reports.</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</si>
  <si>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 </t>
    </r>
  </si>
  <si>
    <r>
      <t xml:space="preserve">TOTAL ANNUAL BURDEN AND COST (rounded) </t>
    </r>
    <r>
      <rPr>
        <b/>
        <vertAlign val="superscript"/>
        <sz val="10"/>
        <color rgb="FF000000"/>
        <rFont val="Times New Roman"/>
        <family val="1"/>
      </rPr>
      <t>i</t>
    </r>
  </si>
  <si>
    <t>responses</t>
  </si>
  <si>
    <t>hr/response</t>
  </si>
  <si>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to account for the benefit packages available to those employed by private industry.</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</si>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</sst>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5" x14ac:knownFonts="1">
    <font>
      <sz val="11"/>
      <color theme="1"/>
      <name val="Calibri"/>
      <family val="2"/>
      <scheme val="minor"/>
    </font>
    <font>
      <sz val="11"/>
      <color theme="1"/>
      <name val="Calibri"/>
      <family val="2"/>
      <scheme val="minor"/>
    </font>
    <font>
      <b/>
      <sz val="12"/>
      <color rgb="FF000000"/>
      <name val="Times New Roman"/>
      <family val="1"/>
    </font>
    <font>
      <b/>
      <sz val="10"/>
      <color rgb="FF000000"/>
      <name val="Times New Roman"/>
      <family val="1"/>
    </font>
    <font>
      <sz val="10"/>
      <color rgb="FF000000"/>
      <name val="Times New Roman"/>
      <family val="1"/>
    </font>
    <font>
      <sz val="10"/>
      <color theme="1"/>
      <name val="Times New Roman"/>
      <family val="1"/>
    </font>
    <font>
      <vertAlign val="superscript"/>
      <sz val="10"/>
      <color rgb="FF000000"/>
      <name val="Times New Roman"/>
      <family val="1"/>
    </font>
    <font>
      <b/>
      <i/>
      <sz val="10"/>
      <color rgb="FF000000"/>
      <name val="Times New Roman"/>
      <family val="1"/>
    </font>
    <font>
      <b/>
      <vertAlign val="superscript"/>
      <sz val="10"/>
      <color rgb="FF000000"/>
      <name val="Times New Roman"/>
      <family val="1"/>
    </font>
    <font>
      <vertAlign val="superscript"/>
      <sz val="10"/>
      <color theme="1"/>
      <name val="Calibri"/>
      <family val="2"/>
      <scheme val="minor"/>
    </font>
    <font>
      <sz val="10"/>
      <color rgb="FF000000"/>
      <name val="Calibri"/>
      <family val="2"/>
      <scheme val="minor"/>
    </font>
    <font>
      <b/>
      <sz val="10"/>
      <color theme="1"/>
      <name val="Times New Roman"/>
      <family val="1"/>
    </font>
    <font>
      <vertAlign val="superscript"/>
      <sz val="10"/>
      <color theme="1"/>
      <name val="Times New Roman"/>
      <family val="1"/>
    </font>
    <font>
      <sz val="10"/>
      <color theme="1"/>
      <name val="Times New Roman"/>
      <family val="1"/>
    </font>
    <font>
      <sz val="12"/>
      <color rgb="FF00000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applyAlignment="1"/>
    <xf numFmtId="0" fontId="3" fillId="0" borderId="3" xfId="0" applyFont="1" applyFill="1" applyBorder="1" applyAlignment="1">
      <alignment wrapText="1"/>
    </xf>
    <xf numFmtId="0" fontId="4" fillId="0" borderId="3" xfId="0" applyFont="1" applyFill="1" applyBorder="1" applyAlignment="1">
      <alignment wrapText="1"/>
    </xf>
    <xf numFmtId="0" fontId="3" fillId="0" borderId="3" xfId="0" applyFont="1" applyFill="1" applyBorder="1" applyAlignment="1">
      <alignment horizontal="center" vertical="center" wrapText="1"/>
    </xf>
    <xf numFmtId="0" fontId="7" fillId="0" borderId="3" xfId="0" applyFont="1" applyFill="1" applyBorder="1" applyAlignment="1">
      <alignment wrapText="1"/>
    </xf>
    <xf numFmtId="0" fontId="4" fillId="0" borderId="3" xfId="0" applyFont="1" applyFill="1" applyBorder="1" applyAlignment="1">
      <alignment horizont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vertical="center" wrapText="1"/>
    </xf>
    <xf numFmtId="6" fontId="4" fillId="0" borderId="3" xfId="0" applyNumberFormat="1" applyFont="1" applyFill="1" applyBorder="1" applyAlignment="1">
      <alignment vertical="center" wrapText="1"/>
    </xf>
    <xf numFmtId="8" fontId="4" fillId="0" borderId="3" xfId="0" applyNumberFormat="1" applyFont="1" applyFill="1" applyBorder="1" applyAlignment="1">
      <alignment vertical="center" wrapText="1"/>
    </xf>
    <xf numFmtId="6" fontId="3" fillId="0" borderId="3" xfId="0" applyNumberFormat="1" applyFont="1" applyFill="1" applyBorder="1" applyAlignment="1">
      <alignment vertical="center" wrapText="1"/>
    </xf>
    <xf numFmtId="0" fontId="4" fillId="0" borderId="3" xfId="0" applyFont="1" applyFill="1" applyBorder="1" applyAlignment="1">
      <alignment horizontal="left" wrapText="1" indent="1"/>
    </xf>
    <xf numFmtId="0" fontId="10" fillId="0" borderId="3" xfId="0" applyFont="1" applyFill="1" applyBorder="1" applyAlignment="1">
      <alignment vertical="center" wrapText="1"/>
    </xf>
    <xf numFmtId="0" fontId="4" fillId="0" borderId="3" xfId="0" applyFont="1" applyFill="1" applyBorder="1" applyAlignment="1">
      <alignment horizontal="left" wrapText="1" indent="2"/>
    </xf>
    <xf numFmtId="0" fontId="11" fillId="0" borderId="0" xfId="0" applyFont="1" applyAlignment="1"/>
    <xf numFmtId="0" fontId="12" fillId="0" borderId="0" xfId="0" applyFont="1" applyAlignment="1"/>
    <xf numFmtId="164" fontId="4" fillId="0" borderId="3"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13" fillId="0" borderId="0" xfId="0" applyFont="1"/>
    <xf numFmtId="0" fontId="14" fillId="0" borderId="0" xfId="0" applyFont="1" applyAlignment="1">
      <alignment wrapText="1"/>
    </xf>
    <xf numFmtId="6" fontId="4" fillId="0" borderId="3" xfId="0" applyNumberFormat="1" applyFont="1" applyFill="1" applyBorder="1" applyAlignment="1">
      <alignment horizontal="right" vertical="center" wrapText="1"/>
    </xf>
    <xf numFmtId="0" fontId="5" fillId="0" borderId="3" xfId="0" applyFont="1" applyFill="1" applyBorder="1" applyAlignment="1">
      <alignment horizontal="right" vertical="center" wrapText="1"/>
    </xf>
    <xf numFmtId="8" fontId="4" fillId="0" borderId="3" xfId="0" applyNumberFormat="1" applyFont="1" applyFill="1" applyBorder="1" applyAlignment="1">
      <alignment horizontal="right" vertical="center" wrapText="1"/>
    </xf>
    <xf numFmtId="6" fontId="3" fillId="0" borderId="3" xfId="0" applyNumberFormat="1" applyFont="1" applyFill="1" applyBorder="1" applyAlignment="1">
      <alignment horizontal="right" vertical="center" wrapText="1"/>
    </xf>
    <xf numFmtId="0" fontId="5" fillId="0" borderId="0" xfId="0" applyFont="1" applyAlignment="1"/>
    <xf numFmtId="0" fontId="0" fillId="0" borderId="0" xfId="0" applyFont="1"/>
    <xf numFmtId="1" fontId="1" fillId="0" borderId="0" xfId="0" applyNumberFormat="1" applyFo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topLeftCell="A20" zoomScaleNormal="100" workbookViewId="0">
      <selection activeCell="L36" sqref="L36"/>
    </sheetView>
  </sheetViews>
  <sheetFormatPr defaultColWidth="9.1796875" defaultRowHeight="14.5" x14ac:dyDescent="0.35"/>
  <cols>
    <col min="1" max="1" width="46" style="1" customWidth="1"/>
    <col min="2" max="2" width="14.81640625" style="1" customWidth="1"/>
    <col min="3" max="3" width="12.26953125" style="1" customWidth="1"/>
    <col min="4" max="4" width="10.54296875" style="1" customWidth="1"/>
    <col min="5" max="5" width="12" style="1" customWidth="1"/>
    <col min="6" max="6" width="9.81640625" style="1" customWidth="1"/>
    <col min="7" max="7" width="12.81640625" style="1" customWidth="1"/>
    <col min="8" max="8" width="9.54296875" style="1" bestFit="1" customWidth="1"/>
    <col min="9" max="9" width="11.54296875" style="1" customWidth="1"/>
    <col min="10" max="16384" width="9.1796875" style="1"/>
  </cols>
  <sheetData>
    <row r="1" spans="1:9" ht="15.5" x14ac:dyDescent="0.35">
      <c r="A1" s="2" t="s">
        <v>0</v>
      </c>
    </row>
    <row r="2" spans="1:9" x14ac:dyDescent="0.35">
      <c r="F2" s="1">
        <v>122.66</v>
      </c>
      <c r="G2" s="1">
        <v>149.84</v>
      </c>
      <c r="H2" s="1">
        <v>60.88</v>
      </c>
    </row>
    <row r="3" spans="1:9" x14ac:dyDescent="0.35">
      <c r="A3" s="31" t="s">
        <v>1</v>
      </c>
      <c r="B3" s="5" t="s">
        <v>2</v>
      </c>
      <c r="C3" s="5" t="s">
        <v>3</v>
      </c>
      <c r="D3" s="5" t="s">
        <v>4</v>
      </c>
      <c r="E3" s="5" t="s">
        <v>17</v>
      </c>
      <c r="F3" s="5" t="s">
        <v>19</v>
      </c>
      <c r="G3" s="5" t="s">
        <v>20</v>
      </c>
      <c r="H3" s="5" t="s">
        <v>22</v>
      </c>
      <c r="I3" s="5" t="s">
        <v>5</v>
      </c>
    </row>
    <row r="4" spans="1:9" ht="69.75" customHeight="1" x14ac:dyDescent="0.35">
      <c r="A4" s="32"/>
      <c r="B4" s="5" t="s">
        <v>6</v>
      </c>
      <c r="C4" s="5" t="s">
        <v>26</v>
      </c>
      <c r="D4" s="5" t="s">
        <v>25</v>
      </c>
      <c r="E4" s="5" t="s">
        <v>46</v>
      </c>
      <c r="F4" s="5" t="s">
        <v>24</v>
      </c>
      <c r="G4" s="5" t="s">
        <v>21</v>
      </c>
      <c r="H4" s="5" t="s">
        <v>23</v>
      </c>
      <c r="I4" s="5" t="s">
        <v>18</v>
      </c>
    </row>
    <row r="5" spans="1:9" x14ac:dyDescent="0.35">
      <c r="A5" s="4" t="s">
        <v>7</v>
      </c>
      <c r="B5" s="8" t="s">
        <v>8</v>
      </c>
      <c r="C5" s="9"/>
      <c r="D5" s="9"/>
      <c r="E5" s="9"/>
      <c r="F5" s="9"/>
      <c r="G5" s="9"/>
      <c r="H5" s="9"/>
      <c r="I5" s="11" t="s">
        <v>9</v>
      </c>
    </row>
    <row r="6" spans="1:9" x14ac:dyDescent="0.35">
      <c r="A6" s="4" t="s">
        <v>10</v>
      </c>
      <c r="B6" s="8" t="s">
        <v>8</v>
      </c>
      <c r="C6" s="9"/>
      <c r="D6" s="9"/>
      <c r="E6" s="9"/>
      <c r="F6" s="9"/>
      <c r="G6" s="9"/>
      <c r="H6" s="9"/>
      <c r="I6" s="11" t="s">
        <v>9</v>
      </c>
    </row>
    <row r="7" spans="1:9" x14ac:dyDescent="0.35">
      <c r="A7" s="4" t="s">
        <v>11</v>
      </c>
      <c r="B7" s="9"/>
      <c r="C7" s="9"/>
      <c r="D7" s="9"/>
      <c r="E7" s="9"/>
      <c r="F7" s="9"/>
      <c r="G7" s="9"/>
      <c r="H7" s="9"/>
      <c r="I7" s="11" t="s">
        <v>9</v>
      </c>
    </row>
    <row r="8" spans="1:9" ht="16" x14ac:dyDescent="0.35">
      <c r="A8" s="15" t="s">
        <v>42</v>
      </c>
      <c r="B8" s="8">
        <v>1</v>
      </c>
      <c r="C8" s="8">
        <v>1</v>
      </c>
      <c r="D8" s="8">
        <f>+B8*C8</f>
        <v>1</v>
      </c>
      <c r="E8" s="8">
        <v>41</v>
      </c>
      <c r="F8" s="8">
        <f>+D8*E8</f>
        <v>41</v>
      </c>
      <c r="G8" s="8">
        <f>+F8*0.05</f>
        <v>2.0500000000000003</v>
      </c>
      <c r="H8" s="8">
        <f>+F8*0.1</f>
        <v>4.1000000000000005</v>
      </c>
      <c r="I8" s="13">
        <f>+$F$2*F8+$G$2*G8+$H$2*H8</f>
        <v>5585.84</v>
      </c>
    </row>
    <row r="9" spans="1:9" x14ac:dyDescent="0.35">
      <c r="A9" s="15" t="s">
        <v>31</v>
      </c>
      <c r="B9" s="9"/>
      <c r="C9" s="9"/>
      <c r="D9" s="8"/>
      <c r="E9" s="9"/>
      <c r="F9" s="9"/>
      <c r="G9" s="9"/>
      <c r="H9" s="9"/>
      <c r="I9" s="11"/>
    </row>
    <row r="10" spans="1:9" ht="16" x14ac:dyDescent="0.35">
      <c r="A10" s="17" t="s">
        <v>50</v>
      </c>
      <c r="B10" s="8">
        <v>280</v>
      </c>
      <c r="C10" s="8">
        <v>1</v>
      </c>
      <c r="D10" s="8">
        <f t="shared" ref="D10:D32" si="0">+B10*C10</f>
        <v>280</v>
      </c>
      <c r="E10" s="8">
        <v>0</v>
      </c>
      <c r="F10" s="8">
        <f t="shared" ref="F10:F23" si="1">+D10*E10</f>
        <v>0</v>
      </c>
      <c r="G10" s="8">
        <f t="shared" ref="G10:G23" si="2">+F10*0.05</f>
        <v>0</v>
      </c>
      <c r="H10" s="8">
        <f t="shared" ref="H10:H23" si="3">+F10*0.1</f>
        <v>0</v>
      </c>
      <c r="I10" s="12">
        <f t="shared" ref="I10:I21" si="4">+$F$2*F10+$G$2*G10+$H$2*H10</f>
        <v>0</v>
      </c>
    </row>
    <row r="11" spans="1:9" ht="16" x14ac:dyDescent="0.35">
      <c r="A11" s="17" t="s">
        <v>51</v>
      </c>
      <c r="B11" s="8">
        <v>4</v>
      </c>
      <c r="C11" s="8">
        <v>1.2</v>
      </c>
      <c r="D11" s="8">
        <f t="shared" si="0"/>
        <v>4.8</v>
      </c>
      <c r="E11" s="8">
        <v>0</v>
      </c>
      <c r="F11" s="8">
        <f t="shared" si="1"/>
        <v>0</v>
      </c>
      <c r="G11" s="8">
        <f t="shared" si="2"/>
        <v>0</v>
      </c>
      <c r="H11" s="8">
        <f t="shared" si="3"/>
        <v>0</v>
      </c>
      <c r="I11" s="12">
        <f t="shared" si="4"/>
        <v>0</v>
      </c>
    </row>
    <row r="12" spans="1:9" ht="16" x14ac:dyDescent="0.35">
      <c r="A12" s="17" t="s">
        <v>52</v>
      </c>
      <c r="B12" s="8">
        <v>280</v>
      </c>
      <c r="C12" s="8">
        <v>0.2</v>
      </c>
      <c r="D12" s="8">
        <f t="shared" si="0"/>
        <v>56</v>
      </c>
      <c r="E12" s="8">
        <v>0</v>
      </c>
      <c r="F12" s="8">
        <f t="shared" si="1"/>
        <v>0</v>
      </c>
      <c r="G12" s="8">
        <f t="shared" si="2"/>
        <v>0</v>
      </c>
      <c r="H12" s="8">
        <f t="shared" si="3"/>
        <v>0</v>
      </c>
      <c r="I12" s="12">
        <f t="shared" si="4"/>
        <v>0</v>
      </c>
    </row>
    <row r="13" spans="1:9" x14ac:dyDescent="0.35">
      <c r="A13" s="15" t="s">
        <v>44</v>
      </c>
      <c r="B13" s="7" t="s">
        <v>27</v>
      </c>
      <c r="C13" s="11"/>
      <c r="D13" s="8"/>
      <c r="E13" s="9"/>
      <c r="F13" s="9"/>
      <c r="G13" s="9"/>
      <c r="H13" s="9"/>
      <c r="I13" s="11"/>
    </row>
    <row r="14" spans="1:9" x14ac:dyDescent="0.35">
      <c r="A14" s="15" t="s">
        <v>32</v>
      </c>
      <c r="B14" s="7" t="s">
        <v>27</v>
      </c>
      <c r="C14" s="11"/>
      <c r="D14" s="8"/>
      <c r="E14" s="9"/>
      <c r="F14" s="9"/>
      <c r="G14" s="9"/>
      <c r="H14" s="9"/>
      <c r="I14" s="11"/>
    </row>
    <row r="15" spans="1:9" x14ac:dyDescent="0.35">
      <c r="A15" s="15" t="s">
        <v>33</v>
      </c>
      <c r="B15" s="9"/>
      <c r="C15" s="9"/>
      <c r="D15" s="8"/>
      <c r="E15" s="9"/>
      <c r="F15" s="9"/>
      <c r="G15" s="9"/>
      <c r="H15" s="9"/>
      <c r="I15" s="11"/>
    </row>
    <row r="16" spans="1:9" x14ac:dyDescent="0.35">
      <c r="A16" s="17" t="s">
        <v>45</v>
      </c>
      <c r="B16" s="8">
        <v>2</v>
      </c>
      <c r="C16" s="8">
        <v>1</v>
      </c>
      <c r="D16" s="8">
        <f t="shared" si="0"/>
        <v>2</v>
      </c>
      <c r="E16" s="8">
        <v>0</v>
      </c>
      <c r="F16" s="8">
        <f t="shared" si="1"/>
        <v>0</v>
      </c>
      <c r="G16" s="8">
        <f t="shared" si="2"/>
        <v>0</v>
      </c>
      <c r="H16" s="8">
        <f t="shared" si="3"/>
        <v>0</v>
      </c>
      <c r="I16" s="12">
        <f t="shared" si="4"/>
        <v>0</v>
      </c>
    </row>
    <row r="17" spans="1:9" x14ac:dyDescent="0.35">
      <c r="A17" s="17" t="s">
        <v>34</v>
      </c>
      <c r="B17" s="8">
        <v>2</v>
      </c>
      <c r="C17" s="8">
        <v>1</v>
      </c>
      <c r="D17" s="8">
        <f t="shared" si="0"/>
        <v>2</v>
      </c>
      <c r="E17" s="8">
        <v>0</v>
      </c>
      <c r="F17" s="8">
        <f t="shared" si="1"/>
        <v>0</v>
      </c>
      <c r="G17" s="8">
        <f t="shared" si="2"/>
        <v>0</v>
      </c>
      <c r="H17" s="8">
        <f t="shared" si="3"/>
        <v>0</v>
      </c>
      <c r="I17" s="12">
        <f t="shared" si="4"/>
        <v>0</v>
      </c>
    </row>
    <row r="18" spans="1:9" x14ac:dyDescent="0.35">
      <c r="A18" s="17" t="s">
        <v>36</v>
      </c>
      <c r="B18" s="8">
        <v>2</v>
      </c>
      <c r="C18" s="8">
        <v>1</v>
      </c>
      <c r="D18" s="8">
        <f>+B18*C18</f>
        <v>2</v>
      </c>
      <c r="E18" s="8">
        <v>0</v>
      </c>
      <c r="F18" s="8">
        <f>+D18*E18</f>
        <v>0</v>
      </c>
      <c r="G18" s="8">
        <f>+F18*0.05</f>
        <v>0</v>
      </c>
      <c r="H18" s="8">
        <f>+F18*0.1</f>
        <v>0</v>
      </c>
      <c r="I18" s="12">
        <f>+$F$2*F18+$G$2*G18+$H$2*H18</f>
        <v>0</v>
      </c>
    </row>
    <row r="19" spans="1:9" ht="26.5" x14ac:dyDescent="0.35">
      <c r="A19" s="17" t="s">
        <v>37</v>
      </c>
      <c r="B19" s="8">
        <v>2</v>
      </c>
      <c r="C19" s="8">
        <v>1</v>
      </c>
      <c r="D19" s="8">
        <f>+B19*C19</f>
        <v>2</v>
      </c>
      <c r="E19" s="8">
        <v>0</v>
      </c>
      <c r="F19" s="8">
        <f>+D19*E19</f>
        <v>0</v>
      </c>
      <c r="G19" s="8">
        <f>+F19*0.05</f>
        <v>0</v>
      </c>
      <c r="H19" s="8">
        <f>+F19*0.1</f>
        <v>0</v>
      </c>
      <c r="I19" s="12">
        <f>+$F$2*F19+$G$2*G19+$H$2*H19</f>
        <v>0</v>
      </c>
    </row>
    <row r="20" spans="1:9" x14ac:dyDescent="0.35">
      <c r="A20" s="17" t="s">
        <v>35</v>
      </c>
      <c r="B20" s="8">
        <v>2</v>
      </c>
      <c r="C20" s="8">
        <v>1</v>
      </c>
      <c r="D20" s="8">
        <f t="shared" si="0"/>
        <v>2</v>
      </c>
      <c r="E20" s="8">
        <v>0</v>
      </c>
      <c r="F20" s="8">
        <f t="shared" si="1"/>
        <v>0</v>
      </c>
      <c r="G20" s="8">
        <f t="shared" si="2"/>
        <v>0</v>
      </c>
      <c r="H20" s="8">
        <f t="shared" si="3"/>
        <v>0</v>
      </c>
      <c r="I20" s="12">
        <f t="shared" si="4"/>
        <v>0</v>
      </c>
    </row>
    <row r="21" spans="1:9" x14ac:dyDescent="0.35">
      <c r="A21" s="17" t="s">
        <v>38</v>
      </c>
      <c r="B21" s="8">
        <v>2</v>
      </c>
      <c r="C21" s="8">
        <v>1</v>
      </c>
      <c r="D21" s="8">
        <f t="shared" si="0"/>
        <v>2</v>
      </c>
      <c r="E21" s="8">
        <v>0</v>
      </c>
      <c r="F21" s="8">
        <f t="shared" si="1"/>
        <v>0</v>
      </c>
      <c r="G21" s="8">
        <f t="shared" si="2"/>
        <v>0</v>
      </c>
      <c r="H21" s="8">
        <f t="shared" si="3"/>
        <v>0</v>
      </c>
      <c r="I21" s="12">
        <f t="shared" si="4"/>
        <v>0</v>
      </c>
    </row>
    <row r="22" spans="1:9" x14ac:dyDescent="0.35">
      <c r="A22" s="17" t="s">
        <v>39</v>
      </c>
      <c r="B22" s="7" t="s">
        <v>27</v>
      </c>
      <c r="C22" s="11"/>
      <c r="D22" s="8"/>
      <c r="E22" s="9"/>
      <c r="F22" s="9"/>
      <c r="G22" s="9"/>
      <c r="H22" s="9"/>
      <c r="I22" s="16" t="s">
        <v>9</v>
      </c>
    </row>
    <row r="23" spans="1:9" ht="16" x14ac:dyDescent="0.35">
      <c r="A23" s="17" t="s">
        <v>59</v>
      </c>
      <c r="B23" s="8">
        <v>8</v>
      </c>
      <c r="C23" s="8">
        <v>2</v>
      </c>
      <c r="D23" s="8">
        <f t="shared" si="0"/>
        <v>16</v>
      </c>
      <c r="E23" s="8">
        <v>41</v>
      </c>
      <c r="F23" s="8">
        <f t="shared" si="1"/>
        <v>656</v>
      </c>
      <c r="G23" s="8">
        <f t="shared" si="2"/>
        <v>32.800000000000004</v>
      </c>
      <c r="H23" s="8">
        <f t="shared" si="3"/>
        <v>65.600000000000009</v>
      </c>
      <c r="I23" s="13">
        <f>+$F$2*F23+$G$2*G23+$H$2*H23</f>
        <v>89373.440000000002</v>
      </c>
    </row>
    <row r="24" spans="1:9" x14ac:dyDescent="0.35">
      <c r="A24" s="6" t="s">
        <v>30</v>
      </c>
      <c r="B24" s="10"/>
      <c r="C24" s="10"/>
      <c r="D24" s="8"/>
      <c r="E24" s="10"/>
      <c r="F24" s="35">
        <f>+SUM(F5:H23)</f>
        <v>801.55</v>
      </c>
      <c r="G24" s="35"/>
      <c r="H24" s="35"/>
      <c r="I24" s="14">
        <f>SUM(I5:I23)</f>
        <v>94959.28</v>
      </c>
    </row>
    <row r="25" spans="1:9" x14ac:dyDescent="0.35">
      <c r="A25" s="4" t="s">
        <v>12</v>
      </c>
      <c r="B25" s="36"/>
      <c r="C25" s="36"/>
      <c r="D25" s="8"/>
      <c r="E25" s="9"/>
      <c r="F25" s="9"/>
      <c r="G25" s="9"/>
      <c r="H25" s="9"/>
      <c r="I25" s="11" t="s">
        <v>9</v>
      </c>
    </row>
    <row r="26" spans="1:9" x14ac:dyDescent="0.35">
      <c r="A26" s="15" t="s">
        <v>43</v>
      </c>
      <c r="B26" s="7" t="s">
        <v>28</v>
      </c>
      <c r="C26" s="11"/>
      <c r="D26" s="8"/>
      <c r="E26" s="9"/>
      <c r="F26" s="9"/>
      <c r="G26" s="9"/>
      <c r="H26" s="9"/>
      <c r="I26" s="11" t="s">
        <v>9</v>
      </c>
    </row>
    <row r="27" spans="1:9" x14ac:dyDescent="0.35">
      <c r="A27" s="15" t="s">
        <v>40</v>
      </c>
      <c r="B27" s="7" t="s">
        <v>27</v>
      </c>
      <c r="C27" s="11"/>
      <c r="D27" s="8"/>
      <c r="E27" s="9"/>
      <c r="F27" s="9"/>
      <c r="G27" s="9"/>
      <c r="H27" s="9"/>
      <c r="I27" s="11" t="s">
        <v>9</v>
      </c>
    </row>
    <row r="28" spans="1:9" x14ac:dyDescent="0.35">
      <c r="A28" s="15" t="s">
        <v>13</v>
      </c>
      <c r="B28" s="7" t="s">
        <v>27</v>
      </c>
      <c r="C28" s="11"/>
      <c r="D28" s="8"/>
      <c r="E28" s="9"/>
      <c r="F28" s="9"/>
      <c r="G28" s="9"/>
      <c r="H28" s="9"/>
      <c r="I28" s="11" t="s">
        <v>9</v>
      </c>
    </row>
    <row r="29" spans="1:9" x14ac:dyDescent="0.35">
      <c r="A29" s="15" t="s">
        <v>14</v>
      </c>
      <c r="B29" s="8" t="s">
        <v>8</v>
      </c>
      <c r="C29" s="9"/>
      <c r="D29" s="8"/>
      <c r="E29" s="9"/>
      <c r="F29" s="9"/>
      <c r="G29" s="9"/>
      <c r="H29" s="9"/>
      <c r="I29" s="11" t="s">
        <v>9</v>
      </c>
    </row>
    <row r="30" spans="1:9" x14ac:dyDescent="0.35">
      <c r="A30" s="15" t="s">
        <v>15</v>
      </c>
      <c r="B30" s="9"/>
      <c r="C30" s="9"/>
      <c r="D30" s="8"/>
      <c r="E30" s="9"/>
      <c r="F30" s="9"/>
      <c r="G30" s="9"/>
      <c r="H30" s="9"/>
      <c r="I30" s="11" t="s">
        <v>9</v>
      </c>
    </row>
    <row r="31" spans="1:9" ht="16" x14ac:dyDescent="0.35">
      <c r="A31" s="17" t="s">
        <v>60</v>
      </c>
      <c r="B31" s="8">
        <v>0.25</v>
      </c>
      <c r="C31" s="8">
        <v>250</v>
      </c>
      <c r="D31" s="8">
        <f t="shared" si="0"/>
        <v>62.5</v>
      </c>
      <c r="E31" s="8">
        <v>41</v>
      </c>
      <c r="F31" s="20">
        <f t="shared" ref="F31" si="5">+D31*E31</f>
        <v>2562.5</v>
      </c>
      <c r="G31" s="21">
        <f t="shared" ref="G31:G32" si="6">+F31*0.05</f>
        <v>128.125</v>
      </c>
      <c r="H31" s="8">
        <f t="shared" ref="H31" si="7">+F31*0.1</f>
        <v>256.25</v>
      </c>
      <c r="I31" s="13">
        <f t="shared" ref="I31" si="8">+$F$2*F31+$G$2*G31+$H$2*H31</f>
        <v>349115</v>
      </c>
    </row>
    <row r="32" spans="1:9" ht="16" x14ac:dyDescent="0.35">
      <c r="A32" s="17" t="s">
        <v>58</v>
      </c>
      <c r="B32" s="8">
        <v>1.5</v>
      </c>
      <c r="C32" s="8">
        <v>1</v>
      </c>
      <c r="D32" s="8">
        <f t="shared" si="0"/>
        <v>1.5</v>
      </c>
      <c r="E32" s="8">
        <v>41</v>
      </c>
      <c r="F32" s="8">
        <f t="shared" ref="F32" si="9">+D32*E32</f>
        <v>61.5</v>
      </c>
      <c r="G32" s="21">
        <f t="shared" si="6"/>
        <v>3.0750000000000002</v>
      </c>
      <c r="H32" s="8">
        <f t="shared" ref="H32" si="10">+F32*0.1</f>
        <v>6.15</v>
      </c>
      <c r="I32" s="13">
        <f t="shared" ref="I32" si="11">+$F$2*F32+$G$2*G32+$H$2*H32</f>
        <v>8378.76</v>
      </c>
    </row>
    <row r="33" spans="1:12" x14ac:dyDescent="0.35">
      <c r="A33" s="15" t="s">
        <v>16</v>
      </c>
      <c r="B33" s="8" t="s">
        <v>8</v>
      </c>
      <c r="C33" s="9"/>
      <c r="D33" s="9"/>
      <c r="E33" s="9"/>
      <c r="F33" s="9"/>
      <c r="G33" s="9"/>
      <c r="H33" s="9"/>
      <c r="I33" s="11" t="s">
        <v>9</v>
      </c>
    </row>
    <row r="34" spans="1:12" x14ac:dyDescent="0.35">
      <c r="A34" s="15" t="s">
        <v>41</v>
      </c>
      <c r="B34" s="8" t="s">
        <v>8</v>
      </c>
      <c r="C34" s="9"/>
      <c r="D34" s="9"/>
      <c r="E34" s="9"/>
      <c r="F34" s="9"/>
      <c r="G34" s="9"/>
      <c r="H34" s="9"/>
      <c r="I34" s="11" t="s">
        <v>9</v>
      </c>
    </row>
    <row r="35" spans="1:12" x14ac:dyDescent="0.35">
      <c r="A35" s="6" t="s">
        <v>29</v>
      </c>
      <c r="B35" s="10"/>
      <c r="C35" s="10"/>
      <c r="D35" s="10"/>
      <c r="E35" s="10"/>
      <c r="F35" s="33">
        <f>SUM(F25:H34)</f>
        <v>3017.6</v>
      </c>
      <c r="G35" s="34"/>
      <c r="H35" s="34"/>
      <c r="I35" s="14">
        <f>SUM(I25:I34)</f>
        <v>357493.76000000001</v>
      </c>
      <c r="K35" s="29" t="s">
        <v>93</v>
      </c>
      <c r="L35" s="29" t="s">
        <v>94</v>
      </c>
    </row>
    <row r="36" spans="1:12" ht="15.5" x14ac:dyDescent="0.35">
      <c r="A36" s="3" t="s">
        <v>62</v>
      </c>
      <c r="B36" s="5"/>
      <c r="C36" s="5"/>
      <c r="D36" s="5"/>
      <c r="E36" s="5"/>
      <c r="F36" s="33">
        <f>ROUND(F24+F35,-1)</f>
        <v>3820</v>
      </c>
      <c r="G36" s="34"/>
      <c r="H36" s="34"/>
      <c r="I36" s="14">
        <f>ROUND(I24+I35,-3)</f>
        <v>452000</v>
      </c>
      <c r="K36" s="1">
        <v>82</v>
      </c>
      <c r="L36" s="30">
        <f>+F36/K36</f>
        <v>46.585365853658537</v>
      </c>
    </row>
    <row r="37" spans="1:12" ht="15.5" x14ac:dyDescent="0.35">
      <c r="A37" s="3" t="s">
        <v>63</v>
      </c>
      <c r="B37" s="3"/>
      <c r="C37" s="3"/>
      <c r="D37" s="3"/>
      <c r="E37" s="3"/>
      <c r="F37" s="3"/>
      <c r="G37" s="3"/>
      <c r="H37" s="3"/>
      <c r="I37" s="14">
        <f>1500*41</f>
        <v>61500</v>
      </c>
    </row>
    <row r="38" spans="1:12" ht="15.5" x14ac:dyDescent="0.35">
      <c r="A38" s="3" t="s">
        <v>64</v>
      </c>
      <c r="B38" s="3"/>
      <c r="C38" s="3"/>
      <c r="D38" s="3"/>
      <c r="E38" s="3"/>
      <c r="F38" s="3"/>
      <c r="G38" s="3"/>
      <c r="H38" s="3"/>
      <c r="I38" s="14">
        <f>+ROUND(I36+I37,-3)</f>
        <v>514000</v>
      </c>
    </row>
    <row r="40" spans="1:12" x14ac:dyDescent="0.35">
      <c r="A40" s="18" t="s">
        <v>47</v>
      </c>
    </row>
    <row r="41" spans="1:12" ht="16" x14ac:dyDescent="0.35">
      <c r="A41" s="19" t="s">
        <v>48</v>
      </c>
    </row>
    <row r="42" spans="1:12" ht="16" x14ac:dyDescent="0.35">
      <c r="A42" s="19" t="s">
        <v>95</v>
      </c>
    </row>
    <row r="43" spans="1:12" ht="16" x14ac:dyDescent="0.35">
      <c r="A43" s="19" t="s">
        <v>49</v>
      </c>
    </row>
    <row r="44" spans="1:12" ht="16" x14ac:dyDescent="0.35">
      <c r="A44" s="19" t="s">
        <v>53</v>
      </c>
    </row>
    <row r="45" spans="1:12" ht="16" x14ac:dyDescent="0.35">
      <c r="A45" s="19" t="s">
        <v>54</v>
      </c>
    </row>
    <row r="46" spans="1:12" ht="16" x14ac:dyDescent="0.35">
      <c r="A46" s="19" t="s">
        <v>55</v>
      </c>
    </row>
    <row r="47" spans="1:12" ht="16" x14ac:dyDescent="0.35">
      <c r="A47" s="19" t="s">
        <v>56</v>
      </c>
    </row>
    <row r="48" spans="1:12" ht="16" x14ac:dyDescent="0.35">
      <c r="A48" s="19" t="s">
        <v>61</v>
      </c>
    </row>
    <row r="49" spans="1:1" ht="16" x14ac:dyDescent="0.35">
      <c r="A49" s="19" t="s">
        <v>57</v>
      </c>
    </row>
    <row r="50" spans="1:1" ht="16" x14ac:dyDescent="0.35">
      <c r="A50" s="22" t="s">
        <v>65</v>
      </c>
    </row>
  </sheetData>
  <mergeCells count="5">
    <mergeCell ref="A3:A4"/>
    <mergeCell ref="F35:H35"/>
    <mergeCell ref="F36:H36"/>
    <mergeCell ref="F24:H24"/>
    <mergeCell ref="B25:C2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19" zoomScale="110" zoomScaleNormal="110" workbookViewId="0">
      <selection activeCell="B17" sqref="B17"/>
    </sheetView>
  </sheetViews>
  <sheetFormatPr defaultRowHeight="14.5" x14ac:dyDescent="0.35"/>
  <cols>
    <col min="1" max="1" width="44.81640625" customWidth="1"/>
    <col min="2" max="2" width="11.1796875" customWidth="1"/>
    <col min="3" max="3" width="12.453125" bestFit="1" customWidth="1"/>
    <col min="4" max="4" width="10.1796875" customWidth="1"/>
    <col min="5" max="5" width="10.54296875" customWidth="1"/>
    <col min="6" max="6" width="9.453125" customWidth="1"/>
    <col min="7" max="7" width="12.54296875" customWidth="1"/>
    <col min="8" max="8" width="10.26953125" customWidth="1"/>
    <col min="9" max="9" width="10.453125" bestFit="1" customWidth="1"/>
  </cols>
  <sheetData>
    <row r="1" spans="1:9" ht="15.5" x14ac:dyDescent="0.35">
      <c r="A1" s="2" t="s">
        <v>66</v>
      </c>
    </row>
    <row r="2" spans="1:9" ht="15.5" x14ac:dyDescent="0.35">
      <c r="A2" s="23" t="s">
        <v>9</v>
      </c>
      <c r="F2">
        <v>51.23</v>
      </c>
      <c r="G2">
        <v>69.040000000000006</v>
      </c>
      <c r="H2">
        <v>27.73</v>
      </c>
    </row>
    <row r="3" spans="1:9" x14ac:dyDescent="0.35">
      <c r="A3" s="31" t="s">
        <v>67</v>
      </c>
      <c r="B3" s="5" t="s">
        <v>2</v>
      </c>
      <c r="C3" s="5" t="s">
        <v>3</v>
      </c>
      <c r="D3" s="5" t="s">
        <v>4</v>
      </c>
      <c r="E3" s="5" t="s">
        <v>17</v>
      </c>
      <c r="F3" s="5" t="s">
        <v>19</v>
      </c>
      <c r="G3" s="5" t="s">
        <v>20</v>
      </c>
      <c r="H3" s="5" t="s">
        <v>22</v>
      </c>
      <c r="I3" s="5" t="s">
        <v>5</v>
      </c>
    </row>
    <row r="4" spans="1:9" ht="72" customHeight="1" x14ac:dyDescent="0.35">
      <c r="A4" s="32"/>
      <c r="B4" s="5" t="s">
        <v>68</v>
      </c>
      <c r="C4" s="5" t="s">
        <v>69</v>
      </c>
      <c r="D4" s="5" t="s">
        <v>72</v>
      </c>
      <c r="E4" s="5" t="s">
        <v>88</v>
      </c>
      <c r="F4" s="5" t="s">
        <v>24</v>
      </c>
      <c r="G4" s="5" t="s">
        <v>73</v>
      </c>
      <c r="H4" s="5" t="s">
        <v>74</v>
      </c>
      <c r="I4" s="5" t="s">
        <v>70</v>
      </c>
    </row>
    <row r="5" spans="1:9" x14ac:dyDescent="0.35">
      <c r="A5" s="4" t="s">
        <v>83</v>
      </c>
      <c r="B5" s="5"/>
      <c r="C5" s="5"/>
      <c r="D5" s="5"/>
      <c r="E5" s="5"/>
      <c r="F5" s="5"/>
      <c r="G5" s="5"/>
      <c r="H5" s="5"/>
      <c r="I5" s="5"/>
    </row>
    <row r="6" spans="1:9" ht="16" x14ac:dyDescent="0.35">
      <c r="A6" s="15" t="s">
        <v>82</v>
      </c>
      <c r="B6" s="8">
        <v>38</v>
      </c>
      <c r="C6" s="8">
        <v>1</v>
      </c>
      <c r="D6" s="8">
        <f>+B6*C6</f>
        <v>38</v>
      </c>
      <c r="E6" s="8">
        <v>0</v>
      </c>
      <c r="F6" s="8">
        <f>+D6*E6</f>
        <v>0</v>
      </c>
      <c r="G6" s="8">
        <f>+F6*0.05</f>
        <v>0</v>
      </c>
      <c r="H6" s="8">
        <f>+F6*0.1</f>
        <v>0</v>
      </c>
      <c r="I6" s="24">
        <f>+$F$2*F6+$G$2*G6+$H$2*H6</f>
        <v>0</v>
      </c>
    </row>
    <row r="7" spans="1:9" ht="16" x14ac:dyDescent="0.35">
      <c r="A7" s="15" t="s">
        <v>81</v>
      </c>
      <c r="B7" s="8">
        <v>38</v>
      </c>
      <c r="C7" s="8">
        <v>0.2</v>
      </c>
      <c r="D7" s="8">
        <f t="shared" ref="D7:D15" si="0">+B7*C7</f>
        <v>7.6000000000000005</v>
      </c>
      <c r="E7" s="8">
        <v>0</v>
      </c>
      <c r="F7" s="8">
        <f t="shared" ref="F7:F15" si="1">+D7*E7</f>
        <v>0</v>
      </c>
      <c r="G7" s="8">
        <f t="shared" ref="G7:G15" si="2">+F7*0.05</f>
        <v>0</v>
      </c>
      <c r="H7" s="8">
        <f t="shared" ref="H7:H15" si="3">+F7*0.1</f>
        <v>0</v>
      </c>
      <c r="I7" s="24">
        <f t="shared" ref="I7:I15" si="4">+$F$2*F7+$G$2*G7+$H$2*H7</f>
        <v>0</v>
      </c>
    </row>
    <row r="8" spans="1:9" x14ac:dyDescent="0.35">
      <c r="A8" s="4" t="s">
        <v>71</v>
      </c>
      <c r="B8" s="9"/>
      <c r="C8" s="9"/>
      <c r="D8" s="8"/>
      <c r="E8" s="9"/>
      <c r="F8" s="9"/>
      <c r="G8" s="9"/>
      <c r="H8" s="8"/>
      <c r="I8" s="25"/>
    </row>
    <row r="9" spans="1:9" ht="16" x14ac:dyDescent="0.35">
      <c r="A9" s="15" t="s">
        <v>80</v>
      </c>
      <c r="B9" s="8">
        <v>2</v>
      </c>
      <c r="C9" s="8">
        <v>1</v>
      </c>
      <c r="D9" s="8">
        <f t="shared" si="0"/>
        <v>2</v>
      </c>
      <c r="E9" s="8">
        <v>0</v>
      </c>
      <c r="F9" s="8">
        <f t="shared" si="1"/>
        <v>0</v>
      </c>
      <c r="G9" s="8">
        <f t="shared" si="2"/>
        <v>0</v>
      </c>
      <c r="H9" s="8">
        <f t="shared" si="3"/>
        <v>0</v>
      </c>
      <c r="I9" s="24">
        <f t="shared" si="4"/>
        <v>0</v>
      </c>
    </row>
    <row r="10" spans="1:9" x14ac:dyDescent="0.35">
      <c r="A10" s="15" t="s">
        <v>34</v>
      </c>
      <c r="B10" s="8">
        <v>0.5</v>
      </c>
      <c r="C10" s="8">
        <v>1</v>
      </c>
      <c r="D10" s="8">
        <f t="shared" si="0"/>
        <v>0.5</v>
      </c>
      <c r="E10" s="8">
        <v>0</v>
      </c>
      <c r="F10" s="8">
        <f t="shared" si="1"/>
        <v>0</v>
      </c>
      <c r="G10" s="8">
        <f t="shared" si="2"/>
        <v>0</v>
      </c>
      <c r="H10" s="8">
        <f t="shared" si="3"/>
        <v>0</v>
      </c>
      <c r="I10" s="24">
        <f t="shared" si="4"/>
        <v>0</v>
      </c>
    </row>
    <row r="11" spans="1:9" ht="16" x14ac:dyDescent="0.35">
      <c r="A11" s="15" t="s">
        <v>79</v>
      </c>
      <c r="B11" s="8">
        <v>0.5</v>
      </c>
      <c r="C11" s="8">
        <v>1</v>
      </c>
      <c r="D11" s="8">
        <f t="shared" si="0"/>
        <v>0.5</v>
      </c>
      <c r="E11" s="8">
        <v>0</v>
      </c>
      <c r="F11" s="8">
        <f t="shared" si="1"/>
        <v>0</v>
      </c>
      <c r="G11" s="8">
        <f t="shared" si="2"/>
        <v>0</v>
      </c>
      <c r="H11" s="8">
        <f t="shared" si="3"/>
        <v>0</v>
      </c>
      <c r="I11" s="24">
        <f t="shared" si="4"/>
        <v>0</v>
      </c>
    </row>
    <row r="12" spans="1:9" x14ac:dyDescent="0.35">
      <c r="A12" s="15" t="s">
        <v>75</v>
      </c>
      <c r="B12" s="8">
        <v>0.5</v>
      </c>
      <c r="C12" s="8">
        <v>1</v>
      </c>
      <c r="D12" s="8">
        <f t="shared" si="0"/>
        <v>0.5</v>
      </c>
      <c r="E12" s="8">
        <v>0</v>
      </c>
      <c r="F12" s="8">
        <f t="shared" si="1"/>
        <v>0</v>
      </c>
      <c r="G12" s="8">
        <f t="shared" si="2"/>
        <v>0</v>
      </c>
      <c r="H12" s="8">
        <f t="shared" si="3"/>
        <v>0</v>
      </c>
      <c r="I12" s="24">
        <f t="shared" si="4"/>
        <v>0</v>
      </c>
    </row>
    <row r="13" spans="1:9" x14ac:dyDescent="0.35">
      <c r="A13" s="15" t="s">
        <v>76</v>
      </c>
      <c r="B13" s="8">
        <v>0.5</v>
      </c>
      <c r="C13" s="8">
        <v>1</v>
      </c>
      <c r="D13" s="8">
        <f t="shared" si="0"/>
        <v>0.5</v>
      </c>
      <c r="E13" s="8">
        <v>0</v>
      </c>
      <c r="F13" s="8">
        <f t="shared" si="1"/>
        <v>0</v>
      </c>
      <c r="G13" s="8">
        <f t="shared" si="2"/>
        <v>0</v>
      </c>
      <c r="H13" s="8">
        <f t="shared" si="3"/>
        <v>0</v>
      </c>
      <c r="I13" s="24">
        <f t="shared" si="4"/>
        <v>0</v>
      </c>
    </row>
    <row r="14" spans="1:9" ht="16" x14ac:dyDescent="0.35">
      <c r="A14" s="15" t="s">
        <v>77</v>
      </c>
      <c r="B14" s="8">
        <v>8</v>
      </c>
      <c r="C14" s="8">
        <v>1.2</v>
      </c>
      <c r="D14" s="8">
        <f t="shared" si="0"/>
        <v>9.6</v>
      </c>
      <c r="E14" s="8">
        <v>0</v>
      </c>
      <c r="F14" s="8">
        <f t="shared" si="1"/>
        <v>0</v>
      </c>
      <c r="G14" s="8">
        <f t="shared" si="2"/>
        <v>0</v>
      </c>
      <c r="H14" s="8">
        <f t="shared" si="3"/>
        <v>0</v>
      </c>
      <c r="I14" s="24">
        <f t="shared" si="4"/>
        <v>0</v>
      </c>
    </row>
    <row r="15" spans="1:9" ht="16" x14ac:dyDescent="0.35">
      <c r="A15" s="15" t="s">
        <v>78</v>
      </c>
      <c r="B15" s="8">
        <v>4</v>
      </c>
      <c r="C15" s="8">
        <v>2</v>
      </c>
      <c r="D15" s="8">
        <f t="shared" si="0"/>
        <v>8</v>
      </c>
      <c r="E15" s="8">
        <v>41</v>
      </c>
      <c r="F15" s="8">
        <f t="shared" si="1"/>
        <v>328</v>
      </c>
      <c r="G15" s="8">
        <f t="shared" si="2"/>
        <v>16.400000000000002</v>
      </c>
      <c r="H15" s="8">
        <f t="shared" si="3"/>
        <v>32.800000000000004</v>
      </c>
      <c r="I15" s="26">
        <f t="shared" si="4"/>
        <v>18845.240000000002</v>
      </c>
    </row>
    <row r="16" spans="1:9" ht="15.5" x14ac:dyDescent="0.35">
      <c r="A16" s="3" t="s">
        <v>92</v>
      </c>
      <c r="B16" s="5"/>
      <c r="C16" s="5"/>
      <c r="D16" s="5"/>
      <c r="E16" s="5"/>
      <c r="F16" s="34">
        <f>+ROUND(SUM(F5:H15),0)</f>
        <v>377</v>
      </c>
      <c r="G16" s="34"/>
      <c r="H16" s="34"/>
      <c r="I16" s="27">
        <f>ROUND(SUM(I5:I15), -2)</f>
        <v>18800</v>
      </c>
    </row>
    <row r="18" spans="1:1" x14ac:dyDescent="0.35">
      <c r="A18" s="18" t="s">
        <v>47</v>
      </c>
    </row>
    <row r="19" spans="1:1" ht="16" x14ac:dyDescent="0.35">
      <c r="A19" s="19" t="s">
        <v>48</v>
      </c>
    </row>
    <row r="20" spans="1:1" ht="16" x14ac:dyDescent="0.35">
      <c r="A20" s="19" t="s">
        <v>96</v>
      </c>
    </row>
    <row r="21" spans="1:1" ht="16" x14ac:dyDescent="0.35">
      <c r="A21" s="28" t="s">
        <v>89</v>
      </c>
    </row>
    <row r="22" spans="1:1" ht="16" x14ac:dyDescent="0.35">
      <c r="A22" s="28" t="s">
        <v>86</v>
      </c>
    </row>
    <row r="23" spans="1:1" ht="16" x14ac:dyDescent="0.35">
      <c r="A23" s="28" t="s">
        <v>87</v>
      </c>
    </row>
    <row r="24" spans="1:1" ht="16" x14ac:dyDescent="0.35">
      <c r="A24" s="19" t="s">
        <v>85</v>
      </c>
    </row>
    <row r="25" spans="1:1" ht="16" x14ac:dyDescent="0.35">
      <c r="A25" s="19" t="s">
        <v>84</v>
      </c>
    </row>
    <row r="26" spans="1:1" ht="16" x14ac:dyDescent="0.35">
      <c r="A26" s="28" t="s">
        <v>90</v>
      </c>
    </row>
    <row r="27" spans="1:1" ht="16" x14ac:dyDescent="0.35">
      <c r="A27" s="22" t="s">
        <v>91</v>
      </c>
    </row>
  </sheetData>
  <mergeCells count="2">
    <mergeCell ref="F16:H16"/>
    <mergeCell ref="A3:A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755F4EDCCD404E8FEC4FDEEA270794" ma:contentTypeVersion="7" ma:contentTypeDescription="Create a new document." ma:contentTypeScope="" ma:versionID="ddb4a73f74db2894e08ef5b25744472d">
  <xsd:schema xmlns:xsd="http://www.w3.org/2001/XMLSchema" xmlns:xs="http://www.w3.org/2001/XMLSchema" xmlns:p="http://schemas.microsoft.com/office/2006/metadata/properties" xmlns:ns3="10891bf2-5e0a-4bac-9ff4-419cd038180b" xmlns:ns4="a501f3aa-4da5-4ea4-927d-7a0c6ca0d5f7" targetNamespace="http://schemas.microsoft.com/office/2006/metadata/properties" ma:root="true" ma:fieldsID="dcdd918a66fc66dc52c5192a82f41924" ns3:_="" ns4:_="">
    <xsd:import namespace="10891bf2-5e0a-4bac-9ff4-419cd038180b"/>
    <xsd:import namespace="a501f3aa-4da5-4ea4-927d-7a0c6ca0d5f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91bf2-5e0a-4bac-9ff4-419cd0381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01f3aa-4da5-4ea4-927d-7a0c6ca0d5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63FB93-8E48-43B4-B18D-1E4FD10E1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91bf2-5e0a-4bac-9ff4-419cd038180b"/>
    <ds:schemaRef ds:uri="a501f3aa-4da5-4ea4-927d-7a0c6ca0d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BEB96-C3F0-4A99-ACAE-4C7A13E48764}">
  <ds:schemaRefs>
    <ds:schemaRef ds:uri="http://schemas.microsoft.com/sharepoint/v3/contenttype/forms"/>
  </ds:schemaRefs>
</ds:datastoreItem>
</file>

<file path=customXml/itemProps3.xml><?xml version="1.0" encoding="utf-8"?>
<ds:datastoreItem xmlns:ds="http://schemas.openxmlformats.org/officeDocument/2006/customXml" ds:itemID="{BB37A998-15C5-4285-BC62-5509ED059D3B}">
  <ds:schemaRefs>
    <ds:schemaRef ds:uri="http://www.w3.org/XML/1998/namespace"/>
    <ds:schemaRef ds:uri="10891bf2-5e0a-4bac-9ff4-419cd038180b"/>
    <ds:schemaRef ds:uri="http://purl.org/dc/elements/1.1/"/>
    <ds:schemaRef ds:uri="http://purl.org/dc/dcmitype/"/>
    <ds:schemaRef ds:uri="a501f3aa-4da5-4ea4-927d-7a0c6ca0d5f7"/>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2017-07-19T14:46:17Z</dcterms:created>
  <dcterms:modified xsi:type="dcterms:W3CDTF">2021-06-22T18:28:04Z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0x010100D4755F4EDCCD404E8FEC4FDEEA270794</vt:lpwstr>
  </property>
</Properties>
</file>