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DCE9B7DA-6ECF-4707-A795-5B55BA0BE7E4}" xr6:coauthVersionLast="44" xr6:coauthVersionMax="45" xr10:uidLastSave="{00000000-0000-0000-0000-000000000000}"/>
  <workbookProtection workbookAlgorithmName="SHA-512" workbookHashValue="hjJ3uuLp9sNdnCqNEKgbSeQHUq2uOXh4p7YrEA+MxxjsKc4i6NxUWVC4ytT8IcfJFj7px10abDq1iq+emHYolg==" workbookSaltValue="zdoL3IaL7At7t+EkNy7/uQ==" workbookSpinCount="100000" lockStructure="1"/>
  <bookViews>
    <workbookView xWindow="-110" yWindow="-110" windowWidth="19420" windowHeight="10420" tabRatio="769" xr2:uid="{00000000-000D-0000-FFFF-FFFF00000000}"/>
  </bookViews>
  <sheets>
    <sheet name="Instructions" sheetId="2" r:id="rId1"/>
    <sheet name="Section 1" sheetId="1" r:id="rId2"/>
    <sheet name="Section 2" sheetId="3" r:id="rId3"/>
    <sheet name="Reference List" sheetId="11" r:id="rId4"/>
    <sheet name="Lists" sheetId="7" state="hidden" r:id="rId5"/>
    <sheet name="Checks" sheetId="9" state="hidden" r:id="rId6"/>
    <sheet name="OutputForCSV" sheetId="10" state="hidden" r:id="rId7"/>
  </sheets>
  <definedNames>
    <definedName name="AllError">Checks!$D$10</definedName>
    <definedName name="ChemicalList">Lists!$B$3:$B$68</definedName>
    <definedName name="CompName">OutputForCSV!$F$1</definedName>
    <definedName name="CSVDate">Lists!$F$3</definedName>
    <definedName name="FormVersion">OutputForCSV!$D$1</definedName>
    <definedName name="LastCol">OutputForCSV!$J$1</definedName>
    <definedName name="LastRow">OutputForCSV!$A$42</definedName>
    <definedName name="LockStatus">Instructions!$H$15</definedName>
    <definedName name="_xlnm.Print_Area" localSheetId="0">Instructions!$B$2:$D$22</definedName>
    <definedName name="_xlnm.Print_Area" localSheetId="3">'Reference List'!$B$2:$H$24</definedName>
    <definedName name="_xlnm.Print_Area" localSheetId="1">'Section 1'!$B$2:$G$12</definedName>
    <definedName name="_xlnm.Print_Area" localSheetId="2">'Section 2'!$C$2:$F$54</definedName>
    <definedName name="ReportingYear">Lists!$D$3:$D$14</definedName>
    <definedName name="ReportType">Lists!$G$3</definedName>
    <definedName name="ReportYr">'Section 1'!$D$11</definedName>
    <definedName name="Sec1Status">Checks!$D$3</definedName>
    <definedName name="Sec2Blank">Checks!$D$8</definedName>
    <definedName name="Sec2Complete">Checks!$D$7</definedName>
    <definedName name="Sec2Duplicates">Checks!$D$4</definedName>
    <definedName name="Sec2Error">Checks!$D$9</definedName>
    <definedName name="Sec2Negatives">Checks!$D$5</definedName>
    <definedName name="Sec2ValidChem">Checks!$D$6</definedName>
    <definedName name="SubDate">'Section 1'!$D$5</definedName>
    <definedName name="SubmissionType">Lists!$C$3:$C$4</definedName>
    <definedName name="SubTSelection">'Section 1'!$D$10</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3" i="3" l="1"/>
  <c r="A34" i="3"/>
  <c r="A35" i="3"/>
  <c r="A36" i="3"/>
  <c r="A37" i="3"/>
  <c r="A38" i="3"/>
  <c r="I38" i="3" s="1"/>
  <c r="A39" i="3"/>
  <c r="I39" i="3" s="1"/>
  <c r="A40" i="3"/>
  <c r="I40" i="3" s="1"/>
  <c r="A41" i="3"/>
  <c r="A42" i="3"/>
  <c r="A43" i="3"/>
  <c r="A44" i="3"/>
  <c r="A45" i="3"/>
  <c r="A46" i="3"/>
  <c r="I46" i="3" s="1"/>
  <c r="A47" i="3"/>
  <c r="I47" i="3" s="1"/>
  <c r="A48" i="3"/>
  <c r="I48" i="3" s="1"/>
  <c r="A49" i="3"/>
  <c r="A50" i="3"/>
  <c r="A51" i="3"/>
  <c r="A52" i="3"/>
  <c r="A53" i="3"/>
  <c r="A14" i="3"/>
  <c r="C7" i="10" s="1"/>
  <c r="B7" i="10" s="1"/>
  <c r="A15" i="3"/>
  <c r="I15" i="3" s="1"/>
  <c r="A16" i="3"/>
  <c r="I16" i="3" s="1"/>
  <c r="A17" i="3"/>
  <c r="A18" i="3"/>
  <c r="A19" i="3"/>
  <c r="A20" i="3"/>
  <c r="A21" i="3"/>
  <c r="A22" i="3"/>
  <c r="A23" i="3"/>
  <c r="A24" i="3"/>
  <c r="A25" i="3"/>
  <c r="A26" i="3"/>
  <c r="A27" i="3"/>
  <c r="A28" i="3"/>
  <c r="A29" i="3"/>
  <c r="A30" i="3"/>
  <c r="A31" i="3"/>
  <c r="A32" i="3"/>
  <c r="C11" i="10"/>
  <c r="B11" i="10" s="1"/>
  <c r="C22" i="10"/>
  <c r="B22" i="10" s="1"/>
  <c r="C30" i="10"/>
  <c r="B30" i="10" s="1"/>
  <c r="C14" i="10"/>
  <c r="B14" i="10" s="1"/>
  <c r="J15" i="3"/>
  <c r="K15" i="3"/>
  <c r="L15" i="3"/>
  <c r="H15" i="3"/>
  <c r="J16" i="3"/>
  <c r="K16" i="3"/>
  <c r="D7" i="9" s="1"/>
  <c r="L16" i="3"/>
  <c r="H16" i="3"/>
  <c r="J17" i="3"/>
  <c r="K17" i="3"/>
  <c r="L17" i="3"/>
  <c r="H17" i="3"/>
  <c r="J18" i="3"/>
  <c r="K18" i="3"/>
  <c r="L18" i="3"/>
  <c r="H18" i="3"/>
  <c r="J19" i="3"/>
  <c r="K19" i="3"/>
  <c r="L19" i="3"/>
  <c r="H19" i="3"/>
  <c r="J20" i="3"/>
  <c r="K20" i="3"/>
  <c r="L20" i="3"/>
  <c r="H20" i="3"/>
  <c r="J21" i="3"/>
  <c r="K21" i="3"/>
  <c r="L21" i="3"/>
  <c r="H21" i="3"/>
  <c r="J22" i="3"/>
  <c r="K22" i="3"/>
  <c r="L22" i="3"/>
  <c r="H22" i="3"/>
  <c r="J23" i="3"/>
  <c r="K23" i="3"/>
  <c r="L23" i="3"/>
  <c r="H23" i="3"/>
  <c r="J24" i="3"/>
  <c r="K24" i="3"/>
  <c r="L24" i="3"/>
  <c r="H24" i="3"/>
  <c r="J25" i="3"/>
  <c r="K25" i="3"/>
  <c r="L25" i="3"/>
  <c r="H25" i="3"/>
  <c r="J26" i="3"/>
  <c r="K26" i="3"/>
  <c r="L26" i="3"/>
  <c r="H26" i="3"/>
  <c r="J27" i="3"/>
  <c r="K27" i="3"/>
  <c r="L27" i="3"/>
  <c r="H27" i="3"/>
  <c r="J28" i="3"/>
  <c r="K28" i="3"/>
  <c r="L28" i="3"/>
  <c r="H28" i="3"/>
  <c r="J29" i="3"/>
  <c r="K29" i="3"/>
  <c r="L29" i="3"/>
  <c r="H29" i="3"/>
  <c r="J30" i="3"/>
  <c r="K30" i="3"/>
  <c r="L30" i="3"/>
  <c r="H30" i="3"/>
  <c r="J31" i="3"/>
  <c r="K31" i="3"/>
  <c r="L31" i="3"/>
  <c r="H31" i="3"/>
  <c r="J32" i="3"/>
  <c r="K32" i="3"/>
  <c r="L32" i="3"/>
  <c r="H32" i="3"/>
  <c r="J33" i="3"/>
  <c r="K33" i="3"/>
  <c r="L33" i="3"/>
  <c r="H33" i="3"/>
  <c r="J34" i="3"/>
  <c r="K34" i="3"/>
  <c r="L34" i="3"/>
  <c r="H34" i="3"/>
  <c r="J35" i="3"/>
  <c r="K35" i="3"/>
  <c r="L35" i="3"/>
  <c r="H35" i="3"/>
  <c r="J36" i="3"/>
  <c r="K36" i="3"/>
  <c r="L36" i="3"/>
  <c r="H36" i="3"/>
  <c r="J37" i="3"/>
  <c r="K37" i="3"/>
  <c r="L37" i="3"/>
  <c r="H37" i="3"/>
  <c r="J38" i="3"/>
  <c r="K38" i="3"/>
  <c r="L38" i="3"/>
  <c r="H38" i="3"/>
  <c r="J39" i="3"/>
  <c r="K39" i="3"/>
  <c r="L39" i="3"/>
  <c r="H39" i="3"/>
  <c r="J40" i="3"/>
  <c r="K40" i="3"/>
  <c r="L40" i="3"/>
  <c r="H40" i="3"/>
  <c r="J41" i="3"/>
  <c r="K41" i="3"/>
  <c r="L41" i="3"/>
  <c r="H41" i="3"/>
  <c r="J42" i="3"/>
  <c r="K42" i="3"/>
  <c r="L42" i="3"/>
  <c r="H42" i="3"/>
  <c r="J43" i="3"/>
  <c r="K43" i="3"/>
  <c r="L43" i="3"/>
  <c r="H43" i="3"/>
  <c r="J44" i="3"/>
  <c r="K44" i="3"/>
  <c r="L44" i="3"/>
  <c r="H44" i="3"/>
  <c r="J45" i="3"/>
  <c r="K45" i="3"/>
  <c r="L45" i="3"/>
  <c r="H45" i="3"/>
  <c r="J46" i="3"/>
  <c r="K46" i="3"/>
  <c r="L46" i="3"/>
  <c r="H46" i="3"/>
  <c r="J47" i="3"/>
  <c r="K47" i="3"/>
  <c r="L47" i="3"/>
  <c r="H47" i="3"/>
  <c r="J48" i="3"/>
  <c r="K48" i="3"/>
  <c r="L48" i="3"/>
  <c r="H48" i="3"/>
  <c r="J49" i="3"/>
  <c r="K49" i="3"/>
  <c r="L49" i="3"/>
  <c r="H49" i="3"/>
  <c r="J50" i="3"/>
  <c r="K50" i="3"/>
  <c r="L50" i="3"/>
  <c r="H50" i="3"/>
  <c r="J51" i="3"/>
  <c r="K51" i="3"/>
  <c r="L51" i="3"/>
  <c r="H51" i="3"/>
  <c r="J52" i="3"/>
  <c r="K52" i="3"/>
  <c r="L52" i="3"/>
  <c r="H52" i="3"/>
  <c r="J53" i="3"/>
  <c r="K53" i="3"/>
  <c r="L53" i="3"/>
  <c r="H53" i="3"/>
  <c r="I33" i="3"/>
  <c r="I34" i="3"/>
  <c r="I35" i="3"/>
  <c r="I36" i="3"/>
  <c r="I37" i="3"/>
  <c r="I41" i="3"/>
  <c r="I42" i="3"/>
  <c r="I43" i="3"/>
  <c r="I44" i="3"/>
  <c r="I45" i="3"/>
  <c r="I49" i="3"/>
  <c r="I50" i="3"/>
  <c r="I51" i="3"/>
  <c r="I52" i="3"/>
  <c r="I53" i="3"/>
  <c r="D31" i="10"/>
  <c r="C37" i="10"/>
  <c r="B37" i="10" s="1"/>
  <c r="D39" i="10"/>
  <c r="E3" i="7"/>
  <c r="I11" i="1" s="1"/>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55" i="3"/>
  <c r="D14" i="1"/>
  <c r="D13" i="1"/>
  <c r="F10" i="1"/>
  <c r="I10" i="1"/>
  <c r="K14" i="3"/>
  <c r="L14" i="3"/>
  <c r="J14" i="3"/>
  <c r="H14" i="3" s="1"/>
  <c r="D4" i="9"/>
  <c r="D6" i="9"/>
  <c r="D5" i="9"/>
  <c r="E6" i="3"/>
  <c r="H1" i="10"/>
  <c r="G1" i="10"/>
  <c r="F1" i="10"/>
  <c r="E5" i="3"/>
  <c r="F9" i="1"/>
  <c r="D5" i="1"/>
  <c r="E1" i="10" s="1"/>
  <c r="I14" i="3"/>
  <c r="D8" i="9" s="1"/>
  <c r="I17" i="3"/>
  <c r="I18" i="3"/>
  <c r="I19" i="3"/>
  <c r="I21" i="3"/>
  <c r="I20" i="3"/>
  <c r="I22" i="3"/>
  <c r="I23" i="3"/>
  <c r="I24" i="3"/>
  <c r="I25" i="3"/>
  <c r="I26" i="3"/>
  <c r="I27" i="3"/>
  <c r="I28" i="3"/>
  <c r="I29" i="3"/>
  <c r="I30" i="3"/>
  <c r="I31" i="3"/>
  <c r="I32" i="3"/>
  <c r="D9" i="9" l="1"/>
  <c r="D36" i="10"/>
  <c r="D19" i="10"/>
  <c r="C29" i="10"/>
  <c r="B29" i="10" s="1"/>
  <c r="D33" i="10"/>
  <c r="D8" i="10"/>
  <c r="F11" i="1"/>
  <c r="D3" i="9" s="1"/>
  <c r="D10" i="9" s="1"/>
  <c r="D38" i="10"/>
  <c r="C36" i="10"/>
  <c r="B36" i="10" s="1"/>
  <c r="D30" i="10"/>
  <c r="D26" i="10"/>
  <c r="D22" i="10"/>
  <c r="D18" i="10"/>
  <c r="D14" i="10"/>
  <c r="D10" i="10"/>
  <c r="D4" i="10"/>
  <c r="C10" i="10"/>
  <c r="B10" i="10" s="1"/>
  <c r="C27" i="10"/>
  <c r="B27" i="10" s="1"/>
  <c r="C19" i="10"/>
  <c r="B19" i="10" s="1"/>
  <c r="D11" i="10"/>
  <c r="C6" i="10"/>
  <c r="B6" i="10" s="1"/>
  <c r="C31" i="10"/>
  <c r="B31" i="10" s="1"/>
  <c r="C20" i="10"/>
  <c r="B20" i="10" s="1"/>
  <c r="C41" i="10"/>
  <c r="B41" i="10" s="1"/>
  <c r="D35" i="10"/>
  <c r="C33" i="10"/>
  <c r="B33" i="10" s="1"/>
  <c r="C9" i="10"/>
  <c r="B9" i="10" s="1"/>
  <c r="C26" i="10"/>
  <c r="B26" i="10" s="1"/>
  <c r="C18" i="10"/>
  <c r="B18" i="10" s="1"/>
  <c r="C8" i="10"/>
  <c r="B8" i="10" s="1"/>
  <c r="D23" i="10"/>
  <c r="F3" i="7"/>
  <c r="D40" i="10"/>
  <c r="C38" i="10"/>
  <c r="B38" i="10" s="1"/>
  <c r="D32" i="10"/>
  <c r="D29" i="10"/>
  <c r="D25" i="10"/>
  <c r="D21" i="10"/>
  <c r="D17" i="10"/>
  <c r="D13" i="10"/>
  <c r="D9" i="10"/>
  <c r="D3" i="10"/>
  <c r="C5" i="10"/>
  <c r="B5" i="10" s="1"/>
  <c r="C25" i="10"/>
  <c r="B25" i="10" s="1"/>
  <c r="C17" i="10"/>
  <c r="B17" i="10" s="1"/>
  <c r="D7" i="10"/>
  <c r="C34" i="10"/>
  <c r="B34" i="10" s="1"/>
  <c r="D15" i="10"/>
  <c r="C21" i="10"/>
  <c r="B21" i="10" s="1"/>
  <c r="D41" i="10"/>
  <c r="C12" i="10"/>
  <c r="B12" i="10" s="1"/>
  <c r="C2" i="10"/>
  <c r="B2" i="10" s="1"/>
  <c r="D37" i="10"/>
  <c r="C35" i="10"/>
  <c r="B35" i="10" s="1"/>
  <c r="C4" i="10"/>
  <c r="B4" i="10" s="1"/>
  <c r="C24" i="10"/>
  <c r="B24" i="10" s="1"/>
  <c r="C16" i="10"/>
  <c r="B16" i="10" s="1"/>
  <c r="D27" i="10"/>
  <c r="D5" i="10"/>
  <c r="C13" i="10"/>
  <c r="B13" i="10" s="1"/>
  <c r="C39" i="10"/>
  <c r="B39" i="10" s="1"/>
  <c r="C28" i="10"/>
  <c r="B28" i="10" s="1"/>
  <c r="D2" i="10"/>
  <c r="D15" i="9" s="1"/>
  <c r="C40" i="10"/>
  <c r="B40" i="10" s="1"/>
  <c r="D34" i="10"/>
  <c r="C32" i="10"/>
  <c r="B32" i="10" s="1"/>
  <c r="D28" i="10"/>
  <c r="D24" i="10"/>
  <c r="D20" i="10"/>
  <c r="D16" i="10"/>
  <c r="D12" i="10"/>
  <c r="D6" i="10"/>
  <c r="C3" i="10"/>
  <c r="B3" i="10" s="1"/>
  <c r="C23" i="10"/>
  <c r="B23" i="10" s="1"/>
  <c r="C15" i="10"/>
  <c r="B1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Lieberman</author>
    <author>Lauren Flinn</author>
    <author>Cory Jemison</author>
  </authors>
  <commentList>
    <comment ref="D11" authorId="0" shapeId="0" xr:uid="{00000000-0006-0000-0200-000001000000}">
      <text>
        <r>
          <rPr>
            <sz val="8"/>
            <color indexed="81"/>
            <rFont val="Tahoma"/>
            <family val="2"/>
          </rPr>
          <t xml:space="preserve">Select the chemical name from the dropdown list if the controlled substance was destroyed during the reporting period.  Each chemical should only appear once in the table.
If </t>
        </r>
        <r>
          <rPr>
            <b/>
            <sz val="8"/>
            <color indexed="81"/>
            <rFont val="Tahoma"/>
            <family val="2"/>
          </rPr>
          <t xml:space="preserve">copying and pasting data </t>
        </r>
        <r>
          <rPr>
            <sz val="8"/>
            <color indexed="81"/>
            <rFont val="Tahoma"/>
            <family val="2"/>
          </rPr>
          <t>into the table, please refer to the Reference List for the valid list of chemical names.</t>
        </r>
      </text>
    </comment>
    <comment ref="E11" authorId="1" shapeId="0" xr:uid="{00000000-0006-0000-0200-000002000000}">
      <text>
        <r>
          <rPr>
            <sz val="8"/>
            <color indexed="81"/>
            <rFont val="Tahoma"/>
            <family val="2"/>
          </rPr>
          <t>Enter the quantity (kg) of the chemical destroyed during the reporting period.</t>
        </r>
      </text>
    </comment>
    <comment ref="J13" authorId="2" shapeId="0" xr:uid="{00000000-0006-0000-0200-000003000000}">
      <text>
        <r>
          <rPr>
            <b/>
            <sz val="9"/>
            <color indexed="81"/>
            <rFont val="Tahoma"/>
            <family val="2"/>
          </rPr>
          <t>Cory Jemison:</t>
        </r>
        <r>
          <rPr>
            <sz val="9"/>
            <color indexed="81"/>
            <rFont val="Tahoma"/>
            <family val="2"/>
          </rPr>
          <t xml:space="preserve">
Each chemical name can only appear once </t>
        </r>
      </text>
    </comment>
    <comment ref="K13" authorId="2" shapeId="0" xr:uid="{00000000-0006-0000-0200-000004000000}">
      <text>
        <r>
          <rPr>
            <b/>
            <sz val="9"/>
            <color indexed="81"/>
            <rFont val="Tahoma"/>
            <family val="2"/>
          </rPr>
          <t>Cory Jemison:</t>
        </r>
        <r>
          <rPr>
            <sz val="9"/>
            <color indexed="81"/>
            <rFont val="Tahoma"/>
            <family val="2"/>
          </rPr>
          <t xml:space="preserve">
if a chemical is chosen, that chemical must have production associated with it.</t>
        </r>
      </text>
    </comment>
    <comment ref="L13" authorId="2" shapeId="0" xr:uid="{00000000-0006-0000-0200-000005000000}">
      <text>
        <r>
          <rPr>
            <b/>
            <sz val="9"/>
            <color indexed="81"/>
            <rFont val="Tahoma"/>
            <family val="2"/>
          </rPr>
          <t>Cory Jemison:</t>
        </r>
        <r>
          <rPr>
            <sz val="9"/>
            <color indexed="81"/>
            <rFont val="Tahoma"/>
            <family val="2"/>
          </rPr>
          <t xml:space="preserve">
Chemical name must be a valid field (i.e., selection from dropdown list)</t>
        </r>
      </text>
    </comment>
    <comment ref="A14" authorId="2" shapeId="0" xr:uid="{00000000-0006-0000-0200-000006000000}">
      <text>
        <r>
          <rPr>
            <b/>
            <sz val="9"/>
            <color indexed="81"/>
            <rFont val="Tahoma"/>
            <family val="2"/>
          </rPr>
          <t>Cory Jemison:</t>
        </r>
        <r>
          <rPr>
            <sz val="9"/>
            <color indexed="81"/>
            <rFont val="Tahoma"/>
            <family val="2"/>
          </rPr>
          <t xml:space="preserve">
This column will be hidden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6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J1" authorId="0" shapeId="0" xr:uid="{00000000-0006-0000-0600-000002000000}">
      <text>
        <r>
          <rPr>
            <b/>
            <sz val="9"/>
            <color indexed="81"/>
            <rFont val="Tahoma"/>
            <family val="2"/>
          </rPr>
          <t>Cory Jemison:</t>
        </r>
        <r>
          <rPr>
            <sz val="9"/>
            <color indexed="81"/>
            <rFont val="Tahoma"/>
            <family val="2"/>
          </rPr>
          <t xml:space="preserve">
Used for export to CSV</t>
        </r>
      </text>
    </comment>
    <comment ref="A42" authorId="0" shapeId="0" xr:uid="{00000000-0006-0000-06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<sst xmlns="http://schemas.openxmlformats.org/spreadsheetml/2006/main" count="273" uniqueCount="186">
  <si>
    <t>Stratospheric Ozone Protection Program</t>
  </si>
  <si>
    <t>U.S. Environmental Protection Agency</t>
  </si>
  <si>
    <t xml:space="preserve">Section 1: Report Identification Information </t>
  </si>
  <si>
    <t>Instructions</t>
  </si>
  <si>
    <t>Chemical Name</t>
  </si>
  <si>
    <t>Net Production</t>
  </si>
  <si>
    <t>Selection</t>
  </si>
  <si>
    <t>kg</t>
  </si>
  <si>
    <t>HCFC-22</t>
  </si>
  <si>
    <t>HCFC-123a</t>
  </si>
  <si>
    <t>Submission Type</t>
  </si>
  <si>
    <t>Reporting Year:</t>
  </si>
  <si>
    <t>Reporting Year</t>
  </si>
  <si>
    <t>Submission Type:</t>
  </si>
  <si>
    <t>HCFC-124</t>
  </si>
  <si>
    <t>HCFC-124a</t>
  </si>
  <si>
    <t>HCFC-225ca</t>
  </si>
  <si>
    <t>HCFC-123b</t>
  </si>
  <si>
    <t>Original Submission</t>
  </si>
  <si>
    <t>Re-Submittal</t>
  </si>
  <si>
    <t xml:space="preserve">Company Name: </t>
  </si>
  <si>
    <t>Complete all fields below.  No fields may be left blank.</t>
  </si>
  <si>
    <t>Form Type</t>
  </si>
  <si>
    <t>Current Year</t>
  </si>
  <si>
    <t>Section 1</t>
  </si>
  <si>
    <t>Entry</t>
  </si>
  <si>
    <t>Duplicate Check</t>
  </si>
  <si>
    <t>Section 2</t>
  </si>
  <si>
    <t>All</t>
  </si>
  <si>
    <t>Duplicates</t>
  </si>
  <si>
    <r>
      <rPr>
        <b/>
        <sz val="11"/>
        <color theme="1"/>
        <rFont val="Calibri"/>
        <family val="2"/>
        <scheme val="minor"/>
      </rPr>
      <t>Status</t>
    </r>
    <r>
      <rPr>
        <sz val="11"/>
        <color theme="1"/>
        <rFont val="Calibri"/>
        <family val="2"/>
        <scheme val="minor"/>
      </rPr>
      <t xml:space="preserve"> (1 = Incomplete, 0 = Complete)</t>
    </r>
  </si>
  <si>
    <t>Error Check</t>
  </si>
  <si>
    <t>Form Code</t>
  </si>
  <si>
    <t>Class II Producer</t>
  </si>
  <si>
    <t>Class I Producer</t>
  </si>
  <si>
    <t>Class I Importer</t>
  </si>
  <si>
    <t>Class II Importer</t>
  </si>
  <si>
    <t>Class I Exporter</t>
  </si>
  <si>
    <t>Class II Exporter</t>
  </si>
  <si>
    <t>Class I Lab Supplier</t>
  </si>
  <si>
    <t>Class I Destruction</t>
  </si>
  <si>
    <t>Class I Transformation</t>
  </si>
  <si>
    <t>Class II Destruction</t>
  </si>
  <si>
    <t>Class II Transformation</t>
  </si>
  <si>
    <t>MeBr Producer</t>
  </si>
  <si>
    <t>MeBr Importer</t>
  </si>
  <si>
    <t>MeBr Exporter</t>
  </si>
  <si>
    <t>MeBr Destruction</t>
  </si>
  <si>
    <t>MeBr Transformation</t>
  </si>
  <si>
    <t>MeBr Trades</t>
  </si>
  <si>
    <t>Class II Trades</t>
  </si>
  <si>
    <t>Class II RACA</t>
  </si>
  <si>
    <t>Petitions</t>
  </si>
  <si>
    <t>MeBr Distributor of QPS</t>
  </si>
  <si>
    <t>MeBr Pre-2005 Stocks</t>
  </si>
  <si>
    <t>MeBr Sales of CU</t>
  </si>
  <si>
    <t>MBQPS</t>
  </si>
  <si>
    <t>MB05S</t>
  </si>
  <si>
    <t>PETIT</t>
  </si>
  <si>
    <t>PROD1</t>
  </si>
  <si>
    <t>PROD2</t>
  </si>
  <si>
    <t>PROD3</t>
  </si>
  <si>
    <t>IMPT1</t>
  </si>
  <si>
    <t>IMPT3</t>
  </si>
  <si>
    <t>IMPT2</t>
  </si>
  <si>
    <t>EXPT1</t>
  </si>
  <si>
    <t>EXPT3</t>
  </si>
  <si>
    <t>EXPT2</t>
  </si>
  <si>
    <t>LABS1</t>
  </si>
  <si>
    <t>DEST2</t>
  </si>
  <si>
    <t>DEST3</t>
  </si>
  <si>
    <t>DEST1</t>
  </si>
  <si>
    <t>TRAN2</t>
  </si>
  <si>
    <t>TRAN3</t>
  </si>
  <si>
    <t>TRAN1</t>
  </si>
  <si>
    <t>RACA2</t>
  </si>
  <si>
    <t>TRAD2</t>
  </si>
  <si>
    <t>TRAD3</t>
  </si>
  <si>
    <t>MBCUE</t>
  </si>
  <si>
    <t>Company Name:</t>
  </si>
  <si>
    <t>Reporting Period:</t>
  </si>
  <si>
    <t>Section</t>
  </si>
  <si>
    <t>Check Description</t>
  </si>
  <si>
    <t>LastRow</t>
  </si>
  <si>
    <t>LastColumn</t>
  </si>
  <si>
    <t>Valid Chem Name</t>
  </si>
  <si>
    <t>Active Row?</t>
  </si>
  <si>
    <t>Numerical Checks against Output for CSV</t>
  </si>
  <si>
    <t xml:space="preserve">All information submitted to EPA will be treated as confidential in accordance with 40 CFR Part 2, Subpart B, and will only be disclosed by the means set forth in the subpart. </t>
  </si>
  <si>
    <t>Reference List</t>
  </si>
  <si>
    <t>CFC-11</t>
  </si>
  <si>
    <t>CFC-12</t>
  </si>
  <si>
    <t>CFC-13</t>
  </si>
  <si>
    <t>CFC-111</t>
  </si>
  <si>
    <t>CFC-112</t>
  </si>
  <si>
    <t>CFC-113</t>
  </si>
  <si>
    <t>CFC-114</t>
  </si>
  <si>
    <t>CFC-115</t>
  </si>
  <si>
    <t>CFC-211</t>
  </si>
  <si>
    <t>CFC-212</t>
  </si>
  <si>
    <t>CFC-213</t>
  </si>
  <si>
    <t>CFC-214</t>
  </si>
  <si>
    <t>CFC-215</t>
  </si>
  <si>
    <t>CFC-216</t>
  </si>
  <si>
    <t>CFC-217</t>
  </si>
  <si>
    <t>Halon 1202</t>
  </si>
  <si>
    <t>Halon 1211</t>
  </si>
  <si>
    <t>Halon 1301</t>
  </si>
  <si>
    <t>Halon 2402</t>
  </si>
  <si>
    <t>CBM</t>
  </si>
  <si>
    <t>CCL4</t>
  </si>
  <si>
    <t>CH3CCL3</t>
  </si>
  <si>
    <t>HBFCs</t>
  </si>
  <si>
    <t>HCFC-31</t>
  </si>
  <si>
    <t>HCFC-121</t>
  </si>
  <si>
    <t>HCFC-131</t>
  </si>
  <si>
    <t>HCFC-132b</t>
  </si>
  <si>
    <t>HCFC-133a</t>
  </si>
  <si>
    <t>HCFC-151</t>
  </si>
  <si>
    <t>HCFC-223</t>
  </si>
  <si>
    <t>HCFC-226</t>
  </si>
  <si>
    <t>HCFC-231</t>
  </si>
  <si>
    <t>HCFC-235</t>
  </si>
  <si>
    <t>HCFC-241</t>
  </si>
  <si>
    <t>HCFC-252</t>
  </si>
  <si>
    <t>HCFC-253</t>
  </si>
  <si>
    <t>HCFC-261</t>
  </si>
  <si>
    <t>HCFC-262</t>
  </si>
  <si>
    <t>HCFC-271</t>
  </si>
  <si>
    <t>Negative Number</t>
  </si>
  <si>
    <t>Checks (1 = error)</t>
  </si>
  <si>
    <t>Check Type</t>
  </si>
  <si>
    <t>Stopper</t>
  </si>
  <si>
    <t>Valid Production Check</t>
  </si>
  <si>
    <t>Row Completeness</t>
  </si>
  <si>
    <t>Filled Out?</t>
  </si>
  <si>
    <t>CH3Br</t>
  </si>
  <si>
    <t>Date for CSV Title</t>
  </si>
  <si>
    <t>Form Name for CSV Title</t>
  </si>
  <si>
    <t>Annual</t>
  </si>
  <si>
    <t>https://www.epa.gov/ods-phaseout/ods-recordkeeping-and-reporting</t>
  </si>
  <si>
    <t>Second Party Destruction Annual Report (Sec 82.13 and 82.24)</t>
  </si>
  <si>
    <t>Second Party Destruction Annual Report</t>
  </si>
  <si>
    <t>Section 2: Destruction Data</t>
  </si>
  <si>
    <r>
      <t xml:space="preserve">In the table below, enter the quantity of each controlled substance that was destroyed during the reporting period. </t>
    </r>
    <r>
      <rPr>
        <b/>
        <i/>
        <sz val="10"/>
        <color theme="1"/>
        <rFont val="Calibri"/>
        <family val="2"/>
        <scheme val="minor"/>
      </rPr>
      <t/>
    </r>
  </si>
  <si>
    <t>Quantity Destroyed</t>
  </si>
  <si>
    <t>Second Party Destruction</t>
  </si>
  <si>
    <t>DESTR</t>
  </si>
  <si>
    <t>HCFC-21</t>
  </si>
  <si>
    <t>HCFC-122</t>
  </si>
  <si>
    <t>HCFC-123</t>
  </si>
  <si>
    <t>HCFC-141b</t>
  </si>
  <si>
    <t>HCFC-142b</t>
  </si>
  <si>
    <t>HCFC-221</t>
  </si>
  <si>
    <t>HCFC-222</t>
  </si>
  <si>
    <t>HCFC-224</t>
  </si>
  <si>
    <t>HCFC-225cb</t>
  </si>
  <si>
    <t>HCFC-232</t>
  </si>
  <si>
    <t>HCFC-233</t>
  </si>
  <si>
    <t>HCFC-234</t>
  </si>
  <si>
    <t>HCFC-242</t>
  </si>
  <si>
    <t>HCFC-243</t>
  </si>
  <si>
    <t>HCFC-244</t>
  </si>
  <si>
    <t>HCFC-251</t>
  </si>
  <si>
    <t>EPA Form #5900-148</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</si>
  <si>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</si>
  <si>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of this form. </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</si>
  <si>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 </t>
    </r>
    <r>
      <rPr>
        <i/>
        <sz val="10"/>
        <color theme="10"/>
        <rFont val="Calibri"/>
        <family val="2"/>
        <scheme val="minor"/>
      </rPr>
      <t>Reference List</t>
    </r>
    <r>
      <rPr>
        <i/>
        <sz val="10"/>
        <rFont val="Calibri"/>
        <family val="2"/>
        <scheme val="minor"/>
      </rPr>
      <t xml:space="preserve"> and the accompanying instructions.</t>
    </r>
  </si>
  <si>
    <t/>
  </si>
  <si>
    <t>x</t>
  </si>
  <si>
    <t>HCFC-141</t>
  </si>
  <si>
    <t>HCFC-141a</t>
  </si>
  <si>
    <t>HCFC-142</t>
  </si>
  <si>
    <t>HCFC-142a</t>
  </si>
  <si>
    <t xml:space="preserve">   Date Prepared:</t>
  </si>
  <si>
    <t xml:space="preserve">Complete this form by filling in the data fields that are highlighted in blue.  Guidance on how to complete individual data fields are provided in comment bubbles. Use the arrows to navigate between the tabs. Once completed, use the 'prepare submission' button in Section 2 to generate your CSV file.  </t>
  </si>
  <si>
    <r>
      <rPr>
        <b/>
        <sz val="11"/>
        <color theme="1"/>
        <rFont val="Calibri"/>
        <family val="2"/>
        <scheme val="minor"/>
      </rPr>
      <t>Copying and Pasting Data:</t>
    </r>
    <r>
      <rPr>
        <sz val="11"/>
        <color theme="1"/>
        <rFont val="Calibri"/>
        <family val="2"/>
        <scheme val="minor"/>
      </rPr>
      <t xml:space="preserve"> If data are pasted into this reporting form from another spreadsheet, the formatting of specific cells must be consistent with the requirements of the form in order to be </t>
    </r>
  </si>
  <si>
    <r>
      <rPr>
        <b/>
        <sz val="11"/>
        <color theme="1"/>
        <rFont val="Calibri"/>
        <family val="2"/>
        <scheme val="minor"/>
      </rPr>
      <t>Report Submission:</t>
    </r>
    <r>
      <rPr>
        <sz val="11"/>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</si>
  <si>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r>
      <rPr>
        <sz val="11"/>
        <rFont val="Calibri"/>
        <family val="2"/>
        <scheme val="minor"/>
      </rPr>
      <t>accepted into EPA’s ODS Tracking System. Refer to the</t>
    </r>
    <r>
      <rPr>
        <sz val="11"/>
        <color theme="1"/>
        <rFont val="Calibri"/>
        <family val="2"/>
        <scheme val="minor"/>
      </rPr>
      <t xml:space="preserve"> </t>
    </r>
    <r>
      <rPr>
        <i/>
        <sz val="11"/>
        <color rgb="FF0000FF"/>
        <rFont val="Calibri"/>
        <family val="2"/>
        <scheme val="minor"/>
      </rPr>
      <t>Reference List</t>
    </r>
    <r>
      <rPr>
        <sz val="11"/>
        <color theme="1"/>
        <rFont val="Calibri"/>
        <family val="2"/>
        <scheme val="minor"/>
      </rPr>
      <t xml:space="preserve"> </t>
    </r>
    <r>
      <rPr>
        <sz val="11"/>
        <rFont val="Calibri"/>
        <family val="2"/>
        <scheme val="minor"/>
      </rPr>
      <t>to identify the valid naming scheme for specific data fields. Additionally, select "Paste As Values" when pasting data into the form.</t>
    </r>
  </si>
  <si>
    <t>Last Updated: April 2020</t>
  </si>
  <si>
    <t>4</t>
  </si>
  <si>
    <t>Version 5.0</t>
  </si>
  <si>
    <t xml:space="preserve">U.S. Environmental Protection Agency </t>
  </si>
  <si>
    <t>OMB Control Number: 2060-0170</t>
  </si>
  <si>
    <t>This collection of information is approved by OMB under the Paperwork Reduction Act, 44 U.S.C. 3501 et seq. (OMB Control No. 2060-0170). Responses to this collection of information are mandatory (40 CFR 82.13 and 82.24).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2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</si>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</sst>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sz val="10"/>
      <color rgb="FFC00000"/>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sz val="8"/>
      <color theme="1"/>
      <name val="Arial"/>
      <family val="2"/>
    </font>
    <font>
      <i/>
      <sz val="11"/>
      <color theme="1"/>
      <name val="Calibri"/>
      <family val="2"/>
      <scheme val="minor"/>
    </font>
    <font>
      <b/>
      <i/>
      <sz val="10"/>
      <color theme="1"/>
      <name val="Calibri"/>
      <family val="2"/>
      <scheme val="minor"/>
    </font>
    <font>
      <b/>
      <sz val="8"/>
      <color indexed="81"/>
      <name val="Tahoma"/>
      <family val="2"/>
    </font>
    <font>
      <sz val="10"/>
      <color theme="1"/>
      <name val="Calibri"/>
      <family val="2"/>
    </font>
    <font>
      <sz val="9"/>
      <name val="Arial"/>
      <family val="2"/>
    </font>
    <font>
      <i/>
      <sz val="10"/>
      <color theme="10"/>
      <name val="Calibri"/>
      <family val="2"/>
      <scheme val="minor"/>
    </font>
    <font>
      <b/>
      <sz val="10"/>
      <color rgb="FF000000"/>
      <name val="Calibri"/>
      <family val="2"/>
    </font>
    <font>
      <sz val="10"/>
      <color rgb="FF000000"/>
      <name val="Calibri"/>
      <family val="2"/>
    </font>
    <font>
      <i/>
      <sz val="10"/>
      <name val="Calibri"/>
      <family val="2"/>
      <scheme val="minor"/>
    </font>
    <font>
      <i/>
      <u/>
      <sz val="10"/>
      <color theme="10"/>
      <name val="Calibri"/>
      <family val="2"/>
      <scheme val="minor"/>
    </font>
    <font>
      <b/>
      <i/>
      <sz val="10"/>
      <name val="Calibri"/>
      <family val="2"/>
      <scheme val="minor"/>
    </font>
    <font>
      <sz val="11"/>
      <name val="Calibri"/>
      <family val="2"/>
      <scheme val="minor"/>
    </font>
    <font>
      <sz val="11"/>
      <color theme="1"/>
      <name val="Calibri"/>
      <family val="2"/>
      <scheme val="minor"/>
    </font>
    <font>
      <sz val="13"/>
      <color theme="1"/>
      <name val="Calibri"/>
      <family val="2"/>
      <scheme val="minor"/>
    </font>
    <font>
      <b/>
      <sz val="11"/>
      <color theme="1"/>
      <name val="Calibri"/>
      <family val="2"/>
      <scheme val="minor"/>
    </font>
    <font>
      <b/>
      <i/>
      <sz val="12"/>
      <color theme="1"/>
      <name val="Calibri"/>
      <family val="2"/>
      <scheme val="minor"/>
    </font>
    <font>
      <sz val="10"/>
      <color theme="1"/>
      <name val="Calibri"/>
      <family val="2"/>
      <scheme val="minor"/>
    </font>
    <font>
      <b/>
      <sz val="12"/>
      <color theme="1"/>
      <name val="Calibri"/>
      <family val="2"/>
      <scheme val="minor"/>
    </font>
    <font>
      <i/>
      <sz val="9"/>
      <color theme="1"/>
      <name val="Calibri"/>
      <family val="2"/>
      <scheme val="minor"/>
    </font>
    <font>
      <i/>
      <sz val="9"/>
      <name val="Calibri"/>
      <family val="2"/>
      <scheme val="minor"/>
    </font>
    <font>
      <sz val="11"/>
      <color theme="10"/>
      <name val="Calibri"/>
      <family val="2"/>
      <scheme val="minor"/>
    </font>
    <font>
      <u/>
      <sz val="10"/>
      <color rgb="FF0000FF"/>
      <name val="Calibri"/>
      <family val="2"/>
      <scheme val="minor"/>
    </font>
    <font>
      <i/>
      <sz val="11"/>
      <color rgb="FF0000FF"/>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7" fillId="0" borderId="0" applyNumberFormat="0" applyFill="0" applyBorder="0" applyAlignment="0" applyProtection="0"/>
  </cellStyleXfs>
  <cellXfs count="161">
    <xf numFmtId="0" fontId="0" fillId="0" borderId="0" xfId="0"/>
    <xf numFmtId="0" fontId="0" fillId="0" borderId="0" xfId="0" applyBorder="1"/>
    <xf numFmtId="0" fontId="8" fillId="0" borderId="0" xfId="0" applyFont="1"/>
    <xf numFmtId="0" fontId="0" fillId="0" borderId="6" xfId="0" applyBorder="1"/>
    <xf numFmtId="0" fontId="0" fillId="0" borderId="8" xfId="0" applyBorder="1"/>
    <xf numFmtId="0" fontId="0" fillId="0" borderId="9" xfId="0" applyBorder="1"/>
    <xf numFmtId="0" fontId="0" fillId="2" borderId="0" xfId="0" applyFill="1"/>
    <xf numFmtId="0" fontId="6" fillId="2" borderId="0" xfId="0" applyFont="1" applyFill="1"/>
    <xf numFmtId="0" fontId="0" fillId="2" borderId="0" xfId="0" applyFill="1" applyBorder="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2" fillId="2" borderId="0" xfId="0" applyFont="1" applyFill="1" applyBorder="1" applyProtection="1">
      <protection locked="0"/>
    </xf>
    <xf numFmtId="0" fontId="0" fillId="2" borderId="0" xfId="0" applyFill="1" applyProtection="1">
      <protection locked="0"/>
    </xf>
    <xf numFmtId="0" fontId="0" fillId="2" borderId="0" xfId="0" applyFill="1" applyBorder="1" applyAlignment="1">
      <alignment horizontal="left"/>
    </xf>
    <xf numFmtId="0" fontId="14" fillId="2" borderId="0" xfId="0" applyFont="1" applyFill="1" applyBorder="1" applyProtection="1">
      <protection locked="0"/>
    </xf>
    <xf numFmtId="0" fontId="10" fillId="0" borderId="0" xfId="0" applyFont="1" applyFill="1" applyBorder="1" applyAlignment="1">
      <alignment horizontal="left"/>
    </xf>
    <xf numFmtId="164" fontId="8" fillId="0" borderId="0" xfId="0" applyNumberFormat="1" applyFont="1" applyFill="1" applyBorder="1" applyAlignment="1">
      <alignment horizontal="left"/>
    </xf>
    <xf numFmtId="0" fontId="0" fillId="0" borderId="0" xfId="0" applyAlignment="1">
      <alignment horizontal="center"/>
    </xf>
    <xf numFmtId="0" fontId="15" fillId="2" borderId="1" xfId="0" applyFont="1" applyFill="1" applyBorder="1" applyAlignment="1" applyProtection="1">
      <alignment horizontal="left" vertical="center" wrapText="1"/>
    </xf>
    <xf numFmtId="0" fontId="8" fillId="3" borderId="1" xfId="0"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10" fillId="0" borderId="1" xfId="0" applyFont="1" applyBorder="1"/>
    <xf numFmtId="0" fontId="8" fillId="0" borderId="1" xfId="0" applyFont="1" applyBorder="1"/>
    <xf numFmtId="0" fontId="0" fillId="0" borderId="6" xfId="0" applyFill="1" applyBorder="1" applyProtection="1"/>
    <xf numFmtId="0" fontId="12" fillId="0" borderId="6" xfId="0" applyFont="1" applyFill="1" applyBorder="1" applyProtection="1"/>
    <xf numFmtId="0" fontId="14" fillId="0" borderId="6" xfId="0" applyFont="1" applyFill="1" applyBorder="1" applyProtection="1"/>
    <xf numFmtId="0" fontId="0" fillId="0" borderId="7"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0" fontId="12" fillId="0" borderId="2" xfId="0" applyFont="1" applyFill="1" applyBorder="1" applyProtection="1"/>
    <xf numFmtId="0" fontId="14" fillId="0" borderId="2" xfId="0" applyFont="1" applyFill="1" applyBorder="1" applyProtection="1"/>
    <xf numFmtId="0" fontId="3" fillId="0" borderId="1" xfId="0" applyFont="1" applyBorder="1" applyAlignment="1">
      <alignment horizontal="left"/>
    </xf>
    <xf numFmtId="0" fontId="3" fillId="0" borderId="12" xfId="0" applyFont="1" applyBorder="1" applyAlignment="1">
      <alignment horizontal="left"/>
    </xf>
    <xf numFmtId="0" fontId="8" fillId="0" borderId="12" xfId="0" applyFont="1" applyBorder="1"/>
    <xf numFmtId="0" fontId="2" fillId="0" borderId="1" xfId="0" applyFont="1" applyBorder="1"/>
    <xf numFmtId="0" fontId="0" fillId="0" borderId="1" xfId="0" applyBorder="1" applyAlignment="1">
      <alignment horizontal="center" wrapText="1"/>
    </xf>
    <xf numFmtId="0" fontId="0" fillId="0" borderId="1" xfId="0" applyBorder="1"/>
    <xf numFmtId="0" fontId="0" fillId="0" borderId="1" xfId="0" applyFont="1" applyBorder="1"/>
    <xf numFmtId="0" fontId="25" fillId="0" borderId="1" xfId="0" applyFont="1" applyBorder="1" applyAlignment="1">
      <alignment horizontal="right" wrapText="1"/>
    </xf>
    <xf numFmtId="0" fontId="8" fillId="2" borderId="0" xfId="0" applyFont="1" applyFill="1" applyProtection="1"/>
    <xf numFmtId="0" fontId="8" fillId="2" borderId="0" xfId="0" applyFont="1" applyFill="1" applyBorder="1" applyProtection="1"/>
    <xf numFmtId="0" fontId="8" fillId="2" borderId="0" xfId="0" applyFont="1" applyFill="1" applyBorder="1" applyProtection="1">
      <protection locked="0"/>
    </xf>
    <xf numFmtId="0" fontId="0" fillId="2" borderId="10" xfId="0" applyFill="1" applyBorder="1" applyProtection="1"/>
    <xf numFmtId="0" fontId="0" fillId="2" borderId="11" xfId="0" applyFill="1" applyBorder="1" applyProtection="1"/>
    <xf numFmtId="4" fontId="0" fillId="0" borderId="1" xfId="0" applyNumberFormat="1" applyBorder="1"/>
    <xf numFmtId="0" fontId="2" fillId="0" borderId="0" xfId="0" applyFont="1" applyAlignment="1">
      <alignment horizontal="right"/>
    </xf>
    <xf numFmtId="0" fontId="2" fillId="0" borderId="0" xfId="0" applyFont="1" applyAlignment="1"/>
    <xf numFmtId="0" fontId="9" fillId="0" borderId="0" xfId="0" applyFont="1" applyBorder="1" applyAlignment="1">
      <alignment vertical="center" wrapText="1"/>
    </xf>
    <xf numFmtId="0" fontId="2" fillId="0" borderId="0" xfId="0" applyFont="1" applyFill="1" applyBorder="1" applyAlignment="1"/>
    <xf numFmtId="0" fontId="15" fillId="0" borderId="1" xfId="0" applyFont="1" applyFill="1" applyBorder="1"/>
    <xf numFmtId="0" fontId="15" fillId="0" borderId="1" xfId="0" applyFont="1" applyBorder="1"/>
    <xf numFmtId="0" fontId="28" fillId="0" borderId="1" xfId="0" applyFont="1" applyBorder="1" applyAlignment="1">
      <alignment vertical="center" wrapText="1"/>
    </xf>
    <xf numFmtId="4" fontId="15" fillId="0" borderId="0" xfId="0" applyNumberFormat="1" applyFont="1" applyFill="1" applyBorder="1" applyAlignment="1" applyProtection="1">
      <alignment horizontal="left" vertical="center" wrapText="1"/>
    </xf>
    <xf numFmtId="0" fontId="10" fillId="0" borderId="0" xfId="0" applyFont="1" applyBorder="1"/>
    <xf numFmtId="0" fontId="10" fillId="0" borderId="0" xfId="0" applyFont="1" applyBorder="1" applyAlignment="1">
      <alignment horizontal="center" wrapText="1"/>
    </xf>
    <xf numFmtId="0" fontId="24" fillId="0" borderId="0" xfId="0" applyFont="1" applyBorder="1"/>
    <xf numFmtId="0" fontId="0" fillId="2" borderId="4" xfId="0" applyFill="1" applyBorder="1" applyAlignment="1"/>
    <xf numFmtId="0" fontId="0" fillId="2" borderId="0" xfId="0" applyFill="1" applyBorder="1" applyAlignment="1"/>
    <xf numFmtId="0" fontId="29" fillId="2" borderId="0" xfId="0" applyFont="1" applyFill="1" applyBorder="1" applyProtection="1">
      <protection locked="0"/>
    </xf>
    <xf numFmtId="1" fontId="8" fillId="0" borderId="0" xfId="0" applyNumberFormat="1" applyFont="1" applyFill="1" applyBorder="1" applyAlignment="1">
      <alignment horizontal="left"/>
    </xf>
    <xf numFmtId="49" fontId="8" fillId="3" borderId="1" xfId="0" applyNumberFormat="1" applyFont="1" applyFill="1" applyBorder="1" applyAlignment="1">
      <alignment horizontal="left" vertical="center" wrapText="1"/>
    </xf>
    <xf numFmtId="0" fontId="31" fillId="6" borderId="1" xfId="0" applyFont="1" applyFill="1" applyBorder="1" applyAlignment="1">
      <alignment horizontal="center" vertical="center" wrapText="1"/>
    </xf>
    <xf numFmtId="0" fontId="32" fillId="0" borderId="1" xfId="0" applyFont="1" applyFill="1" applyBorder="1"/>
    <xf numFmtId="0" fontId="0" fillId="2" borderId="0" xfId="0" applyFill="1" applyProtection="1"/>
    <xf numFmtId="0" fontId="6" fillId="2" borderId="0" xfId="0" applyFont="1" applyFill="1" applyProtection="1"/>
    <xf numFmtId="0" fontId="6" fillId="0" borderId="3" xfId="0" applyFont="1" applyBorder="1" applyProtection="1"/>
    <xf numFmtId="0" fontId="5" fillId="0" borderId="4" xfId="0" applyFont="1" applyBorder="1" applyProtection="1"/>
    <xf numFmtId="0" fontId="6" fillId="0" borderId="4" xfId="0" applyFont="1" applyBorder="1" applyProtection="1"/>
    <xf numFmtId="0" fontId="6" fillId="0" borderId="5" xfId="0" applyFont="1" applyBorder="1" applyProtection="1"/>
    <xf numFmtId="0" fontId="6" fillId="0" borderId="6" xfId="0" applyFont="1" applyBorder="1" applyProtection="1"/>
    <xf numFmtId="0" fontId="7" fillId="0" borderId="0" xfId="0" applyFont="1" applyBorder="1" applyProtection="1"/>
    <xf numFmtId="0" fontId="6" fillId="0" borderId="0" xfId="0" applyFont="1" applyBorder="1" applyProtection="1"/>
    <xf numFmtId="0" fontId="6" fillId="0" borderId="2" xfId="0" applyFont="1" applyBorder="1" applyProtection="1"/>
    <xf numFmtId="0" fontId="0" fillId="0" borderId="6" xfId="0" applyBorder="1" applyProtection="1"/>
    <xf numFmtId="0" fontId="10" fillId="0" borderId="0" xfId="0" applyNumberFormat="1" applyFont="1" applyFill="1" applyBorder="1" applyAlignment="1" applyProtection="1">
      <alignment horizontal="left" vertical="center"/>
    </xf>
    <xf numFmtId="14" fontId="8" fillId="0" borderId="0" xfId="0" applyNumberFormat="1" applyFont="1" applyBorder="1" applyAlignment="1" applyProtection="1">
      <alignment horizontal="left" vertical="center"/>
    </xf>
    <xf numFmtId="0" fontId="0" fillId="0" borderId="2" xfId="0" applyBorder="1" applyProtection="1"/>
    <xf numFmtId="0" fontId="10"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4" fillId="0" borderId="0" xfId="0" applyFont="1" applyBorder="1" applyAlignment="1" applyProtection="1">
      <alignment vertical="center"/>
    </xf>
    <xf numFmtId="0" fontId="0" fillId="0" borderId="0" xfId="0" applyBorder="1" applyProtection="1"/>
    <xf numFmtId="0" fontId="9" fillId="0" borderId="0" xfId="0" applyFont="1" applyFill="1" applyBorder="1" applyAlignment="1" applyProtection="1">
      <alignment horizontal="left" vertical="top" wrapText="1"/>
    </xf>
    <xf numFmtId="0" fontId="23" fillId="0" borderId="0" xfId="0" applyFont="1" applyFill="1" applyAlignment="1" applyProtection="1">
      <alignment horizontal="left"/>
    </xf>
    <xf numFmtId="0" fontId="22" fillId="2" borderId="0" xfId="0" applyFont="1" applyFill="1" applyAlignment="1" applyProtection="1">
      <alignment horizontal="left"/>
    </xf>
    <xf numFmtId="0" fontId="20" fillId="2" borderId="0" xfId="0" applyFont="1" applyFill="1" applyProtection="1"/>
    <xf numFmtId="0" fontId="0" fillId="0" borderId="7" xfId="0" applyBorder="1" applyProtection="1"/>
    <xf numFmtId="0" fontId="0" fillId="0" borderId="8" xfId="0" applyBorder="1" applyProtection="1"/>
    <xf numFmtId="0" fontId="0" fillId="0" borderId="9" xfId="0" applyBorder="1" applyProtection="1"/>
    <xf numFmtId="0" fontId="15" fillId="2" borderId="1" xfId="0" applyNumberFormat="1" applyFont="1" applyFill="1" applyBorder="1" applyAlignment="1" applyProtection="1">
      <alignment horizontal="left" vertical="center" wrapText="1"/>
    </xf>
    <xf numFmtId="0" fontId="22" fillId="2" borderId="0" xfId="0" applyFont="1" applyFill="1" applyProtection="1"/>
    <xf numFmtId="0" fontId="0" fillId="0" borderId="8" xfId="0" applyFill="1" applyBorder="1" applyAlignment="1"/>
    <xf numFmtId="0" fontId="22" fillId="2" borderId="0" xfId="0" applyFont="1" applyFill="1" applyBorder="1" applyAlignment="1"/>
    <xf numFmtId="0" fontId="0" fillId="0" borderId="8" xfId="0" quotePrefix="1" applyBorder="1" applyProtection="1"/>
    <xf numFmtId="0" fontId="10" fillId="5" borderId="1" xfId="0" applyFont="1" applyFill="1" applyBorder="1" applyAlignment="1">
      <alignment horizontal="left"/>
    </xf>
    <xf numFmtId="0" fontId="8" fillId="4" borderId="1" xfId="0" applyFont="1" applyFill="1" applyBorder="1" applyAlignment="1" applyProtection="1">
      <alignment horizontal="left"/>
      <protection locked="0"/>
    </xf>
    <xf numFmtId="0" fontId="10" fillId="5" borderId="1" xfId="0" applyFont="1" applyFill="1" applyBorder="1" applyAlignment="1" applyProtection="1">
      <alignment horizontal="left"/>
    </xf>
    <xf numFmtId="0" fontId="23" fillId="0" borderId="8" xfId="0" applyFont="1" applyFill="1" applyBorder="1" applyAlignment="1"/>
    <xf numFmtId="0" fontId="3" fillId="3" borderId="1" xfId="0" applyFont="1" applyFill="1" applyBorder="1" applyAlignment="1" applyProtection="1">
      <alignment horizontal="center" vertical="center" wrapText="1"/>
    </xf>
    <xf numFmtId="4" fontId="3" fillId="3"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8" fillId="3" borderId="1" xfId="0" applyFont="1" applyFill="1" applyBorder="1" applyProtection="1"/>
    <xf numFmtId="39" fontId="18" fillId="3" borderId="1" xfId="1" applyNumberFormat="1" applyFont="1" applyFill="1" applyBorder="1" applyProtection="1"/>
    <xf numFmtId="0" fontId="16" fillId="4" borderId="1" xfId="0" applyFont="1" applyFill="1" applyBorder="1" applyAlignment="1" applyProtection="1">
      <alignment horizontal="left" vertical="center"/>
      <protection locked="0"/>
    </xf>
    <xf numFmtId="39" fontId="15" fillId="4" borderId="1" xfId="1" applyNumberFormat="1" applyFont="1" applyFill="1" applyBorder="1" applyAlignment="1" applyProtection="1">
      <protection locked="0"/>
    </xf>
    <xf numFmtId="0" fontId="15" fillId="4" borderId="1" xfId="0" applyFont="1" applyFill="1" applyBorder="1" applyProtection="1"/>
    <xf numFmtId="0" fontId="28" fillId="4" borderId="1" xfId="0" applyFont="1" applyFill="1" applyBorder="1" applyAlignment="1" applyProtection="1">
      <alignment vertical="center" wrapText="1"/>
    </xf>
    <xf numFmtId="0" fontId="8" fillId="4" borderId="1" xfId="0" applyFont="1" applyFill="1" applyBorder="1" applyProtection="1"/>
    <xf numFmtId="0" fontId="16" fillId="4" borderId="1" xfId="0" applyFont="1" applyFill="1" applyBorder="1" applyAlignment="1" applyProtection="1">
      <alignment vertical="top"/>
    </xf>
    <xf numFmtId="0" fontId="37" fillId="0" borderId="3" xfId="0" applyFont="1" applyBorder="1"/>
    <xf numFmtId="0" fontId="37" fillId="0" borderId="5" xfId="0" applyFont="1" applyBorder="1" applyAlignment="1"/>
    <xf numFmtId="0" fontId="37" fillId="2" borderId="0" xfId="0" applyFont="1" applyFill="1"/>
    <xf numFmtId="0" fontId="37" fillId="0" borderId="6" xfId="0" applyFont="1" applyBorder="1"/>
    <xf numFmtId="0" fontId="38" fillId="0" borderId="0" xfId="0" applyFont="1" applyBorder="1" applyAlignment="1">
      <alignment horizontal="center"/>
    </xf>
    <xf numFmtId="0" fontId="37" fillId="0" borderId="2" xfId="0" applyFont="1" applyBorder="1"/>
    <xf numFmtId="0" fontId="39" fillId="0" borderId="0" xfId="0" applyFont="1" applyBorder="1" applyAlignment="1">
      <alignment horizontal="left"/>
    </xf>
    <xf numFmtId="0" fontId="37" fillId="0" borderId="2" xfId="0" applyFont="1" applyBorder="1" applyAlignment="1">
      <alignment horizontal="left"/>
    </xf>
    <xf numFmtId="0" fontId="40" fillId="0" borderId="0" xfId="0" applyFont="1" applyBorder="1" applyAlignment="1">
      <alignment horizontal="left" wrapText="1"/>
    </xf>
    <xf numFmtId="164" fontId="37" fillId="0" borderId="2" xfId="0" applyNumberFormat="1" applyFont="1" applyBorder="1" applyAlignment="1">
      <alignment horizontal="left"/>
    </xf>
    <xf numFmtId="0" fontId="41" fillId="0" borderId="0" xfId="0" applyFont="1" applyBorder="1"/>
    <xf numFmtId="0" fontId="42" fillId="0" borderId="0" xfId="0" applyFont="1" applyBorder="1" applyAlignment="1">
      <alignment vertical="center"/>
    </xf>
    <xf numFmtId="0" fontId="41" fillId="0" borderId="0" xfId="0" applyFont="1" applyFill="1" applyBorder="1" applyAlignment="1">
      <alignment vertical="center" wrapText="1"/>
    </xf>
    <xf numFmtId="0" fontId="41" fillId="0" borderId="0" xfId="0" applyFont="1" applyFill="1" applyBorder="1" applyAlignment="1">
      <alignment wrapText="1"/>
    </xf>
    <xf numFmtId="0" fontId="39" fillId="2" borderId="0" xfId="0" applyFont="1" applyFill="1" applyProtection="1">
      <protection locked="0"/>
    </xf>
    <xf numFmtId="0" fontId="41" fillId="0" borderId="6" xfId="0" applyFont="1" applyBorder="1"/>
    <xf numFmtId="164" fontId="41" fillId="0" borderId="2" xfId="0" applyNumberFormat="1" applyFont="1" applyBorder="1" applyAlignment="1">
      <alignment horizontal="left"/>
    </xf>
    <xf numFmtId="0" fontId="41" fillId="2" borderId="0" xfId="0" applyFont="1" applyFill="1"/>
    <xf numFmtId="0" fontId="37" fillId="0" borderId="0" xfId="0" applyFont="1" applyBorder="1"/>
    <xf numFmtId="0" fontId="43" fillId="0" borderId="0" xfId="0" applyFont="1" applyBorder="1" applyAlignment="1">
      <alignment wrapText="1"/>
    </xf>
    <xf numFmtId="0" fontId="44" fillId="0" borderId="0" xfId="0" applyFont="1" applyBorder="1" applyAlignment="1">
      <alignment wrapText="1"/>
    </xf>
    <xf numFmtId="0" fontId="43" fillId="0" borderId="0" xfId="0" applyFont="1"/>
    <xf numFmtId="0" fontId="37" fillId="0" borderId="7" xfId="0" applyFont="1" applyBorder="1"/>
    <xf numFmtId="0" fontId="37" fillId="0" borderId="8" xfId="0" applyFont="1" applyBorder="1"/>
    <xf numFmtId="0" fontId="37" fillId="0" borderId="9" xfId="0" applyFont="1" applyBorder="1"/>
    <xf numFmtId="0" fontId="45" fillId="0" borderId="0" xfId="2" applyFont="1" applyFill="1" applyBorder="1" applyAlignment="1">
      <alignment vertical="top" wrapText="1"/>
    </xf>
    <xf numFmtId="0" fontId="46" fillId="0" borderId="0" xfId="2" applyFont="1" applyFill="1" applyProtection="1"/>
    <xf numFmtId="0" fontId="28" fillId="4" borderId="1" xfId="0" applyFont="1" applyFill="1" applyBorder="1" applyAlignment="1" applyProtection="1">
      <alignment vertical="center" wrapText="1"/>
      <protection locked="0"/>
    </xf>
    <xf numFmtId="0" fontId="8" fillId="0" borderId="0" xfId="0" applyFont="1" applyBorder="1" applyAlignment="1"/>
    <xf numFmtId="0" fontId="15" fillId="0" borderId="0" xfId="0" applyFont="1" applyBorder="1" applyAlignment="1"/>
    <xf numFmtId="0" fontId="9" fillId="0" borderId="0" xfId="0" applyFont="1" applyFill="1" applyBorder="1" applyAlignment="1" applyProtection="1">
      <alignment horizontal="left" vertical="top" wrapText="1"/>
    </xf>
    <xf numFmtId="0" fontId="9" fillId="0" borderId="0" xfId="0" applyFont="1" applyFill="1" applyBorder="1" applyAlignment="1">
      <alignment vertical="top" wrapText="1"/>
    </xf>
    <xf numFmtId="0" fontId="30" fillId="0" borderId="0" xfId="2" applyFont="1" applyFill="1" applyBorder="1" applyAlignment="1">
      <alignment horizontal="left" vertical="top" wrapText="1"/>
    </xf>
    <xf numFmtId="0" fontId="34" fillId="0" borderId="0" xfId="2" applyFont="1" applyFill="1" applyBorder="1" applyAlignment="1">
      <alignment horizontal="left" vertical="top" wrapText="1"/>
    </xf>
    <xf numFmtId="0" fontId="9" fillId="0" borderId="0" xfId="0" applyFont="1" applyBorder="1" applyAlignment="1">
      <alignment vertical="center" wrapText="1"/>
    </xf>
    <xf numFmtId="0" fontId="9" fillId="0" borderId="0" xfId="0" applyFont="1" applyBorder="1" applyAlignment="1">
      <alignment horizontal="left" vertical="top" wrapText="1"/>
    </xf>
    <xf numFmtId="0" fontId="3" fillId="5" borderId="1" xfId="0" applyFont="1" applyFill="1" applyBorder="1" applyAlignment="1">
      <alignment horizontal="center" vertical="center"/>
    </xf>
    <xf numFmtId="0" fontId="37" fillId="0" borderId="2" xfId="0" applyFont="1" applyBorder="1" applyAlignment="1"/>
    <xf numFmtId="0" fontId="5" fillId="0" borderId="0" xfId="0" applyFont="1" applyBorder="1" applyAlignment="1">
      <alignment horizontal="center"/>
    </xf>
    <xf numFmtId="0" fontId="43" fillId="0" borderId="4" xfId="0" applyFont="1" applyBorder="1" applyAlignment="1">
      <alignment horizontal="right"/>
    </xf>
    <xf numFmtId="0" fontId="43" fillId="0" borderId="0" xfId="0" applyFont="1" applyBorder="1" applyAlignment="1">
      <alignment horizontal="right"/>
    </xf>
  </cellXfs>
  <cellStyles count="3">
    <cellStyle name="Comma" xfId="1" builtinId="3"/>
    <cellStyle name="Hyperlink" xfId="2" builtinId="8"/>
    <cellStyle name="Normal" xfId="0" builtinId="0"/>
  </cellStyles>
  <dxfs count="2">
    <dxf>
      <fill>
        <patternFill>
          <bgColor rgb="FF00B05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3819525</xdr:colOff>
      <xdr:row>7</xdr:row>
      <xdr:rowOff>9524</xdr:rowOff>
    </xdr:from>
    <xdr:to>
      <xdr:col>2</xdr:col>
      <xdr:colOff>5465445</xdr:colOff>
      <xdr:row>10</xdr:row>
      <xdr:rowOff>100964</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08145" y="1083944"/>
          <a:ext cx="164592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2752725</xdr:colOff>
      <xdr:row>3</xdr:row>
      <xdr:rowOff>135255</xdr:rowOff>
    </xdr:from>
    <xdr:to>
      <xdr:col>5</xdr:col>
      <xdr:colOff>165734</xdr:colOff>
      <xdr:row>6</xdr:row>
      <xdr:rowOff>156210</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410075" y="916305"/>
          <a:ext cx="1546859"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2367913</xdr:colOff>
      <xdr:row>1</xdr:row>
      <xdr:rowOff>241935</xdr:rowOff>
    </xdr:from>
    <xdr:to>
      <xdr:col>3</xdr:col>
      <xdr:colOff>3922393</xdr:colOff>
      <xdr:row>4</xdr:row>
      <xdr:rowOff>13335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074793" y="424815"/>
          <a:ext cx="1554480" cy="57912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2668902</xdr:colOff>
      <xdr:row>1</xdr:row>
      <xdr:rowOff>241935</xdr:rowOff>
    </xdr:from>
    <xdr:to>
      <xdr:col>4</xdr:col>
      <xdr:colOff>4287390</xdr:colOff>
      <xdr:row>4</xdr:row>
      <xdr:rowOff>73533</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4482462" y="424815"/>
          <a:ext cx="1618488" cy="60121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twoCellAnchor>
    <xdr:from>
      <xdr:col>4</xdr:col>
      <xdr:colOff>3286126</xdr:colOff>
      <xdr:row>4</xdr:row>
      <xdr:rowOff>152400</xdr:rowOff>
    </xdr:from>
    <xdr:to>
      <xdr:col>4</xdr:col>
      <xdr:colOff>4752976</xdr:colOff>
      <xdr:row>6</xdr:row>
      <xdr:rowOff>137160</xdr:rowOff>
    </xdr:to>
    <xdr:sp macro="[0]!PrepareSubmission" textlink="">
      <xdr:nvSpPr>
        <xdr:cNvPr id="5" name="Rectangle 4">
          <a:extLst>
            <a:ext uri="{FF2B5EF4-FFF2-40B4-BE49-F238E27FC236}">
              <a16:creationId xmlns:a16="http://schemas.microsoft.com/office/drawing/2014/main" id="{00000000-0008-0000-0200-000005000000}"/>
            </a:ext>
          </a:extLst>
        </xdr:cNvPr>
        <xdr:cNvSpPr/>
      </xdr:nvSpPr>
      <xdr:spPr>
        <a:xfrm>
          <a:off x="5099686" y="1104900"/>
          <a:ext cx="1466850" cy="35052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411480</xdr:colOff>
      <xdr:row>1</xdr:row>
      <xdr:rowOff>127635</xdr:rowOff>
    </xdr:from>
    <xdr:to>
      <xdr:col>7</xdr:col>
      <xdr:colOff>68199</xdr:colOff>
      <xdr:row>3</xdr:row>
      <xdr:rowOff>188595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3901440" y="310515"/>
          <a:ext cx="1637919"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heetViews>
  <sheetFormatPr defaultColWidth="9.1796875" defaultRowHeight="14.5" x14ac:dyDescent="0.35"/>
  <cols>
    <col min="1" max="1" width="3.26953125" style="122" customWidth="1"/>
    <col min="2" max="2" width="2.26953125" style="122" customWidth="1"/>
    <col min="3" max="3" width="81.26953125" style="122" customWidth="1"/>
    <col min="4" max="4" width="2.453125" style="122" customWidth="1"/>
    <col min="5" max="16384" width="9.1796875" style="122"/>
  </cols>
  <sheetData>
    <row r="2" spans="2:8" ht="23.25" customHeight="1" x14ac:dyDescent="0.35">
      <c r="B2" s="120"/>
      <c r="C2" s="159" t="s">
        <v>183</v>
      </c>
      <c r="D2" s="121"/>
    </row>
    <row r="3" spans="2:8" ht="13" customHeight="1" x14ac:dyDescent="0.35">
      <c r="B3" s="123"/>
      <c r="C3" s="160" t="s">
        <v>185</v>
      </c>
      <c r="D3" s="157"/>
    </row>
    <row r="4" spans="2:8" ht="23.25" customHeight="1" x14ac:dyDescent="0.45">
      <c r="B4" s="123"/>
      <c r="C4" s="158" t="s">
        <v>182</v>
      </c>
      <c r="D4" s="157"/>
    </row>
    <row r="5" spans="2:8" ht="17" x14ac:dyDescent="0.4">
      <c r="B5" s="123"/>
      <c r="C5" s="124" t="s">
        <v>0</v>
      </c>
      <c r="D5" s="125"/>
    </row>
    <row r="6" spans="2:8" x14ac:dyDescent="0.35">
      <c r="B6" s="123"/>
      <c r="C6" s="126"/>
      <c r="D6" s="127"/>
    </row>
    <row r="7" spans="2:8" ht="15.5" x14ac:dyDescent="0.35">
      <c r="B7" s="123"/>
      <c r="C7" s="128" t="s">
        <v>141</v>
      </c>
      <c r="D7" s="125"/>
    </row>
    <row r="8" spans="2:8" x14ac:dyDescent="0.35">
      <c r="B8" s="123"/>
      <c r="C8" s="148" t="s">
        <v>181</v>
      </c>
      <c r="D8" s="129"/>
    </row>
    <row r="9" spans="2:8" x14ac:dyDescent="0.35">
      <c r="B9" s="123"/>
      <c r="C9" s="149" t="s">
        <v>179</v>
      </c>
      <c r="D9" s="129"/>
    </row>
    <row r="10" spans="2:8" x14ac:dyDescent="0.35">
      <c r="B10" s="123"/>
      <c r="C10" s="130"/>
      <c r="D10" s="129"/>
    </row>
    <row r="11" spans="2:8" ht="15.5" x14ac:dyDescent="0.35">
      <c r="B11" s="123"/>
      <c r="C11" s="131" t="s">
        <v>3</v>
      </c>
      <c r="D11" s="129"/>
    </row>
    <row r="12" spans="2:8" ht="48" customHeight="1" x14ac:dyDescent="0.35">
      <c r="B12" s="123"/>
      <c r="C12" s="132" t="s">
        <v>175</v>
      </c>
      <c r="D12" s="129"/>
    </row>
    <row r="13" spans="2:8" ht="30" customHeight="1" x14ac:dyDescent="0.35">
      <c r="B13" s="123"/>
      <c r="C13" s="133" t="s">
        <v>176</v>
      </c>
      <c r="D13" s="129"/>
    </row>
    <row r="14" spans="2:8" ht="31.5" customHeight="1" x14ac:dyDescent="0.35">
      <c r="B14" s="123"/>
      <c r="C14" s="145" t="s">
        <v>178</v>
      </c>
      <c r="D14" s="129"/>
    </row>
    <row r="15" spans="2:8" ht="46.9" customHeight="1" x14ac:dyDescent="0.35">
      <c r="B15" s="123"/>
      <c r="C15" s="133" t="s">
        <v>177</v>
      </c>
      <c r="D15" s="129"/>
      <c r="H15" s="134"/>
    </row>
    <row r="16" spans="2:8" s="137" customFormat="1" ht="13.9" customHeight="1" x14ac:dyDescent="0.3">
      <c r="B16" s="135"/>
      <c r="C16" s="146" t="s">
        <v>140</v>
      </c>
      <c r="D16" s="136"/>
    </row>
    <row r="17" spans="2:4" x14ac:dyDescent="0.35">
      <c r="B17" s="123"/>
      <c r="C17" s="138"/>
      <c r="D17" s="125"/>
    </row>
    <row r="18" spans="2:4" ht="24.5" x14ac:dyDescent="0.35">
      <c r="B18" s="123"/>
      <c r="C18" s="139" t="s">
        <v>88</v>
      </c>
      <c r="D18" s="125"/>
    </row>
    <row r="19" spans="2:4" ht="111.5" customHeight="1" x14ac:dyDescent="0.35">
      <c r="B19" s="123"/>
      <c r="C19" s="140" t="s">
        <v>184</v>
      </c>
      <c r="D19" s="125"/>
    </row>
    <row r="20" spans="2:4" ht="12" customHeight="1" x14ac:dyDescent="0.35">
      <c r="B20" s="123"/>
      <c r="C20" s="139"/>
      <c r="D20" s="125"/>
    </row>
    <row r="21" spans="2:4" ht="12" customHeight="1" x14ac:dyDescent="0.35">
      <c r="B21" s="123"/>
      <c r="C21" s="141" t="s">
        <v>164</v>
      </c>
      <c r="D21" s="125"/>
    </row>
    <row r="22" spans="2:4" ht="9" customHeight="1" x14ac:dyDescent="0.35">
      <c r="B22" s="142"/>
      <c r="C22" s="143"/>
      <c r="D22" s="144"/>
    </row>
  </sheetData>
  <sheetProtection algorithmName="SHA-512" hashValue="qsKsCr/4h9nE696qopohOg/DF6WvNgHwqN1RnlSB3NS9/OEumFeKUw+ql+DCXwvYuykKOGQoZGpi05R/aAbmNw==" saltValue="Xb2WCvn5HBXyI/NLrr3uPw==" spinCount="100000" sheet="1" objects="1" scenarios="1"/>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2:I14"/>
  <sheetViews>
    <sheetView showGridLines="0" zoomScaleNormal="100" zoomScaleSheetLayoutView="100" workbookViewId="0"/>
  </sheetViews>
  <sheetFormatPr defaultColWidth="9.1796875" defaultRowHeight="14.5" x14ac:dyDescent="0.35"/>
  <cols>
    <col min="1" max="1" width="3.7265625" style="75" customWidth="1"/>
    <col min="2" max="2" width="2.7265625" style="75" customWidth="1"/>
    <col min="3" max="3" width="18.26953125" style="75" customWidth="1"/>
    <col min="4" max="4" width="58.26953125" style="75" customWidth="1"/>
    <col min="5" max="6" width="3.7265625" style="75" customWidth="1"/>
    <col min="7" max="7" width="2.7265625" style="75" customWidth="1"/>
    <col min="8" max="8" width="1.7265625" style="75" customWidth="1"/>
    <col min="9" max="16384" width="9.1796875" style="75"/>
  </cols>
  <sheetData>
    <row r="2" spans="2:9" s="76" customFormat="1" ht="27.75" customHeight="1" x14ac:dyDescent="0.45">
      <c r="B2" s="77"/>
      <c r="C2" s="78" t="s">
        <v>1</v>
      </c>
      <c r="D2" s="79"/>
      <c r="E2" s="79"/>
      <c r="F2" s="79"/>
      <c r="G2" s="80"/>
    </row>
    <row r="3" spans="2:9" s="76" customFormat="1" ht="18.5" x14ac:dyDescent="0.45">
      <c r="B3" s="81"/>
      <c r="C3" s="82" t="s">
        <v>142</v>
      </c>
      <c r="D3" s="83"/>
      <c r="E3" s="83"/>
      <c r="F3" s="83"/>
      <c r="G3" s="84"/>
    </row>
    <row r="4" spans="2:9" s="76" customFormat="1" ht="18.5" x14ac:dyDescent="0.45">
      <c r="B4" s="81"/>
      <c r="C4" s="82"/>
      <c r="D4" s="83"/>
      <c r="E4" s="83"/>
      <c r="F4" s="83"/>
      <c r="G4" s="84"/>
    </row>
    <row r="5" spans="2:9" x14ac:dyDescent="0.35">
      <c r="B5" s="85"/>
      <c r="C5" s="86" t="s">
        <v>174</v>
      </c>
      <c r="D5" s="87">
        <f ca="1">TODAY()</f>
        <v>43937</v>
      </c>
      <c r="E5" s="87"/>
      <c r="F5" s="87"/>
      <c r="G5" s="88"/>
    </row>
    <row r="6" spans="2:9" x14ac:dyDescent="0.35">
      <c r="B6" s="85"/>
      <c r="C6" s="89"/>
      <c r="D6" s="90"/>
      <c r="E6" s="90"/>
      <c r="F6" s="90"/>
      <c r="G6" s="88"/>
    </row>
    <row r="7" spans="2:9" ht="15.5" x14ac:dyDescent="0.35">
      <c r="B7" s="85"/>
      <c r="C7" s="91" t="s">
        <v>2</v>
      </c>
      <c r="D7" s="92"/>
      <c r="E7" s="92"/>
      <c r="F7" s="92"/>
      <c r="G7" s="88"/>
    </row>
    <row r="8" spans="2:9" ht="18" customHeight="1" x14ac:dyDescent="0.35">
      <c r="B8" s="34"/>
      <c r="C8" s="150" t="s">
        <v>21</v>
      </c>
      <c r="D8" s="150"/>
      <c r="E8" s="93"/>
      <c r="F8" s="93"/>
      <c r="G8" s="88"/>
    </row>
    <row r="9" spans="2:9" x14ac:dyDescent="0.35">
      <c r="B9" s="85"/>
      <c r="C9" s="105" t="s">
        <v>20</v>
      </c>
      <c r="D9" s="106"/>
      <c r="E9" s="92"/>
      <c r="F9" s="94">
        <f>IF($D$9=0,1,0)</f>
        <v>1</v>
      </c>
      <c r="G9" s="88"/>
      <c r="H9" s="95"/>
      <c r="I9" s="96"/>
    </row>
    <row r="10" spans="2:9" x14ac:dyDescent="0.35">
      <c r="B10" s="85"/>
      <c r="C10" s="107" t="s">
        <v>13</v>
      </c>
      <c r="D10" s="106"/>
      <c r="E10" s="92"/>
      <c r="F10" s="94">
        <f>IF(OR(SubTSelection=Lists!C3,SubTSelection=Lists!C4),0,1)</f>
        <v>1</v>
      </c>
      <c r="G10" s="88"/>
      <c r="H10" s="95"/>
      <c r="I10" s="96" t="str">
        <f>IF(SubTSelection="","",IF(OR(SubTSelection=Lists!C3,SubTSelection=Lists!C4),"","PLEASE SELECT A VALID SUBMISSION TYPE FROM THE DROPDOWN LIST"))</f>
        <v/>
      </c>
    </row>
    <row r="11" spans="2:9" x14ac:dyDescent="0.35">
      <c r="B11" s="85"/>
      <c r="C11" s="107" t="s">
        <v>11</v>
      </c>
      <c r="D11" s="106"/>
      <c r="E11" s="92"/>
      <c r="F11" s="94">
        <f ca="1">IF(OR($D$11=0,$D$11&gt;Lists!$E$3),1,0)</f>
        <v>1</v>
      </c>
      <c r="G11" s="88"/>
      <c r="H11" s="95"/>
      <c r="I11" s="96" t="str">
        <f ca="1">IF(D11&gt;Lists!E3,"PLEASE CHOOSE A CURRENT OR PAST YEAR","")</f>
        <v/>
      </c>
    </row>
    <row r="12" spans="2:9" ht="14.25" customHeight="1" x14ac:dyDescent="0.35">
      <c r="B12" s="97"/>
      <c r="C12" s="98"/>
      <c r="D12" s="104" t="s">
        <v>168</v>
      </c>
      <c r="E12" s="98"/>
      <c r="F12" s="98"/>
      <c r="G12" s="99"/>
    </row>
    <row r="13" spans="2:9" x14ac:dyDescent="0.35">
      <c r="D13" s="101" t="str">
        <f>Lists!C3</f>
        <v>Original Submission</v>
      </c>
    </row>
    <row r="14" spans="2:9" x14ac:dyDescent="0.35">
      <c r="D14" s="101" t="str">
        <f>Lists!C4</f>
        <v>Re-Submittal</v>
      </c>
    </row>
  </sheetData>
  <sheetProtection algorithmName="SHA-512" hashValue="1gtghiKrHPjSOUh3chJyFM352ArBCPBpE4F1d3xyGjPiLntkEdD7exDVbP04Kk8+OLcolxJWF2LIx2W5nJdjKw==" saltValue="jvF15nhwgJAYDY8FQ93F8w==" spinCount="100000" sheet="1" objects="1" scenarios="1"/>
  <mergeCells count="1">
    <mergeCell ref="C8:D8"/>
  </mergeCells>
  <dataValidations count="3">
    <dataValidation type="list" allowBlank="1" showInputMessage="1" showErrorMessage="1" prompt="Select the reporting year for which data in this report applies." sqref="D11" xr:uid="{00000000-0002-0000-0100-000000000000}">
      <formula1>ReportingYear</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1000000}">
      <formula1>SubmissionType</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xr:uid="{00000000-0002-0000-0100-000002000000}">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4"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2"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0"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6"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R116"/>
  <sheetViews>
    <sheetView showGridLines="0" topLeftCell="B1" zoomScaleNormal="100" zoomScaleSheetLayoutView="100" workbookViewId="0">
      <selection activeCell="B1" sqref="B1"/>
    </sheetView>
  </sheetViews>
  <sheetFormatPr defaultColWidth="9.1796875" defaultRowHeight="14.5" x14ac:dyDescent="0.35"/>
  <cols>
    <col min="1" max="1" width="3.453125" style="6" hidden="1" customWidth="1"/>
    <col min="2" max="2" width="3.7265625" style="6" customWidth="1"/>
    <col min="3" max="3" width="2.7265625" style="6" customWidth="1"/>
    <col min="4" max="4" width="20.1796875" style="6" customWidth="1"/>
    <col min="5" max="5" width="73" style="6" customWidth="1"/>
    <col min="6" max="7" width="2.7265625" style="6" customWidth="1"/>
    <col min="8" max="8" width="9.1796875" style="6"/>
    <col min="9" max="9" width="9.1796875" style="6" hidden="1" customWidth="1"/>
    <col min="10" max="10" width="14.7265625" style="6" hidden="1" customWidth="1"/>
    <col min="11" max="11" width="15.7265625" style="6" hidden="1" customWidth="1"/>
    <col min="12" max="12" width="9.1796875" style="6" hidden="1" customWidth="1"/>
    <col min="13" max="16384" width="9.1796875" style="6"/>
  </cols>
  <sheetData>
    <row r="2" spans="1:18" s="7" customFormat="1" ht="27.75" customHeight="1" x14ac:dyDescent="0.45">
      <c r="C2" s="9"/>
      <c r="D2" s="10" t="s">
        <v>1</v>
      </c>
      <c r="E2" s="11"/>
      <c r="F2" s="38"/>
    </row>
    <row r="3" spans="1:18" s="7" customFormat="1" ht="18.5" x14ac:dyDescent="0.45">
      <c r="C3" s="13"/>
      <c r="D3" s="14" t="s">
        <v>142</v>
      </c>
      <c r="E3" s="15"/>
      <c r="F3" s="39"/>
    </row>
    <row r="4" spans="1:18" ht="15" customHeight="1" x14ac:dyDescent="0.35">
      <c r="C4" s="3"/>
      <c r="D4" s="1"/>
      <c r="E4" s="1"/>
      <c r="F4" s="40"/>
      <c r="M4" s="23"/>
      <c r="N4" s="23"/>
      <c r="O4" s="23"/>
      <c r="P4" s="23"/>
      <c r="Q4" s="23"/>
      <c r="R4" s="23"/>
    </row>
    <row r="5" spans="1:18" x14ac:dyDescent="0.35">
      <c r="C5" s="3"/>
      <c r="D5" s="26" t="s">
        <v>79</v>
      </c>
      <c r="E5" s="27" t="str">
        <f>IF('Section 1'!D9=0,"",'Section 1'!D9)</f>
        <v/>
      </c>
      <c r="F5" s="40"/>
      <c r="M5" s="23"/>
      <c r="N5" s="23"/>
      <c r="O5" s="23"/>
      <c r="P5" s="23"/>
      <c r="Q5" s="23"/>
      <c r="R5" s="23"/>
    </row>
    <row r="6" spans="1:18" x14ac:dyDescent="0.35">
      <c r="C6" s="3"/>
      <c r="D6" s="26" t="s">
        <v>80</v>
      </c>
      <c r="E6" s="71" t="str">
        <f>IF('Section 1'!D11=0,"",'Section 1'!D11)</f>
        <v/>
      </c>
      <c r="F6" s="40"/>
      <c r="M6" s="23"/>
      <c r="N6" s="23"/>
      <c r="O6" s="23"/>
      <c r="P6" s="23"/>
      <c r="Q6" s="23"/>
      <c r="R6" s="23"/>
    </row>
    <row r="7" spans="1:18" ht="15" customHeight="1" x14ac:dyDescent="0.35">
      <c r="C7" s="17"/>
      <c r="D7" s="18"/>
      <c r="E7" s="18"/>
      <c r="F7" s="40"/>
      <c r="M7" s="23"/>
      <c r="N7" s="23"/>
      <c r="O7" s="23"/>
      <c r="P7" s="23"/>
      <c r="Q7" s="23"/>
      <c r="R7" s="23"/>
    </row>
    <row r="8" spans="1:18" ht="18.75" customHeight="1" x14ac:dyDescent="0.35">
      <c r="C8" s="17"/>
      <c r="D8" s="19" t="s">
        <v>143</v>
      </c>
      <c r="E8" s="18"/>
      <c r="F8" s="40"/>
      <c r="M8" s="23"/>
      <c r="N8" s="23"/>
      <c r="O8" s="23"/>
      <c r="P8" s="23"/>
      <c r="Q8" s="23"/>
      <c r="R8" s="23"/>
    </row>
    <row r="9" spans="1:18" ht="15" customHeight="1" x14ac:dyDescent="0.35">
      <c r="C9" s="34"/>
      <c r="D9" s="151" t="s">
        <v>144</v>
      </c>
      <c r="E9" s="151"/>
      <c r="F9" s="40"/>
      <c r="M9" s="23"/>
      <c r="N9" s="23"/>
      <c r="O9" s="23"/>
      <c r="P9" s="23"/>
      <c r="Q9" s="23"/>
      <c r="R9" s="23"/>
    </row>
    <row r="10" spans="1:18" ht="17.649999999999999" customHeight="1" x14ac:dyDescent="0.35">
      <c r="C10" s="17"/>
      <c r="D10" s="152" t="s">
        <v>167</v>
      </c>
      <c r="E10" s="153"/>
      <c r="F10" s="40"/>
      <c r="L10" s="22"/>
    </row>
    <row r="11" spans="1:18" ht="14.65" customHeight="1" x14ac:dyDescent="0.35">
      <c r="C11" s="34"/>
      <c r="D11" s="109" t="s">
        <v>4</v>
      </c>
      <c r="E11" s="110" t="s">
        <v>145</v>
      </c>
      <c r="F11" s="40"/>
      <c r="M11" s="23"/>
      <c r="N11" s="23"/>
      <c r="O11" s="23"/>
      <c r="P11" s="23"/>
      <c r="Q11" s="23"/>
      <c r="R11" s="23"/>
    </row>
    <row r="12" spans="1:18" s="22" customFormat="1" ht="13" x14ac:dyDescent="0.3">
      <c r="C12" s="35"/>
      <c r="D12" s="111" t="s">
        <v>6</v>
      </c>
      <c r="E12" s="111" t="s">
        <v>7</v>
      </c>
      <c r="F12" s="41"/>
      <c r="I12" s="70" t="s">
        <v>130</v>
      </c>
    </row>
    <row r="13" spans="1:18" s="25" customFormat="1" ht="13" x14ac:dyDescent="0.3">
      <c r="C13" s="36"/>
      <c r="D13" s="112" t="s">
        <v>8</v>
      </c>
      <c r="E13" s="113">
        <v>1500</v>
      </c>
      <c r="F13" s="42"/>
      <c r="I13" s="51" t="s">
        <v>86</v>
      </c>
      <c r="J13" s="52" t="s">
        <v>26</v>
      </c>
      <c r="K13" s="52" t="s">
        <v>133</v>
      </c>
      <c r="L13" s="53" t="s">
        <v>85</v>
      </c>
    </row>
    <row r="14" spans="1:18" s="23" customFormat="1" x14ac:dyDescent="0.35">
      <c r="A14" s="54" t="str">
        <f>IF(D14=0,"",1)</f>
        <v/>
      </c>
      <c r="C14" s="34"/>
      <c r="D14" s="147"/>
      <c r="E14" s="115"/>
      <c r="F14" s="40"/>
      <c r="H14" s="96" t="str">
        <f>IF(SUM(J14:L14)&gt;0,"ROW INCOMPLETE OR INVALID DATA ENTERED; ENTER/EDIT DATA IN REQUIRED FIELDS","")</f>
        <v/>
      </c>
      <c r="I14" s="51" t="str">
        <f>IF(A14="","N","Y")</f>
        <v>N</v>
      </c>
      <c r="J14" s="51">
        <f t="shared" ref="J14:J32" si="0">IF(D14=0,0,IF(COUNTIF($D$14:$D$53,D14)&gt;1,1,0))</f>
        <v>0</v>
      </c>
      <c r="K14" s="51">
        <f>IF(AND(D14&lt;&gt;0,E14=0),1,0)</f>
        <v>0</v>
      </c>
      <c r="L14" s="51">
        <f t="shared" ref="L14:L22" si="1">IF(D14=0,0,IF(COUNTIF(ChemicalList,D14)&gt;0,0,1))</f>
        <v>0</v>
      </c>
    </row>
    <row r="15" spans="1:18" s="23" customFormat="1" x14ac:dyDescent="0.35">
      <c r="A15" s="55" t="str">
        <f>IF(D15=0,"",MAX($A$14:A14)+1)</f>
        <v/>
      </c>
      <c r="C15" s="34"/>
      <c r="D15" s="147"/>
      <c r="E15" s="115"/>
      <c r="F15" s="40"/>
      <c r="H15" s="96" t="str">
        <f t="shared" ref="H15:H53" si="2">IF(SUM(J15:L15)&gt;0,"ROW INCOMPLETE OR INVALID DATA ENTERED; ENTER/EDIT DATA IN REQUIRED FIELDS","")</f>
        <v/>
      </c>
      <c r="I15" s="51" t="str">
        <f t="shared" ref="I15:I20" si="3">IF(A15="","N","Y")</f>
        <v>N</v>
      </c>
      <c r="J15" s="51">
        <f t="shared" si="0"/>
        <v>0</v>
      </c>
      <c r="K15" s="51">
        <f t="shared" ref="K15:K22" si="4">IF(AND(D15&lt;&gt;0,E15=0),1,0)</f>
        <v>0</v>
      </c>
      <c r="L15" s="51">
        <f t="shared" si="1"/>
        <v>0</v>
      </c>
    </row>
    <row r="16" spans="1:18" s="23" customFormat="1" x14ac:dyDescent="0.35">
      <c r="A16" s="55" t="str">
        <f>IF(D16=0,"",MAX($A$14:A15)+1)</f>
        <v/>
      </c>
      <c r="C16" s="34"/>
      <c r="D16" s="147"/>
      <c r="E16" s="115"/>
      <c r="F16" s="40"/>
      <c r="H16" s="96" t="str">
        <f t="shared" si="2"/>
        <v/>
      </c>
      <c r="I16" s="51" t="str">
        <f t="shared" si="3"/>
        <v>N</v>
      </c>
      <c r="J16" s="51">
        <f t="shared" si="0"/>
        <v>0</v>
      </c>
      <c r="K16" s="51">
        <f t="shared" si="4"/>
        <v>0</v>
      </c>
      <c r="L16" s="51">
        <f t="shared" si="1"/>
        <v>0</v>
      </c>
    </row>
    <row r="17" spans="1:12" s="23" customFormat="1" x14ac:dyDescent="0.35">
      <c r="A17" s="55" t="str">
        <f>IF(D17=0,"",MAX($A$14:A16)+1)</f>
        <v/>
      </c>
      <c r="C17" s="34"/>
      <c r="D17" s="147"/>
      <c r="E17" s="115"/>
      <c r="F17" s="40"/>
      <c r="H17" s="96" t="str">
        <f t="shared" si="2"/>
        <v/>
      </c>
      <c r="I17" s="51" t="str">
        <f t="shared" si="3"/>
        <v>N</v>
      </c>
      <c r="J17" s="51">
        <f t="shared" si="0"/>
        <v>0</v>
      </c>
      <c r="K17" s="51">
        <f t="shared" si="4"/>
        <v>0</v>
      </c>
      <c r="L17" s="51">
        <f t="shared" si="1"/>
        <v>0</v>
      </c>
    </row>
    <row r="18" spans="1:12" s="23" customFormat="1" x14ac:dyDescent="0.35">
      <c r="A18" s="55" t="str">
        <f>IF(D18=0,"",MAX($A$14:A17)+1)</f>
        <v/>
      </c>
      <c r="C18" s="34"/>
      <c r="D18" s="147"/>
      <c r="E18" s="115"/>
      <c r="F18" s="40"/>
      <c r="H18" s="96" t="str">
        <f t="shared" si="2"/>
        <v/>
      </c>
      <c r="I18" s="51" t="str">
        <f t="shared" si="3"/>
        <v>N</v>
      </c>
      <c r="J18" s="51">
        <f t="shared" si="0"/>
        <v>0</v>
      </c>
      <c r="K18" s="51">
        <f t="shared" si="4"/>
        <v>0</v>
      </c>
      <c r="L18" s="51">
        <f t="shared" si="1"/>
        <v>0</v>
      </c>
    </row>
    <row r="19" spans="1:12" s="23" customFormat="1" x14ac:dyDescent="0.35">
      <c r="A19" s="55" t="str">
        <f>IF(D19=0,"",MAX($A$14:A18)+1)</f>
        <v/>
      </c>
      <c r="C19" s="34"/>
      <c r="D19" s="147"/>
      <c r="E19" s="115"/>
      <c r="F19" s="40"/>
      <c r="H19" s="96" t="str">
        <f t="shared" si="2"/>
        <v/>
      </c>
      <c r="I19" s="51" t="str">
        <f t="shared" si="3"/>
        <v>N</v>
      </c>
      <c r="J19" s="51">
        <f t="shared" si="0"/>
        <v>0</v>
      </c>
      <c r="K19" s="51">
        <f t="shared" si="4"/>
        <v>0</v>
      </c>
      <c r="L19" s="51">
        <f t="shared" si="1"/>
        <v>0</v>
      </c>
    </row>
    <row r="20" spans="1:12" s="23" customFormat="1" x14ac:dyDescent="0.35">
      <c r="A20" s="55" t="str">
        <f>IF(D20=0,"",MAX($A$14:A19)+1)</f>
        <v/>
      </c>
      <c r="C20" s="34"/>
      <c r="D20" s="147"/>
      <c r="E20" s="115"/>
      <c r="F20" s="40"/>
      <c r="H20" s="96" t="str">
        <f t="shared" si="2"/>
        <v/>
      </c>
      <c r="I20" s="51" t="str">
        <f t="shared" si="3"/>
        <v>N</v>
      </c>
      <c r="J20" s="51">
        <f t="shared" si="0"/>
        <v>0</v>
      </c>
      <c r="K20" s="51">
        <f t="shared" si="4"/>
        <v>0</v>
      </c>
      <c r="L20" s="51">
        <f t="shared" si="1"/>
        <v>0</v>
      </c>
    </row>
    <row r="21" spans="1:12" s="23" customFormat="1" x14ac:dyDescent="0.35">
      <c r="A21" s="55" t="str">
        <f>IF(D21=0,"",MAX($A$14:A20)+1)</f>
        <v/>
      </c>
      <c r="C21" s="34"/>
      <c r="D21" s="147"/>
      <c r="E21" s="115"/>
      <c r="F21" s="40"/>
      <c r="H21" s="96" t="str">
        <f t="shared" si="2"/>
        <v/>
      </c>
      <c r="I21" s="51" t="str">
        <f t="shared" ref="I21:I22" si="5">IF(A21="","N","Y")</f>
        <v>N</v>
      </c>
      <c r="J21" s="51">
        <f t="shared" si="0"/>
        <v>0</v>
      </c>
      <c r="K21" s="51">
        <f t="shared" si="4"/>
        <v>0</v>
      </c>
      <c r="L21" s="51">
        <f t="shared" si="1"/>
        <v>0</v>
      </c>
    </row>
    <row r="22" spans="1:12" s="23" customFormat="1" x14ac:dyDescent="0.35">
      <c r="A22" s="55" t="str">
        <f>IF(D22=0,"",MAX($A$14:A21)+1)</f>
        <v/>
      </c>
      <c r="C22" s="34"/>
      <c r="D22" s="147"/>
      <c r="E22" s="115"/>
      <c r="F22" s="40"/>
      <c r="H22" s="96" t="str">
        <f t="shared" si="2"/>
        <v/>
      </c>
      <c r="I22" s="51" t="str">
        <f t="shared" si="5"/>
        <v>N</v>
      </c>
      <c r="J22" s="51">
        <f t="shared" si="0"/>
        <v>0</v>
      </c>
      <c r="K22" s="51">
        <f t="shared" si="4"/>
        <v>0</v>
      </c>
      <c r="L22" s="51">
        <f t="shared" si="1"/>
        <v>0</v>
      </c>
    </row>
    <row r="23" spans="1:12" s="23" customFormat="1" x14ac:dyDescent="0.35">
      <c r="A23" s="55" t="str">
        <f>IF(D23=0,"",MAX($A$14:A22)+1)</f>
        <v/>
      </c>
      <c r="C23" s="34"/>
      <c r="D23" s="147"/>
      <c r="E23" s="115"/>
      <c r="F23" s="40"/>
      <c r="H23" s="96" t="str">
        <f t="shared" si="2"/>
        <v/>
      </c>
      <c r="I23" s="51" t="str">
        <f t="shared" ref="I23:I32" si="6">IF(A23="","N","Y")</f>
        <v>N</v>
      </c>
      <c r="J23" s="51">
        <f t="shared" si="0"/>
        <v>0</v>
      </c>
      <c r="K23" s="51">
        <f t="shared" ref="K23:K32" si="7">IF(AND(D23&lt;&gt;0,E23=0),1,0)</f>
        <v>0</v>
      </c>
      <c r="L23" s="51">
        <f t="shared" ref="L23:L32" si="8">IF(D23=0,0,IF(COUNTIF(ChemicalList,D23)&gt;0,0,1))</f>
        <v>0</v>
      </c>
    </row>
    <row r="24" spans="1:12" s="23" customFormat="1" x14ac:dyDescent="0.35">
      <c r="A24" s="55" t="str">
        <f>IF(D24=0,"",MAX($A$14:A23)+1)</f>
        <v/>
      </c>
      <c r="C24" s="34"/>
      <c r="D24" s="147"/>
      <c r="E24" s="115"/>
      <c r="F24" s="40"/>
      <c r="H24" s="96" t="str">
        <f t="shared" si="2"/>
        <v/>
      </c>
      <c r="I24" s="51" t="str">
        <f t="shared" si="6"/>
        <v>N</v>
      </c>
      <c r="J24" s="51">
        <f t="shared" si="0"/>
        <v>0</v>
      </c>
      <c r="K24" s="51">
        <f t="shared" si="7"/>
        <v>0</v>
      </c>
      <c r="L24" s="51">
        <f t="shared" si="8"/>
        <v>0</v>
      </c>
    </row>
    <row r="25" spans="1:12" s="23" customFormat="1" x14ac:dyDescent="0.35">
      <c r="A25" s="55" t="str">
        <f>IF(D25=0,"",MAX($A$14:A24)+1)</f>
        <v/>
      </c>
      <c r="C25" s="34"/>
      <c r="D25" s="147"/>
      <c r="E25" s="115"/>
      <c r="F25" s="40"/>
      <c r="H25" s="96" t="str">
        <f t="shared" si="2"/>
        <v/>
      </c>
      <c r="I25" s="51" t="str">
        <f t="shared" si="6"/>
        <v>N</v>
      </c>
      <c r="J25" s="51">
        <f t="shared" si="0"/>
        <v>0</v>
      </c>
      <c r="K25" s="51">
        <f t="shared" si="7"/>
        <v>0</v>
      </c>
      <c r="L25" s="51">
        <f t="shared" si="8"/>
        <v>0</v>
      </c>
    </row>
    <row r="26" spans="1:12" s="23" customFormat="1" x14ac:dyDescent="0.35">
      <c r="A26" s="55" t="str">
        <f>IF(D26=0,"",MAX($A$14:A25)+1)</f>
        <v/>
      </c>
      <c r="C26" s="34"/>
      <c r="D26" s="147"/>
      <c r="E26" s="115"/>
      <c r="F26" s="40"/>
      <c r="H26" s="96" t="str">
        <f t="shared" si="2"/>
        <v/>
      </c>
      <c r="I26" s="51" t="str">
        <f t="shared" si="6"/>
        <v>N</v>
      </c>
      <c r="J26" s="51">
        <f t="shared" si="0"/>
        <v>0</v>
      </c>
      <c r="K26" s="51">
        <f t="shared" si="7"/>
        <v>0</v>
      </c>
      <c r="L26" s="51">
        <f t="shared" si="8"/>
        <v>0</v>
      </c>
    </row>
    <row r="27" spans="1:12" s="23" customFormat="1" x14ac:dyDescent="0.35">
      <c r="A27" s="55" t="str">
        <f>IF(D27=0,"",MAX($A$14:A26)+1)</f>
        <v/>
      </c>
      <c r="C27" s="34"/>
      <c r="D27" s="147"/>
      <c r="E27" s="115"/>
      <c r="F27" s="40"/>
      <c r="H27" s="96" t="str">
        <f t="shared" si="2"/>
        <v/>
      </c>
      <c r="I27" s="51" t="str">
        <f t="shared" si="6"/>
        <v>N</v>
      </c>
      <c r="J27" s="51">
        <f t="shared" si="0"/>
        <v>0</v>
      </c>
      <c r="K27" s="51">
        <f t="shared" si="7"/>
        <v>0</v>
      </c>
      <c r="L27" s="51">
        <f t="shared" si="8"/>
        <v>0</v>
      </c>
    </row>
    <row r="28" spans="1:12" s="23" customFormat="1" x14ac:dyDescent="0.35">
      <c r="A28" s="55" t="str">
        <f>IF(D28=0,"",MAX($A$14:A27)+1)</f>
        <v/>
      </c>
      <c r="C28" s="34"/>
      <c r="D28" s="114"/>
      <c r="E28" s="115"/>
      <c r="F28" s="40"/>
      <c r="H28" s="96" t="str">
        <f t="shared" si="2"/>
        <v/>
      </c>
      <c r="I28" s="51" t="str">
        <f t="shared" si="6"/>
        <v>N</v>
      </c>
      <c r="J28" s="51">
        <f t="shared" si="0"/>
        <v>0</v>
      </c>
      <c r="K28" s="51">
        <f t="shared" si="7"/>
        <v>0</v>
      </c>
      <c r="L28" s="51">
        <f t="shared" si="8"/>
        <v>0</v>
      </c>
    </row>
    <row r="29" spans="1:12" s="23" customFormat="1" x14ac:dyDescent="0.35">
      <c r="A29" s="55" t="str">
        <f>IF(D29=0,"",MAX($A$14:A28)+1)</f>
        <v/>
      </c>
      <c r="C29" s="34"/>
      <c r="D29" s="114"/>
      <c r="E29" s="115"/>
      <c r="F29" s="40"/>
      <c r="H29" s="96" t="str">
        <f t="shared" si="2"/>
        <v/>
      </c>
      <c r="I29" s="51" t="str">
        <f t="shared" si="6"/>
        <v>N</v>
      </c>
      <c r="J29" s="51">
        <f t="shared" si="0"/>
        <v>0</v>
      </c>
      <c r="K29" s="51">
        <f t="shared" si="7"/>
        <v>0</v>
      </c>
      <c r="L29" s="51">
        <f t="shared" si="8"/>
        <v>0</v>
      </c>
    </row>
    <row r="30" spans="1:12" s="23" customFormat="1" x14ac:dyDescent="0.35">
      <c r="A30" s="55" t="str">
        <f>IF(D30=0,"",MAX($A$14:A29)+1)</f>
        <v/>
      </c>
      <c r="C30" s="34"/>
      <c r="D30" s="114"/>
      <c r="E30" s="115"/>
      <c r="F30" s="40"/>
      <c r="H30" s="96" t="str">
        <f t="shared" si="2"/>
        <v/>
      </c>
      <c r="I30" s="51" t="str">
        <f t="shared" si="6"/>
        <v>N</v>
      </c>
      <c r="J30" s="51">
        <f t="shared" si="0"/>
        <v>0</v>
      </c>
      <c r="K30" s="51">
        <f t="shared" si="7"/>
        <v>0</v>
      </c>
      <c r="L30" s="51">
        <f t="shared" si="8"/>
        <v>0</v>
      </c>
    </row>
    <row r="31" spans="1:12" s="23" customFormat="1" x14ac:dyDescent="0.35">
      <c r="A31" s="55" t="str">
        <f>IF(D31=0,"",MAX($A$14:A30)+1)</f>
        <v/>
      </c>
      <c r="C31" s="34"/>
      <c r="D31" s="114"/>
      <c r="E31" s="115"/>
      <c r="F31" s="40"/>
      <c r="H31" s="96" t="str">
        <f t="shared" si="2"/>
        <v/>
      </c>
      <c r="I31" s="51" t="str">
        <f t="shared" si="6"/>
        <v>N</v>
      </c>
      <c r="J31" s="51">
        <f t="shared" si="0"/>
        <v>0</v>
      </c>
      <c r="K31" s="51">
        <f t="shared" si="7"/>
        <v>0</v>
      </c>
      <c r="L31" s="51">
        <f t="shared" si="8"/>
        <v>0</v>
      </c>
    </row>
    <row r="32" spans="1:12" s="23" customFormat="1" x14ac:dyDescent="0.35">
      <c r="A32" s="55" t="str">
        <f>IF(D32=0,"",MAX($A$14:A31)+1)</f>
        <v/>
      </c>
      <c r="C32" s="34"/>
      <c r="D32" s="114"/>
      <c r="E32" s="115"/>
      <c r="F32" s="40"/>
      <c r="H32" s="96" t="str">
        <f t="shared" si="2"/>
        <v/>
      </c>
      <c r="I32" s="51" t="str">
        <f t="shared" si="6"/>
        <v>N</v>
      </c>
      <c r="J32" s="51">
        <f t="shared" si="0"/>
        <v>0</v>
      </c>
      <c r="K32" s="51">
        <f t="shared" si="7"/>
        <v>0</v>
      </c>
      <c r="L32" s="51">
        <f t="shared" si="8"/>
        <v>0</v>
      </c>
    </row>
    <row r="33" spans="1:12" s="23" customFormat="1" x14ac:dyDescent="0.35">
      <c r="A33" s="55" t="str">
        <f>IF(D33=0,"",MAX($A$14:A32)+1)</f>
        <v/>
      </c>
      <c r="C33" s="34"/>
      <c r="D33" s="114"/>
      <c r="E33" s="115"/>
      <c r="F33" s="40"/>
      <c r="H33" s="96" t="str">
        <f t="shared" si="2"/>
        <v/>
      </c>
      <c r="I33" s="51" t="str">
        <f t="shared" ref="I33:I53" si="9">IF(A33="","N","Y")</f>
        <v>N</v>
      </c>
      <c r="J33" s="51">
        <f t="shared" ref="J33:J53" si="10">IF(D33=0,0,IF(COUNTIF($D$14:$D$53,D33)&gt;1,1,0))</f>
        <v>0</v>
      </c>
      <c r="K33" s="51">
        <f t="shared" ref="K33:K53" si="11">IF(AND(D33&lt;&gt;0,E33=0),1,0)</f>
        <v>0</v>
      </c>
      <c r="L33" s="51">
        <f t="shared" ref="L33:L53" si="12">IF(D33=0,0,IF(COUNTIF(ChemicalList,D33)&gt;0,0,1))</f>
        <v>0</v>
      </c>
    </row>
    <row r="34" spans="1:12" s="23" customFormat="1" x14ac:dyDescent="0.35">
      <c r="A34" s="55" t="str">
        <f>IF(D34=0,"",MAX($A$14:A33)+1)</f>
        <v/>
      </c>
      <c r="C34" s="34"/>
      <c r="D34" s="114"/>
      <c r="E34" s="115"/>
      <c r="F34" s="40"/>
      <c r="H34" s="96" t="str">
        <f t="shared" si="2"/>
        <v/>
      </c>
      <c r="I34" s="51" t="str">
        <f t="shared" si="9"/>
        <v>N</v>
      </c>
      <c r="J34" s="51">
        <f t="shared" si="10"/>
        <v>0</v>
      </c>
      <c r="K34" s="51">
        <f t="shared" si="11"/>
        <v>0</v>
      </c>
      <c r="L34" s="51">
        <f t="shared" si="12"/>
        <v>0</v>
      </c>
    </row>
    <row r="35" spans="1:12" s="23" customFormat="1" x14ac:dyDescent="0.35">
      <c r="A35" s="55" t="str">
        <f>IF(D35=0,"",MAX($A$14:A34)+1)</f>
        <v/>
      </c>
      <c r="C35" s="34"/>
      <c r="D35" s="114"/>
      <c r="E35" s="115"/>
      <c r="F35" s="40"/>
      <c r="H35" s="96" t="str">
        <f t="shared" si="2"/>
        <v/>
      </c>
      <c r="I35" s="51" t="str">
        <f t="shared" si="9"/>
        <v>N</v>
      </c>
      <c r="J35" s="51">
        <f t="shared" si="10"/>
        <v>0</v>
      </c>
      <c r="K35" s="51">
        <f t="shared" si="11"/>
        <v>0</v>
      </c>
      <c r="L35" s="51">
        <f t="shared" si="12"/>
        <v>0</v>
      </c>
    </row>
    <row r="36" spans="1:12" s="23" customFormat="1" x14ac:dyDescent="0.35">
      <c r="A36" s="55" t="str">
        <f>IF(D36=0,"",MAX($A$14:A35)+1)</f>
        <v/>
      </c>
      <c r="C36" s="34"/>
      <c r="D36" s="114"/>
      <c r="E36" s="115"/>
      <c r="F36" s="40"/>
      <c r="H36" s="96" t="str">
        <f t="shared" si="2"/>
        <v/>
      </c>
      <c r="I36" s="51" t="str">
        <f t="shared" si="9"/>
        <v>N</v>
      </c>
      <c r="J36" s="51">
        <f t="shared" si="10"/>
        <v>0</v>
      </c>
      <c r="K36" s="51">
        <f t="shared" si="11"/>
        <v>0</v>
      </c>
      <c r="L36" s="51">
        <f t="shared" si="12"/>
        <v>0</v>
      </c>
    </row>
    <row r="37" spans="1:12" s="23" customFormat="1" x14ac:dyDescent="0.35">
      <c r="A37" s="55" t="str">
        <f>IF(D37=0,"",MAX($A$14:A36)+1)</f>
        <v/>
      </c>
      <c r="C37" s="34"/>
      <c r="D37" s="114"/>
      <c r="E37" s="115"/>
      <c r="F37" s="40"/>
      <c r="H37" s="96" t="str">
        <f t="shared" si="2"/>
        <v/>
      </c>
      <c r="I37" s="51" t="str">
        <f t="shared" si="9"/>
        <v>N</v>
      </c>
      <c r="J37" s="51">
        <f t="shared" si="10"/>
        <v>0</v>
      </c>
      <c r="K37" s="51">
        <f t="shared" si="11"/>
        <v>0</v>
      </c>
      <c r="L37" s="51">
        <f t="shared" si="12"/>
        <v>0</v>
      </c>
    </row>
    <row r="38" spans="1:12" s="23" customFormat="1" x14ac:dyDescent="0.35">
      <c r="A38" s="55" t="str">
        <f>IF(D38=0,"",MAX($A$14:A37)+1)</f>
        <v/>
      </c>
      <c r="C38" s="34"/>
      <c r="D38" s="114"/>
      <c r="E38" s="115"/>
      <c r="F38" s="40"/>
      <c r="H38" s="96" t="str">
        <f t="shared" si="2"/>
        <v/>
      </c>
      <c r="I38" s="51" t="str">
        <f t="shared" si="9"/>
        <v>N</v>
      </c>
      <c r="J38" s="51">
        <f t="shared" si="10"/>
        <v>0</v>
      </c>
      <c r="K38" s="51">
        <f t="shared" si="11"/>
        <v>0</v>
      </c>
      <c r="L38" s="51">
        <f t="shared" si="12"/>
        <v>0</v>
      </c>
    </row>
    <row r="39" spans="1:12" s="23" customFormat="1" x14ac:dyDescent="0.35">
      <c r="A39" s="55" t="str">
        <f>IF(D39=0,"",MAX($A$14:A38)+1)</f>
        <v/>
      </c>
      <c r="C39" s="34"/>
      <c r="D39" s="114"/>
      <c r="E39" s="115"/>
      <c r="F39" s="40"/>
      <c r="H39" s="96" t="str">
        <f t="shared" si="2"/>
        <v/>
      </c>
      <c r="I39" s="51" t="str">
        <f t="shared" si="9"/>
        <v>N</v>
      </c>
      <c r="J39" s="51">
        <f t="shared" si="10"/>
        <v>0</v>
      </c>
      <c r="K39" s="51">
        <f t="shared" si="11"/>
        <v>0</v>
      </c>
      <c r="L39" s="51">
        <f t="shared" si="12"/>
        <v>0</v>
      </c>
    </row>
    <row r="40" spans="1:12" s="23" customFormat="1" x14ac:dyDescent="0.35">
      <c r="A40" s="55" t="str">
        <f>IF(D40=0,"",MAX($A$14:A39)+1)</f>
        <v/>
      </c>
      <c r="C40" s="34"/>
      <c r="D40" s="114"/>
      <c r="E40" s="115"/>
      <c r="F40" s="40"/>
      <c r="H40" s="96" t="str">
        <f t="shared" si="2"/>
        <v/>
      </c>
      <c r="I40" s="51" t="str">
        <f t="shared" si="9"/>
        <v>N</v>
      </c>
      <c r="J40" s="51">
        <f t="shared" si="10"/>
        <v>0</v>
      </c>
      <c r="K40" s="51">
        <f t="shared" si="11"/>
        <v>0</v>
      </c>
      <c r="L40" s="51">
        <f t="shared" si="12"/>
        <v>0</v>
      </c>
    </row>
    <row r="41" spans="1:12" s="23" customFormat="1" x14ac:dyDescent="0.35">
      <c r="A41" s="55" t="str">
        <f>IF(D41=0,"",MAX($A$14:A40)+1)</f>
        <v/>
      </c>
      <c r="C41" s="34"/>
      <c r="D41" s="114"/>
      <c r="E41" s="115"/>
      <c r="F41" s="40"/>
      <c r="H41" s="96" t="str">
        <f t="shared" si="2"/>
        <v/>
      </c>
      <c r="I41" s="51" t="str">
        <f t="shared" si="9"/>
        <v>N</v>
      </c>
      <c r="J41" s="51">
        <f t="shared" si="10"/>
        <v>0</v>
      </c>
      <c r="K41" s="51">
        <f t="shared" si="11"/>
        <v>0</v>
      </c>
      <c r="L41" s="51">
        <f t="shared" si="12"/>
        <v>0</v>
      </c>
    </row>
    <row r="42" spans="1:12" s="23" customFormat="1" x14ac:dyDescent="0.35">
      <c r="A42" s="55" t="str">
        <f>IF(D42=0,"",MAX($A$14:A41)+1)</f>
        <v/>
      </c>
      <c r="C42" s="34"/>
      <c r="D42" s="114"/>
      <c r="E42" s="115"/>
      <c r="F42" s="40"/>
      <c r="H42" s="96" t="str">
        <f t="shared" si="2"/>
        <v/>
      </c>
      <c r="I42" s="51" t="str">
        <f t="shared" si="9"/>
        <v>N</v>
      </c>
      <c r="J42" s="51">
        <f t="shared" si="10"/>
        <v>0</v>
      </c>
      <c r="K42" s="51">
        <f t="shared" si="11"/>
        <v>0</v>
      </c>
      <c r="L42" s="51">
        <f t="shared" si="12"/>
        <v>0</v>
      </c>
    </row>
    <row r="43" spans="1:12" s="23" customFormat="1" x14ac:dyDescent="0.35">
      <c r="A43" s="55" t="str">
        <f>IF(D43=0,"",MAX($A$14:A42)+1)</f>
        <v/>
      </c>
      <c r="C43" s="34"/>
      <c r="D43" s="114"/>
      <c r="E43" s="115"/>
      <c r="F43" s="40"/>
      <c r="H43" s="96" t="str">
        <f t="shared" si="2"/>
        <v/>
      </c>
      <c r="I43" s="51" t="str">
        <f t="shared" si="9"/>
        <v>N</v>
      </c>
      <c r="J43" s="51">
        <f t="shared" si="10"/>
        <v>0</v>
      </c>
      <c r="K43" s="51">
        <f t="shared" si="11"/>
        <v>0</v>
      </c>
      <c r="L43" s="51">
        <f t="shared" si="12"/>
        <v>0</v>
      </c>
    </row>
    <row r="44" spans="1:12" s="23" customFormat="1" x14ac:dyDescent="0.35">
      <c r="A44" s="55" t="str">
        <f>IF(D44=0,"",MAX($A$14:A43)+1)</f>
        <v/>
      </c>
      <c r="C44" s="34"/>
      <c r="D44" s="114"/>
      <c r="E44" s="115"/>
      <c r="F44" s="40"/>
      <c r="H44" s="96" t="str">
        <f t="shared" si="2"/>
        <v/>
      </c>
      <c r="I44" s="51" t="str">
        <f t="shared" si="9"/>
        <v>N</v>
      </c>
      <c r="J44" s="51">
        <f t="shared" si="10"/>
        <v>0</v>
      </c>
      <c r="K44" s="51">
        <f t="shared" si="11"/>
        <v>0</v>
      </c>
      <c r="L44" s="51">
        <f t="shared" si="12"/>
        <v>0</v>
      </c>
    </row>
    <row r="45" spans="1:12" s="23" customFormat="1" x14ac:dyDescent="0.35">
      <c r="A45" s="55" t="str">
        <f>IF(D45=0,"",MAX($A$14:A44)+1)</f>
        <v/>
      </c>
      <c r="C45" s="34"/>
      <c r="D45" s="114"/>
      <c r="E45" s="115"/>
      <c r="F45" s="40"/>
      <c r="H45" s="96" t="str">
        <f t="shared" si="2"/>
        <v/>
      </c>
      <c r="I45" s="51" t="str">
        <f t="shared" si="9"/>
        <v>N</v>
      </c>
      <c r="J45" s="51">
        <f t="shared" si="10"/>
        <v>0</v>
      </c>
      <c r="K45" s="51">
        <f t="shared" si="11"/>
        <v>0</v>
      </c>
      <c r="L45" s="51">
        <f t="shared" si="12"/>
        <v>0</v>
      </c>
    </row>
    <row r="46" spans="1:12" s="23" customFormat="1" x14ac:dyDescent="0.35">
      <c r="A46" s="55" t="str">
        <f>IF(D46=0,"",MAX($A$14:A45)+1)</f>
        <v/>
      </c>
      <c r="C46" s="34"/>
      <c r="D46" s="114"/>
      <c r="E46" s="115"/>
      <c r="F46" s="40"/>
      <c r="H46" s="96" t="str">
        <f t="shared" si="2"/>
        <v/>
      </c>
      <c r="I46" s="51" t="str">
        <f t="shared" si="9"/>
        <v>N</v>
      </c>
      <c r="J46" s="51">
        <f t="shared" si="10"/>
        <v>0</v>
      </c>
      <c r="K46" s="51">
        <f t="shared" si="11"/>
        <v>0</v>
      </c>
      <c r="L46" s="51">
        <f t="shared" si="12"/>
        <v>0</v>
      </c>
    </row>
    <row r="47" spans="1:12" s="23" customFormat="1" x14ac:dyDescent="0.35">
      <c r="A47" s="55" t="str">
        <f>IF(D47=0,"",MAX($A$14:A46)+1)</f>
        <v/>
      </c>
      <c r="C47" s="34"/>
      <c r="D47" s="114"/>
      <c r="E47" s="115"/>
      <c r="F47" s="40"/>
      <c r="H47" s="96" t="str">
        <f t="shared" si="2"/>
        <v/>
      </c>
      <c r="I47" s="51" t="str">
        <f t="shared" si="9"/>
        <v>N</v>
      </c>
      <c r="J47" s="51">
        <f t="shared" si="10"/>
        <v>0</v>
      </c>
      <c r="K47" s="51">
        <f t="shared" si="11"/>
        <v>0</v>
      </c>
      <c r="L47" s="51">
        <f t="shared" si="12"/>
        <v>0</v>
      </c>
    </row>
    <row r="48" spans="1:12" s="23" customFormat="1" x14ac:dyDescent="0.35">
      <c r="A48" s="55" t="str">
        <f>IF(D48=0,"",MAX($A$14:A47)+1)</f>
        <v/>
      </c>
      <c r="C48" s="34"/>
      <c r="D48" s="114"/>
      <c r="E48" s="115"/>
      <c r="F48" s="40"/>
      <c r="H48" s="96" t="str">
        <f t="shared" si="2"/>
        <v/>
      </c>
      <c r="I48" s="51" t="str">
        <f t="shared" si="9"/>
        <v>N</v>
      </c>
      <c r="J48" s="51">
        <f t="shared" si="10"/>
        <v>0</v>
      </c>
      <c r="K48" s="51">
        <f t="shared" si="11"/>
        <v>0</v>
      </c>
      <c r="L48" s="51">
        <f t="shared" si="12"/>
        <v>0</v>
      </c>
    </row>
    <row r="49" spans="1:18" s="23" customFormat="1" x14ac:dyDescent="0.35">
      <c r="A49" s="55" t="str">
        <f>IF(D49=0,"",MAX($A$14:A48)+1)</f>
        <v/>
      </c>
      <c r="C49" s="34"/>
      <c r="D49" s="114"/>
      <c r="E49" s="115"/>
      <c r="F49" s="40"/>
      <c r="H49" s="96" t="str">
        <f t="shared" si="2"/>
        <v/>
      </c>
      <c r="I49" s="51" t="str">
        <f t="shared" si="9"/>
        <v>N</v>
      </c>
      <c r="J49" s="51">
        <f t="shared" si="10"/>
        <v>0</v>
      </c>
      <c r="K49" s="51">
        <f t="shared" si="11"/>
        <v>0</v>
      </c>
      <c r="L49" s="51">
        <f t="shared" si="12"/>
        <v>0</v>
      </c>
    </row>
    <row r="50" spans="1:18" s="23" customFormat="1" x14ac:dyDescent="0.35">
      <c r="A50" s="55" t="str">
        <f>IF(D50=0,"",MAX($A$14:A49)+1)</f>
        <v/>
      </c>
      <c r="C50" s="34"/>
      <c r="D50" s="114"/>
      <c r="E50" s="115"/>
      <c r="F50" s="40"/>
      <c r="H50" s="96" t="str">
        <f t="shared" si="2"/>
        <v/>
      </c>
      <c r="I50" s="51" t="str">
        <f t="shared" si="9"/>
        <v>N</v>
      </c>
      <c r="J50" s="51">
        <f t="shared" si="10"/>
        <v>0</v>
      </c>
      <c r="K50" s="51">
        <f t="shared" si="11"/>
        <v>0</v>
      </c>
      <c r="L50" s="51">
        <f t="shared" si="12"/>
        <v>0</v>
      </c>
    </row>
    <row r="51" spans="1:18" s="23" customFormat="1" x14ac:dyDescent="0.35">
      <c r="A51" s="55" t="str">
        <f>IF(D51=0,"",MAX($A$14:A50)+1)</f>
        <v/>
      </c>
      <c r="C51" s="34"/>
      <c r="D51" s="114"/>
      <c r="E51" s="115"/>
      <c r="F51" s="40"/>
      <c r="H51" s="96" t="str">
        <f t="shared" si="2"/>
        <v/>
      </c>
      <c r="I51" s="51" t="str">
        <f t="shared" si="9"/>
        <v>N</v>
      </c>
      <c r="J51" s="51">
        <f t="shared" si="10"/>
        <v>0</v>
      </c>
      <c r="K51" s="51">
        <f t="shared" si="11"/>
        <v>0</v>
      </c>
      <c r="L51" s="51">
        <f t="shared" si="12"/>
        <v>0</v>
      </c>
    </row>
    <row r="52" spans="1:18" s="23" customFormat="1" x14ac:dyDescent="0.35">
      <c r="A52" s="55" t="str">
        <f>IF(D52=0,"",MAX($A$14:A51)+1)</f>
        <v/>
      </c>
      <c r="C52" s="34"/>
      <c r="D52" s="114"/>
      <c r="E52" s="115"/>
      <c r="F52" s="40"/>
      <c r="H52" s="96" t="str">
        <f t="shared" si="2"/>
        <v/>
      </c>
      <c r="I52" s="51" t="str">
        <f t="shared" si="9"/>
        <v>N</v>
      </c>
      <c r="J52" s="51">
        <f t="shared" si="10"/>
        <v>0</v>
      </c>
      <c r="K52" s="51">
        <f t="shared" si="11"/>
        <v>0</v>
      </c>
      <c r="L52" s="51">
        <f t="shared" si="12"/>
        <v>0</v>
      </c>
    </row>
    <row r="53" spans="1:18" s="23" customFormat="1" x14ac:dyDescent="0.35">
      <c r="A53" s="55" t="str">
        <f>IF(D53=0,"",MAX($A$14:A52)+1)</f>
        <v/>
      </c>
      <c r="C53" s="34"/>
      <c r="D53" s="114"/>
      <c r="E53" s="115"/>
      <c r="F53" s="40"/>
      <c r="H53" s="96" t="str">
        <f t="shared" si="2"/>
        <v/>
      </c>
      <c r="I53" s="51" t="str">
        <f t="shared" si="9"/>
        <v>N</v>
      </c>
      <c r="J53" s="51">
        <f t="shared" si="10"/>
        <v>0</v>
      </c>
      <c r="K53" s="51">
        <f t="shared" si="11"/>
        <v>0</v>
      </c>
      <c r="L53" s="51">
        <f t="shared" si="12"/>
        <v>0</v>
      </c>
    </row>
    <row r="54" spans="1:18" ht="13.5" customHeight="1" x14ac:dyDescent="0.35">
      <c r="C54" s="37"/>
      <c r="D54" s="108" t="s">
        <v>169</v>
      </c>
      <c r="E54" s="102"/>
      <c r="F54" s="21"/>
      <c r="M54" s="23"/>
      <c r="N54" s="23"/>
      <c r="O54" s="23"/>
      <c r="P54" s="23"/>
      <c r="Q54" s="23"/>
      <c r="R54" s="23"/>
    </row>
    <row r="55" spans="1:18" x14ac:dyDescent="0.35">
      <c r="C55" s="8"/>
      <c r="D55" s="103" t="str">
        <f>Lists!B3</f>
        <v>CFC-11</v>
      </c>
      <c r="E55" s="68"/>
      <c r="F55" s="8"/>
      <c r="M55" s="23"/>
      <c r="N55" s="23"/>
      <c r="O55" s="23"/>
      <c r="P55" s="23"/>
      <c r="Q55" s="23"/>
      <c r="R55" s="23"/>
    </row>
    <row r="56" spans="1:18" x14ac:dyDescent="0.35">
      <c r="C56" s="8"/>
      <c r="D56" s="103" t="str">
        <f>Lists!B4</f>
        <v>CFC-12</v>
      </c>
      <c r="E56" s="69"/>
      <c r="F56" s="8"/>
      <c r="M56" s="23"/>
      <c r="N56" s="23"/>
      <c r="O56" s="23"/>
      <c r="P56" s="23"/>
      <c r="Q56" s="23"/>
      <c r="R56" s="23"/>
    </row>
    <row r="57" spans="1:18" x14ac:dyDescent="0.35">
      <c r="C57" s="8"/>
      <c r="D57" s="103" t="str">
        <f>Lists!B5</f>
        <v>CFC-13</v>
      </c>
      <c r="E57" s="69"/>
      <c r="F57" s="8"/>
      <c r="M57" s="23"/>
      <c r="N57" s="23"/>
      <c r="O57" s="23"/>
      <c r="P57" s="23"/>
      <c r="Q57" s="23"/>
      <c r="R57" s="23"/>
    </row>
    <row r="58" spans="1:18" x14ac:dyDescent="0.35">
      <c r="C58" s="8"/>
      <c r="D58" s="103" t="str">
        <f>Lists!B6</f>
        <v>CFC-111</v>
      </c>
      <c r="E58" s="69"/>
      <c r="F58" s="8"/>
      <c r="M58" s="23"/>
      <c r="N58" s="23"/>
      <c r="O58" s="23"/>
      <c r="P58" s="23"/>
      <c r="Q58" s="23"/>
      <c r="R58" s="23"/>
    </row>
    <row r="59" spans="1:18" x14ac:dyDescent="0.35">
      <c r="C59" s="8"/>
      <c r="D59" s="103" t="str">
        <f>Lists!B7</f>
        <v>CFC-112</v>
      </c>
      <c r="E59" s="69"/>
      <c r="F59" s="8"/>
      <c r="M59" s="23"/>
      <c r="N59" s="23"/>
      <c r="O59" s="23"/>
      <c r="P59" s="23"/>
      <c r="Q59" s="23"/>
      <c r="R59" s="23"/>
    </row>
    <row r="60" spans="1:18" x14ac:dyDescent="0.35">
      <c r="C60" s="8"/>
      <c r="D60" s="103" t="str">
        <f>Lists!B8</f>
        <v>CFC-113</v>
      </c>
      <c r="E60" s="24"/>
      <c r="F60" s="8"/>
    </row>
    <row r="61" spans="1:18" x14ac:dyDescent="0.35">
      <c r="C61" s="8"/>
      <c r="D61" s="103" t="str">
        <f>Lists!B9</f>
        <v>CFC-114</v>
      </c>
      <c r="E61" s="24"/>
      <c r="F61" s="8"/>
    </row>
    <row r="62" spans="1:18" ht="14.25" customHeight="1" x14ac:dyDescent="0.35">
      <c r="C62" s="8"/>
      <c r="D62" s="103" t="str">
        <f>Lists!B10</f>
        <v>CFC-115</v>
      </c>
      <c r="E62" s="8"/>
      <c r="F62" s="8"/>
    </row>
    <row r="63" spans="1:18" x14ac:dyDescent="0.35">
      <c r="D63" s="103" t="str">
        <f>Lists!B11</f>
        <v>CFC-211</v>
      </c>
    </row>
    <row r="64" spans="1:18" x14ac:dyDescent="0.35">
      <c r="D64" s="103" t="str">
        <f>Lists!B12</f>
        <v>CFC-212</v>
      </c>
    </row>
    <row r="65" spans="4:4" x14ac:dyDescent="0.35">
      <c r="D65" s="103" t="str">
        <f>Lists!B13</f>
        <v>CFC-213</v>
      </c>
    </row>
    <row r="66" spans="4:4" x14ac:dyDescent="0.35">
      <c r="D66" s="103" t="str">
        <f>Lists!B14</f>
        <v>CFC-214</v>
      </c>
    </row>
    <row r="67" spans="4:4" x14ac:dyDescent="0.35">
      <c r="D67" s="103" t="str">
        <f>Lists!B15</f>
        <v>CFC-215</v>
      </c>
    </row>
    <row r="68" spans="4:4" x14ac:dyDescent="0.35">
      <c r="D68" s="103" t="str">
        <f>Lists!B16</f>
        <v>CFC-216</v>
      </c>
    </row>
    <row r="69" spans="4:4" x14ac:dyDescent="0.35">
      <c r="D69" s="103" t="str">
        <f>Lists!B17</f>
        <v>CFC-217</v>
      </c>
    </row>
    <row r="70" spans="4:4" x14ac:dyDescent="0.35">
      <c r="D70" s="103" t="str">
        <f>Lists!B18</f>
        <v>Halon 1202</v>
      </c>
    </row>
    <row r="71" spans="4:4" x14ac:dyDescent="0.35">
      <c r="D71" s="103" t="str">
        <f>Lists!B19</f>
        <v>Halon 1211</v>
      </c>
    </row>
    <row r="72" spans="4:4" x14ac:dyDescent="0.35">
      <c r="D72" s="103" t="str">
        <f>Lists!B20</f>
        <v>Halon 1301</v>
      </c>
    </row>
    <row r="73" spans="4:4" x14ac:dyDescent="0.35">
      <c r="D73" s="103" t="str">
        <f>Lists!B21</f>
        <v>Halon 2402</v>
      </c>
    </row>
    <row r="74" spans="4:4" x14ac:dyDescent="0.35">
      <c r="D74" s="103" t="str">
        <f>Lists!B22</f>
        <v>CBM</v>
      </c>
    </row>
    <row r="75" spans="4:4" x14ac:dyDescent="0.35">
      <c r="D75" s="103" t="str">
        <f>Lists!B23</f>
        <v>CCL4</v>
      </c>
    </row>
    <row r="76" spans="4:4" x14ac:dyDescent="0.35">
      <c r="D76" s="103" t="str">
        <f>Lists!B24</f>
        <v>CH3CCL3</v>
      </c>
    </row>
    <row r="77" spans="4:4" x14ac:dyDescent="0.35">
      <c r="D77" s="103" t="str">
        <f>Lists!B25</f>
        <v>HBFCs</v>
      </c>
    </row>
    <row r="78" spans="4:4" x14ac:dyDescent="0.35">
      <c r="D78" s="103" t="str">
        <f>Lists!B26</f>
        <v>CH3Br</v>
      </c>
    </row>
    <row r="79" spans="4:4" x14ac:dyDescent="0.35">
      <c r="D79" s="103" t="str">
        <f>Lists!B27</f>
        <v>HCFC-21</v>
      </c>
    </row>
    <row r="80" spans="4:4" x14ac:dyDescent="0.35">
      <c r="D80" s="103" t="str">
        <f>Lists!B28</f>
        <v>HCFC-22</v>
      </c>
    </row>
    <row r="81" spans="4:4" x14ac:dyDescent="0.35">
      <c r="D81" s="103" t="str">
        <f>Lists!B29</f>
        <v>HCFC-31</v>
      </c>
    </row>
    <row r="82" spans="4:4" x14ac:dyDescent="0.35">
      <c r="D82" s="103" t="str">
        <f>Lists!B30</f>
        <v>HCFC-121</v>
      </c>
    </row>
    <row r="83" spans="4:4" x14ac:dyDescent="0.35">
      <c r="D83" s="103" t="str">
        <f>Lists!B31</f>
        <v>HCFC-122</v>
      </c>
    </row>
    <row r="84" spans="4:4" x14ac:dyDescent="0.35">
      <c r="D84" s="103" t="str">
        <f>Lists!B32</f>
        <v>HCFC-123</v>
      </c>
    </row>
    <row r="85" spans="4:4" x14ac:dyDescent="0.35">
      <c r="D85" s="103" t="str">
        <f>Lists!B33</f>
        <v>HCFC-123a</v>
      </c>
    </row>
    <row r="86" spans="4:4" x14ac:dyDescent="0.35">
      <c r="D86" s="103" t="str">
        <f>Lists!B34</f>
        <v>HCFC-123b</v>
      </c>
    </row>
    <row r="87" spans="4:4" x14ac:dyDescent="0.35">
      <c r="D87" s="103" t="str">
        <f>Lists!B35</f>
        <v>HCFC-124</v>
      </c>
    </row>
    <row r="88" spans="4:4" x14ac:dyDescent="0.35">
      <c r="D88" s="103" t="str">
        <f>Lists!B36</f>
        <v>HCFC-124a</v>
      </c>
    </row>
    <row r="89" spans="4:4" x14ac:dyDescent="0.35">
      <c r="D89" s="103" t="str">
        <f>Lists!B37</f>
        <v>HCFC-131</v>
      </c>
    </row>
    <row r="90" spans="4:4" x14ac:dyDescent="0.35">
      <c r="D90" s="103" t="str">
        <f>Lists!B38</f>
        <v>HCFC-132b</v>
      </c>
    </row>
    <row r="91" spans="4:4" x14ac:dyDescent="0.35">
      <c r="D91" s="103" t="str">
        <f>Lists!B39</f>
        <v>HCFC-133a</v>
      </c>
    </row>
    <row r="92" spans="4:4" x14ac:dyDescent="0.35">
      <c r="D92" s="103" t="str">
        <f>Lists!B42</f>
        <v>HCFC-141b</v>
      </c>
    </row>
    <row r="93" spans="4:4" x14ac:dyDescent="0.35">
      <c r="D93" s="103" t="str">
        <f>Lists!B45</f>
        <v>HCFC-142b</v>
      </c>
    </row>
    <row r="94" spans="4:4" x14ac:dyDescent="0.35">
      <c r="D94" s="103" t="str">
        <f>Lists!B46</f>
        <v>HCFC-151</v>
      </c>
    </row>
    <row r="95" spans="4:4" x14ac:dyDescent="0.35">
      <c r="D95" s="103" t="str">
        <f>Lists!B47</f>
        <v>HCFC-221</v>
      </c>
    </row>
    <row r="96" spans="4:4" x14ac:dyDescent="0.35">
      <c r="D96" s="103" t="str">
        <f>Lists!B48</f>
        <v>HCFC-222</v>
      </c>
    </row>
    <row r="97" spans="4:4" x14ac:dyDescent="0.35">
      <c r="D97" s="103" t="str">
        <f>Lists!B49</f>
        <v>HCFC-223</v>
      </c>
    </row>
    <row r="98" spans="4:4" x14ac:dyDescent="0.35">
      <c r="D98" s="103" t="str">
        <f>Lists!B50</f>
        <v>HCFC-224</v>
      </c>
    </row>
    <row r="99" spans="4:4" x14ac:dyDescent="0.35">
      <c r="D99" s="103" t="str">
        <f>Lists!B51</f>
        <v>HCFC-225ca</v>
      </c>
    </row>
    <row r="100" spans="4:4" x14ac:dyDescent="0.35">
      <c r="D100" s="103" t="str">
        <f>Lists!B52</f>
        <v>HCFC-225cb</v>
      </c>
    </row>
    <row r="101" spans="4:4" x14ac:dyDescent="0.35">
      <c r="D101" s="103" t="str">
        <f>Lists!B53</f>
        <v>HCFC-226</v>
      </c>
    </row>
    <row r="102" spans="4:4" x14ac:dyDescent="0.35">
      <c r="D102" s="103" t="str">
        <f>Lists!B54</f>
        <v>HCFC-231</v>
      </c>
    </row>
    <row r="103" spans="4:4" x14ac:dyDescent="0.35">
      <c r="D103" s="103" t="str">
        <f>Lists!B55</f>
        <v>HCFC-232</v>
      </c>
    </row>
    <row r="104" spans="4:4" x14ac:dyDescent="0.35">
      <c r="D104" s="103" t="str">
        <f>Lists!B56</f>
        <v>HCFC-233</v>
      </c>
    </row>
    <row r="105" spans="4:4" x14ac:dyDescent="0.35">
      <c r="D105" s="103" t="str">
        <f>Lists!B57</f>
        <v>HCFC-234</v>
      </c>
    </row>
    <row r="106" spans="4:4" x14ac:dyDescent="0.35">
      <c r="D106" s="103" t="str">
        <f>Lists!B58</f>
        <v>HCFC-235</v>
      </c>
    </row>
    <row r="107" spans="4:4" x14ac:dyDescent="0.35">
      <c r="D107" s="103" t="str">
        <f>Lists!B59</f>
        <v>HCFC-241</v>
      </c>
    </row>
    <row r="108" spans="4:4" x14ac:dyDescent="0.35">
      <c r="D108" s="103" t="str">
        <f>Lists!B60</f>
        <v>HCFC-242</v>
      </c>
    </row>
    <row r="109" spans="4:4" x14ac:dyDescent="0.35">
      <c r="D109" s="103" t="str">
        <f>Lists!B61</f>
        <v>HCFC-243</v>
      </c>
    </row>
    <row r="110" spans="4:4" x14ac:dyDescent="0.35">
      <c r="D110" s="103" t="str">
        <f>Lists!B62</f>
        <v>HCFC-244</v>
      </c>
    </row>
    <row r="111" spans="4:4" x14ac:dyDescent="0.35">
      <c r="D111" s="103" t="str">
        <f>Lists!B63</f>
        <v>HCFC-251</v>
      </c>
    </row>
    <row r="112" spans="4:4" x14ac:dyDescent="0.35">
      <c r="D112" s="103" t="str">
        <f>Lists!B64</f>
        <v>HCFC-252</v>
      </c>
    </row>
    <row r="113" spans="4:4" x14ac:dyDescent="0.35">
      <c r="D113" s="103" t="str">
        <f>Lists!B65</f>
        <v>HCFC-253</v>
      </c>
    </row>
    <row r="114" spans="4:4" x14ac:dyDescent="0.35">
      <c r="D114" s="103" t="str">
        <f>Lists!B66</f>
        <v>HCFC-261</v>
      </c>
    </row>
    <row r="115" spans="4:4" x14ac:dyDescent="0.35">
      <c r="D115" s="103" t="str">
        <f>Lists!B67</f>
        <v>HCFC-262</v>
      </c>
    </row>
    <row r="116" spans="4:4" x14ac:dyDescent="0.35">
      <c r="D116" s="103" t="str">
        <f>Lists!B68</f>
        <v>HCFC-271</v>
      </c>
    </row>
  </sheetData>
  <sheetProtection algorithmName="SHA-512" hashValue="6gwUZ2c7f5NfFw6XGGsfzw2t9w0GaKmutYx8yAzpstt1ws50i1SBW9YlZ0z7L1RMpmkgk/bMK5XE++8dBTCJcg==" saltValue="zib9zQvglEmKMQCycJIUzg==" spinCount="100000" sheet="1" objects="1" scenarios="1"/>
  <mergeCells count="2">
    <mergeCell ref="D9:E9"/>
    <mergeCell ref="D10:E10"/>
  </mergeCells>
  <dataValidations xWindow="869" yWindow="451" count="8">
    <dataValidation errorStyle="warning" allowBlank="1" errorTitle="U.S. EPA" error="Warning!  The form has auto calculated this value for you.  If you change the value in this cell, you may be misreporting data.  Press cancel to exit this cell without changing the data." sqref="IQ13:IY13 SM13:SU13 ACI13:ACQ13 AME13:AMM13 AWA13:AWI13 BFW13:BGE13 BPS13:BQA13 BZO13:BZW13 CJK13:CJS13 CTG13:CTO13 DDC13:DDK13 DMY13:DNG13 DWU13:DXC13 EGQ13:EGY13 EQM13:EQU13 FAI13:FAQ13 FKE13:FKM13 FUA13:FUI13 GDW13:GEE13 GNS13:GOA13 GXO13:GXW13 HHK13:HHS13 HRG13:HRO13 IBC13:IBK13 IKY13:ILG13 IUU13:IVC13 JEQ13:JEY13 JOM13:JOU13 JYI13:JYQ13 KIE13:KIM13 KSA13:KSI13 LBW13:LCE13 LLS13:LMA13 LVO13:LVW13 MFK13:MFS13 MPG13:MPO13 MZC13:MZK13 NIY13:NJG13 NSU13:NTC13 OCQ13:OCY13 OMM13:OMU13 OWI13:OWQ13 PGE13:PGM13 PQA13:PQI13 PZW13:QAE13 QJS13:QKA13 QTO13:QTW13 RDK13:RDS13 RNG13:RNO13 RXC13:RXK13 SGY13:SHG13 SQU13:SRC13 TAQ13:TAY13 TKM13:TKU13 TUI13:TUQ13 UEE13:UEM13 UOA13:UOI13 UXW13:UYE13 VHS13:VIA13 VRO13:VRW13 WBK13:WBS13 WLG13:WLO13 WVC13:WVK13 D11:E11 D13:E13 SM14:SM53 IQ14:IQ53 WVC14:WVC53 WLG14:WLG53 WBK14:WBK53 VRO14:VRO53 VHS14:VHS53 UXW14:UXW53 UOA14:UOA53 UEE14:UEE53 TUI14:TUI53 TKM14:TKM53 TAQ14:TAQ53 SQU14:SQU53 SGY14:SGY53 RXC14:RXC53 RNG14:RNG53 RDK14:RDK53 QTO14:QTO53 QJS14:QJS53 PZW14:PZW53 PQA14:PQA53 PGE14:PGE53 OWI14:OWI53 OMM14:OMM53 OCQ14:OCQ53 NSU14:NSU53 NIY14:NIY53 MZC14:MZC53 MPG14:MPG53 MFK14:MFK53 LVO14:LVO53 LLS14:LLS53 LBW14:LBW53 KSA14:KSA53 KIE14:KIE53 JYI14:JYI53 JOM14:JOM53 JEQ14:JEQ53 IUU14:IUU53 IKY14:IKY53 IBC14:IBC53 HRG14:HRG53 HHK14:HHK53 GXO14:GXO53 GNS14:GNS53 GDW14:GDW53 FUA14:FUA53 FKE14:FKE53 FAI14:FAI53 EQM14:EQM53 EGQ14:EGQ53 DWU14:DWU53 DMY14:DMY53 DDC14:DDC53 CTG14:CTG53 CJK14:CJK53 BZO14:BZO53 BPS14:BPS53 BFW14:BFW53 AWA14:AWA53 AME14:AME53 ACI14:ACI53" xr:uid="{00000000-0002-0000-0200-000000000000}"/>
    <dataValidation type="decimal" operator="greaterThanOrEqual" allowBlank="1" showInputMessage="1" showErrorMessage="1" prompt="Quantity of gross chemical produced (kg)" sqref="WVE14:WVE15 IS14:IS15 SO14:SO15 ACK14:ACK15 AMG14:AMG15 AWC14:AWC15 BFY14:BFY15 BPU14:BPU15 BZQ14:BZQ15 CJM14:CJM15 CTI14:CTI15 DDE14:DDE15 DNA14:DNA15 DWW14:DWW15 EGS14:EGS15 EQO14:EQO15 FAK14:FAK15 FKG14:FKG15 FUC14:FUC15 GDY14:GDY15 GNU14:GNU15 GXQ14:GXQ15 HHM14:HHM15 HRI14:HRI15 IBE14:IBE15 ILA14:ILA15 IUW14:IUW15 JES14:JES15 JOO14:JOO15 JYK14:JYK15 KIG14:KIG15 KSC14:KSC15 LBY14:LBY15 LLU14:LLU15 LVQ14:LVQ15 MFM14:MFM15 MPI14:MPI15 MZE14:MZE15 NJA14:NJA15 NSW14:NSW15 OCS14:OCS15 OMO14:OMO15 OWK14:OWK15 PGG14:PGG15 PQC14:PQC15 PZY14:PZY15 QJU14:QJU15 QTQ14:QTQ15 RDM14:RDM15 RNI14:RNI15 RXE14:RXE15 SHA14:SHA15 SQW14:SQW15 TAS14:TAS15 TKO14:TKO15 TUK14:TUK15 UEG14:UEG15 UOC14:UOC15 UXY14:UXY15 VHU14:VHU15 VRQ14:VRQ15 WBM14:WBM15 WLI14:WLI15" xr:uid="{00000000-0002-0000-0200-000001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L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xr:uid="{00000000-0002-0000-0200-000002000000}"/>
    <dataValidation type="decimal" operator="greaterThanOrEqual" allowBlank="1" showInputMessage="1" showErrorMessage="1" sqref="WVF14:WVK15 WLJ14:WLO15 WBN14:WBS15 VRR14:VRW15 VHV14:VIA15 UXZ14:UYE15 UOD14:UOI15 UEH14:UEM15 TUL14:TUQ15 TKP14:TKU15 TAT14:TAY15 SQX14:SRC15 SHB14:SHG15 RXF14:RXK15 RNJ14:RNO15 RDN14:RDS15 QTR14:QTW15 QJV14:QKA15 PZZ14:QAE15 PQD14:PQI15 PGH14:PGM15 OWL14:OWQ15 OMP14:OMU15 OCT14:OCY15 NSX14:NTC15 NJB14:NJG15 MZF14:MZK15 MPJ14:MPO15 MFN14:MFS15 LVR14:LVW15 LLV14:LMA15 LBZ14:LCE15 KSD14:KSI15 KIH14:KIM15 JYL14:JYQ15 JOP14:JOU15 JET14:JEY15 IUX14:IVC15 ILB14:ILG15 IBF14:IBK15 HRJ14:HRO15 HHN14:HHS15 GXR14:GXW15 GNV14:GOA15 GDZ14:GEE15 FUD14:FUI15 FKH14:FKM15 FAL14:FAQ15 EQP14:EQU15 EGT14:EGY15 DWX14:DXC15 DNB14:DNG15 DDF14:DDK15 CTJ14:CTO15 CJN14:CJS15 BZR14:BZW15 BPV14:BQA15 BFZ14:BGE15 AWD14:AWI15 AMH14:AMM15 ACK16:ACK53 SO16:SO53 IS16:IS53 ACL14:ACQ53 SP14:SU53 IT14:IY53 WVE16:WVK53 WLI16:WLO53 WBM16:WBS53 VRQ16:VRW53 VHU16:VIA53 UXY16:UYE53 UOC16:UOI53 UEG16:UEM53 TUK16:TUQ53 TKO16:TKU53 TAS16:TAY53 SQW16:SRC53 SHA16:SHG53 RXE16:RXK53 RNI16:RNO53 RDM16:RDS53 QTQ16:QTW53 QJU16:QKA53 PZY16:QAE53 PQC16:PQI53 PGG16:PGM53 OWK16:OWQ53 OMO16:OMU53 OCS16:OCY53 NSW16:NTC53 NJA16:NJG53 MZE16:MZK53 MPI16:MPO53 MFM16:MFS53 LVQ16:LVW53 LLU16:LMA53 LBY16:LCE53 KSC16:KSI53 KIG16:KIM53 JYK16:JYQ53 JOO16:JOU53 JES16:JEY53 IUW16:IVC53 ILA16:ILG53 IBE16:IBK53 HRI16:HRO53 HHM16:HHS53 GXQ16:GXW53 GNU16:GOA53 GDY16:GEE53 FUC16:FUI53 FKG16:FKM53 FAK16:FAQ53 EQO16:EQU53 EGS16:EGY53 DWW16:DXC53 DNA16:DNG53 DDE16:DDK53 CTI16:CTO53 CJM16:CJS53 BZQ16:BZW53 BPU16:BQA53 BFY16:BGE53 AWC16:AWI53 AMG16:AMM53" xr:uid="{00000000-0002-0000-02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SV14:SV53 IZ14:IZ53 WVL14:WVL53 WLP14:WLP53 WBT14:WBT53 VRX14:VRX53 VIB14:VIB53 UYF14:UYF53 UOJ14:UOJ53 UEN14:UEN53 TUR14:TUR53 TKV14:TKV53 TAZ14:TAZ53 SRD14:SRD53 SHH14:SHH53 RXL14:RXL53 RNP14:RNP53 RDT14:RDT53 QTX14:QTX53 QKB14:QKB53 QAF14:QAF53 PQJ14:PQJ53 PGN14:PGN53 OWR14:OWR53 OMV14:OMV53 OCZ14:OCZ53 NTD14:NTD53 NJH14:NJH53 MZL14:MZL53 MPP14:MPP53 MFT14:MFT53 LVX14:LVX53 LMB14:LMB53 LCF14:LCF53 KSJ14:KSJ53 KIN14:KIN53 JYR14:JYR53 JOV14:JOV53 JEZ14:JEZ53 IVD14:IVD53 ILH14:ILH53 IBL14:IBL53 HRP14:HRP53 HHT14:HHT53 GXX14:GXX53 GOB14:GOB53 GEF14:GEF53 FUJ14:FUJ53 FKN14:FKN53 FAR14:FAR53 EQV14:EQV53 EGZ14:EGZ53 DXD14:DXD53 DNH14:DNH53 DDL14:DDL53 CTP14:CTP53 CJT14:CJT53 BZX14:BZX53 BQB14:BQB53 BGF14:BGF53 AWJ14:AWJ53 AMN14:AMN53 ACR14:ACR53" xr:uid="{00000000-0002-0000-0200-000004000000}">
      <formula1>"sdasdfsd"</formula1>
    </dataValidation>
    <dataValidation type="list" allowBlank="1" showInputMessage="1" showErrorMessage="1" sqref="SN14:SN53 IR14:IR53 WVD14:WVD53 WLH14:WLH53 WBL14:WBL53 VRP14:VRP53 VHT14:VHT53 UXX14:UXX53 UOB14:UOB53 UEF14:UEF53 TUJ14:TUJ53 TKN14:TKN53 TAR14:TAR53 SQV14:SQV53 SGZ14:SGZ53 RXD14:RXD53 RNH14:RNH53 RDL14:RDL53 QTP14:QTP53 QJT14:QJT53 PZX14:PZX53 PQB14:PQB53 PGF14:PGF53 OWJ14:OWJ53 OMN14:OMN53 OCR14:OCR53 NSV14:NSV53 NIZ14:NIZ53 MZD14:MZD53 MPH14:MPH53 MFL14:MFL53 LVP14:LVP53 LLT14:LLT53 LBX14:LBX53 KSB14:KSB53 KIF14:KIF53 JYJ14:JYJ53 JON14:JON53 JER14:JER53 IUV14:IUV53 IKZ14:IKZ53 IBD14:IBD53 HRH14:HRH53 HHL14:HHL53 GXP14:GXP53 GNT14:GNT53 GDX14:GDX53 FUB14:FUB53 FKF14:FKF53 FAJ14:FAJ53 EQN14:EQN53 EGR14:EGR53 DWV14:DWV53 DMZ14:DMZ53 DDD14:DDD53 CTH14:CTH53 CJL14:CJL53 BZP14:BZP53 BPT14:BPT53 BFX14:BFX53 AWB14:AWB53 AMF14:AMF53 ACJ14:ACJ53" xr:uid="{00000000-0002-0000-0200-000005000000}">
      <formula1>AllChemicals</formula1>
    </dataValidation>
    <dataValidation type="list" allowBlank="1" showInputMessage="1" showErrorMessage="1" prompt="Select the chemical name of the controlled substance that was destroyed during the reporting period. View the Reference List for a valid list of chemical names." sqref="D14:D53" xr:uid="{00000000-0002-0000-0200-000006000000}">
      <formula1>ChemicalList</formula1>
    </dataValidation>
    <dataValidation type="decimal" operator="greaterThan" allowBlank="1" showInputMessage="1" showErrorMessage="1" prompt="Quantity (kg) of chemical destroyed" sqref="E14:E53" xr:uid="{00000000-0002-0000-0200-000007000000}">
      <formula1>0</formula1>
    </dataValidation>
  </dataValidations>
  <hyperlinks>
    <hyperlink ref="D10:E10" location="'Reference List'!A1" display="If copying and pasting data into the table, please refer to the Reference List and the accompanying instructions." xr:uid="{00000000-0004-0000-0200-000000000000}"/>
  </hyperlinks>
  <pageMargins left="0.7" right="0.7" top="0.75" bottom="0.75" header="0.3" footer="0.3"/>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theme="0" tint="-0.34998626667073579"/>
  </sheetPr>
  <dimension ref="A1:AX168"/>
  <sheetViews>
    <sheetView showGridLines="0" zoomScaleNormal="100" zoomScaleSheetLayoutView="100" workbookViewId="0"/>
  </sheetViews>
  <sheetFormatPr defaultColWidth="8.7265625" defaultRowHeight="14.5" x14ac:dyDescent="0.35"/>
  <cols>
    <col min="1" max="2" width="3.7265625" customWidth="1"/>
    <col min="3" max="7" width="14.453125" customWidth="1"/>
    <col min="8" max="8" width="3.7265625" customWidth="1"/>
  </cols>
  <sheetData>
    <row r="1" spans="1:50" x14ac:dyDescent="0.3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row>
    <row r="2" spans="1:50" ht="27.75" customHeight="1" x14ac:dyDescent="0.45">
      <c r="A2" s="7"/>
      <c r="B2" s="9"/>
      <c r="C2" s="10" t="s">
        <v>1</v>
      </c>
      <c r="D2" s="10"/>
      <c r="E2" s="10"/>
      <c r="F2" s="11"/>
      <c r="G2" s="11"/>
      <c r="H2" s="12"/>
      <c r="I2" s="7"/>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row>
    <row r="3" spans="1:50" ht="18.5" x14ac:dyDescent="0.45">
      <c r="A3" s="7"/>
      <c r="B3" s="13"/>
      <c r="C3" s="14" t="s">
        <v>142</v>
      </c>
      <c r="D3" s="14"/>
      <c r="E3" s="14"/>
      <c r="F3" s="1"/>
      <c r="G3" s="1"/>
      <c r="H3" s="16"/>
      <c r="I3" s="7"/>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row>
    <row r="4" spans="1:50" ht="17.25" customHeight="1" x14ac:dyDescent="0.45">
      <c r="A4" s="7"/>
      <c r="B4" s="13"/>
      <c r="C4" s="60" t="s">
        <v>89</v>
      </c>
      <c r="D4" s="14"/>
      <c r="E4" s="14"/>
      <c r="F4" s="1"/>
      <c r="G4" s="1"/>
      <c r="H4" s="16"/>
      <c r="I4" s="7"/>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row>
    <row r="5" spans="1:50" ht="11.25" customHeight="1" x14ac:dyDescent="0.45">
      <c r="A5" s="7"/>
      <c r="B5" s="13"/>
      <c r="C5" s="1"/>
      <c r="D5" s="1"/>
      <c r="E5" s="1"/>
      <c r="F5" s="1"/>
      <c r="G5" s="1"/>
      <c r="H5" s="16"/>
      <c r="I5" s="7"/>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row>
    <row r="6" spans="1:50" ht="61.15" customHeight="1" x14ac:dyDescent="0.45">
      <c r="A6" s="7"/>
      <c r="B6" s="13"/>
      <c r="C6" s="155" t="s">
        <v>165</v>
      </c>
      <c r="D6" s="155"/>
      <c r="E6" s="155"/>
      <c r="F6" s="155"/>
      <c r="G6" s="155"/>
      <c r="H6" s="16"/>
      <c r="I6" s="7"/>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row>
    <row r="7" spans="1:50" ht="28.9" customHeight="1" x14ac:dyDescent="0.45">
      <c r="A7" s="7"/>
      <c r="B7" s="13"/>
      <c r="C7" s="154" t="s">
        <v>166</v>
      </c>
      <c r="D7" s="154"/>
      <c r="E7" s="154"/>
      <c r="F7" s="154"/>
      <c r="G7" s="154"/>
      <c r="H7" s="16"/>
      <c r="I7" s="7"/>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row>
    <row r="8" spans="1:50" ht="7.5" customHeight="1" x14ac:dyDescent="0.45">
      <c r="A8" s="7"/>
      <c r="B8" s="13"/>
      <c r="C8" s="59"/>
      <c r="D8" s="59"/>
      <c r="E8" s="59"/>
      <c r="F8" s="59"/>
      <c r="G8" s="59"/>
      <c r="H8" s="16"/>
      <c r="I8" s="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row>
    <row r="9" spans="1:50" ht="16.5" customHeight="1" x14ac:dyDescent="0.45">
      <c r="A9" s="7"/>
      <c r="B9" s="13"/>
      <c r="C9" s="156" t="s">
        <v>4</v>
      </c>
      <c r="D9" s="156"/>
      <c r="E9" s="156"/>
      <c r="F9" s="156"/>
      <c r="G9" s="156"/>
      <c r="H9" s="16"/>
      <c r="I9" s="7"/>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row>
    <row r="10" spans="1:50" ht="15" customHeight="1" x14ac:dyDescent="0.45">
      <c r="A10" s="7"/>
      <c r="B10" s="13"/>
      <c r="C10" s="116" t="s">
        <v>90</v>
      </c>
      <c r="D10" s="116" t="s">
        <v>104</v>
      </c>
      <c r="E10" s="117" t="s">
        <v>149</v>
      </c>
      <c r="F10" s="117" t="s">
        <v>152</v>
      </c>
      <c r="G10" s="117" t="s">
        <v>123</v>
      </c>
      <c r="H10" s="16"/>
      <c r="I10" s="7"/>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row>
    <row r="11" spans="1:50" ht="15" customHeight="1" x14ac:dyDescent="0.45">
      <c r="A11" s="7"/>
      <c r="B11" s="13"/>
      <c r="C11" s="116" t="s">
        <v>91</v>
      </c>
      <c r="D11" s="116" t="s">
        <v>105</v>
      </c>
      <c r="E11" s="117" t="s">
        <v>150</v>
      </c>
      <c r="F11" s="117" t="s">
        <v>118</v>
      </c>
      <c r="G11" s="117" t="s">
        <v>160</v>
      </c>
      <c r="H11" s="16"/>
      <c r="I11" s="7"/>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row>
    <row r="12" spans="1:50" ht="15" customHeight="1" x14ac:dyDescent="0.45">
      <c r="A12" s="7"/>
      <c r="B12" s="13"/>
      <c r="C12" s="116" t="s">
        <v>92</v>
      </c>
      <c r="D12" s="116" t="s">
        <v>106</v>
      </c>
      <c r="E12" s="117" t="s">
        <v>9</v>
      </c>
      <c r="F12" s="117" t="s">
        <v>153</v>
      </c>
      <c r="G12" s="117" t="s">
        <v>161</v>
      </c>
      <c r="H12" s="16"/>
      <c r="I12" s="7"/>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row>
    <row r="13" spans="1:50" ht="15" customHeight="1" x14ac:dyDescent="0.45">
      <c r="A13" s="7"/>
      <c r="B13" s="13"/>
      <c r="C13" s="116" t="s">
        <v>93</v>
      </c>
      <c r="D13" s="116" t="s">
        <v>107</v>
      </c>
      <c r="E13" s="117" t="s">
        <v>17</v>
      </c>
      <c r="F13" s="117" t="s">
        <v>154</v>
      </c>
      <c r="G13" s="117" t="s">
        <v>162</v>
      </c>
      <c r="H13" s="16"/>
      <c r="I13" s="7"/>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row>
    <row r="14" spans="1:50" ht="15" customHeight="1" x14ac:dyDescent="0.45">
      <c r="A14" s="7"/>
      <c r="B14" s="13"/>
      <c r="C14" s="116" t="s">
        <v>94</v>
      </c>
      <c r="D14" s="116" t="s">
        <v>108</v>
      </c>
      <c r="E14" s="117" t="s">
        <v>14</v>
      </c>
      <c r="F14" s="117" t="s">
        <v>119</v>
      </c>
      <c r="G14" s="117" t="s">
        <v>163</v>
      </c>
      <c r="H14" s="16"/>
      <c r="I14" s="7"/>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0" ht="15" customHeight="1" x14ac:dyDescent="0.45">
      <c r="A15" s="7"/>
      <c r="B15" s="13"/>
      <c r="C15" s="116" t="s">
        <v>95</v>
      </c>
      <c r="D15" s="116" t="s">
        <v>109</v>
      </c>
      <c r="E15" s="117" t="s">
        <v>15</v>
      </c>
      <c r="F15" s="117" t="s">
        <v>155</v>
      </c>
      <c r="G15" s="117" t="s">
        <v>124</v>
      </c>
      <c r="H15" s="16"/>
      <c r="I15" s="7"/>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row>
    <row r="16" spans="1:50" ht="15" customHeight="1" x14ac:dyDescent="0.45">
      <c r="A16" s="7"/>
      <c r="B16" s="13"/>
      <c r="C16" s="116" t="s">
        <v>96</v>
      </c>
      <c r="D16" s="116" t="s">
        <v>110</v>
      </c>
      <c r="E16" s="117" t="s">
        <v>115</v>
      </c>
      <c r="F16" s="117" t="s">
        <v>16</v>
      </c>
      <c r="G16" s="117" t="s">
        <v>125</v>
      </c>
      <c r="H16" s="16"/>
      <c r="I16" s="7"/>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row>
    <row r="17" spans="1:50" ht="15" customHeight="1" x14ac:dyDescent="0.45">
      <c r="A17" s="7"/>
      <c r="B17" s="13"/>
      <c r="C17" s="116" t="s">
        <v>97</v>
      </c>
      <c r="D17" s="116" t="s">
        <v>111</v>
      </c>
      <c r="E17" s="117" t="s">
        <v>116</v>
      </c>
      <c r="F17" s="117" t="s">
        <v>156</v>
      </c>
      <c r="G17" s="117" t="s">
        <v>126</v>
      </c>
      <c r="H17" s="16"/>
      <c r="I17" s="7"/>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row>
    <row r="18" spans="1:50" ht="15" customHeight="1" x14ac:dyDescent="0.45">
      <c r="A18" s="7"/>
      <c r="B18" s="13"/>
      <c r="C18" s="116" t="s">
        <v>98</v>
      </c>
      <c r="D18" s="116" t="s">
        <v>112</v>
      </c>
      <c r="E18" s="117" t="s">
        <v>117</v>
      </c>
      <c r="F18" s="117" t="s">
        <v>120</v>
      </c>
      <c r="G18" s="117" t="s">
        <v>127</v>
      </c>
      <c r="H18" s="16"/>
      <c r="I18" s="7"/>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row>
    <row r="19" spans="1:50" ht="15" customHeight="1" x14ac:dyDescent="0.45">
      <c r="A19" s="7"/>
      <c r="B19" s="13"/>
      <c r="C19" s="116" t="s">
        <v>99</v>
      </c>
      <c r="D19" s="118" t="s">
        <v>136</v>
      </c>
      <c r="E19" s="117" t="s">
        <v>170</v>
      </c>
      <c r="F19" s="117" t="s">
        <v>121</v>
      </c>
      <c r="G19" s="117" t="s">
        <v>128</v>
      </c>
      <c r="H19" s="16"/>
      <c r="I19" s="7"/>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row>
    <row r="20" spans="1:50" ht="15" customHeight="1" x14ac:dyDescent="0.45">
      <c r="A20" s="7"/>
      <c r="B20" s="13"/>
      <c r="C20" s="116" t="s">
        <v>100</v>
      </c>
      <c r="D20" s="117" t="s">
        <v>148</v>
      </c>
      <c r="E20" s="117" t="s">
        <v>171</v>
      </c>
      <c r="F20" s="117" t="s">
        <v>157</v>
      </c>
      <c r="G20" s="119"/>
      <c r="H20" s="16"/>
      <c r="I20" s="7"/>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row>
    <row r="21" spans="1:50" ht="15" customHeight="1" x14ac:dyDescent="0.45">
      <c r="A21" s="7"/>
      <c r="B21" s="13"/>
      <c r="C21" s="116" t="s">
        <v>101</v>
      </c>
      <c r="D21" s="117" t="s">
        <v>8</v>
      </c>
      <c r="E21" s="117" t="s">
        <v>151</v>
      </c>
      <c r="F21" s="117" t="s">
        <v>158</v>
      </c>
      <c r="G21" s="119"/>
      <c r="H21" s="16"/>
      <c r="I21" s="7"/>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row>
    <row r="22" spans="1:50" ht="15" customHeight="1" x14ac:dyDescent="0.45">
      <c r="A22" s="7"/>
      <c r="B22" s="13"/>
      <c r="C22" s="116" t="s">
        <v>102</v>
      </c>
      <c r="D22" s="117" t="s">
        <v>113</v>
      </c>
      <c r="E22" s="117" t="s">
        <v>172</v>
      </c>
      <c r="F22" s="117" t="s">
        <v>159</v>
      </c>
      <c r="G22" s="119"/>
      <c r="H22" s="16"/>
      <c r="I22" s="7"/>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row>
    <row r="23" spans="1:50" ht="15" customHeight="1" x14ac:dyDescent="0.45">
      <c r="A23" s="7"/>
      <c r="B23" s="13"/>
      <c r="C23" s="116" t="s">
        <v>103</v>
      </c>
      <c r="D23" s="117" t="s">
        <v>114</v>
      </c>
      <c r="E23" s="117" t="s">
        <v>173</v>
      </c>
      <c r="F23" s="117" t="s">
        <v>122</v>
      </c>
      <c r="G23" s="119"/>
      <c r="H23" s="16"/>
      <c r="I23" s="7"/>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row>
    <row r="24" spans="1:50" ht="17.649999999999999" customHeight="1" x14ac:dyDescent="0.45">
      <c r="A24" s="6"/>
      <c r="B24" s="20"/>
      <c r="C24" s="4"/>
      <c r="D24" s="4"/>
      <c r="E24" s="4"/>
      <c r="F24" s="4"/>
      <c r="G24" s="4"/>
      <c r="H24" s="5"/>
      <c r="I24" s="7"/>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row>
    <row r="25" spans="1:50" x14ac:dyDescent="0.35">
      <c r="A25" s="6"/>
      <c r="B25" s="8"/>
      <c r="C25" s="23"/>
      <c r="D25" s="23"/>
      <c r="E25" s="23"/>
      <c r="F25" s="23"/>
      <c r="G25" s="23"/>
      <c r="H25" s="23"/>
      <c r="I25" s="23"/>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row>
    <row r="26" spans="1:50" x14ac:dyDescent="0.3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row>
    <row r="27" spans="1:50" x14ac:dyDescent="0.3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row>
    <row r="28" spans="1:50" x14ac:dyDescent="0.3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row>
    <row r="29" spans="1:50" x14ac:dyDescent="0.3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50" x14ac:dyDescent="0.3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x14ac:dyDescent="0.3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x14ac:dyDescent="0.3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row>
    <row r="33" spans="1:50" x14ac:dyDescent="0.3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row>
    <row r="34" spans="1:50" x14ac:dyDescent="0.3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row>
    <row r="35" spans="1:50" x14ac:dyDescent="0.3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row>
    <row r="36" spans="1:50" x14ac:dyDescent="0.3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row>
    <row r="37" spans="1:50" x14ac:dyDescent="0.3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row>
    <row r="38" spans="1:50" x14ac:dyDescent="0.3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row>
    <row r="39" spans="1:50" x14ac:dyDescent="0.3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row>
    <row r="40" spans="1:50" x14ac:dyDescent="0.3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row>
    <row r="41" spans="1:50" x14ac:dyDescent="0.3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row>
    <row r="42" spans="1:50" x14ac:dyDescent="0.3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row>
    <row r="43" spans="1:50" x14ac:dyDescent="0.3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row>
    <row r="44" spans="1:50" x14ac:dyDescent="0.3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row>
    <row r="45" spans="1:50" x14ac:dyDescent="0.3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row>
    <row r="46" spans="1:50" x14ac:dyDescent="0.3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row>
    <row r="47" spans="1:50" x14ac:dyDescent="0.3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row>
    <row r="48" spans="1:50" x14ac:dyDescent="0.3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row>
    <row r="49" spans="1:50" x14ac:dyDescent="0.3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row>
    <row r="50" spans="1:50" x14ac:dyDescent="0.3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row>
    <row r="51" spans="1:50" x14ac:dyDescent="0.3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row>
    <row r="52" spans="1:50" x14ac:dyDescent="0.3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row>
    <row r="53" spans="1:50" x14ac:dyDescent="0.3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row>
    <row r="54" spans="1:50" x14ac:dyDescent="0.3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row>
    <row r="55" spans="1:50" x14ac:dyDescent="0.3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row>
    <row r="56" spans="1:50" x14ac:dyDescent="0.3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row>
    <row r="57" spans="1:50" x14ac:dyDescent="0.3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row>
    <row r="58" spans="1:50" x14ac:dyDescent="0.3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row>
    <row r="59" spans="1:50"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row>
    <row r="60" spans="1:50" x14ac:dyDescent="0.3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row>
    <row r="61" spans="1:50" x14ac:dyDescent="0.3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row>
    <row r="62" spans="1:50" x14ac:dyDescent="0.3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row>
    <row r="63" spans="1:50" x14ac:dyDescent="0.3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row>
    <row r="64" spans="1:50" x14ac:dyDescent="0.3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row>
    <row r="65" spans="1:50"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row>
    <row r="66" spans="1:50" x14ac:dyDescent="0.3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row>
    <row r="67" spans="1:50" x14ac:dyDescent="0.3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row>
    <row r="68" spans="1:50" x14ac:dyDescent="0.3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row>
    <row r="69" spans="1:50" x14ac:dyDescent="0.3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row>
    <row r="70" spans="1:50"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row>
    <row r="71" spans="1:50" x14ac:dyDescent="0.3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row>
    <row r="72" spans="1:50" x14ac:dyDescent="0.3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row>
    <row r="73" spans="1:50" x14ac:dyDescent="0.3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row>
    <row r="74" spans="1:50" x14ac:dyDescent="0.3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row>
    <row r="75" spans="1:50" x14ac:dyDescent="0.3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row>
    <row r="76" spans="1:50" x14ac:dyDescent="0.3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row>
    <row r="77" spans="1:50" x14ac:dyDescent="0.3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row>
    <row r="78" spans="1:50" x14ac:dyDescent="0.3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row>
    <row r="79" spans="1:50" x14ac:dyDescent="0.3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50"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50" x14ac:dyDescent="0.3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row>
    <row r="82" spans="1:50" x14ac:dyDescent="0.3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row>
    <row r="83" spans="1:50" x14ac:dyDescent="0.3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row>
    <row r="84" spans="1:50" x14ac:dyDescent="0.3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row>
    <row r="85" spans="1:50" x14ac:dyDescent="0.3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row>
    <row r="86" spans="1:50" x14ac:dyDescent="0.3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row>
    <row r="87" spans="1:50" x14ac:dyDescent="0.3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row>
    <row r="88" spans="1:50" x14ac:dyDescent="0.3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row>
    <row r="89" spans="1:50" x14ac:dyDescent="0.3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row>
    <row r="90" spans="1:50" x14ac:dyDescent="0.3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row>
    <row r="91" spans="1:50" x14ac:dyDescent="0.3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row>
    <row r="92" spans="1:50" x14ac:dyDescent="0.3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row>
    <row r="93" spans="1:50" x14ac:dyDescent="0.3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row>
    <row r="94" spans="1:50" x14ac:dyDescent="0.3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row>
    <row r="95" spans="1:50" x14ac:dyDescent="0.3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row>
    <row r="96" spans="1:50" x14ac:dyDescent="0.3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row>
    <row r="97" spans="1:50" x14ac:dyDescent="0.3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row>
    <row r="98" spans="1:50" x14ac:dyDescent="0.3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row>
    <row r="99" spans="1:50" x14ac:dyDescent="0.3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row>
    <row r="100" spans="1:50"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row>
    <row r="101" spans="1:50"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row>
    <row r="102" spans="1:50"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row>
    <row r="103" spans="1:50"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row>
    <row r="104" spans="1:50"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row>
    <row r="105" spans="1:50"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row>
    <row r="106" spans="1:50"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row>
    <row r="107" spans="1:50"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row>
    <row r="108" spans="1:50"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row>
    <row r="109" spans="1:50"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row>
    <row r="110" spans="1:50"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row>
    <row r="111" spans="1:50"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row>
    <row r="112" spans="1:50"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row>
    <row r="113" spans="1:50"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row>
    <row r="114" spans="1:50"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row>
    <row r="115" spans="1:50"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row>
    <row r="116" spans="1:50"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row>
    <row r="117" spans="1:50"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row>
    <row r="118" spans="1:50"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row>
    <row r="119" spans="1:50"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row>
    <row r="120" spans="1:50"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row>
    <row r="121" spans="1:50"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row>
    <row r="122" spans="1:50"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row>
    <row r="123" spans="1:50"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row>
    <row r="124" spans="1:50"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row>
    <row r="125" spans="1:50"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row>
    <row r="126" spans="1:50"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row>
    <row r="127" spans="1:50"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row>
    <row r="128" spans="1:50"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row>
    <row r="129" spans="1:50"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row>
    <row r="130" spans="1:50"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row>
    <row r="131" spans="1:50"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row>
    <row r="132" spans="1:50"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row>
    <row r="133" spans="1:50"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row>
    <row r="134" spans="1:50"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row>
    <row r="135" spans="1:50"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row>
    <row r="136" spans="1:50"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row>
    <row r="137" spans="1:50"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row>
    <row r="138" spans="1:50"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row>
    <row r="139" spans="1:50"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row>
    <row r="140" spans="1:50"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row>
    <row r="141" spans="1:50"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row>
    <row r="142" spans="1:50"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row>
    <row r="143" spans="1:50"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row>
    <row r="144" spans="1:50"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row>
    <row r="145" spans="1:50"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row>
    <row r="146" spans="1:50"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row>
    <row r="147" spans="1:50"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row>
    <row r="148" spans="1:50"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row>
    <row r="149" spans="1:50"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row>
    <row r="150" spans="1:50"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row>
    <row r="151" spans="1:50"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row>
    <row r="152" spans="1:50"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row>
    <row r="153" spans="1:50"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row>
    <row r="154" spans="1:50"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row>
    <row r="155" spans="1:50"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row>
    <row r="156" spans="1:50"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row>
    <row r="157" spans="1:50"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row>
    <row r="158" spans="1:50"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row>
    <row r="159" spans="1:50"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row>
    <row r="160" spans="1:50"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row>
    <row r="161" spans="1:50"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row>
    <row r="162" spans="1:50"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row>
    <row r="163" spans="1:50"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row>
    <row r="164" spans="1:50"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row>
    <row r="165" spans="1:50"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row>
    <row r="166" spans="1:50"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row>
    <row r="167" spans="1:50"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row>
    <row r="168" spans="1:50"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row>
  </sheetData>
  <sheetProtection algorithmName="SHA-512" hashValue="Qr8CybmfBRwXLWNYNyzNqORxjtsCcxRGslBzW2RS4z7uxpa75/Ku6h4bmvIR7BrWu0H2LIBrMn+YM96IAn2RHA==" saltValue="GqrhGDEr6+HQCAw6m3nChQ==" spinCount="100000" sheet="1" objects="1" scenarios="1"/>
  <mergeCells count="3">
    <mergeCell ref="C7:G7"/>
    <mergeCell ref="C6:G6"/>
    <mergeCell ref="C9:G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2:M68"/>
  <sheetViews>
    <sheetView workbookViewId="0">
      <selection activeCell="D3" sqref="D3"/>
    </sheetView>
  </sheetViews>
  <sheetFormatPr defaultColWidth="9.1796875" defaultRowHeight="13" x14ac:dyDescent="0.3"/>
  <cols>
    <col min="1" max="1" width="3.453125" style="2" customWidth="1"/>
    <col min="2" max="2" width="13.26953125" style="2" bestFit="1" customWidth="1"/>
    <col min="3" max="3" width="17.453125" style="2" bestFit="1" customWidth="1"/>
    <col min="4" max="4" width="12.7265625" style="2" bestFit="1" customWidth="1"/>
    <col min="5" max="5" width="11.1796875" style="2" bestFit="1" customWidth="1"/>
    <col min="6" max="6" width="11.453125" style="2" customWidth="1"/>
    <col min="7" max="7" width="20.7265625" style="2" bestFit="1" customWidth="1"/>
    <col min="8" max="8" width="9.1796875" style="2"/>
    <col min="9" max="9" width="23" style="2" bestFit="1" customWidth="1"/>
    <col min="10" max="10" width="9.7265625" style="2" customWidth="1"/>
    <col min="11" max="11" width="9.1796875" style="2"/>
    <col min="12" max="12" width="8.453125" style="2" bestFit="1" customWidth="1"/>
    <col min="13" max="13" width="14.453125" style="2" customWidth="1"/>
    <col min="14" max="16384" width="9.1796875" style="2"/>
  </cols>
  <sheetData>
    <row r="2" spans="2:13" ht="26" x14ac:dyDescent="0.3">
      <c r="B2" s="43" t="s">
        <v>4</v>
      </c>
      <c r="C2" s="44" t="s">
        <v>10</v>
      </c>
      <c r="D2" s="43" t="s">
        <v>12</v>
      </c>
      <c r="E2" s="43" t="s">
        <v>23</v>
      </c>
      <c r="F2" s="73" t="s">
        <v>137</v>
      </c>
      <c r="G2" s="73" t="s">
        <v>138</v>
      </c>
      <c r="I2" s="32" t="s">
        <v>22</v>
      </c>
      <c r="J2" s="32" t="s">
        <v>32</v>
      </c>
      <c r="L2" s="65"/>
      <c r="M2" s="66"/>
    </row>
    <row r="3" spans="2:13" x14ac:dyDescent="0.3">
      <c r="B3" s="61" t="s">
        <v>90</v>
      </c>
      <c r="C3" s="45" t="s">
        <v>18</v>
      </c>
      <c r="D3" s="33">
        <v>2018</v>
      </c>
      <c r="E3" s="33">
        <f ca="1">YEAR(TODAY())</f>
        <v>2020</v>
      </c>
      <c r="F3" s="74" t="str">
        <f ca="1">MONTH(SubDate)&amp;"-"&amp;DAY(SubDate)&amp;"-"&amp;YEAR(SubDate)</f>
        <v>4-16-2020</v>
      </c>
      <c r="G3" s="74" t="s">
        <v>146</v>
      </c>
      <c r="I3" s="33" t="s">
        <v>34</v>
      </c>
      <c r="J3" s="33" t="s">
        <v>59</v>
      </c>
      <c r="L3" s="67"/>
      <c r="M3" s="67"/>
    </row>
    <row r="4" spans="2:13" x14ac:dyDescent="0.3">
      <c r="B4" s="61" t="s">
        <v>91</v>
      </c>
      <c r="C4" s="45" t="s">
        <v>19</v>
      </c>
      <c r="D4" s="33">
        <v>2019</v>
      </c>
      <c r="I4" s="33" t="s">
        <v>44</v>
      </c>
      <c r="J4" s="33" t="s">
        <v>61</v>
      </c>
      <c r="L4" s="67"/>
      <c r="M4" s="67"/>
    </row>
    <row r="5" spans="2:13" x14ac:dyDescent="0.3">
      <c r="B5" s="61" t="s">
        <v>92</v>
      </c>
      <c r="D5" s="33">
        <v>2020</v>
      </c>
      <c r="I5" s="33" t="s">
        <v>33</v>
      </c>
      <c r="J5" s="33" t="s">
        <v>60</v>
      </c>
      <c r="L5" s="67"/>
      <c r="M5" s="67"/>
    </row>
    <row r="6" spans="2:13" x14ac:dyDescent="0.3">
      <c r="B6" s="61" t="s">
        <v>93</v>
      </c>
      <c r="D6" s="33">
        <v>2021</v>
      </c>
      <c r="I6" s="33" t="s">
        <v>35</v>
      </c>
      <c r="J6" s="33" t="s">
        <v>62</v>
      </c>
      <c r="L6" s="67"/>
      <c r="M6" s="67"/>
    </row>
    <row r="7" spans="2:13" x14ac:dyDescent="0.3">
      <c r="B7" s="61" t="s">
        <v>94</v>
      </c>
      <c r="D7" s="33">
        <v>2022</v>
      </c>
      <c r="I7" s="33" t="s">
        <v>45</v>
      </c>
      <c r="J7" s="33" t="s">
        <v>63</v>
      </c>
      <c r="L7" s="67"/>
      <c r="M7" s="67"/>
    </row>
    <row r="8" spans="2:13" x14ac:dyDescent="0.3">
      <c r="B8" s="61" t="s">
        <v>95</v>
      </c>
      <c r="D8" s="33">
        <v>2023</v>
      </c>
      <c r="I8" s="33" t="s">
        <v>36</v>
      </c>
      <c r="J8" s="33" t="s">
        <v>64</v>
      </c>
      <c r="L8" s="67"/>
      <c r="M8" s="67"/>
    </row>
    <row r="9" spans="2:13" x14ac:dyDescent="0.3">
      <c r="B9" s="61" t="s">
        <v>96</v>
      </c>
      <c r="D9" s="33">
        <v>2024</v>
      </c>
      <c r="I9" s="33" t="s">
        <v>37</v>
      </c>
      <c r="J9" s="33" t="s">
        <v>65</v>
      </c>
      <c r="L9" s="67"/>
      <c r="M9" s="67"/>
    </row>
    <row r="10" spans="2:13" x14ac:dyDescent="0.3">
      <c r="B10" s="61" t="s">
        <v>97</v>
      </c>
      <c r="D10" s="33">
        <v>2025</v>
      </c>
      <c r="I10" s="33" t="s">
        <v>46</v>
      </c>
      <c r="J10" s="33" t="s">
        <v>66</v>
      </c>
    </row>
    <row r="11" spans="2:13" x14ac:dyDescent="0.3">
      <c r="B11" s="61" t="s">
        <v>98</v>
      </c>
      <c r="D11" s="33">
        <v>2026</v>
      </c>
      <c r="I11" s="33" t="s">
        <v>38</v>
      </c>
      <c r="J11" s="33" t="s">
        <v>67</v>
      </c>
    </row>
    <row r="12" spans="2:13" x14ac:dyDescent="0.3">
      <c r="B12" s="61" t="s">
        <v>99</v>
      </c>
      <c r="D12" s="33">
        <v>2027</v>
      </c>
      <c r="I12" s="33" t="s">
        <v>39</v>
      </c>
      <c r="J12" s="33" t="s">
        <v>68</v>
      </c>
    </row>
    <row r="13" spans="2:13" x14ac:dyDescent="0.3">
      <c r="B13" s="61" t="s">
        <v>100</v>
      </c>
      <c r="D13" s="33">
        <v>2028</v>
      </c>
      <c r="I13" s="33" t="s">
        <v>40</v>
      </c>
      <c r="J13" s="33" t="s">
        <v>71</v>
      </c>
    </row>
    <row r="14" spans="2:13" x14ac:dyDescent="0.3">
      <c r="B14" s="61" t="s">
        <v>101</v>
      </c>
      <c r="D14" s="33">
        <v>2029</v>
      </c>
      <c r="I14" s="33" t="s">
        <v>47</v>
      </c>
      <c r="J14" s="33" t="s">
        <v>70</v>
      </c>
    </row>
    <row r="15" spans="2:13" x14ac:dyDescent="0.3">
      <c r="B15" s="61" t="s">
        <v>102</v>
      </c>
      <c r="I15" s="33" t="s">
        <v>42</v>
      </c>
      <c r="J15" s="33" t="s">
        <v>69</v>
      </c>
    </row>
    <row r="16" spans="2:13" x14ac:dyDescent="0.3">
      <c r="B16" s="61" t="s">
        <v>103</v>
      </c>
      <c r="I16" s="33" t="s">
        <v>41</v>
      </c>
      <c r="J16" s="33" t="s">
        <v>74</v>
      </c>
    </row>
    <row r="17" spans="2:10" x14ac:dyDescent="0.3">
      <c r="B17" s="61" t="s">
        <v>104</v>
      </c>
      <c r="I17" s="33" t="s">
        <v>48</v>
      </c>
      <c r="J17" s="33" t="s">
        <v>73</v>
      </c>
    </row>
    <row r="18" spans="2:10" x14ac:dyDescent="0.3">
      <c r="B18" s="61" t="s">
        <v>105</v>
      </c>
      <c r="I18" s="33" t="s">
        <v>43</v>
      </c>
      <c r="J18" s="33" t="s">
        <v>72</v>
      </c>
    </row>
    <row r="19" spans="2:10" x14ac:dyDescent="0.3">
      <c r="B19" s="61" t="s">
        <v>106</v>
      </c>
      <c r="I19" s="33" t="s">
        <v>49</v>
      </c>
      <c r="J19" s="33" t="s">
        <v>77</v>
      </c>
    </row>
    <row r="20" spans="2:10" x14ac:dyDescent="0.3">
      <c r="B20" s="61" t="s">
        <v>107</v>
      </c>
      <c r="I20" s="33" t="s">
        <v>50</v>
      </c>
      <c r="J20" s="33" t="s">
        <v>76</v>
      </c>
    </row>
    <row r="21" spans="2:10" x14ac:dyDescent="0.3">
      <c r="B21" s="61" t="s">
        <v>108</v>
      </c>
      <c r="I21" s="33" t="s">
        <v>51</v>
      </c>
      <c r="J21" s="33" t="s">
        <v>75</v>
      </c>
    </row>
    <row r="22" spans="2:10" x14ac:dyDescent="0.3">
      <c r="B22" s="61" t="s">
        <v>109</v>
      </c>
      <c r="I22" s="33" t="s">
        <v>53</v>
      </c>
      <c r="J22" s="33" t="s">
        <v>56</v>
      </c>
    </row>
    <row r="23" spans="2:10" x14ac:dyDescent="0.3">
      <c r="B23" s="61" t="s">
        <v>110</v>
      </c>
      <c r="I23" s="33" t="s">
        <v>54</v>
      </c>
      <c r="J23" s="33" t="s">
        <v>57</v>
      </c>
    </row>
    <row r="24" spans="2:10" x14ac:dyDescent="0.3">
      <c r="B24" s="61" t="s">
        <v>111</v>
      </c>
      <c r="I24" s="33" t="s">
        <v>55</v>
      </c>
      <c r="J24" s="33" t="s">
        <v>78</v>
      </c>
    </row>
    <row r="25" spans="2:10" x14ac:dyDescent="0.3">
      <c r="B25" s="62" t="s">
        <v>112</v>
      </c>
      <c r="I25" s="33" t="s">
        <v>52</v>
      </c>
      <c r="J25" s="33" t="s">
        <v>58</v>
      </c>
    </row>
    <row r="26" spans="2:10" x14ac:dyDescent="0.3">
      <c r="B26" s="33" t="s">
        <v>136</v>
      </c>
    </row>
    <row r="27" spans="2:10" x14ac:dyDescent="0.3">
      <c r="B27" s="63" t="s">
        <v>148</v>
      </c>
    </row>
    <row r="28" spans="2:10" x14ac:dyDescent="0.3">
      <c r="B28" s="63" t="s">
        <v>8</v>
      </c>
    </row>
    <row r="29" spans="2:10" x14ac:dyDescent="0.3">
      <c r="B29" s="63" t="s">
        <v>113</v>
      </c>
    </row>
    <row r="30" spans="2:10" x14ac:dyDescent="0.3">
      <c r="B30" s="63" t="s">
        <v>114</v>
      </c>
    </row>
    <row r="31" spans="2:10" x14ac:dyDescent="0.3">
      <c r="B31" s="63" t="s">
        <v>149</v>
      </c>
    </row>
    <row r="32" spans="2:10" x14ac:dyDescent="0.3">
      <c r="B32" s="63" t="s">
        <v>150</v>
      </c>
    </row>
    <row r="33" spans="2:2" x14ac:dyDescent="0.3">
      <c r="B33" s="63" t="s">
        <v>9</v>
      </c>
    </row>
    <row r="34" spans="2:2" x14ac:dyDescent="0.3">
      <c r="B34" s="63" t="s">
        <v>17</v>
      </c>
    </row>
    <row r="35" spans="2:2" x14ac:dyDescent="0.3">
      <c r="B35" s="63" t="s">
        <v>14</v>
      </c>
    </row>
    <row r="36" spans="2:2" x14ac:dyDescent="0.3">
      <c r="B36" s="63" t="s">
        <v>15</v>
      </c>
    </row>
    <row r="37" spans="2:2" x14ac:dyDescent="0.3">
      <c r="B37" s="63" t="s">
        <v>115</v>
      </c>
    </row>
    <row r="38" spans="2:2" x14ac:dyDescent="0.3">
      <c r="B38" s="63" t="s">
        <v>116</v>
      </c>
    </row>
    <row r="39" spans="2:2" x14ac:dyDescent="0.3">
      <c r="B39" s="63" t="s">
        <v>117</v>
      </c>
    </row>
    <row r="40" spans="2:2" x14ac:dyDescent="0.3">
      <c r="B40" s="63" t="s">
        <v>170</v>
      </c>
    </row>
    <row r="41" spans="2:2" x14ac:dyDescent="0.3">
      <c r="B41" s="63" t="s">
        <v>171</v>
      </c>
    </row>
    <row r="42" spans="2:2" x14ac:dyDescent="0.3">
      <c r="B42" s="63" t="s">
        <v>151</v>
      </c>
    </row>
    <row r="43" spans="2:2" x14ac:dyDescent="0.3">
      <c r="B43" s="63" t="s">
        <v>172</v>
      </c>
    </row>
    <row r="44" spans="2:2" x14ac:dyDescent="0.3">
      <c r="B44" s="63" t="s">
        <v>173</v>
      </c>
    </row>
    <row r="45" spans="2:2" x14ac:dyDescent="0.3">
      <c r="B45" s="63" t="s">
        <v>152</v>
      </c>
    </row>
    <row r="46" spans="2:2" x14ac:dyDescent="0.3">
      <c r="B46" s="63" t="s">
        <v>118</v>
      </c>
    </row>
    <row r="47" spans="2:2" x14ac:dyDescent="0.3">
      <c r="B47" s="63" t="s">
        <v>153</v>
      </c>
    </row>
    <row r="48" spans="2:2" x14ac:dyDescent="0.3">
      <c r="B48" s="63" t="s">
        <v>154</v>
      </c>
    </row>
    <row r="49" spans="2:2" x14ac:dyDescent="0.3">
      <c r="B49" s="63" t="s">
        <v>119</v>
      </c>
    </row>
    <row r="50" spans="2:2" x14ac:dyDescent="0.3">
      <c r="B50" s="63" t="s">
        <v>155</v>
      </c>
    </row>
    <row r="51" spans="2:2" x14ac:dyDescent="0.3">
      <c r="B51" s="63" t="s">
        <v>16</v>
      </c>
    </row>
    <row r="52" spans="2:2" x14ac:dyDescent="0.3">
      <c r="B52" s="63" t="s">
        <v>156</v>
      </c>
    </row>
    <row r="53" spans="2:2" x14ac:dyDescent="0.3">
      <c r="B53" s="63" t="s">
        <v>120</v>
      </c>
    </row>
    <row r="54" spans="2:2" x14ac:dyDescent="0.3">
      <c r="B54" s="63" t="s">
        <v>121</v>
      </c>
    </row>
    <row r="55" spans="2:2" x14ac:dyDescent="0.3">
      <c r="B55" s="63" t="s">
        <v>157</v>
      </c>
    </row>
    <row r="56" spans="2:2" x14ac:dyDescent="0.3">
      <c r="B56" s="63" t="s">
        <v>158</v>
      </c>
    </row>
    <row r="57" spans="2:2" x14ac:dyDescent="0.3">
      <c r="B57" s="63" t="s">
        <v>159</v>
      </c>
    </row>
    <row r="58" spans="2:2" x14ac:dyDescent="0.3">
      <c r="B58" s="63" t="s">
        <v>122</v>
      </c>
    </row>
    <row r="59" spans="2:2" x14ac:dyDescent="0.3">
      <c r="B59" s="63" t="s">
        <v>123</v>
      </c>
    </row>
    <row r="60" spans="2:2" x14ac:dyDescent="0.3">
      <c r="B60" s="63" t="s">
        <v>160</v>
      </c>
    </row>
    <row r="61" spans="2:2" x14ac:dyDescent="0.3">
      <c r="B61" s="63" t="s">
        <v>161</v>
      </c>
    </row>
    <row r="62" spans="2:2" x14ac:dyDescent="0.3">
      <c r="B62" s="63" t="s">
        <v>162</v>
      </c>
    </row>
    <row r="63" spans="2:2" x14ac:dyDescent="0.3">
      <c r="B63" s="63" t="s">
        <v>163</v>
      </c>
    </row>
    <row r="64" spans="2:2" x14ac:dyDescent="0.3">
      <c r="B64" s="63" t="s">
        <v>124</v>
      </c>
    </row>
    <row r="65" spans="2:2" x14ac:dyDescent="0.3">
      <c r="B65" s="63" t="s">
        <v>125</v>
      </c>
    </row>
    <row r="66" spans="2:2" x14ac:dyDescent="0.3">
      <c r="B66" s="63" t="s">
        <v>126</v>
      </c>
    </row>
    <row r="67" spans="2:2" x14ac:dyDescent="0.3">
      <c r="B67" s="63" t="s">
        <v>127</v>
      </c>
    </row>
    <row r="68" spans="2:2" x14ac:dyDescent="0.3">
      <c r="B68" s="63" t="s">
        <v>128</v>
      </c>
    </row>
  </sheetData>
  <sheetProtection algorithmName="SHA-512" hashValue="Khd/bU2GTM3oAIUcyVgGex+8M5spLW2fYqq5wc0tG0ipRYDb4vIsSFNdto017n0ZjZ/VFY+OLoRmV/ziUDSl+A==" saltValue="K8ky6HeNqNPQ9SyeGB3/VQ=="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2:E15"/>
  <sheetViews>
    <sheetView workbookViewId="0">
      <selection activeCell="D4" sqref="D4"/>
    </sheetView>
  </sheetViews>
  <sheetFormatPr defaultColWidth="8.7265625" defaultRowHeight="14.5" x14ac:dyDescent="0.35"/>
  <cols>
    <col min="3" max="3" width="23.26953125" bestFit="1" customWidth="1"/>
    <col min="4" max="4" width="20.7265625" customWidth="1"/>
    <col min="5" max="5" width="11" bestFit="1" customWidth="1"/>
  </cols>
  <sheetData>
    <row r="2" spans="2:5" ht="29" x14ac:dyDescent="0.35">
      <c r="B2" s="46" t="s">
        <v>81</v>
      </c>
      <c r="C2" s="46" t="s">
        <v>82</v>
      </c>
      <c r="D2" s="47" t="s">
        <v>30</v>
      </c>
      <c r="E2" t="s">
        <v>131</v>
      </c>
    </row>
    <row r="3" spans="2:5" x14ac:dyDescent="0.35">
      <c r="B3" s="48" t="s">
        <v>24</v>
      </c>
      <c r="C3" s="48" t="s">
        <v>28</v>
      </c>
      <c r="D3" s="48">
        <f ca="1">IF(SUM('Section 1'!F9:F11)&gt;0,1,0)</f>
        <v>1</v>
      </c>
      <c r="E3" t="s">
        <v>132</v>
      </c>
    </row>
    <row r="4" spans="2:5" x14ac:dyDescent="0.35">
      <c r="B4" s="48" t="s">
        <v>27</v>
      </c>
      <c r="C4" s="48" t="s">
        <v>29</v>
      </c>
      <c r="D4" s="48">
        <f>IF(SUM('Section 2'!J14:J53)&gt;0,1,0)</f>
        <v>0</v>
      </c>
      <c r="E4" t="s">
        <v>132</v>
      </c>
    </row>
    <row r="5" spans="2:5" x14ac:dyDescent="0.35">
      <c r="B5" s="48" t="s">
        <v>27</v>
      </c>
      <c r="C5" s="48" t="s">
        <v>129</v>
      </c>
      <c r="D5" s="48">
        <f>IF(MIN('Section 2'!E14:E53)&lt;0,1,0)</f>
        <v>0</v>
      </c>
      <c r="E5" t="s">
        <v>132</v>
      </c>
    </row>
    <row r="6" spans="2:5" x14ac:dyDescent="0.35">
      <c r="B6" s="48" t="s">
        <v>27</v>
      </c>
      <c r="C6" s="48" t="s">
        <v>85</v>
      </c>
      <c r="D6" s="48">
        <f>IF(SUM('Section 2'!L14:L53)&gt;0,1,0)</f>
        <v>0</v>
      </c>
      <c r="E6" t="s">
        <v>132</v>
      </c>
    </row>
    <row r="7" spans="2:5" x14ac:dyDescent="0.35">
      <c r="B7" s="48" t="s">
        <v>27</v>
      </c>
      <c r="C7" s="48" t="s">
        <v>134</v>
      </c>
      <c r="D7" s="48">
        <f>IF(SUM('Section 2'!K14:K53)&gt;0,1,0)</f>
        <v>0</v>
      </c>
      <c r="E7" t="s">
        <v>132</v>
      </c>
    </row>
    <row r="8" spans="2:5" x14ac:dyDescent="0.35">
      <c r="B8" s="48" t="s">
        <v>27</v>
      </c>
      <c r="C8" s="48" t="s">
        <v>135</v>
      </c>
      <c r="D8" s="48">
        <f>IF(COUNTIF('Section 2'!$I$14:$I$53,"Y")=0,1,0)</f>
        <v>1</v>
      </c>
    </row>
    <row r="9" spans="2:5" x14ac:dyDescent="0.35">
      <c r="B9" s="48" t="s">
        <v>27</v>
      </c>
      <c r="C9" s="48" t="s">
        <v>31</v>
      </c>
      <c r="D9" s="48">
        <f>IF(SUM(D4:D8)&gt;0,1,0)</f>
        <v>1</v>
      </c>
      <c r="E9" t="s">
        <v>31</v>
      </c>
    </row>
    <row r="10" spans="2:5" x14ac:dyDescent="0.35">
      <c r="B10" s="48" t="s">
        <v>28</v>
      </c>
      <c r="C10" s="48" t="s">
        <v>31</v>
      </c>
      <c r="D10" s="48">
        <f ca="1">IF(SUM(Sec1Status,Sec2Error)&gt;0,1,0)</f>
        <v>1</v>
      </c>
    </row>
    <row r="14" spans="2:5" x14ac:dyDescent="0.35">
      <c r="B14" s="58" t="s">
        <v>87</v>
      </c>
      <c r="C14" s="57"/>
    </row>
    <row r="15" spans="2:5" x14ac:dyDescent="0.35">
      <c r="B15" s="49" t="s">
        <v>27</v>
      </c>
      <c r="C15" s="50" t="s">
        <v>5</v>
      </c>
      <c r="D15" s="56">
        <f>SUMIF('Section 2'!$I$14:$I$53,"Y",'Section 2'!E14:E53)-(SUM(OutputForCSV!D2:D41))</f>
        <v>0</v>
      </c>
    </row>
  </sheetData>
  <sheetProtection algorithmName="SHA-512" hashValue="o6KjKdvDjipe53R3s6RM0VGqRXABUIDvqbZBLDOgqmlUKE3PgTatBdNetHrTrGXZmJp/e1dmmzJoAj3BXbZ7FQ==" saltValue="X8fGA2dIUhUTaPgKTYijKw==" spinCount="100000" sheet="1" objects="1" scenarios="1"/>
  <conditionalFormatting sqref="D15">
    <cfRule type="cellIs" dxfId="1" priority="3" operator="notEqual">
      <formula>0</formula>
    </cfRule>
    <cfRule type="cellIs" dxfId="0" priority="4"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J42"/>
  <sheetViews>
    <sheetView workbookViewId="0">
      <selection activeCell="D2" sqref="D2"/>
    </sheetView>
  </sheetViews>
  <sheetFormatPr defaultColWidth="8.7265625" defaultRowHeight="14.5" x14ac:dyDescent="0.35"/>
  <cols>
    <col min="1" max="1" width="6.1796875" customWidth="1"/>
    <col min="2" max="3" width="13.26953125" bestFit="1" customWidth="1"/>
    <col min="4" max="4" width="14.7265625" customWidth="1"/>
    <col min="5" max="5" width="15.1796875" customWidth="1"/>
    <col min="6" max="6" width="14.7265625" customWidth="1"/>
    <col min="7" max="7" width="16.453125" bestFit="1" customWidth="1"/>
    <col min="8" max="8" width="15.7265625" customWidth="1"/>
    <col min="9" max="9" width="14.26953125" customWidth="1"/>
    <col min="10" max="10" width="12.453125" customWidth="1"/>
    <col min="11" max="11" width="11.26953125" bestFit="1" customWidth="1"/>
  </cols>
  <sheetData>
    <row r="1" spans="1:10" x14ac:dyDescent="0.35">
      <c r="A1" t="s">
        <v>25</v>
      </c>
      <c r="B1" s="30">
        <v>1</v>
      </c>
      <c r="C1" s="30" t="s">
        <v>147</v>
      </c>
      <c r="D1" s="72" t="s">
        <v>180</v>
      </c>
      <c r="E1" s="31">
        <f ca="1">'Section 1'!D5</f>
        <v>43937</v>
      </c>
      <c r="F1" s="30">
        <f>'Section 1'!D9</f>
        <v>0</v>
      </c>
      <c r="G1" s="30">
        <f>'Section 1'!D10</f>
        <v>0</v>
      </c>
      <c r="H1" s="30">
        <f>'Section 1'!D11</f>
        <v>0</v>
      </c>
      <c r="I1" s="30" t="s">
        <v>139</v>
      </c>
      <c r="J1" t="s">
        <v>84</v>
      </c>
    </row>
    <row r="2" spans="1:10" x14ac:dyDescent="0.35">
      <c r="A2" s="28">
        <v>1</v>
      </c>
      <c r="B2" s="29" t="str">
        <f>IF(C2="","",2)</f>
        <v/>
      </c>
      <c r="C2" s="29" t="str">
        <f>IFERROR(VLOOKUP($A2,'Section 2'!$A$14:$E$53,COLUMNS('Section 2'!$A$14:D$14),0),"")</f>
        <v/>
      </c>
      <c r="D2" s="100" t="str">
        <f>IFERROR(VLOOKUP($A2,'Section 2'!$A$14:$E$53,COLUMNS('Section 2'!$A$14:E$14),0),"")</f>
        <v/>
      </c>
      <c r="E2" s="64"/>
      <c r="F2" s="64"/>
      <c r="G2" s="64"/>
      <c r="H2" s="64"/>
      <c r="I2" s="64"/>
    </row>
    <row r="3" spans="1:10" x14ac:dyDescent="0.35">
      <c r="A3" s="28">
        <v>2</v>
      </c>
      <c r="B3" s="29" t="str">
        <f t="shared" ref="B3:B41" si="0">IF(C3="","",2)</f>
        <v/>
      </c>
      <c r="C3" s="29" t="str">
        <f>IFERROR(VLOOKUP($A3,'Section 2'!$A$14:$E$53,COLUMNS('Section 2'!$A$14:D$14),0),"")</f>
        <v/>
      </c>
      <c r="D3" s="100" t="str">
        <f>IFERROR(VLOOKUP($A3,'Section 2'!$A$14:$E$53,COLUMNS('Section 2'!$A$14:E$14),0),"")</f>
        <v/>
      </c>
      <c r="E3" s="64"/>
      <c r="F3" s="64"/>
      <c r="G3" s="64"/>
      <c r="H3" s="64"/>
      <c r="I3" s="64"/>
    </row>
    <row r="4" spans="1:10" x14ac:dyDescent="0.35">
      <c r="A4" s="28">
        <v>3</v>
      </c>
      <c r="B4" s="29" t="str">
        <f t="shared" si="0"/>
        <v/>
      </c>
      <c r="C4" s="29" t="str">
        <f>IFERROR(VLOOKUP($A4,'Section 2'!$A$14:$E$53,COLUMNS('Section 2'!$A$14:D$14),0),"")</f>
        <v/>
      </c>
      <c r="D4" s="100" t="str">
        <f>IFERROR(VLOOKUP($A4,'Section 2'!$A$14:$E$53,COLUMNS('Section 2'!$A$14:E$14),0),"")</f>
        <v/>
      </c>
      <c r="E4" s="64"/>
      <c r="F4" s="64"/>
      <c r="G4" s="64"/>
      <c r="H4" s="64"/>
      <c r="I4" s="64"/>
    </row>
    <row r="5" spans="1:10" x14ac:dyDescent="0.35">
      <c r="A5" s="28">
        <v>4</v>
      </c>
      <c r="B5" s="29" t="str">
        <f t="shared" si="0"/>
        <v/>
      </c>
      <c r="C5" s="29" t="str">
        <f>IFERROR(VLOOKUP($A5,'Section 2'!$A$14:$E$53,COLUMNS('Section 2'!$A$14:D$14),0),"")</f>
        <v/>
      </c>
      <c r="D5" s="100" t="str">
        <f>IFERROR(VLOOKUP($A5,'Section 2'!$A$14:$E$53,COLUMNS('Section 2'!$A$14:E$14),0),"")</f>
        <v/>
      </c>
      <c r="E5" s="64"/>
      <c r="F5" s="64"/>
      <c r="G5" s="64"/>
      <c r="H5" s="64"/>
      <c r="I5" s="64"/>
    </row>
    <row r="6" spans="1:10" x14ac:dyDescent="0.35">
      <c r="A6" s="28">
        <v>5</v>
      </c>
      <c r="B6" s="29" t="str">
        <f t="shared" si="0"/>
        <v/>
      </c>
      <c r="C6" s="29" t="str">
        <f>IFERROR(VLOOKUP($A6,'Section 2'!$A$14:$E$53,COLUMNS('Section 2'!$A$14:D$14),0),"")</f>
        <v/>
      </c>
      <c r="D6" s="100" t="str">
        <f>IFERROR(VLOOKUP($A6,'Section 2'!$A$14:$E$53,COLUMNS('Section 2'!$A$14:E$14),0),"")</f>
        <v/>
      </c>
      <c r="E6" s="64"/>
      <c r="F6" s="64"/>
      <c r="G6" s="64"/>
      <c r="H6" s="64"/>
      <c r="I6" s="64"/>
    </row>
    <row r="7" spans="1:10" x14ac:dyDescent="0.35">
      <c r="A7" s="28">
        <v>6</v>
      </c>
      <c r="B7" s="29" t="str">
        <f t="shared" ref="B7:B8" si="1">IF(C7="","",2)</f>
        <v/>
      </c>
      <c r="C7" s="29" t="str">
        <f>IFERROR(VLOOKUP($A7,'Section 2'!$A$14:$E$53,COLUMNS('Section 2'!$A$14:D$14),0),"")</f>
        <v/>
      </c>
      <c r="D7" s="100" t="str">
        <f>IFERROR(VLOOKUP($A7,'Section 2'!$A$14:$E$53,COLUMNS('Section 2'!$A$14:E$14),0),"")</f>
        <v/>
      </c>
      <c r="E7" s="64"/>
      <c r="F7" s="64"/>
      <c r="G7" s="64"/>
      <c r="H7" s="64"/>
      <c r="I7" s="64"/>
    </row>
    <row r="8" spans="1:10" x14ac:dyDescent="0.35">
      <c r="A8" s="28">
        <v>7</v>
      </c>
      <c r="B8" s="29" t="str">
        <f t="shared" si="1"/>
        <v/>
      </c>
      <c r="C8" s="29" t="str">
        <f>IFERROR(VLOOKUP($A8,'Section 2'!$A$14:$E$53,COLUMNS('Section 2'!$A$14:D$14),0),"")</f>
        <v/>
      </c>
      <c r="D8" s="100" t="str">
        <f>IFERROR(VLOOKUP($A8,'Section 2'!$A$14:$E$53,COLUMNS('Section 2'!$A$14:E$14),0),"")</f>
        <v/>
      </c>
      <c r="E8" s="64"/>
      <c r="F8" s="64"/>
      <c r="G8" s="64"/>
      <c r="H8" s="64"/>
      <c r="I8" s="64"/>
    </row>
    <row r="9" spans="1:10" x14ac:dyDescent="0.35">
      <c r="A9" s="28">
        <v>8</v>
      </c>
      <c r="B9" s="29" t="str">
        <f t="shared" si="0"/>
        <v/>
      </c>
      <c r="C9" s="29" t="str">
        <f>IFERROR(VLOOKUP($A9,'Section 2'!$A$14:$E$53,COLUMNS('Section 2'!$A$14:D$14),0),"")</f>
        <v/>
      </c>
      <c r="D9" s="100" t="str">
        <f>IFERROR(VLOOKUP($A9,'Section 2'!$A$14:$E$53,COLUMNS('Section 2'!$A$14:E$14),0),"")</f>
        <v/>
      </c>
      <c r="E9" s="64"/>
      <c r="F9" s="64"/>
      <c r="G9" s="64"/>
      <c r="H9" s="64"/>
      <c r="I9" s="64"/>
    </row>
    <row r="10" spans="1:10" x14ac:dyDescent="0.35">
      <c r="A10" s="28">
        <v>9</v>
      </c>
      <c r="B10" s="29" t="str">
        <f t="shared" si="0"/>
        <v/>
      </c>
      <c r="C10" s="29" t="str">
        <f>IFERROR(VLOOKUP($A10,'Section 2'!$A$14:$E$53,COLUMNS('Section 2'!$A$14:D$14),0),"")</f>
        <v/>
      </c>
      <c r="D10" s="100" t="str">
        <f>IFERROR(VLOOKUP($A10,'Section 2'!$A$14:$E$53,COLUMNS('Section 2'!$A$14:E$14),0),"")</f>
        <v/>
      </c>
      <c r="E10" s="64"/>
      <c r="F10" s="64"/>
      <c r="G10" s="64"/>
      <c r="H10" s="64"/>
      <c r="I10" s="64"/>
    </row>
    <row r="11" spans="1:10" x14ac:dyDescent="0.35">
      <c r="A11" s="28">
        <v>10</v>
      </c>
      <c r="B11" s="29" t="str">
        <f t="shared" si="0"/>
        <v/>
      </c>
      <c r="C11" s="29" t="str">
        <f>IFERROR(VLOOKUP($A11,'Section 2'!$A$14:$E$53,COLUMNS('Section 2'!$A$14:D$14),0),"")</f>
        <v/>
      </c>
      <c r="D11" s="100" t="str">
        <f>IFERROR(VLOOKUP($A11,'Section 2'!$A$14:$E$53,COLUMNS('Section 2'!$A$14:E$14),0),"")</f>
        <v/>
      </c>
      <c r="E11" s="64"/>
      <c r="F11" s="64"/>
      <c r="G11" s="64"/>
      <c r="H11" s="64"/>
      <c r="I11" s="64"/>
    </row>
    <row r="12" spans="1:10" x14ac:dyDescent="0.35">
      <c r="A12" s="28">
        <v>11</v>
      </c>
      <c r="B12" s="29" t="str">
        <f t="shared" si="0"/>
        <v/>
      </c>
      <c r="C12" s="29" t="str">
        <f>IFERROR(VLOOKUP($A12,'Section 2'!$A$14:$E$53,COLUMNS('Section 2'!$A$14:D$14),0),"")</f>
        <v/>
      </c>
      <c r="D12" s="100" t="str">
        <f>IFERROR(VLOOKUP($A12,'Section 2'!$A$14:$E$53,COLUMNS('Section 2'!$A$14:E$14),0),"")</f>
        <v/>
      </c>
      <c r="E12" s="64"/>
      <c r="F12" s="64"/>
      <c r="G12" s="64"/>
      <c r="H12" s="64"/>
      <c r="I12" s="64"/>
    </row>
    <row r="13" spans="1:10" x14ac:dyDescent="0.35">
      <c r="A13" s="28">
        <v>12</v>
      </c>
      <c r="B13" s="29" t="str">
        <f t="shared" si="0"/>
        <v/>
      </c>
      <c r="C13" s="29" t="str">
        <f>IFERROR(VLOOKUP($A13,'Section 2'!$A$14:$E$53,COLUMNS('Section 2'!$A$14:D$14),0),"")</f>
        <v/>
      </c>
      <c r="D13" s="100" t="str">
        <f>IFERROR(VLOOKUP($A13,'Section 2'!$A$14:$E$53,COLUMNS('Section 2'!$A$14:E$14),0),"")</f>
        <v/>
      </c>
      <c r="E13" s="64"/>
      <c r="F13" s="64"/>
      <c r="G13" s="64"/>
      <c r="H13" s="64"/>
      <c r="I13" s="64"/>
    </row>
    <row r="14" spans="1:10" x14ac:dyDescent="0.35">
      <c r="A14" s="28">
        <v>13</v>
      </c>
      <c r="B14" s="29" t="str">
        <f t="shared" si="0"/>
        <v/>
      </c>
      <c r="C14" s="29" t="str">
        <f>IFERROR(VLOOKUP($A14,'Section 2'!$A$14:$E$53,COLUMNS('Section 2'!$A$14:D$14),0),"")</f>
        <v/>
      </c>
      <c r="D14" s="100" t="str">
        <f>IFERROR(VLOOKUP($A14,'Section 2'!$A$14:$E$53,COLUMNS('Section 2'!$A$14:E$14),0),"")</f>
        <v/>
      </c>
      <c r="E14" s="64"/>
      <c r="F14" s="64"/>
      <c r="G14" s="64"/>
      <c r="H14" s="64"/>
      <c r="I14" s="64"/>
    </row>
    <row r="15" spans="1:10" x14ac:dyDescent="0.35">
      <c r="A15" s="28">
        <v>14</v>
      </c>
      <c r="B15" s="29" t="str">
        <f t="shared" si="0"/>
        <v/>
      </c>
      <c r="C15" s="29" t="str">
        <f>IFERROR(VLOOKUP($A15,'Section 2'!$A$14:$E$53,COLUMNS('Section 2'!$A$14:D$14),0),"")</f>
        <v/>
      </c>
      <c r="D15" s="100" t="str">
        <f>IFERROR(VLOOKUP($A15,'Section 2'!$A$14:$E$53,COLUMNS('Section 2'!$A$14:E$14),0),"")</f>
        <v/>
      </c>
      <c r="E15" s="64"/>
      <c r="F15" s="64"/>
      <c r="G15" s="64"/>
      <c r="H15" s="64"/>
      <c r="I15" s="64"/>
    </row>
    <row r="16" spans="1:10" x14ac:dyDescent="0.35">
      <c r="A16" s="28">
        <v>15</v>
      </c>
      <c r="B16" s="29" t="str">
        <f t="shared" si="0"/>
        <v/>
      </c>
      <c r="C16" s="29" t="str">
        <f>IFERROR(VLOOKUP($A16,'Section 2'!$A$14:$E$53,COLUMNS('Section 2'!$A$14:D$14),0),"")</f>
        <v/>
      </c>
      <c r="D16" s="100" t="str">
        <f>IFERROR(VLOOKUP($A16,'Section 2'!$A$14:$E$53,COLUMNS('Section 2'!$A$14:E$14),0),"")</f>
        <v/>
      </c>
      <c r="E16" s="64"/>
      <c r="F16" s="64"/>
      <c r="G16" s="64"/>
      <c r="H16" s="64"/>
      <c r="I16" s="64"/>
    </row>
    <row r="17" spans="1:9" x14ac:dyDescent="0.35">
      <c r="A17" s="28">
        <v>16</v>
      </c>
      <c r="B17" s="29" t="str">
        <f t="shared" si="0"/>
        <v/>
      </c>
      <c r="C17" s="29" t="str">
        <f>IFERROR(VLOOKUP($A17,'Section 2'!$A$14:$E$53,COLUMNS('Section 2'!$A$14:D$14),0),"")</f>
        <v/>
      </c>
      <c r="D17" s="100" t="str">
        <f>IFERROR(VLOOKUP($A17,'Section 2'!$A$14:$E$53,COLUMNS('Section 2'!$A$14:E$14),0),"")</f>
        <v/>
      </c>
      <c r="E17" s="64"/>
      <c r="F17" s="64"/>
      <c r="G17" s="64"/>
      <c r="H17" s="64"/>
      <c r="I17" s="64"/>
    </row>
    <row r="18" spans="1:9" x14ac:dyDescent="0.35">
      <c r="A18" s="28">
        <v>17</v>
      </c>
      <c r="B18" s="29" t="str">
        <f t="shared" si="0"/>
        <v/>
      </c>
      <c r="C18" s="29" t="str">
        <f>IFERROR(VLOOKUP($A18,'Section 2'!$A$14:$E$53,COLUMNS('Section 2'!$A$14:D$14),0),"")</f>
        <v/>
      </c>
      <c r="D18" s="100" t="str">
        <f>IFERROR(VLOOKUP($A18,'Section 2'!$A$14:$E$53,COLUMNS('Section 2'!$A$14:E$14),0),"")</f>
        <v/>
      </c>
      <c r="E18" s="64"/>
      <c r="F18" s="64"/>
      <c r="G18" s="64"/>
      <c r="H18" s="64"/>
      <c r="I18" s="64"/>
    </row>
    <row r="19" spans="1:9" x14ac:dyDescent="0.35">
      <c r="A19" s="28">
        <v>18</v>
      </c>
      <c r="B19" s="29" t="str">
        <f t="shared" si="0"/>
        <v/>
      </c>
      <c r="C19" s="29" t="str">
        <f>IFERROR(VLOOKUP($A19,'Section 2'!$A$14:$E$53,COLUMNS('Section 2'!$A$14:D$14),0),"")</f>
        <v/>
      </c>
      <c r="D19" s="100" t="str">
        <f>IFERROR(VLOOKUP($A19,'Section 2'!$A$14:$E$53,COLUMNS('Section 2'!$A$14:E$14),0),"")</f>
        <v/>
      </c>
      <c r="E19" s="64"/>
      <c r="F19" s="64"/>
      <c r="G19" s="64"/>
      <c r="H19" s="64"/>
      <c r="I19" s="64"/>
    </row>
    <row r="20" spans="1:9" x14ac:dyDescent="0.35">
      <c r="A20" s="28">
        <v>19</v>
      </c>
      <c r="B20" s="29" t="str">
        <f t="shared" si="0"/>
        <v/>
      </c>
      <c r="C20" s="29" t="str">
        <f>IFERROR(VLOOKUP($A20,'Section 2'!$A$14:$E$53,COLUMNS('Section 2'!$A$14:D$14),0),"")</f>
        <v/>
      </c>
      <c r="D20" s="100" t="str">
        <f>IFERROR(VLOOKUP($A20,'Section 2'!$A$14:$E$53,COLUMNS('Section 2'!$A$14:E$14),0),"")</f>
        <v/>
      </c>
      <c r="E20" s="64"/>
      <c r="F20" s="64"/>
      <c r="G20" s="64"/>
      <c r="H20" s="64"/>
      <c r="I20" s="64"/>
    </row>
    <row r="21" spans="1:9" x14ac:dyDescent="0.35">
      <c r="A21" s="28">
        <v>20</v>
      </c>
      <c r="B21" s="29" t="str">
        <f t="shared" si="0"/>
        <v/>
      </c>
      <c r="C21" s="29" t="str">
        <f>IFERROR(VLOOKUP($A21,'Section 2'!$A$14:$E$53,COLUMNS('Section 2'!$A$14:D$14),0),"")</f>
        <v/>
      </c>
      <c r="D21" s="100" t="str">
        <f>IFERROR(VLOOKUP($A21,'Section 2'!$A$14:$E$53,COLUMNS('Section 2'!$A$14:E$14),0),"")</f>
        <v/>
      </c>
      <c r="E21" s="64"/>
      <c r="F21" s="64"/>
      <c r="G21" s="64"/>
      <c r="H21" s="64"/>
      <c r="I21" s="64"/>
    </row>
    <row r="22" spans="1:9" x14ac:dyDescent="0.35">
      <c r="A22" s="28">
        <v>21</v>
      </c>
      <c r="B22" s="29" t="str">
        <f t="shared" si="0"/>
        <v/>
      </c>
      <c r="C22" s="29" t="str">
        <f>IFERROR(VLOOKUP($A22,'Section 2'!$A$14:$E$53,COLUMNS('Section 2'!$A$14:D$14),0),"")</f>
        <v/>
      </c>
      <c r="D22" s="100" t="str">
        <f>IFERROR(VLOOKUP($A22,'Section 2'!$A$14:$E$53,COLUMNS('Section 2'!$A$14:E$14),0),"")</f>
        <v/>
      </c>
      <c r="E22" s="64"/>
      <c r="F22" s="64"/>
      <c r="G22" s="64"/>
      <c r="H22" s="64"/>
      <c r="I22" s="64"/>
    </row>
    <row r="23" spans="1:9" x14ac:dyDescent="0.35">
      <c r="A23" s="28">
        <v>22</v>
      </c>
      <c r="B23" s="29" t="str">
        <f t="shared" si="0"/>
        <v/>
      </c>
      <c r="C23" s="29" t="str">
        <f>IFERROR(VLOOKUP($A23,'Section 2'!$A$14:$E$53,COLUMNS('Section 2'!$A$14:D$14),0),"")</f>
        <v/>
      </c>
      <c r="D23" s="100" t="str">
        <f>IFERROR(VLOOKUP($A23,'Section 2'!$A$14:$E$53,COLUMNS('Section 2'!$A$14:E$14),0),"")</f>
        <v/>
      </c>
      <c r="E23" s="64"/>
      <c r="F23" s="64"/>
      <c r="G23" s="64"/>
      <c r="H23" s="64"/>
      <c r="I23" s="64"/>
    </row>
    <row r="24" spans="1:9" x14ac:dyDescent="0.35">
      <c r="A24" s="28">
        <v>23</v>
      </c>
      <c r="B24" s="29" t="str">
        <f t="shared" si="0"/>
        <v/>
      </c>
      <c r="C24" s="29" t="str">
        <f>IFERROR(VLOOKUP($A24,'Section 2'!$A$14:$E$53,COLUMNS('Section 2'!$A$14:D$14),0),"")</f>
        <v/>
      </c>
      <c r="D24" s="100" t="str">
        <f>IFERROR(VLOOKUP($A24,'Section 2'!$A$14:$E$53,COLUMNS('Section 2'!$A$14:E$14),0),"")</f>
        <v/>
      </c>
      <c r="E24" s="64"/>
      <c r="F24" s="64"/>
      <c r="G24" s="64"/>
      <c r="H24" s="64"/>
      <c r="I24" s="64"/>
    </row>
    <row r="25" spans="1:9" x14ac:dyDescent="0.35">
      <c r="A25" s="28">
        <v>24</v>
      </c>
      <c r="B25" s="29" t="str">
        <f t="shared" si="0"/>
        <v/>
      </c>
      <c r="C25" s="29" t="str">
        <f>IFERROR(VLOOKUP($A25,'Section 2'!$A$14:$E$53,COLUMNS('Section 2'!$A$14:D$14),0),"")</f>
        <v/>
      </c>
      <c r="D25" s="100" t="str">
        <f>IFERROR(VLOOKUP($A25,'Section 2'!$A$14:$E$53,COLUMNS('Section 2'!$A$14:E$14),0),"")</f>
        <v/>
      </c>
      <c r="E25" s="64"/>
      <c r="F25" s="64"/>
      <c r="G25" s="64"/>
      <c r="H25" s="64"/>
      <c r="I25" s="64"/>
    </row>
    <row r="26" spans="1:9" x14ac:dyDescent="0.35">
      <c r="A26" s="28">
        <v>25</v>
      </c>
      <c r="B26" s="29" t="str">
        <f t="shared" si="0"/>
        <v/>
      </c>
      <c r="C26" s="29" t="str">
        <f>IFERROR(VLOOKUP($A26,'Section 2'!$A$14:$E$53,COLUMNS('Section 2'!$A$14:D$14),0),"")</f>
        <v/>
      </c>
      <c r="D26" s="100" t="str">
        <f>IFERROR(VLOOKUP($A26,'Section 2'!$A$14:$E$53,COLUMNS('Section 2'!$A$14:E$14),0),"")</f>
        <v/>
      </c>
      <c r="E26" s="64"/>
      <c r="F26" s="64"/>
      <c r="G26" s="64"/>
      <c r="H26" s="64"/>
      <c r="I26" s="64"/>
    </row>
    <row r="27" spans="1:9" x14ac:dyDescent="0.35">
      <c r="A27" s="28">
        <v>26</v>
      </c>
      <c r="B27" s="29" t="str">
        <f t="shared" si="0"/>
        <v/>
      </c>
      <c r="C27" s="29" t="str">
        <f>IFERROR(VLOOKUP($A27,'Section 2'!$A$14:$E$53,COLUMNS('Section 2'!$A$14:D$14),0),"")</f>
        <v/>
      </c>
      <c r="D27" s="100" t="str">
        <f>IFERROR(VLOOKUP($A27,'Section 2'!$A$14:$E$53,COLUMNS('Section 2'!$A$14:E$14),0),"")</f>
        <v/>
      </c>
      <c r="E27" s="64"/>
      <c r="F27" s="64"/>
      <c r="G27" s="64"/>
      <c r="H27" s="64"/>
      <c r="I27" s="64"/>
    </row>
    <row r="28" spans="1:9" x14ac:dyDescent="0.35">
      <c r="A28" s="28">
        <v>27</v>
      </c>
      <c r="B28" s="29" t="str">
        <f t="shared" si="0"/>
        <v/>
      </c>
      <c r="C28" s="29" t="str">
        <f>IFERROR(VLOOKUP($A28,'Section 2'!$A$14:$E$53,COLUMNS('Section 2'!$A$14:D$14),0),"")</f>
        <v/>
      </c>
      <c r="D28" s="100" t="str">
        <f>IFERROR(VLOOKUP($A28,'Section 2'!$A$14:$E$53,COLUMNS('Section 2'!$A$14:E$14),0),"")</f>
        <v/>
      </c>
      <c r="E28" s="64"/>
      <c r="F28" s="64"/>
      <c r="G28" s="64"/>
      <c r="H28" s="64"/>
      <c r="I28" s="64"/>
    </row>
    <row r="29" spans="1:9" x14ac:dyDescent="0.35">
      <c r="A29" s="28">
        <v>28</v>
      </c>
      <c r="B29" s="29" t="str">
        <f t="shared" si="0"/>
        <v/>
      </c>
      <c r="C29" s="29" t="str">
        <f>IFERROR(VLOOKUP($A29,'Section 2'!$A$14:$E$53,COLUMNS('Section 2'!$A$14:D$14),0),"")</f>
        <v/>
      </c>
      <c r="D29" s="100" t="str">
        <f>IFERROR(VLOOKUP($A29,'Section 2'!$A$14:$E$53,COLUMNS('Section 2'!$A$14:E$14),0),"")</f>
        <v/>
      </c>
      <c r="E29" s="64"/>
      <c r="F29" s="64"/>
      <c r="G29" s="64"/>
      <c r="H29" s="64"/>
      <c r="I29" s="64"/>
    </row>
    <row r="30" spans="1:9" x14ac:dyDescent="0.35">
      <c r="A30" s="28">
        <v>29</v>
      </c>
      <c r="B30" s="29" t="str">
        <f t="shared" si="0"/>
        <v/>
      </c>
      <c r="C30" s="29" t="str">
        <f>IFERROR(VLOOKUP($A30,'Section 2'!$A$14:$E$53,COLUMNS('Section 2'!$A$14:D$14),0),"")</f>
        <v/>
      </c>
      <c r="D30" s="100" t="str">
        <f>IFERROR(VLOOKUP($A30,'Section 2'!$A$14:$E$53,COLUMNS('Section 2'!$A$14:E$14),0),"")</f>
        <v/>
      </c>
      <c r="E30" s="64"/>
      <c r="F30" s="64"/>
      <c r="G30" s="64"/>
      <c r="H30" s="64"/>
      <c r="I30" s="64"/>
    </row>
    <row r="31" spans="1:9" x14ac:dyDescent="0.35">
      <c r="A31" s="28">
        <v>30</v>
      </c>
      <c r="B31" s="29" t="str">
        <f t="shared" si="0"/>
        <v/>
      </c>
      <c r="C31" s="29" t="str">
        <f>IFERROR(VLOOKUP($A31,'Section 2'!$A$14:$E$53,COLUMNS('Section 2'!$A$14:D$14),0),"")</f>
        <v/>
      </c>
      <c r="D31" s="100" t="str">
        <f>IFERROR(VLOOKUP($A31,'Section 2'!$A$14:$E$53,COLUMNS('Section 2'!$A$14:E$14),0),"")</f>
        <v/>
      </c>
      <c r="E31" s="64"/>
      <c r="F31" s="64"/>
      <c r="G31" s="64"/>
      <c r="H31" s="64"/>
      <c r="I31" s="64"/>
    </row>
    <row r="32" spans="1:9" x14ac:dyDescent="0.35">
      <c r="A32" s="28">
        <v>31</v>
      </c>
      <c r="B32" s="29" t="str">
        <f t="shared" si="0"/>
        <v/>
      </c>
      <c r="C32" s="29" t="str">
        <f>IFERROR(VLOOKUP($A32,'Section 2'!$A$14:$E$53,COLUMNS('Section 2'!$A$14:D$14),0),"")</f>
        <v/>
      </c>
      <c r="D32" s="100" t="str">
        <f>IFERROR(VLOOKUP($A32,'Section 2'!$A$14:$E$53,COLUMNS('Section 2'!$A$14:E$14),0),"")</f>
        <v/>
      </c>
      <c r="E32" s="64"/>
      <c r="F32" s="64"/>
      <c r="G32" s="64"/>
      <c r="H32" s="64"/>
      <c r="I32" s="64"/>
    </row>
    <row r="33" spans="1:9" x14ac:dyDescent="0.35">
      <c r="A33" s="28">
        <v>32</v>
      </c>
      <c r="B33" s="29" t="str">
        <f t="shared" si="0"/>
        <v/>
      </c>
      <c r="C33" s="29" t="str">
        <f>IFERROR(VLOOKUP($A33,'Section 2'!$A$14:$E$53,COLUMNS('Section 2'!$A$14:D$14),0),"")</f>
        <v/>
      </c>
      <c r="D33" s="100" t="str">
        <f>IFERROR(VLOOKUP($A33,'Section 2'!$A$14:$E$53,COLUMNS('Section 2'!$A$14:E$14),0),"")</f>
        <v/>
      </c>
      <c r="E33" s="64"/>
      <c r="F33" s="64"/>
      <c r="G33" s="64"/>
      <c r="H33" s="64"/>
      <c r="I33" s="64"/>
    </row>
    <row r="34" spans="1:9" x14ac:dyDescent="0.35">
      <c r="A34" s="28">
        <v>33</v>
      </c>
      <c r="B34" s="29" t="str">
        <f t="shared" si="0"/>
        <v/>
      </c>
      <c r="C34" s="29" t="str">
        <f>IFERROR(VLOOKUP($A34,'Section 2'!$A$14:$E$53,COLUMNS('Section 2'!$A$14:D$14),0),"")</f>
        <v/>
      </c>
      <c r="D34" s="100" t="str">
        <f>IFERROR(VLOOKUP($A34,'Section 2'!$A$14:$E$53,COLUMNS('Section 2'!$A$14:E$14),0),"")</f>
        <v/>
      </c>
      <c r="E34" s="64"/>
      <c r="F34" s="64"/>
      <c r="G34" s="64"/>
      <c r="H34" s="64"/>
      <c r="I34" s="64"/>
    </row>
    <row r="35" spans="1:9" x14ac:dyDescent="0.35">
      <c r="A35" s="28">
        <v>34</v>
      </c>
      <c r="B35" s="29" t="str">
        <f t="shared" si="0"/>
        <v/>
      </c>
      <c r="C35" s="29" t="str">
        <f>IFERROR(VLOOKUP($A35,'Section 2'!$A$14:$E$53,COLUMNS('Section 2'!$A$14:D$14),0),"")</f>
        <v/>
      </c>
      <c r="D35" s="100" t="str">
        <f>IFERROR(VLOOKUP($A35,'Section 2'!$A$14:$E$53,COLUMNS('Section 2'!$A$14:E$14),0),"")</f>
        <v/>
      </c>
      <c r="E35" s="64"/>
      <c r="F35" s="64"/>
      <c r="G35" s="64"/>
      <c r="H35" s="64"/>
      <c r="I35" s="64"/>
    </row>
    <row r="36" spans="1:9" x14ac:dyDescent="0.35">
      <c r="A36" s="28">
        <v>35</v>
      </c>
      <c r="B36" s="29" t="str">
        <f t="shared" si="0"/>
        <v/>
      </c>
      <c r="C36" s="29" t="str">
        <f>IFERROR(VLOOKUP($A36,'Section 2'!$A$14:$E$53,COLUMNS('Section 2'!$A$14:D$14),0),"")</f>
        <v/>
      </c>
      <c r="D36" s="100" t="str">
        <f>IFERROR(VLOOKUP($A36,'Section 2'!$A$14:$E$53,COLUMNS('Section 2'!$A$14:E$14),0),"")</f>
        <v/>
      </c>
      <c r="E36" s="64"/>
      <c r="F36" s="64"/>
      <c r="G36" s="64"/>
      <c r="H36" s="64"/>
      <c r="I36" s="64"/>
    </row>
    <row r="37" spans="1:9" x14ac:dyDescent="0.35">
      <c r="A37" s="28">
        <v>36</v>
      </c>
      <c r="B37" s="29" t="str">
        <f t="shared" si="0"/>
        <v/>
      </c>
      <c r="C37" s="29" t="str">
        <f>IFERROR(VLOOKUP($A37,'Section 2'!$A$14:$E$53,COLUMNS('Section 2'!$A$14:D$14),0),"")</f>
        <v/>
      </c>
      <c r="D37" s="100" t="str">
        <f>IFERROR(VLOOKUP($A37,'Section 2'!$A$14:$E$53,COLUMNS('Section 2'!$A$14:E$14),0),"")</f>
        <v/>
      </c>
      <c r="E37" s="64"/>
      <c r="F37" s="64"/>
      <c r="G37" s="64"/>
      <c r="H37" s="64"/>
      <c r="I37" s="64"/>
    </row>
    <row r="38" spans="1:9" x14ac:dyDescent="0.35">
      <c r="A38" s="28">
        <v>37</v>
      </c>
      <c r="B38" s="29" t="str">
        <f t="shared" si="0"/>
        <v/>
      </c>
      <c r="C38" s="29" t="str">
        <f>IFERROR(VLOOKUP($A38,'Section 2'!$A$14:$E$53,COLUMNS('Section 2'!$A$14:D$14),0),"")</f>
        <v/>
      </c>
      <c r="D38" s="100" t="str">
        <f>IFERROR(VLOOKUP($A38,'Section 2'!$A$14:$E$53,COLUMNS('Section 2'!$A$14:E$14),0),"")</f>
        <v/>
      </c>
      <c r="E38" s="64"/>
      <c r="F38" s="64"/>
      <c r="G38" s="64"/>
      <c r="H38" s="64"/>
      <c r="I38" s="64"/>
    </row>
    <row r="39" spans="1:9" x14ac:dyDescent="0.35">
      <c r="A39" s="28">
        <v>38</v>
      </c>
      <c r="B39" s="29" t="str">
        <f t="shared" si="0"/>
        <v/>
      </c>
      <c r="C39" s="29" t="str">
        <f>IFERROR(VLOOKUP($A39,'Section 2'!$A$14:$E$53,COLUMNS('Section 2'!$A$14:D$14),0),"")</f>
        <v/>
      </c>
      <c r="D39" s="100" t="str">
        <f>IFERROR(VLOOKUP($A39,'Section 2'!$A$14:$E$53,COLUMNS('Section 2'!$A$14:E$14),0),"")</f>
        <v/>
      </c>
      <c r="E39" s="64"/>
      <c r="F39" s="64"/>
      <c r="G39" s="64"/>
      <c r="H39" s="64"/>
      <c r="I39" s="64"/>
    </row>
    <row r="40" spans="1:9" x14ac:dyDescent="0.35">
      <c r="A40" s="28">
        <v>39</v>
      </c>
      <c r="B40" s="29" t="str">
        <f t="shared" si="0"/>
        <v/>
      </c>
      <c r="C40" s="29" t="str">
        <f>IFERROR(VLOOKUP($A40,'Section 2'!$A$14:$E$53,COLUMNS('Section 2'!$A$14:D$14),0),"")</f>
        <v/>
      </c>
      <c r="D40" s="100" t="str">
        <f>IFERROR(VLOOKUP($A40,'Section 2'!$A$14:$E$53,COLUMNS('Section 2'!$A$14:E$14),0),"")</f>
        <v/>
      </c>
      <c r="E40" s="64"/>
      <c r="F40" s="64"/>
      <c r="G40" s="64"/>
      <c r="H40" s="64"/>
      <c r="I40" s="64"/>
    </row>
    <row r="41" spans="1:9" x14ac:dyDescent="0.35">
      <c r="A41" s="28">
        <v>40</v>
      </c>
      <c r="B41" s="29" t="str">
        <f t="shared" si="0"/>
        <v/>
      </c>
      <c r="C41" s="29" t="str">
        <f>IFERROR(VLOOKUP($A41,'Section 2'!$A$14:$E$53,COLUMNS('Section 2'!$A$14:D$14),0),"")</f>
        <v/>
      </c>
      <c r="D41" s="100" t="str">
        <f>IFERROR(VLOOKUP($A41,'Section 2'!$A$14:$E$53,COLUMNS('Section 2'!$A$14:E$14),0),"")</f>
        <v/>
      </c>
      <c r="E41" s="64"/>
      <c r="F41" s="64"/>
      <c r="G41" s="64"/>
      <c r="H41" s="64"/>
      <c r="I41" s="64"/>
    </row>
    <row r="42" spans="1:9" x14ac:dyDescent="0.35">
      <c r="A42" t="s">
        <v>83</v>
      </c>
    </row>
  </sheetData>
  <sheetProtection algorithmName="SHA-512" hashValue="vgiVTB5KcW+RYpzeql36FlpTOYA5Vo3ularaW//v2D1uadLTIIfTo/xVHMwPv6eRbUrOI/ba8d7eXz8YoJDLWA==" saltValue="rZz+8vBKaw0wmPFaxgn/uA=="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B2:I41" xr:uid="{00000000-0002-0000-0600-000000000000}"/>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14F608-8D2E-4F0C-BBD5-EF197C55A36B}">
  <ds:schemaRefs>
    <ds:schemaRef ds:uri="http://schemas.microsoft.com/sharepoint/v3/contenttype/forms"/>
  </ds:schemaRefs>
</ds:datastoreItem>
</file>

<file path=customXml/itemProps2.xml><?xml version="1.0" encoding="utf-8"?>
<ds:datastoreItem xmlns:ds="http://schemas.openxmlformats.org/officeDocument/2006/customXml" ds:itemID="{5F1089B1-881E-4490-B0AC-EC923D6FB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8CDC7A-D200-405A-904A-C5C4BDDCE09B}">
  <ds:schemaRefs>
    <ds:schemaRef ds:uri="506e8920-8709-453c-ac34-7beb15a2da9c"/>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7fdcd74-2a7d-4d58-b4f7-f623844b55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25</vt:i4>
      </vt:variant>
    </vt:vector>
  </HeadingPairs>
  <TitlesOfParts>
    <vt:vector size="32" baseType="lpstr">
      <vt:lpstr>Instructions</vt:lpstr>
      <vt:lpstr>Section 1</vt:lpstr>
      <vt:lpstr>Section 2</vt:lpstr>
      <vt:lpstr>Reference List</vt:lpstr>
      <vt:lpstr>Lists</vt:lpstr>
      <vt:lpstr>Checks</vt:lpstr>
      <vt:lpstr>OutputForCSV</vt:lpstr>
      <vt:lpstr>AllError</vt:lpstr>
      <vt:lpstr>ChemicalList</vt:lpstr>
      <vt:lpstr>CompName</vt:lpstr>
      <vt:lpstr>CSVDate</vt:lpstr>
      <vt:lpstr>FormVersion</vt:lpstr>
      <vt:lpstr>LastCol</vt:lpstr>
      <vt:lpstr>LastRow</vt:lpstr>
      <vt:lpstr>LockStatus</vt:lpstr>
      <vt:lpstr>Instructions!Print_Area</vt:lpstr>
      <vt:lpstr>'Reference List'!Print_Area</vt:lpstr>
      <vt:lpstr>'Section 1'!Print_Area</vt:lpstr>
      <vt:lpstr>'Section 2'!Print_Area</vt:lpstr>
      <vt:lpstr>ReportingYear</vt:lpstr>
      <vt:lpstr>ReportType</vt:lpstr>
      <vt:lpstr>ReportYr</vt:lpstr>
      <vt:lpstr>Sec1Status</vt:lpstr>
      <vt:lpstr>Sec2Blank</vt:lpstr>
      <vt:lpstr>Sec2Complete</vt:lpstr>
      <vt:lpstr>Sec2Duplicates</vt:lpstr>
      <vt:lpstr>Sec2Error</vt:lpstr>
      <vt:lpstr>Sec2Negatives</vt:lpstr>
      <vt:lpstr>Sec2ValidChem</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2020-04-16T16:41:12Z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8704">
    <vt:lpwstr>14</vt:lpwstr>
  </property>
</Properties>
</file>