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afts\0584-0639\"/>
    </mc:Choice>
  </mc:AlternateContent>
  <bookViews>
    <workbookView xWindow="14448" yWindow="0" windowWidth="14328" windowHeight="15600"/>
  </bookViews>
  <sheets>
    <sheet name="Burden Table Revised by Respond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2" l="1"/>
  <c r="L18" i="2"/>
  <c r="L13" i="2"/>
  <c r="L14" i="2"/>
  <c r="L15" i="2"/>
  <c r="L16" i="2"/>
  <c r="L17" i="2"/>
  <c r="L3" i="2"/>
  <c r="L4" i="2"/>
  <c r="L5" i="2"/>
  <c r="L6" i="2"/>
  <c r="L7" i="2"/>
  <c r="L8" i="2"/>
  <c r="L9" i="2"/>
  <c r="L10" i="2"/>
  <c r="L11" i="2"/>
  <c r="L12" i="2"/>
  <c r="L2" i="2"/>
  <c r="K15" i="2" l="1"/>
  <c r="I15" i="2"/>
  <c r="G15" i="2"/>
  <c r="I9" i="2"/>
  <c r="K9" i="2" s="1"/>
  <c r="K3" i="2"/>
  <c r="I3" i="2"/>
  <c r="E18" i="2" l="1"/>
  <c r="E13" i="2"/>
  <c r="E6" i="2"/>
  <c r="G17" i="2"/>
  <c r="I17" i="2" s="1"/>
  <c r="K17" i="2" s="1"/>
  <c r="G12" i="2"/>
  <c r="I12" i="2" s="1"/>
  <c r="K12" i="2" s="1"/>
  <c r="G5" i="2"/>
  <c r="I5" i="2" s="1"/>
  <c r="K5" i="2" s="1"/>
  <c r="E19" i="2" l="1"/>
  <c r="I8" i="2"/>
  <c r="K8" i="2" s="1"/>
  <c r="G10" i="2"/>
  <c r="I10" i="2" s="1"/>
  <c r="I11" i="2"/>
  <c r="K11" i="2" s="1"/>
  <c r="G4" i="2"/>
  <c r="I4" i="2" s="1"/>
  <c r="G16" i="2"/>
  <c r="I16" i="2" s="1"/>
  <c r="G14" i="2"/>
  <c r="G7" i="2"/>
  <c r="G2" i="2"/>
  <c r="I14" i="2" l="1"/>
  <c r="I18" i="2" s="1"/>
  <c r="G18" i="2"/>
  <c r="I2" i="2"/>
  <c r="I6" i="2" s="1"/>
  <c r="G6" i="2"/>
  <c r="I7" i="2"/>
  <c r="I13" i="2" s="1"/>
  <c r="G13" i="2"/>
  <c r="K16" i="2"/>
  <c r="K10" i="2"/>
  <c r="K4" i="2"/>
  <c r="K14" i="2" l="1"/>
  <c r="K18" i="2" s="1"/>
  <c r="K7" i="2"/>
  <c r="K13" i="2" s="1"/>
  <c r="I19" i="2"/>
  <c r="G19" i="2"/>
  <c r="K2" i="2"/>
  <c r="K6" i="2" s="1"/>
  <c r="H19" i="2" l="1"/>
  <c r="F19" i="2"/>
  <c r="K19" i="2"/>
</calcChain>
</file>

<file path=xl/sharedStrings.xml><?xml version="1.0" encoding="utf-8"?>
<sst xmlns="http://schemas.openxmlformats.org/spreadsheetml/2006/main" count="50" uniqueCount="30">
  <si>
    <t>TOTAL</t>
  </si>
  <si>
    <t>Respondent Category</t>
  </si>
  <si>
    <t>Hourly Wage Rate</t>
  </si>
  <si>
    <t>Total Annualized Cost of Respondent Burden</t>
  </si>
  <si>
    <t>Instruments</t>
  </si>
  <si>
    <t>Form</t>
  </si>
  <si>
    <t>State/Local/Tribal Government</t>
  </si>
  <si>
    <t>Business, Non-Profit</t>
  </si>
  <si>
    <t>Business, Profit</t>
  </si>
  <si>
    <t>SNAP-Ed State and Implementing Agency Dietitians &amp; Nutritionists</t>
  </si>
  <si>
    <t>Biological Sciences Teachers, Postsecondary</t>
  </si>
  <si>
    <t>Dietitians and Nutritionists</t>
  </si>
  <si>
    <t>FNS-886</t>
  </si>
  <si>
    <t>FNS-885</t>
  </si>
  <si>
    <t>Intervention Submission Form</t>
  </si>
  <si>
    <t>Scoring Tool</t>
  </si>
  <si>
    <t>Intervention Submission Form (Pretesting)</t>
  </si>
  <si>
    <t>Scoring Tool (Pretesting)</t>
  </si>
  <si>
    <t>SUBTOTAL: State/Local/Tribal Government</t>
  </si>
  <si>
    <t>SUBTOTAL: Business, Non-Profit</t>
  </si>
  <si>
    <t>SUBTOTAL: Business, Profit</t>
  </si>
  <si>
    <t>Scoring Tool (Training)</t>
  </si>
  <si>
    <t>Number of Respondents</t>
  </si>
  <si>
    <t>Frequency of Response</t>
  </si>
  <si>
    <t>Total Annual Responses</t>
  </si>
  <si>
    <t>Hours per Response</t>
  </si>
  <si>
    <t>Annual Burden (Hours)</t>
  </si>
  <si>
    <t xml:space="preserve">Type of Respondents </t>
  </si>
  <si>
    <t>Intervention Submission Form (Training)</t>
  </si>
  <si>
    <t>Fully Loaded Cost (x.33)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</si>
</sst>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"/>
    <numFmt numFmtId="165" formatCode="0.0000"/>
    <numFmt numFmtId="166" formatCode="&quot;$&quot;#,##0.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horizontal="center" wrapText="1" readingOrder="1"/>
    </xf>
    <xf numFmtId="0" fontId="1" fillId="0" borderId="6" xfId="0" applyFont="1" applyFill="1" applyBorder="1" applyAlignment="1">
      <alignment horizontal="center" wrapText="1" readingOrder="1"/>
    </xf>
    <xf numFmtId="164" fontId="2" fillId="0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3" fontId="2" fillId="0" borderId="19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wrapText="1" readingOrder="1"/>
    </xf>
    <xf numFmtId="3" fontId="2" fillId="0" borderId="15" xfId="0" applyNumberFormat="1" applyFont="1" applyFill="1" applyBorder="1" applyAlignment="1">
      <alignment horizontal="right" wrapText="1"/>
    </xf>
    <xf numFmtId="164" fontId="2" fillId="0" borderId="21" xfId="0" applyNumberFormat="1" applyFont="1" applyFill="1" applyBorder="1" applyAlignment="1">
      <alignment horizontal="right" wrapText="1"/>
    </xf>
    <xf numFmtId="0" fontId="2" fillId="0" borderId="25" xfId="0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165" fontId="2" fillId="0" borderId="11" xfId="0" applyNumberFormat="1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3" fontId="2" fillId="0" borderId="17" xfId="0" applyNumberFormat="1" applyFont="1" applyFill="1" applyBorder="1" applyAlignment="1">
      <alignment horizontal="right" wrapText="1"/>
    </xf>
    <xf numFmtId="164" fontId="2" fillId="0" borderId="29" xfId="0" applyNumberFormat="1" applyFont="1" applyFill="1" applyBorder="1" applyAlignment="1">
      <alignment horizontal="right" wrapText="1"/>
    </xf>
    <xf numFmtId="164" fontId="2" fillId="0" borderId="32" xfId="0" applyNumberFormat="1" applyFont="1" applyFill="1" applyBorder="1" applyAlignment="1">
      <alignment horizontal="right" wrapText="1"/>
    </xf>
    <xf numFmtId="164" fontId="2" fillId="0" borderId="33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0" fontId="6" fillId="0" borderId="34" xfId="0" applyFont="1" applyBorder="1" applyAlignment="1">
      <alignment horizontal="center" vertical="center"/>
    </xf>
    <xf numFmtId="3" fontId="0" fillId="0" borderId="0" xfId="0" applyNumberFormat="1"/>
    <xf numFmtId="165" fontId="4" fillId="0" borderId="11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wrapText="1"/>
    </xf>
    <xf numFmtId="166" fontId="2" fillId="0" borderId="2" xfId="1" applyNumberFormat="1" applyFont="1" applyFill="1" applyBorder="1" applyAlignment="1"/>
    <xf numFmtId="166" fontId="2" fillId="0" borderId="19" xfId="1" applyNumberFormat="1" applyFont="1" applyFill="1" applyBorder="1" applyAlignment="1"/>
    <xf numFmtId="166" fontId="2" fillId="0" borderId="10" xfId="1" applyNumberFormat="1" applyFont="1" applyFill="1" applyBorder="1" applyAlignment="1"/>
    <xf numFmtId="166" fontId="2" fillId="0" borderId="16" xfId="1" applyNumberFormat="1" applyFont="1" applyFill="1" applyBorder="1" applyAlignment="1"/>
    <xf numFmtId="166" fontId="2" fillId="0" borderId="9" xfId="1" applyNumberFormat="1" applyFont="1" applyFill="1" applyBorder="1" applyAlignment="1"/>
    <xf numFmtId="166" fontId="2" fillId="0" borderId="20" xfId="1" applyNumberFormat="1" applyFont="1" applyFill="1" applyBorder="1" applyAlignment="1"/>
    <xf numFmtId="166" fontId="5" fillId="0" borderId="10" xfId="0" applyNumberFormat="1" applyFont="1" applyFill="1" applyBorder="1" applyAlignment="1"/>
    <xf numFmtId="164" fontId="0" fillId="0" borderId="0" xfId="0" applyNumberFormat="1"/>
    <xf numFmtId="16" fontId="0" fillId="0" borderId="0" xfId="0" applyNumberFormat="1"/>
    <xf numFmtId="167" fontId="0" fillId="0" borderId="0" xfId="0" applyNumberFormat="1"/>
    <xf numFmtId="3" fontId="2" fillId="0" borderId="35" xfId="0" applyNumberFormat="1" applyFont="1" applyFill="1" applyBorder="1" applyAlignment="1">
      <alignment wrapText="1"/>
    </xf>
    <xf numFmtId="0" fontId="2" fillId="0" borderId="36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right" wrapText="1"/>
    </xf>
    <xf numFmtId="164" fontId="2" fillId="0" borderId="25" xfId="0" applyNumberFormat="1" applyFont="1" applyFill="1" applyBorder="1" applyAlignment="1">
      <alignment horizontal="right" wrapText="1"/>
    </xf>
    <xf numFmtId="166" fontId="2" fillId="0" borderId="7" xfId="1" applyNumberFormat="1" applyFont="1" applyFill="1" applyBorder="1" applyAlignment="1"/>
    <xf numFmtId="166" fontId="2" fillId="0" borderId="35" xfId="1" applyNumberFormat="1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166" fontId="2" fillId="0" borderId="22" xfId="0" applyNumberFormat="1" applyFont="1" applyFill="1" applyBorder="1" applyAlignment="1"/>
    <xf numFmtId="166" fontId="2" fillId="0" borderId="37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0" borderId="25" xfId="0" applyNumberFormat="1" applyFont="1" applyFill="1" applyBorder="1" applyAlignment="1"/>
    <xf numFmtId="166" fontId="2" fillId="0" borderId="23" xfId="0" applyNumberFormat="1" applyFont="1" applyFill="1" applyBorder="1" applyAlignment="1"/>
    <xf numFmtId="166" fontId="4" fillId="0" borderId="14" xfId="1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6" fontId="0" fillId="0" borderId="1" xfId="0" applyNumberFormat="1" applyBorder="1"/>
    <xf numFmtId="166" fontId="7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B1" zoomScaleNormal="100" workbookViewId="0">
      <selection activeCell="E17" sqref="E17"/>
    </sheetView>
  </sheetViews>
  <sheetFormatPr defaultRowHeight="14.4" x14ac:dyDescent="0.3"/>
  <cols>
    <col min="1" max="1" width="31.6640625" bestFit="1" customWidth="1"/>
    <col min="2" max="2" width="27.33203125" bestFit="1" customWidth="1"/>
    <col min="3" max="3" width="22.109375" bestFit="1" customWidth="1"/>
    <col min="4" max="4" width="14.6640625" bestFit="1" customWidth="1"/>
    <col min="5" max="5" width="15.5546875" bestFit="1" customWidth="1"/>
    <col min="6" max="6" width="14" bestFit="1" customWidth="1"/>
    <col min="7" max="7" width="16.5546875" bestFit="1" customWidth="1"/>
    <col min="8" max="8" width="18.88671875" bestFit="1" customWidth="1"/>
    <col min="9" max="9" width="13.5546875" bestFit="1" customWidth="1"/>
    <col min="10" max="10" width="18.109375" bestFit="1" customWidth="1"/>
    <col min="11" max="11" width="16.44140625" bestFit="1" customWidth="1"/>
    <col min="12" max="12" width="10" bestFit="1" customWidth="1"/>
  </cols>
  <sheetData>
    <row r="1" spans="1:12" ht="55.8" thickBot="1" x14ac:dyDescent="0.35">
      <c r="A1" s="5" t="s">
        <v>1</v>
      </c>
      <c r="B1" s="6" t="s">
        <v>27</v>
      </c>
      <c r="C1" s="6" t="s">
        <v>4</v>
      </c>
      <c r="D1" s="7" t="s">
        <v>5</v>
      </c>
      <c r="E1" s="22" t="s">
        <v>22</v>
      </c>
      <c r="F1" s="6" t="s">
        <v>23</v>
      </c>
      <c r="G1" s="6" t="s">
        <v>24</v>
      </c>
      <c r="H1" s="6" t="s">
        <v>25</v>
      </c>
      <c r="I1" s="7" t="s">
        <v>26</v>
      </c>
      <c r="J1" s="9" t="s">
        <v>2</v>
      </c>
      <c r="K1" s="78" t="s">
        <v>3</v>
      </c>
      <c r="L1" s="85" t="s">
        <v>29</v>
      </c>
    </row>
    <row r="2" spans="1:12" ht="27.6" x14ac:dyDescent="0.3">
      <c r="A2" s="70" t="s">
        <v>6</v>
      </c>
      <c r="B2" s="73" t="s">
        <v>9</v>
      </c>
      <c r="C2" s="17" t="s">
        <v>14</v>
      </c>
      <c r="D2" s="21" t="s">
        <v>12</v>
      </c>
      <c r="E2" s="19">
        <v>13</v>
      </c>
      <c r="F2" s="2">
        <v>1</v>
      </c>
      <c r="G2" s="4">
        <f>E2*F2</f>
        <v>13</v>
      </c>
      <c r="H2" s="3">
        <v>6</v>
      </c>
      <c r="I2" s="8">
        <f>G2*H2</f>
        <v>78</v>
      </c>
      <c r="J2" s="54">
        <v>30.84</v>
      </c>
      <c r="K2" s="79">
        <f>+J2*I2</f>
        <v>2405.52</v>
      </c>
      <c r="L2" s="86">
        <f>(K2*0.33)+K2</f>
        <v>3199.3415999999997</v>
      </c>
    </row>
    <row r="3" spans="1:12" ht="27.6" x14ac:dyDescent="0.3">
      <c r="A3" s="71"/>
      <c r="B3" s="74"/>
      <c r="C3" s="17" t="s">
        <v>28</v>
      </c>
      <c r="D3" s="21" t="s">
        <v>12</v>
      </c>
      <c r="E3" s="19">
        <v>13</v>
      </c>
      <c r="F3" s="2">
        <v>1</v>
      </c>
      <c r="G3" s="23">
        <v>13</v>
      </c>
      <c r="H3" s="3">
        <v>1</v>
      </c>
      <c r="I3" s="8">
        <f>G3*H3</f>
        <v>13</v>
      </c>
      <c r="J3" s="54">
        <v>30.84</v>
      </c>
      <c r="K3" s="79">
        <f>+J3*I3</f>
        <v>400.92</v>
      </c>
      <c r="L3" s="86">
        <f t="shared" ref="L3:L18" si="0">(K3*0.33)+K3</f>
        <v>533.22360000000003</v>
      </c>
    </row>
    <row r="4" spans="1:12" ht="26.25" customHeight="1" x14ac:dyDescent="0.3">
      <c r="A4" s="71"/>
      <c r="B4" s="74"/>
      <c r="C4" s="1" t="s">
        <v>15</v>
      </c>
      <c r="D4" s="15" t="s">
        <v>13</v>
      </c>
      <c r="E4" s="19">
        <v>9</v>
      </c>
      <c r="F4" s="2">
        <v>2</v>
      </c>
      <c r="G4" s="23">
        <f t="shared" ref="G4:G5" si="1">E4*F4</f>
        <v>18</v>
      </c>
      <c r="H4" s="3">
        <v>2</v>
      </c>
      <c r="I4" s="8">
        <f t="shared" ref="I4:I5" si="2">G4*H4</f>
        <v>36</v>
      </c>
      <c r="J4" s="55">
        <v>30.84</v>
      </c>
      <c r="K4" s="79">
        <f t="shared" ref="K4:K5" si="3">+J4*I4</f>
        <v>1110.24</v>
      </c>
      <c r="L4" s="86">
        <f t="shared" si="0"/>
        <v>1476.6192000000001</v>
      </c>
    </row>
    <row r="5" spans="1:12" ht="26.25" customHeight="1" thickBot="1" x14ac:dyDescent="0.35">
      <c r="A5" s="72"/>
      <c r="B5" s="75"/>
      <c r="C5" s="43" t="s">
        <v>21</v>
      </c>
      <c r="D5" s="44" t="s">
        <v>13</v>
      </c>
      <c r="E5" s="12">
        <v>9</v>
      </c>
      <c r="F5" s="13">
        <v>1</v>
      </c>
      <c r="G5" s="23">
        <f t="shared" si="1"/>
        <v>9</v>
      </c>
      <c r="H5" s="14">
        <v>1</v>
      </c>
      <c r="I5" s="49">
        <f t="shared" si="2"/>
        <v>9</v>
      </c>
      <c r="J5" s="55">
        <v>30.84</v>
      </c>
      <c r="K5" s="80">
        <f t="shared" si="3"/>
        <v>277.56</v>
      </c>
      <c r="L5" s="86">
        <f t="shared" si="0"/>
        <v>369.15480000000002</v>
      </c>
    </row>
    <row r="6" spans="1:12" ht="28.2" thickBot="1" x14ac:dyDescent="0.35">
      <c r="A6" s="28" t="s">
        <v>18</v>
      </c>
      <c r="B6" s="29"/>
      <c r="C6" s="30"/>
      <c r="D6" s="31"/>
      <c r="E6" s="32">
        <f>SUM(E2:E5)</f>
        <v>44</v>
      </c>
      <c r="F6" s="40"/>
      <c r="G6" s="33">
        <f>SUM(G2:G5)</f>
        <v>53</v>
      </c>
      <c r="H6" s="41"/>
      <c r="I6" s="47">
        <f>SUM(I2:I5)</f>
        <v>136</v>
      </c>
      <c r="J6" s="56"/>
      <c r="K6" s="81">
        <f>SUM(K2:K5)</f>
        <v>4194.2400000000007</v>
      </c>
      <c r="L6" s="86">
        <f t="shared" si="0"/>
        <v>5578.3392000000013</v>
      </c>
    </row>
    <row r="7" spans="1:12" ht="27.6" x14ac:dyDescent="0.3">
      <c r="A7" s="77" t="s">
        <v>7</v>
      </c>
      <c r="B7" s="76" t="s">
        <v>10</v>
      </c>
      <c r="C7" s="25" t="s">
        <v>14</v>
      </c>
      <c r="D7" s="21" t="s">
        <v>12</v>
      </c>
      <c r="E7" s="12">
        <v>29</v>
      </c>
      <c r="F7" s="13">
        <v>1</v>
      </c>
      <c r="G7" s="26">
        <f t="shared" ref="G7:G17" si="4">E7*F7</f>
        <v>29</v>
      </c>
      <c r="H7" s="14">
        <v>6</v>
      </c>
      <c r="I7" s="27">
        <f t="shared" ref="I7:I17" si="5">G7*H7</f>
        <v>174</v>
      </c>
      <c r="J7" s="57">
        <v>41.15</v>
      </c>
      <c r="K7" s="82">
        <f t="shared" ref="K7:K17" si="6">+J7*I7</f>
        <v>7160.0999999999995</v>
      </c>
      <c r="L7" s="86">
        <f t="shared" si="0"/>
        <v>9522.9329999999991</v>
      </c>
    </row>
    <row r="8" spans="1:12" ht="27.6" x14ac:dyDescent="0.3">
      <c r="A8" s="71"/>
      <c r="B8" s="74"/>
      <c r="C8" s="17" t="s">
        <v>16</v>
      </c>
      <c r="D8" s="15" t="s">
        <v>12</v>
      </c>
      <c r="E8" s="20">
        <v>3</v>
      </c>
      <c r="F8" s="10">
        <v>1</v>
      </c>
      <c r="G8" s="4">
        <v>0</v>
      </c>
      <c r="H8" s="11">
        <v>6</v>
      </c>
      <c r="I8" s="8">
        <f t="shared" si="5"/>
        <v>0</v>
      </c>
      <c r="J8" s="58">
        <v>41.15</v>
      </c>
      <c r="K8" s="82">
        <f t="shared" si="6"/>
        <v>0</v>
      </c>
      <c r="L8" s="86">
        <f t="shared" si="0"/>
        <v>0</v>
      </c>
    </row>
    <row r="9" spans="1:12" ht="27.6" x14ac:dyDescent="0.3">
      <c r="A9" s="71"/>
      <c r="B9" s="74"/>
      <c r="C9" s="18" t="s">
        <v>28</v>
      </c>
      <c r="D9" s="16" t="s">
        <v>12</v>
      </c>
      <c r="E9" s="20">
        <v>29</v>
      </c>
      <c r="F9" s="10">
        <v>1</v>
      </c>
      <c r="G9" s="4">
        <v>29</v>
      </c>
      <c r="H9" s="11">
        <v>1</v>
      </c>
      <c r="I9" s="8">
        <f t="shared" si="5"/>
        <v>29</v>
      </c>
      <c r="J9" s="58">
        <v>41.15</v>
      </c>
      <c r="K9" s="82">
        <f t="shared" si="6"/>
        <v>1193.3499999999999</v>
      </c>
      <c r="L9" s="86">
        <f t="shared" si="0"/>
        <v>1587.1554999999998</v>
      </c>
    </row>
    <row r="10" spans="1:12" ht="26.25" customHeight="1" x14ac:dyDescent="0.3">
      <c r="A10" s="71"/>
      <c r="B10" s="74"/>
      <c r="C10" s="18" t="s">
        <v>15</v>
      </c>
      <c r="D10" s="16" t="s">
        <v>13</v>
      </c>
      <c r="E10" s="20">
        <v>33</v>
      </c>
      <c r="F10" s="10">
        <v>2</v>
      </c>
      <c r="G10" s="4">
        <f t="shared" si="4"/>
        <v>66</v>
      </c>
      <c r="H10" s="11">
        <v>2</v>
      </c>
      <c r="I10" s="8">
        <f t="shared" ref="I10:I12" si="7">G10*H10</f>
        <v>132</v>
      </c>
      <c r="J10" s="58">
        <v>41.15</v>
      </c>
      <c r="K10" s="79">
        <f t="shared" ref="K10:K12" si="8">+J10*I10</f>
        <v>5431.8</v>
      </c>
      <c r="L10" s="86">
        <f t="shared" si="0"/>
        <v>7224.2939999999999</v>
      </c>
    </row>
    <row r="11" spans="1:12" ht="26.25" customHeight="1" x14ac:dyDescent="0.3">
      <c r="A11" s="71"/>
      <c r="B11" s="74"/>
      <c r="C11" s="1" t="s">
        <v>17</v>
      </c>
      <c r="D11" s="15" t="s">
        <v>13</v>
      </c>
      <c r="E11" s="19">
        <v>3</v>
      </c>
      <c r="F11" s="2">
        <v>1</v>
      </c>
      <c r="G11" s="4">
        <v>0</v>
      </c>
      <c r="H11" s="3">
        <v>2</v>
      </c>
      <c r="I11" s="8">
        <f t="shared" si="7"/>
        <v>0</v>
      </c>
      <c r="J11" s="59">
        <v>41.15</v>
      </c>
      <c r="K11" s="79">
        <f t="shared" si="8"/>
        <v>0</v>
      </c>
      <c r="L11" s="86">
        <f t="shared" si="0"/>
        <v>0</v>
      </c>
    </row>
    <row r="12" spans="1:12" ht="26.25" customHeight="1" thickBot="1" x14ac:dyDescent="0.35">
      <c r="A12" s="72"/>
      <c r="B12" s="75"/>
      <c r="C12" s="43" t="s">
        <v>21</v>
      </c>
      <c r="D12" s="44" t="s">
        <v>13</v>
      </c>
      <c r="E12" s="12">
        <v>33</v>
      </c>
      <c r="F12" s="13">
        <v>1</v>
      </c>
      <c r="G12" s="45">
        <f t="shared" si="4"/>
        <v>33</v>
      </c>
      <c r="H12" s="14">
        <v>1</v>
      </c>
      <c r="I12" s="46">
        <f t="shared" si="7"/>
        <v>33</v>
      </c>
      <c r="J12" s="58">
        <v>41.15</v>
      </c>
      <c r="K12" s="79">
        <f t="shared" si="8"/>
        <v>1357.95</v>
      </c>
      <c r="L12" s="86">
        <f t="shared" si="0"/>
        <v>1806.0735</v>
      </c>
    </row>
    <row r="13" spans="1:12" ht="15" thickBot="1" x14ac:dyDescent="0.35">
      <c r="A13" s="28" t="s">
        <v>19</v>
      </c>
      <c r="B13" s="29"/>
      <c r="C13" s="30"/>
      <c r="D13" s="31"/>
      <c r="E13" s="32">
        <f>SUM(E7:E12)</f>
        <v>130</v>
      </c>
      <c r="F13" s="40"/>
      <c r="G13" s="33">
        <f>SUM(G7:G12)</f>
        <v>157</v>
      </c>
      <c r="H13" s="41"/>
      <c r="I13" s="34">
        <f>SUM(I7:I12)</f>
        <v>368</v>
      </c>
      <c r="J13" s="56"/>
      <c r="K13" s="81">
        <f>SUM(K7:K12)</f>
        <v>15143.2</v>
      </c>
      <c r="L13" s="86">
        <f>SUM(L7:L12)</f>
        <v>20140.455999999998</v>
      </c>
    </row>
    <row r="14" spans="1:12" ht="27.6" x14ac:dyDescent="0.3">
      <c r="A14" s="76" t="s">
        <v>8</v>
      </c>
      <c r="B14" s="76" t="s">
        <v>11</v>
      </c>
      <c r="C14" s="25" t="s">
        <v>14</v>
      </c>
      <c r="D14" s="21" t="s">
        <v>12</v>
      </c>
      <c r="E14" s="64">
        <v>3</v>
      </c>
      <c r="F14" s="65">
        <v>1</v>
      </c>
      <c r="G14" s="26">
        <f t="shared" si="4"/>
        <v>3</v>
      </c>
      <c r="H14" s="66">
        <v>6</v>
      </c>
      <c r="I14" s="67">
        <f t="shared" si="5"/>
        <v>18</v>
      </c>
      <c r="J14" s="69">
        <v>30.84</v>
      </c>
      <c r="K14" s="82">
        <f t="shared" si="6"/>
        <v>555.12</v>
      </c>
      <c r="L14" s="86">
        <f t="shared" si="0"/>
        <v>738.30960000000005</v>
      </c>
    </row>
    <row r="15" spans="1:12" ht="27.6" x14ac:dyDescent="0.3">
      <c r="A15" s="74"/>
      <c r="B15" s="74"/>
      <c r="C15" s="25" t="s">
        <v>28</v>
      </c>
      <c r="D15" s="21" t="s">
        <v>12</v>
      </c>
      <c r="E15" s="12">
        <v>3</v>
      </c>
      <c r="F15" s="13">
        <v>1</v>
      </c>
      <c r="G15" s="26">
        <f t="shared" si="4"/>
        <v>3</v>
      </c>
      <c r="H15" s="14">
        <v>1</v>
      </c>
      <c r="I15" s="46">
        <f t="shared" si="5"/>
        <v>3</v>
      </c>
      <c r="J15" s="68">
        <v>30.84</v>
      </c>
      <c r="K15" s="82">
        <f t="shared" si="6"/>
        <v>92.52</v>
      </c>
      <c r="L15" s="86">
        <f t="shared" si="0"/>
        <v>123.05159999999999</v>
      </c>
    </row>
    <row r="16" spans="1:12" x14ac:dyDescent="0.3">
      <c r="A16" s="74"/>
      <c r="B16" s="74"/>
      <c r="C16" s="1" t="s">
        <v>15</v>
      </c>
      <c r="D16" s="15" t="s">
        <v>13</v>
      </c>
      <c r="E16" s="19">
        <v>5</v>
      </c>
      <c r="F16" s="2">
        <v>2</v>
      </c>
      <c r="G16" s="4">
        <f t="shared" si="4"/>
        <v>10</v>
      </c>
      <c r="H16" s="3">
        <v>2</v>
      </c>
      <c r="I16" s="24">
        <f t="shared" si="5"/>
        <v>20</v>
      </c>
      <c r="J16" s="59">
        <v>30.84</v>
      </c>
      <c r="K16" s="83">
        <f t="shared" si="6"/>
        <v>616.79999999999995</v>
      </c>
      <c r="L16" s="86">
        <f t="shared" si="0"/>
        <v>820.34399999999994</v>
      </c>
    </row>
    <row r="17" spans="1:12" ht="15" thickBot="1" x14ac:dyDescent="0.35">
      <c r="A17" s="75"/>
      <c r="B17" s="75"/>
      <c r="C17" s="43" t="s">
        <v>21</v>
      </c>
      <c r="D17" s="44" t="s">
        <v>13</v>
      </c>
      <c r="E17" s="12">
        <v>5</v>
      </c>
      <c r="F17" s="13">
        <v>1</v>
      </c>
      <c r="G17" s="45">
        <f t="shared" si="4"/>
        <v>5</v>
      </c>
      <c r="H17" s="14">
        <v>1</v>
      </c>
      <c r="I17" s="49">
        <f t="shared" si="5"/>
        <v>5</v>
      </c>
      <c r="J17" s="59">
        <v>30.84</v>
      </c>
      <c r="K17" s="83">
        <f t="shared" si="6"/>
        <v>154.19999999999999</v>
      </c>
      <c r="L17" s="86">
        <f t="shared" si="0"/>
        <v>205.08599999999998</v>
      </c>
    </row>
    <row r="18" spans="1:12" ht="15" thickBot="1" x14ac:dyDescent="0.35">
      <c r="A18" s="28" t="s">
        <v>20</v>
      </c>
      <c r="B18" s="29"/>
      <c r="C18" s="30"/>
      <c r="D18" s="31"/>
      <c r="E18" s="32">
        <f>SUM(E14:E17)</f>
        <v>16</v>
      </c>
      <c r="F18" s="40"/>
      <c r="G18" s="33">
        <f>SUM(G14:G17)</f>
        <v>21</v>
      </c>
      <c r="H18" s="41"/>
      <c r="I18" s="48">
        <f>SUM(I14:I17)</f>
        <v>46</v>
      </c>
      <c r="J18" s="56"/>
      <c r="K18" s="81">
        <f>SUM(K14:K17)</f>
        <v>1418.64</v>
      </c>
      <c r="L18" s="86">
        <f>SUM(L14:L17)</f>
        <v>1886.7911999999999</v>
      </c>
    </row>
    <row r="19" spans="1:12" ht="16.2" thickBot="1" x14ac:dyDescent="0.35">
      <c r="A19" s="42" t="s">
        <v>0</v>
      </c>
      <c r="B19" s="35"/>
      <c r="C19" s="36"/>
      <c r="D19" s="37"/>
      <c r="E19" s="38">
        <f>E6+E13+E18</f>
        <v>190</v>
      </c>
      <c r="F19" s="52">
        <f>+G19/E19</f>
        <v>1.2157894736842105</v>
      </c>
      <c r="G19" s="39">
        <f>G6+G13+G18</f>
        <v>231</v>
      </c>
      <c r="H19" s="52">
        <f>+I19/G19</f>
        <v>2.3809523809523809</v>
      </c>
      <c r="I19" s="53">
        <f>I6+I13+I18</f>
        <v>550</v>
      </c>
      <c r="J19" s="60"/>
      <c r="K19" s="84">
        <f>K6+K13+K16</f>
        <v>19954.240000000002</v>
      </c>
      <c r="L19" s="87">
        <f>SUM(L18,L13,L6)</f>
        <v>27605.5864</v>
      </c>
    </row>
    <row r="22" spans="1:12" x14ac:dyDescent="0.3">
      <c r="E22" s="61"/>
    </row>
    <row r="23" spans="1:12" x14ac:dyDescent="0.3">
      <c r="C23" s="51"/>
      <c r="D23" s="51"/>
    </row>
    <row r="24" spans="1:12" ht="15" thickBot="1" x14ac:dyDescent="0.35">
      <c r="D24" s="51"/>
    </row>
    <row r="25" spans="1:12" ht="16.2" thickBot="1" x14ac:dyDescent="0.35">
      <c r="A25" s="50"/>
    </row>
    <row r="26" spans="1:12" x14ac:dyDescent="0.3">
      <c r="H26" s="61"/>
    </row>
    <row r="27" spans="1:12" x14ac:dyDescent="0.3">
      <c r="B27" s="51"/>
      <c r="C27" s="63"/>
    </row>
    <row r="28" spans="1:12" x14ac:dyDescent="0.3">
      <c r="B28" s="62"/>
    </row>
  </sheetData>
  <mergeCells count="6">
    <mergeCell ref="A2:A5"/>
    <mergeCell ref="B2:B5"/>
    <mergeCell ref="B7:B12"/>
    <mergeCell ref="A7:A12"/>
    <mergeCell ref="A14:A17"/>
    <mergeCell ref="B14:B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EE50806CC641A80D8D20CBA91F16" ma:contentTypeVersion="10" ma:contentTypeDescription="Create a new document." ma:contentTypeScope="" ma:versionID="c204da381eb13c3fabeeb5a7f9c8179f">
  <xsd:schema xmlns:xsd="http://www.w3.org/2001/XMLSchema" xmlns:xs="http://www.w3.org/2001/XMLSchema" xmlns:p="http://schemas.microsoft.com/office/2006/metadata/properties" xmlns:ns3="cf4d41b3-ce81-4c80-8fa2-d44de1136e35" xmlns:ns4="8bc85be1-75fe-44fa-94be-73ea8c15ef0e" targetNamespace="http://schemas.microsoft.com/office/2006/metadata/properties" ma:root="true" ma:fieldsID="acc3b265ecd15bfeff4abac2962f23a7" ns3:_="" ns4:_="">
    <xsd:import namespace="cf4d41b3-ce81-4c80-8fa2-d44de1136e35"/>
    <xsd:import namespace="8bc85be1-75fe-44fa-94be-73ea8c15ef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d41b3-ce81-4c80-8fa2-d44de1136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85be1-75fe-44fa-94be-73ea8c15e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79F2F1-F475-4D89-988E-CE224DB5E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d41b3-ce81-4c80-8fa2-d44de1136e35"/>
    <ds:schemaRef ds:uri="8bc85be1-75fe-44fa-94be-73ea8c15e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0E0E67-CA88-4439-9995-1BD02DF171E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bc85be1-75fe-44fa-94be-73ea8c15ef0e"/>
    <ds:schemaRef ds:uri="cf4d41b3-ce81-4c80-8fa2-d44de1136e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Table Revised by Respond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Stewart, Kelly - FNS</cp:lastModifiedBy>
  <cp:lastPrinted>2014-09-30T16:28:08Z</cp:lastPrinted>
  <dcterms:created xsi:type="dcterms:W3CDTF">2013-01-08T21:49:18Z</dcterms:created>
  <dcterms:modified xsi:type="dcterms:W3CDTF">2021-05-25T13:02:41Z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0x0101007A6DEE50806CC641A80D8D20CBA91F16</vt:lpwstr>
  </property>
  <property fmtid="{D5CDD505-2E9C-101B-9397-08002B2CF9AE}" pid="3" name="Order">
    <vt:r8>400</vt:r8>
  </property>
</Properties>
</file>