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updateLinks="never" autoCompressPictures="0"/>
  <mc:AlternateContent xmlns:mc="http://schemas.openxmlformats.org/markup-compatibility/2006">
    <mc:Choice Requires="x15">
      <x15ac:absPath xmlns:x15ac="http://schemas.microsoft.com/office/spreadsheetml/2010/11/ac" url="C:\Users\mgillahan\Desktop\Category B Attachments 1 to 9\"/>
    </mc:Choice>
  </mc:AlternateContent>
  <xr:revisionPtr revIDLastSave="0" documentId="13_ncr:1_{F7BA44BD-C7DF-4A9F-BCB1-2B2B1970224F}" xr6:coauthVersionLast="41" xr6:coauthVersionMax="44" xr10:uidLastSave="{00000000-0000-0000-0000-000000000000}"/>
  <bookViews>
    <workbookView xWindow="-110" yWindow="-110" windowWidth="19420" windowHeight="10420" tabRatio="902" activeTab="1" xr2:uid="{00000000-000D-0000-FFFF-FFFF00000000}"/>
  </bookViews>
  <sheets>
    <sheet name="Cover page" sheetId="33" r:id="rId1"/>
    <sheet name="Instructions" sheetId="2" r:id="rId2"/>
    <sheet name="Component Totals" sheetId="63" r:id="rId3"/>
    <sheet name="Parameters" sheetId="32" r:id="rId4"/>
    <sheet name="Personnel" sheetId="19" r:id="rId5"/>
    <sheet name="Consultants and Subcontractors" sheetId="61" r:id="rId6"/>
    <sheet name="Equipment, Supplies, Materials" sheetId="59" r:id="rId7"/>
    <sheet name="Travel " sheetId="60" r:id="rId8"/>
    <sheet name="Other Resources" sheetId="30" r:id="rId9"/>
    <sheet name="Dropdown options" sheetId="62"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abacavir">'[1]2010'!$G$8</definedName>
    <definedName name="abacavir_kids">'[1]2010'!$G$13</definedName>
    <definedName name="Add_Click" localSheetId="5">#N/A</definedName>
    <definedName name="Add_Click" localSheetId="6">#N/A</definedName>
    <definedName name="Add_Click" localSheetId="7">#N/A</definedName>
    <definedName name="Adult_Clients_MC">'[2]Share of Facility Time'!$C$11</definedName>
    <definedName name="annualpopgrowth">[3]Populations!$U$21</definedName>
    <definedName name="as" localSheetId="2">#REF!</definedName>
    <definedName name="as" localSheetId="5">#REF!</definedName>
    <definedName name="as">#REF!</definedName>
    <definedName name="building_life" localSheetId="2">'Component Totals'!$F$16</definedName>
    <definedName name="building_life">Parameters!$G$16</definedName>
    <definedName name="building_maintenance">'[4]Parameter assumptions'!$C$13</definedName>
    <definedName name="Clients_MC">'[2]Share of Facility Time'!$C$10</definedName>
    <definedName name="currencyyear">[3]Setup!$D$22</definedName>
    <definedName name="didanosine">'[1]2010'!$G$50</definedName>
    <definedName name="dir_cost" localSheetId="2">[5]process_staff!#REF!</definedName>
    <definedName name="dir_cost" localSheetId="5">[5]process_staff!#REF!</definedName>
    <definedName name="dir_cost" localSheetId="6">[5]process_staff!#REF!</definedName>
    <definedName name="dir_cost" localSheetId="7">[5]process_staff!#REF!</definedName>
    <definedName name="dir_cost">[5]process_staff!#REF!</definedName>
    <definedName name="dr" localSheetId="2">'Component Totals'!$F$15</definedName>
    <definedName name="dr">Parameters!$G$15</definedName>
    <definedName name="drate_AF">[3]ItemManager!$D$1</definedName>
    <definedName name="Drug_prices">'[2]Cost Inputs - Drug &amp; Supplies'!$B$5:$J$82</definedName>
    <definedName name="efavirenz">'[1]2010'!$G$23</definedName>
    <definedName name="efavirenz_kids">'[1]2009'!$G$11</definedName>
    <definedName name="ex_rate">[5]ex_rate!$A$1:$B$25</definedName>
    <definedName name="exchange_rate">'[6]Parameter assumptions'!$C$9</definedName>
    <definedName name="exchangerateOfficial">[3]Setup!$D$23</definedName>
    <definedName name="exchangeratePPP">[3]Setup!$D$24</definedName>
    <definedName name="Facility_Pediatric_ART_share">'[7]Facility Information'!$D$27</definedName>
    <definedName name="Facility_PMTCT_share">'[7]Facility Information'!$D$26</definedName>
    <definedName name="furniture">'[4]Parameter assumptions'!$C$12</definedName>
    <definedName name="hid_minutes">[5]test_back_end!$D$5:$O$16</definedName>
    <definedName name="Hospital_circumcision_share">'[2]Share of Facility Time'!$C$13</definedName>
    <definedName name="hourperyear">[3]HealthWorkers!$N$4</definedName>
    <definedName name="indir_time">[5]staff_time!$J$4:$J$15</definedName>
    <definedName name="infl_rate_LCU">[3]Setup!$D$25</definedName>
    <definedName name="infl_rate_USD">[3]Setup!$D$26</definedName>
    <definedName name="iNumFundSources">COUNTA([3]!tblFundingSources[Funding Source Type])</definedName>
    <definedName name="iRegMixErrorCheck">'[8]ART and PMTCT Regimens'!$AI$15</definedName>
    <definedName name="iRegMixErrorCheckTarget">'[8]ART and PMTCT Regimens'!$AI$16</definedName>
    <definedName name="Labs">'[9]Lab test costs'!$B$6:$B$19</definedName>
    <definedName name="lamivudine">'[1]2010'!$G$32</definedName>
    <definedName name="lamivudine_kids">'[1]2010'!$G$33</definedName>
    <definedName name="lopinavir_ritonavir">'[1]2010'!$G$9</definedName>
    <definedName name="maintaintype">'[3]Policy Scenarios'!$E$7</definedName>
    <definedName name="med_equip_life" localSheetId="2">'Component Totals'!$F$19</definedName>
    <definedName name="med_equip_life">Parameters!$G$19</definedName>
    <definedName name="minute_rate">[5]staff_time!$H$4:$H$15</definedName>
    <definedName name="minutes">[5]test_back_end!$D$19:$O$30</definedName>
    <definedName name="months" localSheetId="2">'Component Totals'!#REF!</definedName>
    <definedName name="months" localSheetId="5">Parameters!#REF!</definedName>
    <definedName name="months" localSheetId="6">Parameters!#REF!</definedName>
    <definedName name="months" localSheetId="7">Parameters!#REF!</definedName>
    <definedName name="months">Parameters!#REF!</definedName>
    <definedName name="nelfinavir">'[1]2010'!$G$41</definedName>
    <definedName name="Neonatal_Clients_MC">'[2]Share of Facility Time'!$C$12</definedName>
    <definedName name="nevirapine">'[1]2010'!$G$34</definedName>
    <definedName name="nevirapine_kids">'[1]2010'!$G$16</definedName>
    <definedName name="non_med_equip_life" localSheetId="2">'Component Totals'!$F$17</definedName>
    <definedName name="non_med_equip_life">Parameters!$G$17</definedName>
    <definedName name="Number_of_complications_hemorrhage_per_year">'[2]Share of Facility Time'!$D$19</definedName>
    <definedName name="Number_of_complications_sepsis_per_year">'[2]Share of Facility Time'!$D$20</definedName>
    <definedName name="Number_of_normal_circumcisions_per_year">'[2]Share of Facility Time'!$D$14</definedName>
    <definedName name="Occupations">'[9]Human resource costs'!$B$17:$L$31</definedName>
    <definedName name="overhead_allocation" localSheetId="2">'Component Totals'!$F$20</definedName>
    <definedName name="overhead_allocation">Parameters!$G$20</definedName>
    <definedName name="ptrCadreGroups">[3]Util_Lists!$I$1</definedName>
    <definedName name="ptrCadreNameList">[3]!tblWorkers[[#Headers],[Description]]</definedName>
    <definedName name="ptrClinActivitiesListTop">[3]!tblClinActivitesListUI[[#Headers],[Activity]]</definedName>
    <definedName name="ptrClinResourceTypes">[3]Util_Lists!$BD$1</definedName>
    <definedName name="ptrCurrencies">[3]Util_Lists!$W$1</definedName>
    <definedName name="ptrEarmarkCategories">[3]Util_Lists!$F$1</definedName>
    <definedName name="ptrFundingTypes">[3]Util_Lists!$C$1</definedName>
    <definedName name="ptrItemCats">[3]Util_Lists!$BI$1</definedName>
    <definedName name="ptrLabTestList">[3]!tblLabTests[[#Headers],[Laboratory Service (Unit)]]</definedName>
    <definedName name="ptrRxList">[3]!tblRx[[#Headers],[Medication (Unit)]]</definedName>
    <definedName name="ptrSDAs">[3]Util_Lists!$O$1</definedName>
    <definedName name="ptrTargetPopCategories">[3]Util_Lists!$T$1</definedName>
    <definedName name="ptrWorksheets">[3]Util_Lists!$AR$1</definedName>
    <definedName name="ptrYearVals">[3]Util_Lists!$L$1</definedName>
    <definedName name="pxp">"Rectangle 2"</definedName>
    <definedName name="rate">[5]staff_time!$G$4:$G$15</definedName>
    <definedName name="rngCadreGroups">OFFSET(ptrCadreGroups,1,0,COUNTA([3]Util_Lists!$I:$I)-1,1)</definedName>
    <definedName name="rngCadreList">OFFSET(ptrCadreNameList,1,0,COUNTA([3]!tblWorkers[Description]),1)</definedName>
    <definedName name="rngCadreMixErrorLookup">[3]HealthWorkers!$J$64:$L$86</definedName>
    <definedName name="rngCategory_BehavioralPrevention">OFFSET([3]Util_Lists!$AC$2,0,0,COUNTA([3]Util_Lists!$AC:$AC)-1,1)</definedName>
    <definedName name="rngCategory_HealthSystemsStrengthening">OFFSET([3]Util_Lists!$AG$2,0,0,COUNTA([3]Util_Lists!$AG:$AG)-1,1)</definedName>
    <definedName name="rngCategory_MedicalPrevention">OFFSET([3]Util_Lists!$AB$2,0,0,COUNTA([3]Util_Lists!$AB:$AB)-1,1)</definedName>
    <definedName name="rngCategory_SupportiveEnvironment">OFFSET([3]Util_Lists!$AF$2,0,0,COUNTA([3]Util_Lists!$AF:$AF)-1,1)</definedName>
    <definedName name="rngCategory_SupportOVC">OFFSET([3]Util_Lists!$AE$2,0,0,COUNTA([3]Util_Lists!$AE:$AE)-1,1)</definedName>
    <definedName name="rngCategory_SupportPLWH">OFFSET([3]Util_Lists!$AD$2,0,0,COUNTA([3]Util_Lists!$AD:$AD)-1,1)</definedName>
    <definedName name="rngCategory_TBHIV">OFFSET([3]Util_Lists!$AA$2,0,0,COUNTA([3]Util_Lists!$AA:$AA)-1,1)</definedName>
    <definedName name="rngCategory_Treatment">OFFSET([3]Util_Lists!$Z$2,0,0,COUNTA([3]Util_Lists!$Z:$Z)-1,1)</definedName>
    <definedName name="rngClinActivitiesList">OFFSET([3]!tblClinActivitesListUI[[#Headers],[Activity]],1,0,COUNTA([3]!tblClinActivitesListUI[Activity]),1)</definedName>
    <definedName name="rngClinActivityTypeList">OFFSET(ptrClinResourceTypes,1,0,COUNTA([3]Util_Lists!$BD:$BD)-1,1)</definedName>
    <definedName name="rngcurrency">[3]Util_Lists!$AK$2:$AK$3</definedName>
    <definedName name="rngCurrencyNames">OFFSET(ptrCurrencies,1,0,COUNTA([3]Util_Lists!$W:$W)-1,1)</definedName>
    <definedName name="rngEarmarkCategories">OFFSET(ptrEarmarkCategories,1,0,COUNTA([3]Util_Lists!$F:$F)-1,1)</definedName>
    <definedName name="rngFundingTypeOptions">OFFSET(ptrFundingTypes,1,0,COUNTA([3]Util_Lists!$C:$C)-1,1)</definedName>
    <definedName name="rngItemCats">OFFSET(ptrItemCats,1,0,COUNTA([3]Util_Lists!$BI:$BI)-1,1)</definedName>
    <definedName name="rngitems">OFFSET([3]ItemManager!$B$3,0,0,COUNTA([3]ItemManager!$B:$B)-1,1)</definedName>
    <definedName name="rngLabTestList">OFFSET([3]!tblLabTests[[#Headers],[Laboratory Service (Unit)]],1,0,COUNTA([3]!tblLabTests[Laboratory Service (Unit)]),1)</definedName>
    <definedName name="rngMasterReachDataTypes">'[3]Policy Scenarios'!$J$9:$S$9</definedName>
    <definedName name="rngnonclinicalactivities">OFFSET([3]!tblNonClinActivitiesUI[[#Headers],[Activity]],1,0,COUNTA([3]!tblNonClinActivitiesUI[Activity]),1)</definedName>
    <definedName name="rngOtherActivities">OFFSET([3]Activities!$F$38,1,0,COUNTA([3]Activities!$F$38:$F$137),1)</definedName>
    <definedName name="rngResourceTypeRangeFinder">OFFSET(ptrClinResourceTypes,1,0,COUNTA([3]Util_Lists!$BD:$BD)-1,3)</definedName>
    <definedName name="rngRxList">OFFSET(ptrRxList,1,0,COUNTA([3]!tblRx[Medication (Unit)]),1)</definedName>
    <definedName name="rngSDAs">OFFSET(ptrSDAs,1,0,COUNTA([3]Util_Lists!$O:$O)-1,1)</definedName>
    <definedName name="rngSheetlist">OFFSET(ptrWorksheets,1,0,COUNTA([3]Util_Lists!$AR:$AR)-1,1)</definedName>
    <definedName name="rngTargetPopCategories">OFFSET(ptrTargetPopCategories,1,0,COUNTA([3]Util_Lists!$T:$T)-1,1)</definedName>
    <definedName name="rngTargetPopsMasterList">OFFSET([3]!tblTargetPops[[#Headers],[Target population unit description]],1,0,COUNTA([3]!tblTargetPops[Target population unit description],0))</definedName>
    <definedName name="rngYearVals">OFFSET(ptrYearVals,1,0,COUNTA([3]Util_Lists!$L:$L)-1,1)</definedName>
    <definedName name="space">'[4]Parameter assumptions'!$C$15</definedName>
    <definedName name="spec">[5]PPV!$E$11:$E$13</definedName>
    <definedName name="spectest">[5]PPV!$E$11:$O$13</definedName>
    <definedName name="staff_allocation" localSheetId="2">'Component Totals'!$F$21</definedName>
    <definedName name="staff_allocation">Parameters!$G$21</definedName>
    <definedName name="startyear">[3]Setup!$D$14</definedName>
    <definedName name="stavudine">'[1]2010'!$G$28</definedName>
    <definedName name="stavudine_kids">'[1]2010'!$G$18</definedName>
    <definedName name="tenofovir">'[1]2010'!$G$19</definedName>
    <definedName name="testing" localSheetId="2">[3]SummaryCharts!#REF!</definedName>
    <definedName name="testing" localSheetId="5">[3]SummaryCharts!#REF!</definedName>
    <definedName name="testing" localSheetId="6">[3]SummaryCharts!#REF!</definedName>
    <definedName name="testing" localSheetId="7">[3]SummaryCharts!#REF!</definedName>
    <definedName name="testing">[3]SummaryCharts!#REF!</definedName>
    <definedName name="Tests" localSheetId="2">#REF!</definedName>
    <definedName name="Tests" localSheetId="5">#REF!</definedName>
    <definedName name="Tests" localSheetId="6">#REF!</definedName>
    <definedName name="Tests" localSheetId="7">#REF!</definedName>
    <definedName name="Tests">#REF!</definedName>
    <definedName name="TimeHorizonLength">10</definedName>
    <definedName name="tot_tst">[5]test_back_end!$C$19:$C$30</definedName>
    <definedName name="Total_Tests">[10]Trace!$I$18</definedName>
    <definedName name="univeralcovlevel">'[3]Policy Scenarios'!$E$5</definedName>
    <definedName name="universal_yrstoreach">'[3]Policy Scenarios'!$E$4</definedName>
    <definedName name="vehicle_maintenance">'[4]Parameter assumptions'!$C$14</definedName>
    <definedName name="vehicles_life" localSheetId="2">'Component Totals'!$F$18</definedName>
    <definedName name="vehicles_life">Parameters!$G$18</definedName>
    <definedName name="versioncode">"0.0.2"</definedName>
    <definedName name="vis_DistributionTargetPopulation">OFFSET([3]Populations!$E$25,0,0,COUNTA([3]Populations!$E$25:$E$84),6)</definedName>
    <definedName name="vis_FundingDistribution">OFFSET([3]Finance!$D$6,0,0,COUNTA([3]Finance!$D:$D)-1,12)</definedName>
    <definedName name="Visit_types">'[9]HR requirements'!$B$7:$B$14</definedName>
    <definedName name="Visits">'[9]Lab test costs'!$B$1:$B$8</definedName>
    <definedName name="VisualizationTables">[3]Util_Lists!$BK$2:$BK$7</definedName>
    <definedName name="workdays" localSheetId="2">[8]Instructions!#REF!</definedName>
    <definedName name="workdays" localSheetId="5">[8]Instructions!#REF!</definedName>
    <definedName name="workdays" localSheetId="0">'Cover page'!#REF!</definedName>
    <definedName name="workdays" localSheetId="6">[8]Instructions!#REF!</definedName>
    <definedName name="workdays" localSheetId="7">[8]Instructions!#REF!</definedName>
    <definedName name="workdays">[8]Instructions!#REF!</definedName>
    <definedName name="xrate" localSheetId="2">'Component Totals'!#REF!</definedName>
    <definedName name="xrate" localSheetId="5">Parameters!#REF!</definedName>
    <definedName name="xrate" localSheetId="6">Parameters!#REF!</definedName>
    <definedName name="xrate" localSheetId="7">Parameters!#REF!</definedName>
    <definedName name="xrate">Parameters!#REF!</definedName>
    <definedName name="Year1" localSheetId="2">#REF!</definedName>
    <definedName name="Year1" localSheetId="5">#REF!</definedName>
    <definedName name="Year1" localSheetId="6">#REF!</definedName>
    <definedName name="Year1" localSheetId="7">#REF!</definedName>
    <definedName name="Year1">#REF!</definedName>
    <definedName name="Years">'[3]Policy Scenarios'!$J$11:$S$11</definedName>
    <definedName name="zidovudine_kids">'[1]2010'!$G$36</definedName>
    <definedName name="zidovudine_lamivudine">'[1]2010'!$G$37</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18" i="59" l="1"/>
  <c r="E19" i="59"/>
  <c r="X16" i="60"/>
  <c r="V16" i="60"/>
  <c r="T16" i="60"/>
  <c r="Q16" i="60"/>
  <c r="N16" i="60"/>
  <c r="L16" i="60"/>
  <c r="H17" i="60"/>
  <c r="H18" i="60"/>
  <c r="H19" i="60"/>
  <c r="H20" i="60"/>
  <c r="H21" i="60"/>
  <c r="H22" i="60"/>
  <c r="H23" i="60"/>
  <c r="H24" i="60"/>
  <c r="H25" i="60"/>
  <c r="H26" i="60"/>
  <c r="H27" i="60"/>
  <c r="H28" i="60"/>
  <c r="H29" i="60"/>
  <c r="H30" i="60"/>
  <c r="H31" i="60"/>
  <c r="H32" i="60"/>
  <c r="H33" i="60"/>
  <c r="H34" i="60"/>
  <c r="H35" i="60"/>
  <c r="H36" i="60"/>
  <c r="H37" i="60"/>
  <c r="H16" i="60"/>
  <c r="Y16" i="60" s="1"/>
  <c r="F19" i="19"/>
  <c r="F20" i="19"/>
  <c r="F21" i="19"/>
  <c r="F22" i="19"/>
  <c r="F23" i="19"/>
  <c r="F24" i="19"/>
  <c r="F25" i="19"/>
  <c r="F26" i="19"/>
  <c r="F27" i="19"/>
  <c r="F28" i="19"/>
  <c r="F29" i="19"/>
  <c r="F30" i="19"/>
  <c r="F31" i="19"/>
  <c r="F32" i="19"/>
  <c r="F33" i="19"/>
  <c r="F34" i="19"/>
  <c r="F35" i="19"/>
  <c r="F36" i="19"/>
  <c r="F37" i="19"/>
  <c r="F38" i="19"/>
  <c r="F39" i="19"/>
  <c r="F18" i="19"/>
  <c r="X17" i="60"/>
  <c r="X18" i="60"/>
  <c r="X19" i="60"/>
  <c r="X20" i="60"/>
  <c r="X21" i="60"/>
  <c r="X22" i="60"/>
  <c r="X23" i="60"/>
  <c r="X24" i="60"/>
  <c r="X25" i="60"/>
  <c r="X26" i="60"/>
  <c r="X27" i="60"/>
  <c r="X28" i="60"/>
  <c r="X29" i="60"/>
  <c r="X30" i="60"/>
  <c r="X31" i="60"/>
  <c r="X32" i="60"/>
  <c r="X33" i="60"/>
  <c r="X34" i="60"/>
  <c r="X35" i="60"/>
  <c r="X36" i="60"/>
  <c r="X37" i="60"/>
  <c r="T17" i="60"/>
  <c r="T18" i="60"/>
  <c r="T19" i="60"/>
  <c r="T20" i="60"/>
  <c r="T21" i="60"/>
  <c r="T22" i="60"/>
  <c r="T23" i="60"/>
  <c r="T24" i="60"/>
  <c r="T25" i="60"/>
  <c r="T26" i="60"/>
  <c r="T27" i="60"/>
  <c r="T28" i="60"/>
  <c r="T29" i="60"/>
  <c r="T30" i="60"/>
  <c r="T31" i="60"/>
  <c r="T32" i="60"/>
  <c r="T33" i="60"/>
  <c r="T34" i="60"/>
  <c r="T35" i="60"/>
  <c r="T36" i="60"/>
  <c r="T37" i="60"/>
  <c r="H38" i="60" l="1"/>
  <c r="T38" i="60"/>
  <c r="X38" i="60"/>
  <c r="C27" i="30" l="1"/>
  <c r="C11" i="30" s="1"/>
  <c r="F39" i="61"/>
  <c r="G39" i="61"/>
  <c r="H39" i="61" l="1"/>
  <c r="C13" i="61"/>
  <c r="D21" i="63" s="1"/>
  <c r="E40" i="19"/>
  <c r="D40" i="19"/>
  <c r="F40" i="19" s="1"/>
  <c r="D11" i="19" s="1"/>
  <c r="D20" i="63" s="1"/>
  <c r="F44" i="59"/>
  <c r="F45" i="59"/>
  <c r="F46" i="59"/>
  <c r="F47" i="59"/>
  <c r="F48" i="59"/>
  <c r="F49" i="59"/>
  <c r="F50" i="59"/>
  <c r="F51" i="59"/>
  <c r="F52" i="59"/>
  <c r="F53" i="59"/>
  <c r="F54" i="59"/>
  <c r="F55" i="59"/>
  <c r="F56" i="59"/>
  <c r="F57" i="59"/>
  <c r="F58" i="59"/>
  <c r="F59" i="59"/>
  <c r="F60" i="59"/>
  <c r="F61" i="59"/>
  <c r="F62" i="59"/>
  <c r="F63" i="59"/>
  <c r="F64" i="59"/>
  <c r="F65" i="59"/>
  <c r="F66" i="59"/>
  <c r="F67" i="59"/>
  <c r="F68" i="59"/>
  <c r="F69" i="59"/>
  <c r="F70" i="59"/>
  <c r="F71" i="59"/>
  <c r="F43" i="59"/>
  <c r="F72" i="59" l="1"/>
  <c r="H18" i="61"/>
  <c r="V17" i="60" l="1"/>
  <c r="V18" i="60"/>
  <c r="V19" i="60"/>
  <c r="V20" i="60"/>
  <c r="V21" i="60"/>
  <c r="V22" i="60"/>
  <c r="V23" i="60"/>
  <c r="V24" i="60"/>
  <c r="V25" i="60"/>
  <c r="V26" i="60"/>
  <c r="V27" i="60"/>
  <c r="V28" i="60"/>
  <c r="V29" i="60"/>
  <c r="V30" i="60"/>
  <c r="V31" i="60"/>
  <c r="V32" i="60"/>
  <c r="V33" i="60"/>
  <c r="V34" i="60"/>
  <c r="V35" i="60"/>
  <c r="V36" i="60"/>
  <c r="V37" i="60"/>
  <c r="Q17" i="60"/>
  <c r="Q18" i="60"/>
  <c r="Q19" i="60"/>
  <c r="Q38" i="60" s="1"/>
  <c r="Q20" i="60"/>
  <c r="Q21" i="60"/>
  <c r="Q22" i="60"/>
  <c r="Q23" i="60"/>
  <c r="Q24" i="60"/>
  <c r="Q25" i="60"/>
  <c r="Q26" i="60"/>
  <c r="Q27" i="60"/>
  <c r="Q28" i="60"/>
  <c r="Q29" i="60"/>
  <c r="Q30" i="60"/>
  <c r="Q31" i="60"/>
  <c r="Q32" i="60"/>
  <c r="Q33" i="60"/>
  <c r="Q34" i="60"/>
  <c r="Q35" i="60"/>
  <c r="Q36" i="60"/>
  <c r="Q37" i="60"/>
  <c r="N17" i="60"/>
  <c r="N18" i="60"/>
  <c r="N19" i="60"/>
  <c r="N20" i="60"/>
  <c r="N21" i="60"/>
  <c r="N22" i="60"/>
  <c r="N23" i="60"/>
  <c r="N24" i="60"/>
  <c r="N25" i="60"/>
  <c r="N26" i="60"/>
  <c r="N27" i="60"/>
  <c r="N28" i="60"/>
  <c r="N29" i="60"/>
  <c r="N30" i="60"/>
  <c r="N31" i="60"/>
  <c r="N32" i="60"/>
  <c r="N33" i="60"/>
  <c r="N34" i="60"/>
  <c r="N35" i="60"/>
  <c r="N36" i="60"/>
  <c r="N37" i="60"/>
  <c r="L17" i="60"/>
  <c r="L18" i="60"/>
  <c r="Y18" i="60" s="1"/>
  <c r="L19" i="60"/>
  <c r="L20" i="60"/>
  <c r="L21" i="60"/>
  <c r="L22" i="60"/>
  <c r="Y22" i="60" s="1"/>
  <c r="L23" i="60"/>
  <c r="L24" i="60"/>
  <c r="L25" i="60"/>
  <c r="L26" i="60"/>
  <c r="Y26" i="60" s="1"/>
  <c r="L27" i="60"/>
  <c r="L28" i="60"/>
  <c r="L29" i="60"/>
  <c r="L30" i="60"/>
  <c r="Y30" i="60" s="1"/>
  <c r="L31" i="60"/>
  <c r="L32" i="60"/>
  <c r="L33" i="60"/>
  <c r="L34" i="60"/>
  <c r="Y34" i="60" s="1"/>
  <c r="L35" i="60"/>
  <c r="L36" i="60"/>
  <c r="L37" i="60"/>
  <c r="Y35" i="60" l="1"/>
  <c r="Y31" i="60"/>
  <c r="Y27" i="60"/>
  <c r="Y37" i="60"/>
  <c r="Y33" i="60"/>
  <c r="Y29" i="60"/>
  <c r="Y25" i="60"/>
  <c r="Y21" i="60"/>
  <c r="Y17" i="60"/>
  <c r="Y23" i="60"/>
  <c r="Y19" i="60"/>
  <c r="L38" i="60"/>
  <c r="Y36" i="60"/>
  <c r="Y28" i="60"/>
  <c r="Y24" i="60"/>
  <c r="Y20" i="60"/>
  <c r="N38" i="60"/>
  <c r="V38" i="60"/>
  <c r="Y32" i="60"/>
  <c r="E20" i="59"/>
  <c r="E21" i="59"/>
  <c r="E22" i="59"/>
  <c r="E23" i="59"/>
  <c r="E24" i="59"/>
  <c r="E25" i="59"/>
  <c r="E26" i="59"/>
  <c r="E27" i="59"/>
  <c r="E28" i="59"/>
  <c r="E29" i="59"/>
  <c r="E30" i="59"/>
  <c r="E31" i="59"/>
  <c r="E32" i="59"/>
  <c r="E33" i="59"/>
  <c r="E34" i="59"/>
  <c r="E35" i="59"/>
  <c r="E36" i="59"/>
  <c r="E37" i="59"/>
  <c r="M19" i="19"/>
  <c r="M20" i="19"/>
  <c r="M21" i="19"/>
  <c r="M22" i="19"/>
  <c r="M23" i="19"/>
  <c r="M24" i="19"/>
  <c r="M25" i="19"/>
  <c r="M26" i="19"/>
  <c r="M27" i="19"/>
  <c r="M28" i="19"/>
  <c r="M29" i="19"/>
  <c r="M30" i="19"/>
  <c r="M31" i="19"/>
  <c r="M32" i="19"/>
  <c r="M33" i="19"/>
  <c r="M34" i="19"/>
  <c r="M35" i="19"/>
  <c r="M36" i="19"/>
  <c r="M37" i="19"/>
  <c r="M38" i="19"/>
  <c r="M39" i="19"/>
  <c r="M18" i="19"/>
  <c r="Y38" i="60" l="1"/>
  <c r="E38" i="59"/>
  <c r="C13" i="59" s="1"/>
  <c r="D22" i="63" s="1"/>
  <c r="M40" i="19"/>
  <c r="H19" i="61"/>
  <c r="H20" i="61"/>
  <c r="H21" i="61"/>
  <c r="H22" i="61"/>
  <c r="H23" i="61"/>
  <c r="H24" i="61"/>
  <c r="H25" i="61"/>
  <c r="H26" i="61"/>
  <c r="H27" i="61"/>
  <c r="H28" i="61"/>
  <c r="H29" i="61"/>
  <c r="H30" i="61"/>
  <c r="H31" i="61"/>
  <c r="H32" i="61"/>
  <c r="H33" i="61"/>
  <c r="H34" i="61"/>
  <c r="H35" i="61"/>
  <c r="H36" i="61"/>
  <c r="H37" i="61"/>
  <c r="H38" i="61"/>
  <c r="D11" i="60" l="1"/>
  <c r="D23" i="63" l="1"/>
  <c r="C14" i="63" s="1"/>
</calcChain>
</file>

<file path=xl/sharedStrings.xml><?xml version="1.0" encoding="utf-8"?>
<sst xmlns="http://schemas.openxmlformats.org/spreadsheetml/2006/main" count="335" uniqueCount="197">
  <si>
    <t>TOTAL</t>
  </si>
  <si>
    <t>Please review all information completed with the individual to make sure it is accurate before departing</t>
  </si>
  <si>
    <t xml:space="preserve">Parameters </t>
  </si>
  <si>
    <t>printer</t>
  </si>
  <si>
    <t>Total costs</t>
  </si>
  <si>
    <t>Promote the adoption and use of electronic health records (EHR) and health information technology (HIT) to improve provider outcomes and patient health outcomes related to identification of individuals with undiagnosed hypertension and management of adults with hypertension</t>
  </si>
  <si>
    <t>Support engagement of non-physician team members (e.g., nurses, nurse practitioners, pharmacists, nutritionists, physical therapists, social workers) in hypertension and cholesterol management in clinical settings</t>
  </si>
  <si>
    <t>Promote the adoption of MTM between pharmacists and physicians for the purpose of managing high blood pressure, high blood cholesterol, and lifestyle modification</t>
  </si>
  <si>
    <t>Develop a statewide infrastructure to promote sustainability for CHWs to promote management of hypertension and high blood cholesterol</t>
  </si>
  <si>
    <t>Facilitate use of self-measured blood pressure monitoring (SMBP) with clinical support among adults with hypertension</t>
  </si>
  <si>
    <t>Implement systems to facilitate systematic referral of adults with hypertension and/or high blood cholesterol to community programs/resources</t>
  </si>
  <si>
    <t>software</t>
  </si>
  <si>
    <t>desktop computer</t>
  </si>
  <si>
    <t>laptop computer</t>
  </si>
  <si>
    <t>computer monitor</t>
  </si>
  <si>
    <t xml:space="preserve">ink cartridge </t>
  </si>
  <si>
    <t>DP18-1815 Category B:  Resource Use and Cost Inventory Tool</t>
  </si>
  <si>
    <t>Personnel Costs</t>
  </si>
  <si>
    <t>State</t>
  </si>
  <si>
    <t>State:</t>
  </si>
  <si>
    <t>Reporting Period:</t>
  </si>
  <si>
    <t>Avg # hours dedicated to 1815/wk</t>
  </si>
  <si>
    <t>B.1</t>
  </si>
  <si>
    <t>B.2</t>
  </si>
  <si>
    <t>B.3</t>
  </si>
  <si>
    <t>B.4</t>
  </si>
  <si>
    <t>B.5</t>
  </si>
  <si>
    <t>B.6</t>
  </si>
  <si>
    <t>B.7</t>
  </si>
  <si>
    <t xml:space="preserve">Is the SHD implementing this strategy?  </t>
  </si>
  <si>
    <t>Strategy B.1</t>
  </si>
  <si>
    <t>Strategy</t>
  </si>
  <si>
    <t>Strategy B.3</t>
  </si>
  <si>
    <t>Communication/informational materials about TBC</t>
  </si>
  <si>
    <t>Strategy B.2</t>
  </si>
  <si>
    <t>Strategy B.4</t>
  </si>
  <si>
    <t>Strategy B.5</t>
  </si>
  <si>
    <t>Materials/Supplies</t>
  </si>
  <si>
    <t>Printing costs</t>
  </si>
  <si>
    <t xml:space="preserve">Printing costs </t>
  </si>
  <si>
    <t>Strategy B.6</t>
  </si>
  <si>
    <t>Strategy B.7</t>
  </si>
  <si>
    <t>Self-monitoring equipment</t>
  </si>
  <si>
    <t>Training cost - venue rental</t>
  </si>
  <si>
    <t>Travel Costs</t>
  </si>
  <si>
    <t>Lodging</t>
  </si>
  <si>
    <t>Total Lodging</t>
  </si>
  <si>
    <t>Per Diem</t>
  </si>
  <si>
    <t>Total Per Diem</t>
  </si>
  <si>
    <t>Total Air Travel</t>
  </si>
  <si>
    <t>Total ground travel</t>
  </si>
  <si>
    <t xml:space="preserve">Air Travel </t>
  </si>
  <si>
    <t xml:space="preserve">CarTravel </t>
  </si>
  <si>
    <t>Other Ground Transportaion</t>
  </si>
  <si>
    <t>TOTAL TRAVEL COSTS</t>
  </si>
  <si>
    <t>Communication/informational materials about MTM</t>
  </si>
  <si>
    <t>Communication/informational materials about SMBP</t>
  </si>
  <si>
    <t>Communication/informational materials about CHW</t>
  </si>
  <si>
    <t>CHW training materials -printing cost</t>
  </si>
  <si>
    <t>Training cost- venue rental</t>
  </si>
  <si>
    <t>Introduction</t>
  </si>
  <si>
    <t>Grantee</t>
  </si>
  <si>
    <t>Consultant</t>
  </si>
  <si>
    <t>Contractor</t>
  </si>
  <si>
    <t>Subcontractor</t>
  </si>
  <si>
    <t>Total amount unspent</t>
  </si>
  <si>
    <t>Office Equipment, Supplies, and Materials</t>
  </si>
  <si>
    <t>Introduction to Cost Study</t>
  </si>
  <si>
    <t>Instructions</t>
  </si>
  <si>
    <t>DP18-1815 Category B Strategies</t>
  </si>
  <si>
    <r>
      <rPr>
        <b/>
        <sz val="10"/>
        <color theme="1"/>
        <rFont val="Arial"/>
        <family val="2"/>
      </rPr>
      <t>B1:</t>
    </r>
    <r>
      <rPr>
        <sz val="10"/>
        <color theme="1"/>
        <rFont val="Arial"/>
        <family val="2"/>
      </rPr>
      <t xml:space="preserve"> Promote the adoption and use of electronic health records (EHR) and health information technology (HIT) to improve provider outcomes and patient health outcomes related to identification of individuals with undiagnosed hypertension and management of adults with hypertension. </t>
    </r>
  </si>
  <si>
    <r>
      <rPr>
        <b/>
        <sz val="10"/>
        <color theme="1"/>
        <rFont val="Arial"/>
        <family val="2"/>
      </rPr>
      <t xml:space="preserve">B2: </t>
    </r>
    <r>
      <rPr>
        <sz val="10"/>
        <color theme="1"/>
        <rFont val="Arial"/>
        <family val="2"/>
      </rPr>
      <t xml:space="preserve">Promote the adoption of evidence-based quality measurement at the provider level (e.g., use dashboard measures) to monitor healthcare disparities and implement activities to eliminate healthcare disparities)   </t>
    </r>
  </si>
  <si>
    <r>
      <rPr>
        <b/>
        <sz val="10"/>
        <color theme="1"/>
        <rFont val="Arial"/>
        <family val="2"/>
      </rPr>
      <t>B3:</t>
    </r>
    <r>
      <rPr>
        <sz val="10"/>
        <color theme="1"/>
        <rFont val="Arial"/>
        <family val="2"/>
      </rPr>
      <t xml:space="preserve"> Support engagement of non-physician team members (e.g., nurses, nurse practitioners, pharmacists, nutritionists, physical therapists, social workers) in hypertension and cholesterol management in clinical settings </t>
    </r>
  </si>
  <si>
    <r>
      <rPr>
        <b/>
        <sz val="10"/>
        <rFont val="Arial"/>
        <family val="2"/>
      </rPr>
      <t>B4:</t>
    </r>
    <r>
      <rPr>
        <sz val="10"/>
        <rFont val="Arial"/>
        <family val="2"/>
      </rPr>
      <t xml:space="preserve"> Promote the adoption of MTM between pharmacists and physicians for the purpose of managing high blood pressure, high blood cholesterol, and lifestyle modification</t>
    </r>
  </si>
  <si>
    <r>
      <rPr>
        <b/>
        <sz val="10"/>
        <color theme="1"/>
        <rFont val="Arial"/>
        <family val="2"/>
      </rPr>
      <t xml:space="preserve">B5: </t>
    </r>
    <r>
      <rPr>
        <sz val="10"/>
        <color theme="1"/>
        <rFont val="Arial"/>
        <family val="2"/>
      </rPr>
      <t>Develop a statewide infrastructure to promote sustainability for CHWs to promote management of hypertension and high blood cholesterol</t>
    </r>
  </si>
  <si>
    <r>
      <rPr>
        <b/>
        <sz val="10"/>
        <color theme="1"/>
        <rFont val="Arial"/>
        <family val="2"/>
      </rPr>
      <t>B6:</t>
    </r>
    <r>
      <rPr>
        <sz val="10"/>
        <color theme="1"/>
        <rFont val="Arial"/>
        <family val="2"/>
      </rPr>
      <t xml:space="preserve"> Facilitate use of self-measured blood pressure monitoring (SMBP) with clinical support among adults with hypertension </t>
    </r>
  </si>
  <si>
    <r>
      <rPr>
        <b/>
        <sz val="10"/>
        <color theme="1"/>
        <rFont val="Arial"/>
        <family val="2"/>
      </rPr>
      <t>B7:</t>
    </r>
    <r>
      <rPr>
        <sz val="10"/>
        <color theme="1"/>
        <rFont val="Arial"/>
        <family val="2"/>
      </rPr>
      <t xml:space="preserve"> Implement systems to facilitate systematic referral of adults with hypertension and/or high blood cholesterol to community programs/resources </t>
    </r>
  </si>
  <si>
    <t>Yes</t>
  </si>
  <si>
    <t>EHRs/HIT</t>
  </si>
  <si>
    <t xml:space="preserve">Below are the Category B strategies which are referenced throughout the tool by strategy number and by shorthand description. You may refer back to this page for a full description of each of the strategies. </t>
  </si>
  <si>
    <t>Disparities</t>
  </si>
  <si>
    <t>TBC</t>
  </si>
  <si>
    <t>MTM</t>
  </si>
  <si>
    <t>CHWs</t>
  </si>
  <si>
    <t>SMBP</t>
  </si>
  <si>
    <t>Referrals</t>
  </si>
  <si>
    <t>Name of Consultant/Contractor/Grantee/Subcontractor/Other partner</t>
  </si>
  <si>
    <t>Office Equipment</t>
  </si>
  <si>
    <t>Paper</t>
  </si>
  <si>
    <t>Table 2. Strategy Specific Supplies/Materials</t>
  </si>
  <si>
    <t>Other partner</t>
  </si>
  <si>
    <t>Website maintenance costs</t>
  </si>
  <si>
    <t>Total 1815 Category B Funding Amount</t>
  </si>
  <si>
    <t>No</t>
  </si>
  <si>
    <t>Parameters Tab</t>
  </si>
  <si>
    <t>List names of all staff positions (insert extra rows if there is not enough space, delete extra rows if not needed)</t>
  </si>
  <si>
    <t xml:space="preserve">N/A </t>
  </si>
  <si>
    <t>Personnel Tab</t>
  </si>
  <si>
    <t>N/A</t>
  </si>
  <si>
    <t>Start date of job position (month and year) during 1815 reporting period (Write-in)</t>
  </si>
  <si>
    <t>Average monthly benefits for job title 
(Write-in)</t>
  </si>
  <si>
    <t># months worked on 1815 during reporting period (Dropdown)</t>
  </si>
  <si>
    <t># months position has been vacant in last 12 months (Dropdown)</t>
  </si>
  <si>
    <t>Consultants and Subcontractors Tab</t>
  </si>
  <si>
    <t>Sole Source</t>
  </si>
  <si>
    <t>Competed</t>
  </si>
  <si>
    <t>Period of Performance 
(# days)</t>
  </si>
  <si>
    <t>Travel Tab</t>
  </si>
  <si>
    <t>In</t>
  </si>
  <si>
    <t>Out</t>
  </si>
  <si>
    <t>Total Costs</t>
  </si>
  <si>
    <t>Other Resources</t>
  </si>
  <si>
    <t>Development (0%)</t>
  </si>
  <si>
    <t>Start-up (25%)</t>
  </si>
  <si>
    <t>Growth (50%)</t>
  </si>
  <si>
    <t>Expansion (75%)</t>
  </si>
  <si>
    <t>Maintenance (100%)</t>
  </si>
  <si>
    <t>Promote the adoption of evidence-based quality measurement at the provider level (e.g. use dashboard measures) to monitor healthcare disparities and implement activities to eliminate healthcare disparities</t>
  </si>
  <si>
    <t>Actual monthly salary for job title 
(Write-in)</t>
  </si>
  <si>
    <t>(Yes/No)
(Dropdown)</t>
  </si>
  <si>
    <t>Reporting Period</t>
  </si>
  <si>
    <t>Level of Maturity of Strategy
(Dropdown)</t>
  </si>
  <si>
    <t>Is this a new position for 1815? 
(Yes/No)
(Dropdown)</t>
  </si>
  <si>
    <t>% time dedicated to 1815 
(Write-In)</t>
  </si>
  <si>
    <t>Type of entity paid to implement activity (Dropdown)</t>
  </si>
  <si>
    <t>Method of Selection for Contractor, Subcontractor, or Grantee 
(Sole Source/Competed)
(Dropdown)</t>
  </si>
  <si>
    <t>Select which of the strategies each staff member and contractor is working on
(Yes/No)
(Dropdown)</t>
  </si>
  <si>
    <t>% allocated to Category B strategies 
(Write-In)</t>
  </si>
  <si>
    <t># of strategies implemented
(Dropdown)</t>
  </si>
  <si>
    <t>Consultants, Contractors, Subcontractors, Grantees, and Other Partners</t>
  </si>
  <si>
    <t xml:space="preserve">Total Costs for Consultants, Contractors, Subcontractors, Grantees, and Other Partners: </t>
  </si>
  <si>
    <t>Quantity
(Write-In)</t>
  </si>
  <si>
    <t>Unit Cost
(Write-In)</t>
  </si>
  <si>
    <t xml:space="preserve">Total Costs for Equipment and Supplies: </t>
  </si>
  <si>
    <t>Total Additional Funding:</t>
  </si>
  <si>
    <r>
      <t xml:space="preserve">List of Other Funding Source(s) 
</t>
    </r>
    <r>
      <rPr>
        <b/>
        <sz val="10"/>
        <color theme="0"/>
        <rFont val="Arial"/>
        <family val="2"/>
      </rPr>
      <t>(State budget, other CDC program, other Federal program, other funding)</t>
    </r>
    <r>
      <rPr>
        <b/>
        <sz val="11"/>
        <color theme="0"/>
        <rFont val="Arial"/>
        <family val="2"/>
        <charset val="1"/>
      </rPr>
      <t xml:space="preserve">
(Write-In)</t>
    </r>
  </si>
  <si>
    <t>Total Amount ($)
(Write-In)</t>
  </si>
  <si>
    <t>Does this funding source support the following strategies 
(Yes/No) 
(Dropdown)</t>
  </si>
  <si>
    <t>Did travel support any of these strategies?  
(Yes/No) 
(Dropdown)</t>
  </si>
  <si>
    <t>Purpose of travel
(Write-In)</t>
  </si>
  <si>
    <t>In-state/ out of state travel?
(Dropdown)</t>
  </si>
  <si>
    <t>State traveled to 
(if applicable)
(Write-In)</t>
  </si>
  <si>
    <t># of 1815-funded staff traveling
(Dropdown)</t>
  </si>
  <si>
    <t>If Driving - Total number of miles
(Write-In)</t>
  </si>
  <si>
    <t>Cost per mile
(Write-In)</t>
  </si>
  <si>
    <t>Number of people per car
(Dropdown)</t>
  </si>
  <si>
    <t>Cost of airfare (unit cost)
(Write-In)</t>
  </si>
  <si>
    <t>Hotel cost per night
(Write-In)</t>
  </si>
  <si>
    <t>Number of nights 
(Write-In)</t>
  </si>
  <si>
    <t>Per Diem rate
(Write-In)</t>
  </si>
  <si>
    <t>Unit cost 
(Write-In)</t>
  </si>
  <si>
    <t>Other travel costs
(Write-In)</t>
  </si>
  <si>
    <t xml:space="preserve">Total cost
</t>
  </si>
  <si>
    <t>Total Personnel Costs:</t>
  </si>
  <si>
    <t>Total Travel Costs:</t>
  </si>
  <si>
    <t>Number of days
(Write-In)</t>
  </si>
  <si>
    <t xml:space="preserve">Total other costs </t>
  </si>
  <si>
    <t>Resource Totals</t>
  </si>
  <si>
    <t>Cost Study Component</t>
  </si>
  <si>
    <t xml:space="preserve">Total </t>
  </si>
  <si>
    <t xml:space="preserve">Travel </t>
  </si>
  <si>
    <t>Total 1815 Category B Spending Amount</t>
  </si>
  <si>
    <t>Total Personnel Costs</t>
  </si>
  <si>
    <t>Parameters</t>
  </si>
  <si>
    <t>Personnel</t>
  </si>
  <si>
    <t>Consultants and Subcontractors</t>
  </si>
  <si>
    <t>Tabs</t>
  </si>
  <si>
    <t>Equipment, Supplies, Materials</t>
  </si>
  <si>
    <t xml:space="preserve">Conference </t>
  </si>
  <si>
    <t>Other Travel Costs</t>
  </si>
  <si>
    <t>Conference Registration Fees (if applicable)
(Write-In)</t>
  </si>
  <si>
    <t>Total Conference Registration Fees</t>
  </si>
  <si>
    <t>Total Award Amount to sub
(Write-In)</t>
  </si>
  <si>
    <t>Total amount spent by sub
(Write-In)</t>
  </si>
  <si>
    <t>Shared with Category A Strategies
(Yes/No)
(Dropdown)</t>
  </si>
  <si>
    <t>Does travel coincide with 1817 travel?
(Yes/No)
(Dropdown)</t>
  </si>
  <si>
    <t>Total # of hours per week allocated to working on 1815 (Write-In)</t>
  </si>
  <si>
    <t>List Services/ Programs Supported (i.e. WISEWOMAN)
(Write-In)</t>
  </si>
  <si>
    <t>Job Title
(Write-In)</t>
  </si>
  <si>
    <t xml:space="preserve">Full-Time Employee (FTE) or Part-Time Employee (PTE)
(Dropdown)
</t>
  </si>
  <si>
    <t>FTE</t>
  </si>
  <si>
    <t>PTE</t>
  </si>
  <si>
    <r>
      <t>Instructions</t>
    </r>
    <r>
      <rPr>
        <sz val="12"/>
        <rFont val="Arial"/>
        <family val="2"/>
      </rPr>
      <t xml:space="preserve">: This page has been pre-populated. There is no need to fill out any of the information listed here. Items in </t>
    </r>
    <r>
      <rPr>
        <b/>
        <sz val="12"/>
        <rFont val="Arial"/>
        <family val="2"/>
      </rPr>
      <t>yellow</t>
    </r>
    <r>
      <rPr>
        <sz val="12"/>
        <rFont val="Arial"/>
        <family val="2"/>
      </rPr>
      <t xml:space="preserve"> will automatically be populated due to the Excel formula within each cell.</t>
    </r>
  </si>
  <si>
    <r>
      <t xml:space="preserve">Each of the corresponding worksheets have their own specific instructions. Note that boxes shaded in </t>
    </r>
    <r>
      <rPr>
        <b/>
        <sz val="11"/>
        <rFont val="Arial"/>
        <family val="2"/>
      </rPr>
      <t>yellow</t>
    </r>
    <r>
      <rPr>
        <b/>
        <sz val="11"/>
        <color rgb="FFE85D56"/>
        <rFont val="Arial"/>
        <family val="2"/>
      </rPr>
      <t xml:space="preserve"> </t>
    </r>
    <r>
      <rPr>
        <sz val="11"/>
        <color theme="1"/>
        <rFont val="Arial"/>
        <family val="2"/>
      </rPr>
      <t>do not need to be filled out by the respondent as these cells will automatically populate as a result of the excel forumula within these cells. The information that will be asked of you to fill out the information will require some detail. Therefore, to fill out the corresponding spreadsheets,  please have the following information readily available for the respective reporting period:
1) CDC budget 
2) Workplans
3) APRs</t>
    </r>
  </si>
  <si>
    <r>
      <t>Instructions</t>
    </r>
    <r>
      <rPr>
        <sz val="12"/>
        <rFont val="Arial"/>
        <family val="2"/>
      </rPr>
      <t xml:space="preserve">: Please select which of the strategies your health department is implementing (column D). For level of maturity (column E), please select the level of maturity which is defined as follows: </t>
    </r>
    <r>
      <rPr>
        <b/>
        <sz val="12"/>
        <rFont val="Arial"/>
        <family val="2"/>
      </rPr>
      <t>Development:</t>
    </r>
    <r>
      <rPr>
        <sz val="12"/>
        <rFont val="Arial"/>
        <family val="2"/>
      </rPr>
      <t xml:space="preserve"> strategy is under the design phase (0% mature); </t>
    </r>
    <r>
      <rPr>
        <b/>
        <sz val="12"/>
        <rFont val="Arial"/>
        <family val="2"/>
      </rPr>
      <t xml:space="preserve">Start-up: </t>
    </r>
    <r>
      <rPr>
        <sz val="12"/>
        <rFont val="Arial"/>
        <family val="2"/>
      </rPr>
      <t xml:space="preserve">initiation of strategy for the first time under the 1815 NOFO (25% mature); </t>
    </r>
    <r>
      <rPr>
        <b/>
        <sz val="12"/>
        <rFont val="Arial"/>
        <family val="2"/>
      </rPr>
      <t>Growth:</t>
    </r>
    <r>
      <rPr>
        <sz val="12"/>
        <rFont val="Arial"/>
        <family val="2"/>
      </rPr>
      <t xml:space="preserve"> strategy is gaining traction, increasing number of sites, participation from target audience (50% mature); </t>
    </r>
    <r>
      <rPr>
        <b/>
        <sz val="12"/>
        <rFont val="Arial"/>
        <family val="2"/>
      </rPr>
      <t>Expansion:</t>
    </r>
    <r>
      <rPr>
        <sz val="12"/>
        <rFont val="Arial"/>
        <family val="2"/>
      </rPr>
      <t xml:space="preserve"> strategy has not only gained traction but has now expanded to desired size and reach (75% mature); </t>
    </r>
    <r>
      <rPr>
        <b/>
        <sz val="12"/>
        <rFont val="Arial"/>
        <family val="2"/>
      </rPr>
      <t xml:space="preserve">Maintenance: </t>
    </r>
    <r>
      <rPr>
        <sz val="12"/>
        <rFont val="Arial"/>
        <family val="2"/>
      </rPr>
      <t xml:space="preserve">continuation of strategy under 1815 perhaps under another NOFO or initiative, activities are established (100% mature). Items in </t>
    </r>
    <r>
      <rPr>
        <b/>
        <sz val="12"/>
        <rFont val="Arial"/>
        <family val="2"/>
      </rPr>
      <t>yellow</t>
    </r>
    <r>
      <rPr>
        <sz val="12"/>
        <rFont val="Arial"/>
        <family val="2"/>
      </rPr>
      <t xml:space="preserve"> will automatically be populated due to the Excel formula within each cell.</t>
    </r>
  </si>
  <si>
    <r>
      <t>Instructions</t>
    </r>
    <r>
      <rPr>
        <sz val="12"/>
        <rFont val="Arial"/>
        <family val="2"/>
      </rPr>
      <t xml:space="preserve">: Please fill out the information below, listing the job titles for those working on the 1815 program (insert extra rows if there is not enough space, deleted extra rows if not needed). Please list the actual monthly salary of the specific individual that holds that current position. Please select the Category B strategies that the individual is working on. If staff do not have benefits (i.e. are temporary) please write 0 for their benefits. Items in </t>
    </r>
    <r>
      <rPr>
        <b/>
        <sz val="12"/>
        <rFont val="Arial"/>
        <family val="2"/>
      </rPr>
      <t>yellow</t>
    </r>
    <r>
      <rPr>
        <sz val="12"/>
        <rFont val="Arial"/>
        <family val="2"/>
      </rPr>
      <t xml:space="preserve"> will automatically be populated due to the Excel formula within each cell.</t>
    </r>
  </si>
  <si>
    <r>
      <t>Instructions</t>
    </r>
    <r>
      <rPr>
        <b/>
        <sz val="14"/>
        <rFont val="Arial"/>
        <family val="2"/>
      </rPr>
      <t xml:space="preserve">: </t>
    </r>
    <r>
      <rPr>
        <sz val="14"/>
        <rFont val="Arial"/>
        <family val="2"/>
      </rPr>
      <t xml:space="preserve">Please fill out the information below first filling out the name of the consultant/contractor/grantee/subcontractor/other partner within column B. After indentifying the individuals or firms who are being paid to implement 1815 program work, use the dropdown menu in each cell of column C to select whether the entities being paid to implement the work is a consultant/contractor/grantee/subcontractor/other partner. For columns D through G and I through K, please fill out the corresponding textboxes. For columns K-Q, please select the strategies the contractor has been paid to do. Insert extra rows if there is not enough space, delete extra rows if not needed.  Items in </t>
    </r>
    <r>
      <rPr>
        <b/>
        <sz val="14"/>
        <rFont val="Arial"/>
        <family val="2"/>
      </rPr>
      <t>yellow</t>
    </r>
    <r>
      <rPr>
        <sz val="14"/>
        <rFont val="Arial"/>
        <family val="2"/>
      </rPr>
      <t xml:space="preserve"> will automatically be populated due to the Excel formula within each cell.</t>
    </r>
  </si>
  <si>
    <r>
      <rPr>
        <b/>
        <u/>
        <sz val="14"/>
        <rFont val="Arial"/>
        <family val="2"/>
      </rPr>
      <t>Instructions</t>
    </r>
    <r>
      <rPr>
        <b/>
        <sz val="14"/>
        <rFont val="Arial"/>
        <family val="2"/>
      </rPr>
      <t xml:space="preserve">: </t>
    </r>
    <r>
      <rPr>
        <sz val="14"/>
        <rFont val="Arial"/>
        <family val="2"/>
      </rPr>
      <t>Please fill out both tables below, General Equipment (Table 1) and Strategy-Specific Supplies/Materials (Table 2).</t>
    </r>
    <r>
      <rPr>
        <b/>
        <sz val="14"/>
        <rFont val="Arial"/>
        <family val="2"/>
      </rPr>
      <t xml:space="preserve"> </t>
    </r>
    <r>
      <rPr>
        <sz val="14"/>
        <rFont val="Arial"/>
        <family val="2"/>
      </rPr>
      <t>For the General Equipment table, please fill out the equipment used for Category B. Same equipment have been inputted below for guidance. Please add additional office equipment to column B as needed.</t>
    </r>
    <r>
      <rPr>
        <b/>
        <sz val="14"/>
        <rFont val="Arial"/>
        <family val="2"/>
      </rPr>
      <t xml:space="preserve"> </t>
    </r>
    <r>
      <rPr>
        <sz val="14"/>
        <rFont val="Arial"/>
        <family val="2"/>
      </rPr>
      <t>Office equipment is defined as a long-term assest such as computers, printers, copiers, etc. For the second table, Strategy-Specific Supplies/Materials</t>
    </r>
    <r>
      <rPr>
        <b/>
        <sz val="14"/>
        <rFont val="Arial"/>
        <family val="2"/>
      </rPr>
      <t xml:space="preserve"> </t>
    </r>
    <r>
      <rPr>
        <sz val="14"/>
        <rFont val="Arial"/>
        <family val="2"/>
      </rPr>
      <t>are materials needed for activities related to the Category B strategies such as training rental costs, paper, folders, website maintenance costs, etc.</t>
    </r>
    <r>
      <rPr>
        <b/>
        <sz val="14"/>
        <rFont val="Arial"/>
        <family val="2"/>
      </rPr>
      <t xml:space="preserve"> </t>
    </r>
    <r>
      <rPr>
        <sz val="14"/>
        <rFont val="Arial"/>
        <family val="2"/>
      </rPr>
      <t>Sample supplies have been inputted below for guidance. Please adjust the cells within table 2 as needed.</t>
    </r>
    <r>
      <rPr>
        <b/>
        <sz val="14"/>
        <rFont val="Arial"/>
        <family val="2"/>
      </rPr>
      <t xml:space="preserve"> </t>
    </r>
    <r>
      <rPr>
        <sz val="14"/>
        <rFont val="Arial"/>
        <family val="2"/>
      </rPr>
      <t xml:space="preserve">Note that Table 1 and 2 are different materials and therefore different costs. Items in </t>
    </r>
    <r>
      <rPr>
        <b/>
        <sz val="14"/>
        <rFont val="Arial"/>
        <family val="2"/>
      </rPr>
      <t>yellow</t>
    </r>
    <r>
      <rPr>
        <sz val="14"/>
        <rFont val="Arial"/>
        <family val="2"/>
      </rPr>
      <t xml:space="preserve"> will automatically be populated due to the Excel formula within each cell.</t>
    </r>
  </si>
  <si>
    <t>Table 1. Office Equipment</t>
  </si>
  <si>
    <t>Office equipment is defined as a long-term assest such as computers, printers, copiers, etc. The items below are examples of office equipment. Please update the chart below with the office equipment purchase for 1815.</t>
  </si>
  <si>
    <t>Please update the table below for strategy-specific supplies/materials that are needed for activities related to the Category B strategies such as training rental costs, paper, folders, website maintenance costs, etc. Sample supplies have been inputted below only as examples. Please adjust the cells within table 2 as needed.</t>
  </si>
  <si>
    <r>
      <t>Instructions</t>
    </r>
    <r>
      <rPr>
        <b/>
        <sz val="14"/>
        <rFont val="Arial"/>
        <family val="2"/>
      </rPr>
      <t xml:space="preserve">: </t>
    </r>
    <r>
      <rPr>
        <sz val="14"/>
        <rFont val="Arial"/>
        <family val="2"/>
      </rPr>
      <t xml:space="preserve">Please fill out the following table for 1815-related travel only. Travel for 1815 may include, but is not limited to: conferences where the attendee is attending/presenting for 1815; site visits; meetings with sites, partners, etc.  For columns Y to AE please indicate whether the travel supported any of the Category B strategies. Items in </t>
    </r>
    <r>
      <rPr>
        <b/>
        <sz val="14"/>
        <rFont val="Arial"/>
        <family val="2"/>
      </rPr>
      <t>yellow</t>
    </r>
    <r>
      <rPr>
        <sz val="14"/>
        <rFont val="Arial"/>
        <family val="2"/>
      </rPr>
      <t xml:space="preserve"> will automatically be populated due to the Excel formula within each cell.</t>
    </r>
  </si>
  <si>
    <r>
      <t>Instructions</t>
    </r>
    <r>
      <rPr>
        <b/>
        <sz val="14"/>
        <rFont val="Arial"/>
        <family val="2"/>
      </rPr>
      <t xml:space="preserve">: </t>
    </r>
    <r>
      <rPr>
        <sz val="14"/>
        <rFont val="Arial"/>
        <family val="2"/>
      </rPr>
      <t xml:space="preserve">For the other resources funding table, it is encouraged that principal investigators fill out this information in conjunction with other principal investigators in charge of other heart-disease prevention programs as in-kind funding may overlap with 1815 activities. Items in </t>
    </r>
    <r>
      <rPr>
        <b/>
        <sz val="14"/>
        <rFont val="Arial"/>
        <family val="2"/>
      </rPr>
      <t>yellow</t>
    </r>
    <r>
      <rPr>
        <sz val="14"/>
        <rFont val="Arial"/>
        <family val="2"/>
      </rPr>
      <t xml:space="preserve"> will automatically be populated due to the Excel formula within each cell.</t>
    </r>
  </si>
  <si>
    <t>Form Approved 
OMB No. 0920-xxxx 
Exp. Date XX/XX/20XX</t>
  </si>
  <si>
    <r>
      <t xml:space="preserve">Thank you for taking the time to participate in this Cost Study of the 1815 Category B strategies. Please follow the instructions provided in this Resource Use and Cost Inventory Tool to provide cost data related to the implementation of the 1815 Category B strategies. The data collected with this tool will be used to (1) estimate the overall costs of implementing each Category B strategy, (2) determine the level of variability in the cost of implementation from one state to another, and (3) identifying the factors driving cost and variability.  
Completion of this Resource Use and Cost Inventory Tool is voluntary.  It is expected that it will take you approximately </t>
    </r>
    <r>
      <rPr>
        <b/>
        <sz val="11"/>
        <rFont val="Arial"/>
        <family val="2"/>
      </rPr>
      <t>2.5 hours</t>
    </r>
    <r>
      <rPr>
        <sz val="11"/>
        <rFont val="Arial"/>
        <family val="2"/>
      </rPr>
      <t xml:space="preserve"> to complete the tool, including time to retrieve information you may need to fill the form.  You may save a partially completed tool and return to complete it at a different time.  All information will be kept secure and any identifiable information will be removed when results are aggregated for analysis. 
The Deloitte National Evalaution Team is available to address any questions you may have and provide additional guidance to support completion of this this tool.  You may email </t>
    </r>
    <r>
      <rPr>
        <b/>
        <sz val="11"/>
        <rFont val="Arial"/>
        <family val="2"/>
      </rPr>
      <t>Gizelle Gopez, ggopez@deloitte.co</t>
    </r>
    <r>
      <rPr>
        <sz val="11"/>
        <rFont val="Arial"/>
        <family val="2"/>
      </rPr>
      <t xml:space="preserve">m with questions. 
</t>
    </r>
  </si>
  <si>
    <t>5a. DP18-1815 Category B:  Resource Use and Cost Inventory Tool</t>
  </si>
  <si>
    <r>
      <t xml:space="preserve">Thank you for taking the time to participate in the DP18-1815 Resource Use and Cost Inventory Tool. The Deloitte evaluation team is working with the CDC Division for Heart Disease and Stroke prevention to evaluation the DP18-1815 Cooperate Agreement -- Improving the Health of Americans through Prevention and Management of Diabetes and Heart Disease and Stroke, which we will refer to as 1815. As part of the larger national evaluation of 1815, we are conducting a cost study focused on the Heart Disease and Stroke, Category B strateges. The cost study is designed to calculate the overall costs of implementing each 1815 Category B strategy and will take approximately </t>
    </r>
    <r>
      <rPr>
        <b/>
        <i/>
        <sz val="11"/>
        <rFont val="Arial"/>
        <family val="2"/>
      </rPr>
      <t>2 hours</t>
    </r>
    <r>
      <rPr>
        <i/>
        <sz val="11"/>
        <rFont val="Arial"/>
        <family val="2"/>
      </rPr>
      <t xml:space="preserve"> to fill out.
Your participation in this cost study is completely voluntary and it will not in any way impact the funding or technical assistance you receive from CDC. All information will be kept secure and any personally-identifiable information will be removed when results are aggregated for analysis. If you have any questions about the study or the tool, please contact </t>
    </r>
    <r>
      <rPr>
        <b/>
        <i/>
        <sz val="11"/>
        <rFont val="Arial"/>
        <family val="2"/>
      </rPr>
      <t>Gizelle Gopez, ggopez@deloitte.com.</t>
    </r>
    <r>
      <rPr>
        <i/>
        <sz val="11"/>
        <rFont val="Arial"/>
        <family val="2"/>
      </rPr>
      <t xml:space="preserve"> 
Note: Public reporting burden of this collection of information is estimated to average 2 hours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PRA (0920-20HP)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</si>
</sst>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4" formatCode="_(&quot;$&quot;* #,##0.00_);_(&quot;$&quot;* \(#,##0.00\);_(&quot;$&quot;* &quot;-&quot;??_);_(@_)"/>
    <numFmt numFmtId="43" formatCode="_(* #,##0.00_);_(* \(#,##0.00\);_(* &quot;-&quot;??_);_(@_)"/>
    <numFmt numFmtId="164" formatCode="_-* #,##0.00_-;\-* #,##0.00_-;_-* &quot;-&quot;??_-;_-@_-"/>
    <numFmt numFmtId="165" formatCode="\ #,##0.00\ ;\-#,##0.00\ ;&quot; -&quot;#\ ;@\ "/>
    <numFmt numFmtId="166" formatCode="_-* #,##0_-;\-* #,##0_-;_-* &quot;-&quot;??_-;_-@_-"/>
    <numFmt numFmtId="167" formatCode="_(* #,##0_);_(* \(#,##0\);_(* &quot;-&quot;??_);_(@_)"/>
    <numFmt numFmtId="168" formatCode="_-* #,##0.00_₴_-;\-* #,##0.00_₴_-;_-* &quot;-&quot;??_₴_-;_-@_-"/>
    <numFmt numFmtId="169" formatCode="_-&quot;$&quot;* #,##0.00_-;\-&quot;$&quot;* #,##0.00_-;_-&quot;$&quot;* &quot;-&quot;??_-;_-@_-"/>
    <numFmt numFmtId="170" formatCode="[$-409]mmmm\-yy;@"/>
    <numFmt numFmtId="171" formatCode="#,##0.0_);\(#,##0.0\)"/>
  </numFmts>
  <fonts count="82">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b/>
      <sz val="10"/>
      <name val="Arial Narrow"/>
      <family val="2"/>
    </font>
    <font>
      <sz val="10"/>
      <name val="Arial Narrow"/>
      <family val="2"/>
    </font>
    <font>
      <sz val="8"/>
      <name val="Arial Narrow"/>
      <family val="2"/>
    </font>
    <font>
      <sz val="10"/>
      <color theme="1" tint="0.499984740745262"/>
      <name val="Arial"/>
      <family val="2"/>
    </font>
    <font>
      <b/>
      <sz val="10"/>
      <name val="Arial"/>
      <family val="2"/>
    </font>
    <font>
      <sz val="11"/>
      <color indexed="8"/>
      <name val="Calibri"/>
      <family val="2"/>
    </font>
    <font>
      <u/>
      <sz val="11"/>
      <color indexed="12"/>
      <name val="Calibri"/>
      <family val="2"/>
    </font>
    <font>
      <sz val="10"/>
      <name val="Verdana"/>
      <family val="2"/>
    </font>
    <font>
      <sz val="11"/>
      <color indexed="62"/>
      <name val="Calibri"/>
      <family val="2"/>
    </font>
    <font>
      <b/>
      <sz val="11"/>
      <color indexed="8"/>
      <name val="Arial"/>
      <family val="2"/>
      <charset val="1"/>
    </font>
    <font>
      <b/>
      <sz val="16"/>
      <color theme="0"/>
      <name val="Arial"/>
      <family val="2"/>
    </font>
    <font>
      <sz val="11"/>
      <color indexed="17"/>
      <name val="Calibri"/>
      <family val="2"/>
    </font>
    <font>
      <sz val="11"/>
      <color theme="1"/>
      <name val="Calibri"/>
      <family val="2"/>
      <scheme val="minor"/>
    </font>
    <font>
      <sz val="10"/>
      <color rgb="FFFF0000"/>
      <name val="Arial"/>
      <family val="2"/>
    </font>
    <font>
      <b/>
      <sz val="10"/>
      <color theme="0"/>
      <name val="Arial"/>
      <family val="2"/>
    </font>
    <font>
      <sz val="10"/>
      <color theme="1"/>
      <name val="Calibri"/>
      <family val="2"/>
      <scheme val="minor"/>
    </font>
    <font>
      <b/>
      <sz val="11"/>
      <color theme="0"/>
      <name val="Arial"/>
      <family val="2"/>
      <charset val="1"/>
    </font>
    <font>
      <sz val="11"/>
      <color theme="1"/>
      <name val="Arial"/>
      <family val="2"/>
    </font>
    <font>
      <sz val="11"/>
      <name val="Calibri"/>
      <family val="2"/>
      <scheme val="minor"/>
    </font>
    <font>
      <b/>
      <sz val="22"/>
      <color rgb="FFFFFFFF"/>
      <name val="Verdana"/>
      <family val="2"/>
    </font>
    <font>
      <b/>
      <sz val="11"/>
      <color theme="0"/>
      <name val="Arial"/>
      <family val="2"/>
    </font>
    <font>
      <sz val="11"/>
      <name val="Arial"/>
      <family val="2"/>
    </font>
    <font>
      <b/>
      <sz val="11"/>
      <color theme="1"/>
      <name val="Arial"/>
      <family val="2"/>
    </font>
    <font>
      <b/>
      <i/>
      <sz val="11"/>
      <color theme="1"/>
      <name val="Arial"/>
      <family val="2"/>
    </font>
    <font>
      <b/>
      <sz val="11"/>
      <color indexed="8"/>
      <name val="Arial"/>
      <family val="2"/>
    </font>
    <font>
      <b/>
      <sz val="11"/>
      <name val="Arial"/>
      <family val="2"/>
    </font>
    <font>
      <sz val="11"/>
      <color indexed="62"/>
      <name val="Arial"/>
      <family val="2"/>
    </font>
    <font>
      <sz val="11"/>
      <color indexed="8"/>
      <name val="Arial"/>
      <family val="2"/>
    </font>
    <font>
      <b/>
      <sz val="11"/>
      <color indexed="62"/>
      <name val="Arial"/>
      <family val="2"/>
    </font>
    <font>
      <b/>
      <sz val="20"/>
      <color rgb="FFFFFFFF"/>
      <name val="Calibri"/>
      <family val="2"/>
      <scheme val="minor"/>
    </font>
    <font>
      <u/>
      <sz val="11"/>
      <color theme="10"/>
      <name val="Calibri"/>
      <family val="2"/>
      <scheme val="minor"/>
    </font>
    <font>
      <u/>
      <sz val="11"/>
      <color theme="11"/>
      <name val="Calibri"/>
      <family val="2"/>
      <scheme val="minor"/>
    </font>
    <font>
      <sz val="10"/>
      <color theme="1"/>
      <name val="Times New Roman"/>
      <family val="1"/>
    </font>
    <font>
      <sz val="10"/>
      <color theme="1"/>
      <name val="Arial Narrow"/>
      <family val="2"/>
    </font>
    <font>
      <sz val="11"/>
      <name val="Calibri"/>
      <family val="2"/>
    </font>
    <font>
      <sz val="8"/>
      <name val="Arial"/>
      <family val="2"/>
    </font>
    <font>
      <i/>
      <sz val="11"/>
      <color indexed="8"/>
      <name val="Arial"/>
      <family val="2"/>
    </font>
    <font>
      <sz val="11"/>
      <color indexed="8"/>
      <name val="Arial"/>
      <family val="2"/>
      <charset val="204"/>
    </font>
    <font>
      <b/>
      <i/>
      <sz val="11"/>
      <color indexed="8"/>
      <name val="Arial"/>
      <family val="2"/>
    </font>
    <font>
      <b/>
      <sz val="11"/>
      <color indexed="8"/>
      <name val="Arial"/>
      <family val="2"/>
      <charset val="204"/>
    </font>
    <font>
      <sz val="11"/>
      <name val="Times New Roman"/>
      <family val="1"/>
      <charset val="204"/>
    </font>
    <font>
      <b/>
      <sz val="11"/>
      <color indexed="8"/>
      <name val="Calibri"/>
      <family val="2"/>
    </font>
    <font>
      <i/>
      <sz val="11"/>
      <color indexed="8"/>
      <name val="Arial"/>
      <family val="2"/>
      <charset val="204"/>
    </font>
    <font>
      <sz val="11"/>
      <color theme="0"/>
      <name val="Calibri"/>
      <family val="2"/>
      <scheme val="minor"/>
    </font>
    <font>
      <sz val="10"/>
      <color theme="4" tint="-0.24994659260841701"/>
      <name val="Arial Narrow"/>
      <family val="2"/>
    </font>
    <font>
      <i/>
      <sz val="11"/>
      <color rgb="FF7F7F7F"/>
      <name val="Calibri"/>
      <family val="2"/>
      <scheme val="minor"/>
    </font>
    <font>
      <i/>
      <sz val="10"/>
      <color rgb="FF0033CC"/>
      <name val="Gill Sans MT"/>
      <family val="2"/>
    </font>
    <font>
      <i/>
      <sz val="10"/>
      <color rgb="FFC00000"/>
      <name val="Arial Narrow"/>
      <family val="2"/>
    </font>
    <font>
      <b/>
      <sz val="10"/>
      <color indexed="9"/>
      <name val="Verdana"/>
      <family val="2"/>
    </font>
    <font>
      <sz val="10"/>
      <name val="Helv"/>
      <charset val="204"/>
    </font>
    <font>
      <sz val="10"/>
      <name val="Arial Cyr"/>
      <charset val="204"/>
    </font>
    <font>
      <sz val="12"/>
      <color theme="1"/>
      <name val="ArialMT"/>
      <family val="2"/>
    </font>
    <font>
      <b/>
      <sz val="16"/>
      <color theme="1"/>
      <name val="Arial"/>
      <family val="2"/>
    </font>
    <font>
      <b/>
      <u/>
      <sz val="14"/>
      <color theme="1"/>
      <name val="Arial"/>
      <family val="2"/>
    </font>
    <font>
      <b/>
      <sz val="12"/>
      <color theme="0"/>
      <name val="Arial"/>
      <family val="2"/>
      <charset val="1"/>
    </font>
    <font>
      <b/>
      <sz val="12"/>
      <name val="Calibri"/>
      <family val="2"/>
      <scheme val="minor"/>
    </font>
    <font>
      <sz val="14"/>
      <color rgb="FFFF0000"/>
      <name val="Arial"/>
      <family val="2"/>
    </font>
    <font>
      <i/>
      <sz val="11"/>
      <name val="Arial"/>
      <family val="2"/>
    </font>
    <font>
      <b/>
      <u/>
      <sz val="14"/>
      <name val="Arial"/>
      <family val="2"/>
    </font>
    <font>
      <b/>
      <sz val="14"/>
      <name val="Arial"/>
      <family val="2"/>
    </font>
    <font>
      <sz val="14"/>
      <name val="Arial"/>
      <family val="2"/>
    </font>
    <font>
      <b/>
      <u/>
      <sz val="16"/>
      <name val="Arial"/>
      <family val="2"/>
    </font>
    <font>
      <b/>
      <sz val="11"/>
      <color theme="1"/>
      <name val="Calibri"/>
      <family val="2"/>
      <scheme val="minor"/>
    </font>
    <font>
      <b/>
      <i/>
      <sz val="10"/>
      <name val="Arial"/>
      <family val="2"/>
    </font>
    <font>
      <sz val="10"/>
      <color theme="1"/>
      <name val="Arial"/>
      <family val="2"/>
    </font>
    <font>
      <b/>
      <sz val="10"/>
      <color theme="1"/>
      <name val="Arial"/>
      <family val="2"/>
    </font>
    <font>
      <b/>
      <sz val="12"/>
      <name val="Arial"/>
      <family val="2"/>
    </font>
    <font>
      <b/>
      <sz val="12"/>
      <color theme="1"/>
      <name val="Arial"/>
      <family val="2"/>
    </font>
    <font>
      <b/>
      <sz val="11"/>
      <color rgb="FFE85D56"/>
      <name val="Arial"/>
      <family val="2"/>
    </font>
    <font>
      <sz val="11"/>
      <name val="Arial Narrow"/>
      <family val="2"/>
    </font>
    <font>
      <b/>
      <sz val="10"/>
      <color theme="0"/>
      <name val="Calibri"/>
      <family val="2"/>
      <scheme val="minor"/>
    </font>
    <font>
      <b/>
      <u/>
      <sz val="12"/>
      <name val="Arial"/>
      <family val="2"/>
    </font>
    <font>
      <sz val="12"/>
      <name val="Arial"/>
      <family val="2"/>
    </font>
    <font>
      <sz val="11"/>
      <color theme="0"/>
      <name val="Arial"/>
      <family val="2"/>
    </font>
    <font>
      <b/>
      <i/>
      <sz val="11"/>
      <name val="Arial"/>
      <family val="2"/>
    </font>
    <font>
      <b/>
      <sz val="16"/>
      <name val="Arial"/>
      <family val="2"/>
    </font>
    <font>
      <b/>
      <sz val="11"/>
      <name val="Calibri"/>
      <family val="2"/>
      <scheme val="minor"/>
    </font>
  </fonts>
  <fills count="2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7"/>
        <bgColor indexed="51"/>
      </patternFill>
    </fill>
    <fill>
      <patternFill patternType="solid">
        <fgColor indexed="26"/>
        <bgColor indexed="49"/>
      </patternFill>
    </fill>
    <fill>
      <patternFill patternType="solid">
        <fgColor rgb="FF843C0C"/>
        <bgColor indexed="64"/>
      </patternFill>
    </fill>
    <fill>
      <patternFill patternType="solid">
        <fgColor indexed="42"/>
        <bgColor indexed="34"/>
      </patternFill>
    </fill>
    <fill>
      <patternFill patternType="solid">
        <fgColor theme="8" tint="0.79998168889431442"/>
        <bgColor indexed="64"/>
      </patternFill>
    </fill>
    <fill>
      <patternFill patternType="solid">
        <fgColor rgb="FF4066B2"/>
        <bgColor indexed="64"/>
      </patternFill>
    </fill>
    <fill>
      <patternFill patternType="solid">
        <fgColor rgb="FF00206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5"/>
      </patternFill>
    </fill>
    <fill>
      <patternFill patternType="solid">
        <fgColor theme="9"/>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BB5A7"/>
        <bgColor indexed="64"/>
      </patternFill>
    </fill>
    <fill>
      <patternFill patternType="solid">
        <fgColor theme="4" tint="-0.499984740745262"/>
        <bgColor indexed="64"/>
      </patternFill>
    </fill>
    <fill>
      <patternFill patternType="solid">
        <fgColor rgb="FFFFFFCC"/>
        <bgColor indexed="64"/>
      </patternFill>
    </fill>
    <fill>
      <patternFill patternType="solid">
        <fgColor theme="5" tint="0.59996337778862885"/>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rgb="FF8A0000"/>
        <bgColor indexed="64"/>
      </patternFill>
    </fill>
    <fill>
      <patternFill patternType="solid">
        <fgColor rgb="FFFFFF00"/>
        <bgColor indexed="64"/>
      </patternFill>
    </fill>
    <fill>
      <patternFill patternType="solid">
        <fgColor theme="5"/>
        <bgColor indexed="64"/>
      </patternFill>
    </fill>
  </fills>
  <borders count="49">
    <border>
      <left/>
      <right/>
      <top/>
      <bottom/>
      <diagonal/>
    </border>
    <border>
      <left style="thin">
        <color indexed="54"/>
      </left>
      <right style="thin">
        <color indexed="54"/>
      </right>
      <top style="thin">
        <color indexed="54"/>
      </top>
      <bottom style="thin">
        <color indexed="54"/>
      </bottom>
      <diagonal/>
    </border>
    <border>
      <left style="thin">
        <color indexed="22"/>
      </left>
      <right style="thin">
        <color indexed="22"/>
      </right>
      <top style="thin">
        <color indexed="22"/>
      </top>
      <bottom style="thin">
        <color indexed="22"/>
      </bottom>
      <diagonal/>
    </border>
    <border>
      <left/>
      <right/>
      <top/>
      <bottom style="thin">
        <color auto="1"/>
      </bottom>
      <diagonal/>
    </border>
    <border>
      <left style="thin">
        <color auto="1"/>
      </left>
      <right/>
      <top/>
      <bottom style="thin">
        <color auto="1"/>
      </bottom>
      <diagonal/>
    </border>
    <border>
      <left style="thin">
        <color theme="4"/>
      </left>
      <right/>
      <top style="thin">
        <color theme="4"/>
      </top>
      <bottom style="thin">
        <color theme="4"/>
      </bottom>
      <diagonal/>
    </border>
    <border>
      <left/>
      <right/>
      <top style="thin">
        <color theme="4"/>
      </top>
      <bottom style="thin">
        <color theme="4"/>
      </bottom>
      <diagonal/>
    </border>
    <border>
      <left style="thin">
        <color auto="1"/>
      </left>
      <right style="thin">
        <color auto="1"/>
      </right>
      <top/>
      <bottom style="thin">
        <color auto="1"/>
      </bottom>
      <diagonal/>
    </border>
    <border>
      <left/>
      <right style="thin">
        <color theme="4"/>
      </right>
      <top style="thin">
        <color theme="4"/>
      </top>
      <bottom style="thin">
        <color theme="4"/>
      </bottom>
      <diagonal/>
    </border>
    <border>
      <left style="thin">
        <color auto="1"/>
      </left>
      <right style="thin">
        <color auto="1"/>
      </right>
      <top/>
      <bottom/>
      <diagonal/>
    </border>
    <border>
      <left style="thin">
        <color indexed="54"/>
      </left>
      <right style="thin">
        <color indexed="54"/>
      </right>
      <top style="thin">
        <color indexed="54"/>
      </top>
      <bottom style="thin">
        <color indexed="54"/>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thin">
        <color theme="1" tint="0.34998626667073579"/>
      </top>
      <bottom style="thin">
        <color theme="1" tint="0.34998626667073579"/>
      </bottom>
      <diagonal/>
    </border>
    <border>
      <left style="thin">
        <color theme="0" tint="-4.9989318521683403E-2"/>
      </left>
      <right style="thin">
        <color theme="0" tint="-4.9989318521683403E-2"/>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34998626667073579"/>
      </top>
      <bottom style="thin">
        <color theme="0" tint="-0.34998626667073579"/>
      </bottom>
      <diagonal/>
    </border>
    <border>
      <left style="dotted">
        <color rgb="FFC00000"/>
      </left>
      <right style="dotted">
        <color rgb="FFC00000"/>
      </right>
      <top style="dotted">
        <color rgb="FFC00000"/>
      </top>
      <bottom style="dotted">
        <color rgb="FFC00000"/>
      </bottom>
      <diagonal/>
    </border>
    <border>
      <left/>
      <right/>
      <top style="medium">
        <color auto="1"/>
      </top>
      <bottom style="medium">
        <color auto="1"/>
      </bottom>
      <diagonal/>
    </border>
    <border>
      <left/>
      <right/>
      <top style="thin">
        <color theme="0" tint="-0.24994659260841701"/>
      </top>
      <bottom style="thin">
        <color theme="0" tint="-0.24994659260841701"/>
      </bottom>
      <diagonal/>
    </border>
    <border>
      <left style="thin">
        <color theme="5" tint="0.79998168889431442"/>
      </left>
      <right style="thin">
        <color theme="5" tint="0.79998168889431442"/>
      </right>
      <top style="thin">
        <color theme="0" tint="-0.24994659260841701"/>
      </top>
      <bottom style="thin">
        <color theme="0" tint="-0.2499465926084170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right/>
      <top style="thin">
        <color theme="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style="thin">
        <color auto="1"/>
      </right>
      <top style="thin">
        <color auto="1"/>
      </top>
      <bottom style="thin">
        <color auto="1"/>
      </bottom>
      <diagonal/>
    </border>
    <border>
      <left style="thin">
        <color theme="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style="thin">
        <color auto="1"/>
      </left>
      <right/>
      <top/>
      <bottom/>
      <diagonal/>
    </border>
  </borders>
  <cellStyleXfs count="417">
    <xf numFmtId="0" fontId="0" fillId="0" borderId="0"/>
    <xf numFmtId="0" fontId="4" fillId="0" borderId="0"/>
    <xf numFmtId="0" fontId="7" fillId="0" borderId="0"/>
    <xf numFmtId="0" fontId="10" fillId="0" borderId="0"/>
    <xf numFmtId="0" fontId="11" fillId="0" borderId="0"/>
    <xf numFmtId="0" fontId="13" fillId="4" borderId="1"/>
    <xf numFmtId="0" fontId="10" fillId="5" borderId="2"/>
    <xf numFmtId="9" fontId="10" fillId="0" borderId="0"/>
    <xf numFmtId="0" fontId="16" fillId="7" borderId="0"/>
    <xf numFmtId="165" fontId="10" fillId="0" borderId="0"/>
    <xf numFmtId="0" fontId="12" fillId="0" borderId="0"/>
    <xf numFmtId="44" fontId="17"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17"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17" fillId="0" borderId="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13" fillId="4" borderId="10"/>
    <xf numFmtId="0" fontId="10" fillId="5" borderId="11"/>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17" fillId="0" borderId="0"/>
    <xf numFmtId="0" fontId="17" fillId="0" borderId="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 fillId="0" borderId="0"/>
    <xf numFmtId="0" fontId="17" fillId="14" borderId="0" applyNumberFormat="0" applyBorder="0" applyAlignment="0" applyProtection="0"/>
    <xf numFmtId="0" fontId="48" fillId="15" borderId="0" applyNumberFormat="0" applyBorder="0" applyAlignment="0" applyProtection="0"/>
    <xf numFmtId="0" fontId="49" fillId="16" borderId="19">
      <alignment horizontal="right" vertical="center"/>
    </xf>
    <xf numFmtId="44" fontId="4" fillId="0" borderId="0" applyFont="0" applyFill="0" applyBorder="0" applyAlignment="0" applyProtection="0"/>
    <xf numFmtId="0" fontId="6" fillId="16" borderId="20">
      <alignment horizontal="right" vertical="center"/>
    </xf>
    <xf numFmtId="0" fontId="5" fillId="17" borderId="19" applyNumberFormat="0">
      <alignment horizontal="left" vertical="center"/>
    </xf>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4" fillId="17" borderId="21" applyNumberFormat="0" applyFont="0" applyAlignment="0"/>
    <xf numFmtId="0" fontId="4" fillId="8" borderId="22" applyNumberFormat="0" applyAlignment="0"/>
    <xf numFmtId="0" fontId="52" fillId="16" borderId="19">
      <alignment horizontal="left" vertical="center"/>
    </xf>
    <xf numFmtId="0" fontId="52" fillId="18" borderId="23">
      <alignment horizontal="left" vertical="center"/>
    </xf>
    <xf numFmtId="0" fontId="53" fillId="19" borderId="24" applyNumberFormat="0">
      <alignment horizontal="center" vertical="center"/>
    </xf>
    <xf numFmtId="0" fontId="53" fillId="19" borderId="24">
      <alignment horizontal="left" vertical="center"/>
    </xf>
    <xf numFmtId="0" fontId="4" fillId="20" borderId="25" applyNumberFormat="0" applyProtection="0"/>
    <xf numFmtId="0" fontId="4" fillId="12" borderId="25" applyNumberFormat="0" applyFont="0" applyProtection="0"/>
    <xf numFmtId="0" fontId="4" fillId="21" borderId="26" applyNumberFormat="0" applyFont="0" applyProtection="0"/>
    <xf numFmtId="0" fontId="4" fillId="0" borderId="0"/>
    <xf numFmtId="0" fontId="54" fillId="0" borderId="0"/>
    <xf numFmtId="0" fontId="4" fillId="0" borderId="0"/>
    <xf numFmtId="168" fontId="17" fillId="0" borderId="0" applyFont="0" applyFill="0" applyBorder="0" applyAlignment="0" applyProtection="0"/>
    <xf numFmtId="0" fontId="55" fillId="0" borderId="0"/>
    <xf numFmtId="0" fontId="4" fillId="0" borderId="0"/>
    <xf numFmtId="0" fontId="40" fillId="0" borderId="0"/>
    <xf numFmtId="0" fontId="55" fillId="0" borderId="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56" fillId="0" borderId="0"/>
    <xf numFmtId="169" fontId="56" fillId="0" borderId="0" applyFont="0" applyFill="0" applyBorder="0" applyAlignment="0" applyProtection="0"/>
    <xf numFmtId="0" fontId="4" fillId="0" borderId="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2" fillId="0" borderId="0"/>
    <xf numFmtId="164" fontId="2" fillId="0" borderId="0" applyFont="0" applyFill="0" applyBorder="0" applyAlignment="0" applyProtection="0"/>
    <xf numFmtId="164" fontId="17" fillId="0" borderId="0" applyFont="0" applyFill="0" applyBorder="0" applyAlignment="0" applyProtection="0"/>
    <xf numFmtId="0" fontId="4" fillId="0" borderId="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1" fillId="0" borderId="0"/>
    <xf numFmtId="164" fontId="1" fillId="0" borderId="0" applyFont="0" applyFill="0" applyBorder="0" applyAlignment="0" applyProtection="0"/>
    <xf numFmtId="0" fontId="13" fillId="4" borderId="10"/>
    <xf numFmtId="0" fontId="10" fillId="5" borderId="11"/>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cellStyleXfs>
  <cellXfs count="355">
    <xf numFmtId="0" fontId="0" fillId="0" borderId="0" xfId="0"/>
    <xf numFmtId="0" fontId="4" fillId="0" borderId="0" xfId="1"/>
    <xf numFmtId="0" fontId="4" fillId="0" borderId="0" xfId="1" applyAlignment="1">
      <alignment wrapText="1"/>
    </xf>
    <xf numFmtId="0" fontId="8" fillId="0" borderId="0" xfId="1" applyFont="1"/>
    <xf numFmtId="0" fontId="6" fillId="0" borderId="0" xfId="1" applyFont="1" applyAlignment="1">
      <alignment wrapText="1"/>
    </xf>
    <xf numFmtId="0" fontId="6" fillId="0" borderId="0" xfId="1" applyFont="1"/>
    <xf numFmtId="0" fontId="6" fillId="0" borderId="0" xfId="1" applyFont="1" applyAlignment="1">
      <alignment horizontal="center"/>
    </xf>
    <xf numFmtId="0" fontId="4" fillId="0" borderId="0" xfId="1"/>
    <xf numFmtId="0" fontId="20" fillId="3" borderId="0" xfId="0" applyFont="1" applyFill="1"/>
    <xf numFmtId="0" fontId="4" fillId="0" borderId="0" xfId="1" applyFill="1" applyBorder="1"/>
    <xf numFmtId="0" fontId="4" fillId="0" borderId="0" xfId="1" applyAlignment="1">
      <alignment horizontal="center" vertical="center"/>
    </xf>
    <xf numFmtId="0" fontId="4" fillId="0" borderId="0" xfId="1" applyFont="1"/>
    <xf numFmtId="0" fontId="4" fillId="0" borderId="0" xfId="1" applyFill="1"/>
    <xf numFmtId="0" fontId="22" fillId="3" borderId="0" xfId="0" applyFont="1" applyFill="1"/>
    <xf numFmtId="0" fontId="4" fillId="0" borderId="0" xfId="1" applyFont="1" applyAlignment="1">
      <alignment wrapText="1"/>
    </xf>
    <xf numFmtId="0" fontId="20" fillId="0" borderId="0" xfId="0" applyFont="1" applyFill="1"/>
    <xf numFmtId="0" fontId="23" fillId="0" borderId="0" xfId="1" applyFont="1"/>
    <xf numFmtId="0" fontId="24" fillId="10" borderId="0" xfId="1" applyFont="1" applyFill="1"/>
    <xf numFmtId="0" fontId="26" fillId="0" borderId="0" xfId="1" applyFont="1" applyFill="1"/>
    <xf numFmtId="0" fontId="25" fillId="0" borderId="0" xfId="0" applyFont="1" applyFill="1" applyBorder="1" applyAlignment="1">
      <alignment horizontal="center" vertical="center"/>
    </xf>
    <xf numFmtId="0" fontId="26" fillId="0" borderId="0" xfId="1" applyFont="1"/>
    <xf numFmtId="0" fontId="26" fillId="0" borderId="0" xfId="1" applyFont="1" applyAlignment="1">
      <alignment wrapText="1"/>
    </xf>
    <xf numFmtId="0" fontId="4" fillId="11" borderId="0" xfId="1" applyFill="1"/>
    <xf numFmtId="0" fontId="28" fillId="3" borderId="0" xfId="0" applyFont="1" applyFill="1"/>
    <xf numFmtId="0" fontId="0" fillId="3" borderId="0" xfId="0" applyFont="1" applyFill="1"/>
    <xf numFmtId="0" fontId="26" fillId="0" borderId="0" xfId="1" applyFont="1" applyFill="1" applyBorder="1" applyAlignment="1">
      <alignment wrapText="1"/>
    </xf>
    <xf numFmtId="0" fontId="23" fillId="0" borderId="0" xfId="1" applyFont="1" applyAlignment="1">
      <alignment horizontal="left"/>
    </xf>
    <xf numFmtId="0" fontId="23" fillId="0" borderId="0" xfId="1" applyFont="1" applyAlignment="1"/>
    <xf numFmtId="0" fontId="22" fillId="3" borderId="0" xfId="0" applyFont="1" applyFill="1" applyAlignment="1"/>
    <xf numFmtId="0" fontId="17" fillId="3" borderId="0" xfId="0" applyFont="1" applyFill="1" applyAlignment="1"/>
    <xf numFmtId="0" fontId="23" fillId="0" borderId="0" xfId="1" applyFont="1" applyAlignment="1">
      <alignment horizontal="left" wrapText="1"/>
    </xf>
    <xf numFmtId="0" fontId="23" fillId="0" borderId="0" xfId="1" applyFont="1" applyAlignment="1">
      <alignment wrapText="1"/>
    </xf>
    <xf numFmtId="0" fontId="26" fillId="0" borderId="0" xfId="0" applyFont="1" applyFill="1" applyBorder="1" applyAlignment="1">
      <alignment vertical="center" wrapText="1"/>
    </xf>
    <xf numFmtId="0" fontId="26" fillId="0" borderId="0" xfId="0" applyFont="1" applyFill="1" applyBorder="1" applyAlignment="1">
      <alignment horizontal="left" vertical="center" wrapText="1"/>
    </xf>
    <xf numFmtId="0" fontId="22" fillId="0" borderId="0" xfId="0" applyFont="1" applyFill="1" applyBorder="1" applyAlignment="1">
      <alignment horizontal="left" wrapText="1"/>
    </xf>
    <xf numFmtId="9" fontId="22" fillId="0" borderId="0" xfId="0" applyNumberFormat="1" applyFont="1" applyFill="1" applyBorder="1" applyAlignment="1">
      <alignment horizontal="left" wrapText="1"/>
    </xf>
    <xf numFmtId="0" fontId="15" fillId="0" borderId="0" xfId="1" applyFont="1" applyFill="1" applyBorder="1" applyAlignment="1">
      <alignmen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vertical="center" wrapText="1"/>
    </xf>
    <xf numFmtId="0" fontId="26" fillId="0" borderId="0" xfId="0" applyFont="1" applyFill="1" applyBorder="1" applyAlignment="1">
      <alignment horizontal="left" vertical="center" wrapText="1"/>
    </xf>
    <xf numFmtId="0" fontId="38" fillId="0" borderId="0" xfId="0" applyFont="1" applyFill="1" applyBorder="1" applyAlignment="1">
      <alignment vertical="center" wrapText="1"/>
    </xf>
    <xf numFmtId="0" fontId="37" fillId="0" borderId="0" xfId="0" applyFont="1" applyFill="1" applyBorder="1" applyAlignment="1">
      <alignment vertical="center" wrapText="1"/>
    </xf>
    <xf numFmtId="0" fontId="0" fillId="0" borderId="0" xfId="0"/>
    <xf numFmtId="0" fontId="25" fillId="0" borderId="0" xfId="0" applyFont="1" applyFill="1" applyBorder="1" applyAlignment="1">
      <alignment horizontal="center" vertical="center"/>
    </xf>
    <xf numFmtId="0" fontId="26" fillId="0" borderId="0" xfId="1" applyFont="1" applyAlignment="1">
      <alignment wrapText="1"/>
    </xf>
    <xf numFmtId="0" fontId="18" fillId="0" borderId="0" xfId="1" applyFont="1" applyAlignment="1">
      <alignment horizontal="center" vertical="center"/>
    </xf>
    <xf numFmtId="0" fontId="39" fillId="0" borderId="0" xfId="1" applyFont="1"/>
    <xf numFmtId="164" fontId="32" fillId="0" borderId="0" xfId="0" applyNumberFormat="1" applyFont="1" applyFill="1" applyBorder="1" applyAlignment="1">
      <alignment horizontal="left" vertical="center"/>
    </xf>
    <xf numFmtId="164" fontId="0" fillId="0" borderId="0" xfId="0" applyNumberFormat="1" applyFont="1" applyFill="1" applyBorder="1" applyAlignment="1">
      <alignment horizontal="left" vertical="center"/>
    </xf>
    <xf numFmtId="0" fontId="31" fillId="0" borderId="14" xfId="48" applyNumberFormat="1" applyFont="1" applyFill="1" applyBorder="1" applyAlignment="1" applyProtection="1">
      <alignment horizontal="center" vertical="center" wrapText="1"/>
    </xf>
    <xf numFmtId="0" fontId="32" fillId="0" borderId="14" xfId="3" applyFont="1" applyFill="1" applyBorder="1" applyAlignment="1">
      <alignment horizontal="center" vertical="center" wrapText="1"/>
    </xf>
    <xf numFmtId="0" fontId="31" fillId="0" borderId="14" xfId="48" applyNumberFormat="1" applyFont="1" applyFill="1" applyBorder="1" applyAlignment="1" applyProtection="1">
      <alignment horizontal="right" vertical="center" wrapText="1"/>
    </xf>
    <xf numFmtId="0" fontId="32" fillId="0" borderId="14" xfId="3" applyFont="1" applyFill="1" applyBorder="1" applyAlignment="1">
      <alignment vertical="center" wrapText="1"/>
    </xf>
    <xf numFmtId="0" fontId="42" fillId="0" borderId="14" xfId="0" applyFont="1" applyFill="1" applyBorder="1" applyAlignment="1">
      <alignment horizontal="left" vertical="center"/>
    </xf>
    <xf numFmtId="0" fontId="47" fillId="0" borderId="14" xfId="0" applyFont="1" applyFill="1" applyBorder="1" applyAlignment="1">
      <alignment horizontal="center" vertical="center"/>
    </xf>
    <xf numFmtId="0" fontId="47" fillId="2" borderId="14" xfId="0" applyFont="1" applyFill="1" applyBorder="1" applyAlignment="1">
      <alignment horizontal="center" vertical="center"/>
    </xf>
    <xf numFmtId="0" fontId="42" fillId="0" borderId="14" xfId="0" applyFont="1" applyFill="1" applyBorder="1" applyAlignment="1">
      <alignment horizontal="left" vertical="center" wrapText="1"/>
    </xf>
    <xf numFmtId="164" fontId="32" fillId="0" borderId="13" xfId="0" applyNumberFormat="1" applyFont="1" applyFill="1" applyBorder="1" applyAlignment="1">
      <alignment vertical="center"/>
    </xf>
    <xf numFmtId="0" fontId="42" fillId="0" borderId="13" xfId="0" applyFont="1" applyFill="1" applyBorder="1" applyAlignment="1">
      <alignment vertical="center"/>
    </xf>
    <xf numFmtId="164" fontId="42" fillId="0" borderId="13" xfId="0" applyNumberFormat="1" applyFont="1" applyFill="1" applyBorder="1" applyAlignment="1">
      <alignment horizontal="center" vertical="center"/>
    </xf>
    <xf numFmtId="167" fontId="32" fillId="0" borderId="14" xfId="14" applyNumberFormat="1" applyFont="1" applyFill="1" applyBorder="1" applyAlignment="1">
      <alignment horizontal="center" vertical="center"/>
    </xf>
    <xf numFmtId="167" fontId="42" fillId="0" borderId="14" xfId="14" applyNumberFormat="1" applyFont="1" applyFill="1" applyBorder="1" applyAlignment="1">
      <alignment horizontal="center" vertical="center"/>
    </xf>
    <xf numFmtId="0" fontId="0" fillId="0" borderId="14" xfId="0" applyBorder="1"/>
    <xf numFmtId="166" fontId="27" fillId="3" borderId="0" xfId="0" applyNumberFormat="1" applyFont="1" applyFill="1" applyBorder="1" applyAlignment="1">
      <alignment horizontal="right" vertical="center"/>
    </xf>
    <xf numFmtId="0" fontId="30" fillId="0" borderId="0" xfId="1" applyFont="1" applyAlignment="1">
      <alignment wrapText="1"/>
    </xf>
    <xf numFmtId="166" fontId="27" fillId="3" borderId="0" xfId="0" applyNumberFormat="1" applyFont="1" applyFill="1" applyBorder="1" applyAlignment="1">
      <alignment vertical="center"/>
    </xf>
    <xf numFmtId="164" fontId="32" fillId="0" borderId="14" xfId="0" applyNumberFormat="1" applyFont="1" applyFill="1" applyBorder="1" applyAlignment="1">
      <alignment vertical="center"/>
    </xf>
    <xf numFmtId="0" fontId="29" fillId="13" borderId="14" xfId="0" applyFont="1" applyFill="1" applyBorder="1" applyAlignment="1">
      <alignment vertical="center"/>
    </xf>
    <xf numFmtId="0" fontId="34" fillId="6" borderId="0" xfId="1" applyFont="1" applyFill="1"/>
    <xf numFmtId="0" fontId="24" fillId="6" borderId="0" xfId="1" applyFont="1" applyFill="1"/>
    <xf numFmtId="0" fontId="4" fillId="22" borderId="0" xfId="1" applyFill="1"/>
    <xf numFmtId="0" fontId="6" fillId="22" borderId="0" xfId="1" applyFont="1" applyFill="1" applyAlignment="1">
      <alignment wrapText="1"/>
    </xf>
    <xf numFmtId="0" fontId="6" fillId="22" borderId="0" xfId="1" applyFont="1" applyFill="1"/>
    <xf numFmtId="0" fontId="6" fillId="22" borderId="0" xfId="1" applyFont="1" applyFill="1" applyAlignment="1">
      <alignment horizontal="center"/>
    </xf>
    <xf numFmtId="0" fontId="4" fillId="22" borderId="0" xfId="1" applyFill="1" applyAlignment="1">
      <alignment wrapText="1"/>
    </xf>
    <xf numFmtId="0" fontId="8" fillId="22" borderId="0" xfId="1" applyFont="1" applyFill="1"/>
    <xf numFmtId="0" fontId="20" fillId="22" borderId="0" xfId="0" applyFont="1" applyFill="1"/>
    <xf numFmtId="164" fontId="42" fillId="0" borderId="14" xfId="0" applyNumberFormat="1" applyFont="1" applyFill="1" applyBorder="1" applyAlignment="1">
      <alignment horizontal="center" vertical="center"/>
    </xf>
    <xf numFmtId="0" fontId="4" fillId="0" borderId="14" xfId="1" applyBorder="1"/>
    <xf numFmtId="0" fontId="26" fillId="0" borderId="14" xfId="3" applyFont="1" applyFill="1" applyBorder="1" applyAlignment="1">
      <alignment horizontal="left" vertical="center" wrapText="1"/>
    </xf>
    <xf numFmtId="0" fontId="26" fillId="0" borderId="31" xfId="3" applyFont="1" applyFill="1" applyBorder="1" applyAlignment="1">
      <alignment horizontal="left" vertical="center" wrapText="1"/>
    </xf>
    <xf numFmtId="0" fontId="43" fillId="0" borderId="0" xfId="0" applyFont="1" applyFill="1" applyBorder="1" applyAlignment="1">
      <alignment horizontal="center" vertical="center" wrapText="1"/>
    </xf>
    <xf numFmtId="4" fontId="29" fillId="0" borderId="0" xfId="0" applyNumberFormat="1" applyFont="1" applyFill="1" applyBorder="1" applyAlignment="1">
      <alignment horizontal="center" vertical="center" wrapText="1"/>
    </xf>
    <xf numFmtId="0" fontId="29" fillId="0" borderId="0" xfId="0" applyFont="1" applyFill="1" applyBorder="1" applyAlignment="1">
      <alignment horizontal="center" vertical="center" wrapText="1"/>
    </xf>
    <xf numFmtId="9" fontId="41" fillId="0" borderId="0" xfId="0" applyNumberFormat="1" applyFont="1" applyFill="1" applyBorder="1" applyAlignment="1">
      <alignment horizontal="center" vertical="center" wrapText="1"/>
    </xf>
    <xf numFmtId="0" fontId="22" fillId="0" borderId="0" xfId="0" applyFont="1" applyFill="1" applyBorder="1" applyAlignment="1">
      <alignment vertical="center" wrapText="1"/>
    </xf>
    <xf numFmtId="0" fontId="22" fillId="0" borderId="0" xfId="0" applyFont="1" applyFill="1" applyBorder="1" applyAlignment="1">
      <alignment horizontal="left" vertical="center" wrapText="1"/>
    </xf>
    <xf numFmtId="0" fontId="22" fillId="0" borderId="35" xfId="0" applyFont="1" applyFill="1" applyBorder="1" applyAlignment="1">
      <alignment vertical="center" wrapText="1"/>
    </xf>
    <xf numFmtId="9" fontId="22" fillId="0" borderId="29" xfId="0" applyNumberFormat="1" applyFont="1" applyFill="1" applyBorder="1" applyAlignment="1">
      <alignment horizontal="left" wrapText="1"/>
    </xf>
    <xf numFmtId="0" fontId="26" fillId="0" borderId="29" xfId="1" applyFont="1" applyFill="1" applyBorder="1" applyAlignment="1">
      <alignment wrapText="1"/>
    </xf>
    <xf numFmtId="0" fontId="26" fillId="0" borderId="29" xfId="1" applyFont="1" applyBorder="1" applyAlignment="1">
      <alignment wrapText="1"/>
    </xf>
    <xf numFmtId="0" fontId="4" fillId="0" borderId="29" xfId="1" applyBorder="1"/>
    <xf numFmtId="0" fontId="0" fillId="0" borderId="31" xfId="0" applyBorder="1"/>
    <xf numFmtId="0" fontId="4" fillId="0" borderId="32" xfId="1" applyFill="1" applyBorder="1"/>
    <xf numFmtId="0" fontId="57" fillId="23" borderId="0" xfId="1" applyFont="1" applyFill="1" applyBorder="1" applyAlignment="1">
      <alignment horizontal="center" vertical="center" wrapText="1"/>
    </xf>
    <xf numFmtId="0" fontId="14" fillId="24" borderId="14" xfId="0" applyFont="1" applyFill="1" applyBorder="1" applyAlignment="1">
      <alignment vertical="center"/>
    </xf>
    <xf numFmtId="0" fontId="29" fillId="24" borderId="14" xfId="0" applyFont="1" applyFill="1" applyBorder="1" applyAlignment="1">
      <alignment vertical="center"/>
    </xf>
    <xf numFmtId="167" fontId="42" fillId="0" borderId="14" xfId="14" applyNumberFormat="1" applyFont="1" applyFill="1" applyBorder="1" applyAlignment="1">
      <alignment horizontal="left" vertical="center" wrapText="1"/>
    </xf>
    <xf numFmtId="44" fontId="42" fillId="0" borderId="13" xfId="11" applyFont="1" applyFill="1" applyBorder="1" applyAlignment="1">
      <alignment horizontal="left" vertical="center" wrapText="1"/>
    </xf>
    <xf numFmtId="0" fontId="58" fillId="0" borderId="0" xfId="0" applyFont="1" applyFill="1" applyBorder="1" applyAlignment="1">
      <alignment horizontal="left" vertical="center"/>
    </xf>
    <xf numFmtId="44" fontId="42" fillId="0" borderId="14" xfId="11" applyFont="1" applyFill="1" applyBorder="1" applyAlignment="1">
      <alignment horizontal="left" vertical="center" wrapText="1"/>
    </xf>
    <xf numFmtId="0" fontId="46" fillId="22" borderId="14" xfId="0" applyFont="1" applyFill="1" applyBorder="1" applyAlignment="1">
      <alignment horizontal="left" vertical="center"/>
    </xf>
    <xf numFmtId="164" fontId="46" fillId="22" borderId="14" xfId="0" applyNumberFormat="1" applyFont="1" applyFill="1" applyBorder="1" applyAlignment="1">
      <alignment horizontal="left" vertical="center"/>
    </xf>
    <xf numFmtId="164" fontId="46" fillId="22" borderId="0" xfId="0" applyNumberFormat="1" applyFont="1" applyFill="1" applyBorder="1" applyAlignment="1">
      <alignment horizontal="left" vertical="center"/>
    </xf>
    <xf numFmtId="0" fontId="33" fillId="22" borderId="14" xfId="48" applyNumberFormat="1" applyFont="1" applyFill="1" applyBorder="1" applyAlignment="1" applyProtection="1">
      <alignment horizontal="right" vertical="center" wrapText="1"/>
    </xf>
    <xf numFmtId="0" fontId="29" fillId="22" borderId="14" xfId="3" applyFont="1" applyFill="1" applyBorder="1" applyAlignment="1">
      <alignment vertical="center" wrapText="1"/>
    </xf>
    <xf numFmtId="0" fontId="9" fillId="0" borderId="28" xfId="1" applyFont="1" applyBorder="1"/>
    <xf numFmtId="0" fontId="9" fillId="0" borderId="30" xfId="1" applyFont="1" applyBorder="1"/>
    <xf numFmtId="0" fontId="60" fillId="0" borderId="0" xfId="1" applyFont="1"/>
    <xf numFmtId="0" fontId="4" fillId="0" borderId="0" xfId="1" applyAlignment="1">
      <alignment horizontal="left" vertical="center"/>
    </xf>
    <xf numFmtId="0" fontId="30" fillId="0" borderId="0" xfId="0" applyFont="1" applyFill="1" applyBorder="1" applyAlignment="1">
      <alignment horizontal="left" vertical="center"/>
    </xf>
    <xf numFmtId="0" fontId="4" fillId="0" borderId="0" xfId="1" applyFont="1" applyAlignment="1">
      <alignment horizontal="left" wrapText="1"/>
    </xf>
    <xf numFmtId="0" fontId="61" fillId="0" borderId="0" xfId="1" applyFont="1" applyFill="1" applyAlignment="1">
      <alignment vertical="center" wrapText="1"/>
    </xf>
    <xf numFmtId="167" fontId="26" fillId="0" borderId="14" xfId="14" applyNumberFormat="1" applyFont="1" applyFill="1" applyBorder="1" applyAlignment="1">
      <alignment horizontal="center" vertical="center"/>
    </xf>
    <xf numFmtId="167" fontId="26" fillId="2" borderId="14" xfId="14" applyNumberFormat="1" applyFont="1" applyFill="1" applyBorder="1" applyAlignment="1">
      <alignment horizontal="center" vertical="center"/>
    </xf>
    <xf numFmtId="0" fontId="62" fillId="0" borderId="14" xfId="0" applyFont="1" applyFill="1" applyBorder="1" applyAlignment="1">
      <alignment horizontal="center" vertical="center"/>
    </xf>
    <xf numFmtId="44" fontId="26" fillId="0" borderId="13" xfId="11" applyFont="1" applyFill="1" applyBorder="1" applyAlignment="1">
      <alignment horizontal="right" vertical="center"/>
    </xf>
    <xf numFmtId="0" fontId="18" fillId="0" borderId="0" xfId="1" applyFont="1"/>
    <xf numFmtId="9" fontId="32" fillId="0" borderId="13" xfId="0" applyNumberFormat="1" applyFont="1" applyFill="1" applyBorder="1" applyAlignment="1">
      <alignment vertical="center"/>
    </xf>
    <xf numFmtId="1" fontId="42" fillId="0" borderId="14" xfId="0" applyNumberFormat="1" applyFont="1" applyFill="1" applyBorder="1" applyAlignment="1">
      <alignment horizontal="center" vertical="center"/>
    </xf>
    <xf numFmtId="1" fontId="32" fillId="0" borderId="14" xfId="14" applyNumberFormat="1" applyFont="1" applyFill="1" applyBorder="1" applyAlignment="1">
      <alignment horizontal="center" vertical="center"/>
    </xf>
    <xf numFmtId="1" fontId="29" fillId="24" borderId="14" xfId="0" applyNumberFormat="1" applyFont="1" applyFill="1" applyBorder="1" applyAlignment="1">
      <alignment vertical="center"/>
    </xf>
    <xf numFmtId="9" fontId="32" fillId="0" borderId="14" xfId="14" applyNumberFormat="1" applyFont="1" applyFill="1" applyBorder="1" applyAlignment="1">
      <alignment horizontal="center" vertical="center"/>
    </xf>
    <xf numFmtId="0" fontId="21" fillId="6" borderId="4" xfId="0" applyFont="1" applyFill="1" applyBorder="1" applyAlignment="1">
      <alignment horizontal="center" vertical="center" wrapText="1"/>
    </xf>
    <xf numFmtId="0" fontId="71" fillId="0" borderId="35" xfId="1" applyFont="1" applyBorder="1"/>
    <xf numFmtId="0" fontId="67" fillId="0" borderId="14" xfId="0" applyFont="1" applyBorder="1"/>
    <xf numFmtId="166" fontId="72" fillId="3" borderId="0" xfId="0" applyNumberFormat="1" applyFont="1" applyFill="1" applyBorder="1" applyAlignment="1">
      <alignment horizontal="right" vertical="center"/>
    </xf>
    <xf numFmtId="164" fontId="32" fillId="23" borderId="15" xfId="0" applyNumberFormat="1" applyFont="1" applyFill="1" applyBorder="1" applyAlignment="1">
      <alignment vertical="center"/>
    </xf>
    <xf numFmtId="164" fontId="32" fillId="0" borderId="40" xfId="0" applyNumberFormat="1" applyFont="1" applyFill="1" applyBorder="1" applyAlignment="1">
      <alignment vertical="center"/>
    </xf>
    <xf numFmtId="0" fontId="34" fillId="25" borderId="0" xfId="1" applyFont="1" applyFill="1"/>
    <xf numFmtId="0" fontId="24" fillId="25" borderId="0" xfId="1" applyFont="1" applyFill="1"/>
    <xf numFmtId="0" fontId="25" fillId="25" borderId="33" xfId="0" applyFont="1" applyFill="1" applyBorder="1" applyAlignment="1">
      <alignment horizontal="center"/>
    </xf>
    <xf numFmtId="0" fontId="25" fillId="25" borderId="36" xfId="0" applyFont="1" applyFill="1" applyBorder="1" applyAlignment="1">
      <alignment horizontal="left"/>
    </xf>
    <xf numFmtId="0" fontId="24" fillId="25" borderId="0" xfId="1" applyFont="1" applyFill="1" applyAlignment="1">
      <alignment wrapText="1"/>
    </xf>
    <xf numFmtId="0" fontId="24" fillId="25" borderId="0" xfId="1" applyFont="1" applyFill="1" applyAlignment="1">
      <alignment horizontal="center"/>
    </xf>
    <xf numFmtId="0" fontId="21" fillId="25" borderId="14" xfId="0" applyFont="1" applyFill="1" applyBorder="1" applyAlignment="1">
      <alignment horizontal="center" vertical="center" wrapText="1"/>
    </xf>
    <xf numFmtId="0" fontId="21" fillId="25" borderId="16" xfId="0" applyFont="1" applyFill="1" applyBorder="1" applyAlignment="1">
      <alignment horizontal="center" vertical="center" wrapText="1"/>
    </xf>
    <xf numFmtId="166" fontId="27" fillId="3" borderId="16" xfId="0" applyNumberFormat="1" applyFont="1" applyFill="1" applyBorder="1" applyAlignment="1">
      <alignment vertical="center"/>
    </xf>
    <xf numFmtId="0" fontId="25" fillId="25" borderId="4" xfId="0" applyFont="1" applyFill="1" applyBorder="1" applyAlignment="1">
      <alignment vertical="center" wrapText="1"/>
    </xf>
    <xf numFmtId="0" fontId="25" fillId="25" borderId="3" xfId="0" applyFont="1" applyFill="1" applyBorder="1" applyAlignment="1">
      <alignment horizontal="center" vertical="center" wrapText="1"/>
    </xf>
    <xf numFmtId="0" fontId="25" fillId="25" borderId="4" xfId="0" applyFont="1" applyFill="1" applyBorder="1" applyAlignment="1">
      <alignment horizontal="center" vertical="center" wrapText="1"/>
    </xf>
    <xf numFmtId="0" fontId="25" fillId="25" borderId="14" xfId="0" applyFont="1" applyFill="1" applyBorder="1" applyAlignment="1">
      <alignment horizontal="center" vertical="center" wrapText="1"/>
    </xf>
    <xf numFmtId="0" fontId="4" fillId="0" borderId="0" xfId="1" applyFill="1" applyAlignment="1">
      <alignment horizontal="center" vertical="center"/>
    </xf>
    <xf numFmtId="0" fontId="18" fillId="0" borderId="0" xfId="1" applyFont="1" applyFill="1" applyAlignment="1">
      <alignment horizontal="center" vertical="center"/>
    </xf>
    <xf numFmtId="166" fontId="72" fillId="3" borderId="15" xfId="0" applyNumberFormat="1" applyFont="1" applyFill="1" applyBorder="1" applyAlignment="1">
      <alignment vertical="center"/>
    </xf>
    <xf numFmtId="1" fontId="47" fillId="0" borderId="14" xfId="0" applyNumberFormat="1" applyFont="1" applyFill="1" applyBorder="1" applyAlignment="1">
      <alignment horizontal="center" vertical="center"/>
    </xf>
    <xf numFmtId="0" fontId="74" fillId="0" borderId="0" xfId="1" applyFont="1"/>
    <xf numFmtId="0" fontId="21" fillId="25" borderId="12" xfId="0" applyFont="1" applyFill="1" applyBorder="1" applyAlignment="1">
      <alignment horizontal="center" vertical="center" wrapText="1"/>
    </xf>
    <xf numFmtId="0" fontId="25" fillId="25" borderId="0" xfId="0" applyFont="1" applyFill="1" applyBorder="1" applyAlignment="1">
      <alignment horizontal="center" vertical="center" wrapText="1"/>
    </xf>
    <xf numFmtId="0" fontId="25" fillId="25" borderId="14" xfId="0" applyFont="1" applyFill="1" applyBorder="1" applyAlignment="1">
      <alignment horizontal="center" vertical="center"/>
    </xf>
    <xf numFmtId="0" fontId="67" fillId="0" borderId="0" xfId="0" applyFont="1"/>
    <xf numFmtId="44" fontId="42" fillId="0" borderId="13" xfId="0" applyNumberFormat="1" applyFont="1" applyFill="1" applyBorder="1" applyAlignment="1">
      <alignment horizontal="center" vertical="center"/>
    </xf>
    <xf numFmtId="171" fontId="32" fillId="0" borderId="13" xfId="0" applyNumberFormat="1" applyFont="1" applyFill="1" applyBorder="1" applyAlignment="1">
      <alignment vertical="center"/>
    </xf>
    <xf numFmtId="171" fontId="32" fillId="0" borderId="14" xfId="0" applyNumberFormat="1" applyFont="1" applyFill="1" applyBorder="1" applyAlignment="1">
      <alignment vertical="center"/>
    </xf>
    <xf numFmtId="37" fontId="32" fillId="0" borderId="13" xfId="0" applyNumberFormat="1" applyFont="1" applyFill="1" applyBorder="1" applyAlignment="1">
      <alignment vertical="center"/>
    </xf>
    <xf numFmtId="44" fontId="32" fillId="0" borderId="13" xfId="0" applyNumberFormat="1" applyFont="1" applyFill="1" applyBorder="1" applyAlignment="1">
      <alignment vertical="center"/>
    </xf>
    <xf numFmtId="44" fontId="42" fillId="0" borderId="14" xfId="14" applyNumberFormat="1" applyFont="1" applyFill="1" applyBorder="1" applyAlignment="1">
      <alignment horizontal="center" vertical="center"/>
    </xf>
    <xf numFmtId="44" fontId="42" fillId="2" borderId="14" xfId="14" applyNumberFormat="1" applyFont="1" applyFill="1" applyBorder="1" applyAlignment="1">
      <alignment horizontal="center" vertical="center"/>
    </xf>
    <xf numFmtId="44" fontId="47" fillId="0" borderId="14" xfId="0" applyNumberFormat="1" applyFont="1" applyFill="1" applyBorder="1" applyAlignment="1">
      <alignment horizontal="center" vertical="center"/>
    </xf>
    <xf numFmtId="44" fontId="42" fillId="0" borderId="13" xfId="11" applyNumberFormat="1" applyFont="1" applyFill="1" applyBorder="1" applyAlignment="1">
      <alignment horizontal="right" vertical="center"/>
    </xf>
    <xf numFmtId="1" fontId="47" fillId="2" borderId="14" xfId="0" applyNumberFormat="1" applyFont="1" applyFill="1" applyBorder="1" applyAlignment="1">
      <alignment horizontal="center" vertical="center"/>
    </xf>
    <xf numFmtId="1" fontId="42" fillId="0" borderId="13" xfId="0" applyNumberFormat="1" applyFont="1" applyFill="1" applyBorder="1" applyAlignment="1">
      <alignment horizontal="center" vertical="center"/>
    </xf>
    <xf numFmtId="44" fontId="29" fillId="24" borderId="14" xfId="0" applyNumberFormat="1" applyFont="1" applyFill="1" applyBorder="1" applyAlignment="1">
      <alignment vertical="center"/>
    </xf>
    <xf numFmtId="166" fontId="72" fillId="3" borderId="0" xfId="0" applyNumberFormat="1" applyFont="1" applyFill="1" applyBorder="1" applyAlignment="1">
      <alignment vertical="center"/>
    </xf>
    <xf numFmtId="44" fontId="42" fillId="0" borderId="14" xfId="0" applyNumberFormat="1" applyFont="1" applyFill="1" applyBorder="1" applyAlignment="1">
      <alignment horizontal="center" vertical="center"/>
    </xf>
    <xf numFmtId="37" fontId="32" fillId="0" borderId="14" xfId="0" applyNumberFormat="1" applyFont="1" applyFill="1" applyBorder="1" applyAlignment="1">
      <alignment vertical="center"/>
    </xf>
    <xf numFmtId="0" fontId="22" fillId="0" borderId="0" xfId="0" applyFont="1" applyFill="1" applyBorder="1" applyAlignment="1">
      <alignment horizontal="right" vertical="center" wrapText="1" indent="1"/>
    </xf>
    <xf numFmtId="0" fontId="61" fillId="0" borderId="0" xfId="1" applyFont="1" applyFill="1" applyAlignment="1">
      <alignment horizontal="left" vertical="center" wrapText="1"/>
    </xf>
    <xf numFmtId="0" fontId="25" fillId="25" borderId="34" xfId="0" applyFont="1" applyFill="1" applyBorder="1" applyAlignment="1">
      <alignment horizontal="center" wrapText="1"/>
    </xf>
    <xf numFmtId="0" fontId="25" fillId="25" borderId="36" xfId="0" applyFont="1" applyFill="1" applyBorder="1" applyAlignment="1">
      <alignment horizontal="center" wrapText="1"/>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xf numFmtId="166" fontId="72" fillId="3" borderId="0" xfId="0" applyNumberFormat="1" applyFont="1" applyFill="1" applyBorder="1" applyAlignment="1">
      <alignment horizontal="right" vertical="center" wrapText="1"/>
    </xf>
    <xf numFmtId="166" fontId="72" fillId="3" borderId="44" xfId="0" applyNumberFormat="1" applyFont="1" applyFill="1" applyBorder="1" applyAlignment="1">
      <alignment vertical="center"/>
    </xf>
    <xf numFmtId="166" fontId="27" fillId="3" borderId="45" xfId="0" applyNumberFormat="1" applyFont="1" applyFill="1" applyBorder="1" applyAlignment="1">
      <alignment vertical="center"/>
    </xf>
    <xf numFmtId="166" fontId="72" fillId="3" borderId="0" xfId="0" applyNumberFormat="1" applyFont="1" applyFill="1" applyBorder="1" applyAlignment="1">
      <alignment horizontal="left" vertical="center"/>
    </xf>
    <xf numFmtId="166" fontId="72" fillId="3" borderId="0" xfId="0" applyNumberFormat="1" applyFont="1" applyFill="1" applyBorder="1" applyAlignment="1">
      <alignment horizontal="center" vertical="center"/>
    </xf>
    <xf numFmtId="49" fontId="44" fillId="0" borderId="14" xfId="0" applyNumberFormat="1" applyFont="1" applyFill="1" applyBorder="1" applyAlignment="1">
      <alignment horizontal="left" vertical="center" wrapText="1"/>
    </xf>
    <xf numFmtId="49" fontId="29" fillId="0" borderId="14" xfId="0" applyNumberFormat="1" applyFont="1" applyFill="1" applyBorder="1" applyAlignment="1">
      <alignment horizontal="left" vertical="center" wrapText="1"/>
    </xf>
    <xf numFmtId="49" fontId="29" fillId="0" borderId="14" xfId="0" applyNumberFormat="1" applyFont="1" applyFill="1" applyBorder="1" applyAlignment="1">
      <alignment horizontal="left" vertical="center"/>
    </xf>
    <xf numFmtId="49" fontId="32" fillId="0" borderId="14" xfId="0" applyNumberFormat="1" applyFont="1" applyFill="1" applyBorder="1" applyAlignment="1">
      <alignment horizontal="left" vertical="center" wrapText="1"/>
    </xf>
    <xf numFmtId="49" fontId="32" fillId="0" borderId="14" xfId="0" applyNumberFormat="1" applyFont="1" applyFill="1" applyBorder="1" applyAlignment="1">
      <alignment horizontal="left" vertical="center"/>
    </xf>
    <xf numFmtId="49" fontId="10" fillId="0" borderId="14" xfId="0" applyNumberFormat="1" applyFont="1" applyFill="1" applyBorder="1" applyAlignment="1">
      <alignment horizontal="left" vertical="center"/>
    </xf>
    <xf numFmtId="44" fontId="32" fillId="0" borderId="14" xfId="14" applyNumberFormat="1" applyFont="1" applyFill="1" applyBorder="1" applyAlignment="1">
      <alignment horizontal="center" vertical="center"/>
    </xf>
    <xf numFmtId="44" fontId="32" fillId="0" borderId="14" xfId="14" applyNumberFormat="1" applyFont="1" applyFill="1" applyBorder="1" applyAlignment="1">
      <alignment horizontal="left" vertical="center"/>
    </xf>
    <xf numFmtId="44" fontId="45" fillId="0" borderId="14" xfId="0" applyNumberFormat="1" applyFont="1" applyFill="1" applyBorder="1" applyAlignment="1">
      <alignment horizontal="center"/>
    </xf>
    <xf numFmtId="44" fontId="32" fillId="0" borderId="14" xfId="0" applyNumberFormat="1" applyFont="1" applyFill="1" applyBorder="1" applyAlignment="1">
      <alignment horizontal="left" vertical="center"/>
    </xf>
    <xf numFmtId="44" fontId="10" fillId="0" borderId="14" xfId="0" applyNumberFormat="1" applyFont="1" applyFill="1" applyBorder="1" applyAlignment="1">
      <alignment horizontal="left" vertical="center"/>
    </xf>
    <xf numFmtId="49" fontId="32" fillId="0" borderId="14" xfId="0" applyNumberFormat="1" applyFont="1" applyFill="1" applyBorder="1" applyAlignment="1">
      <alignment horizontal="left" vertical="center" wrapText="1" shrinkToFit="1"/>
    </xf>
    <xf numFmtId="1" fontId="32" fillId="0" borderId="13" xfId="0" applyNumberFormat="1" applyFont="1" applyFill="1" applyBorder="1" applyAlignment="1">
      <alignment vertical="center"/>
    </xf>
    <xf numFmtId="0" fontId="71" fillId="0" borderId="0" xfId="1" applyFont="1" applyFill="1" applyAlignment="1">
      <alignment horizontal="right" vertical="center" wrapText="1"/>
    </xf>
    <xf numFmtId="1" fontId="32" fillId="0" borderId="46" xfId="0" applyNumberFormat="1" applyFont="1" applyFill="1" applyBorder="1" applyAlignment="1">
      <alignment vertical="center"/>
    </xf>
    <xf numFmtId="0" fontId="25" fillId="22" borderId="33" xfId="0" applyFont="1" applyFill="1" applyBorder="1" applyAlignment="1">
      <alignment horizontal="center"/>
    </xf>
    <xf numFmtId="0" fontId="25" fillId="22" borderId="36" xfId="0" applyFont="1" applyFill="1" applyBorder="1" applyAlignment="1">
      <alignment horizontal="left"/>
    </xf>
    <xf numFmtId="0" fontId="61" fillId="0" borderId="0" xfId="1" applyFont="1" applyFill="1" applyBorder="1" applyAlignment="1">
      <alignment vertical="center" wrapText="1"/>
    </xf>
    <xf numFmtId="0" fontId="26" fillId="0" borderId="7" xfId="0" applyFont="1" applyFill="1" applyBorder="1" applyAlignment="1">
      <alignment horizontal="left" vertical="center" wrapText="1"/>
    </xf>
    <xf numFmtId="44" fontId="26" fillId="0" borderId="7" xfId="11" applyFont="1" applyFill="1" applyBorder="1" applyAlignment="1">
      <alignment horizontal="right" vertical="center" wrapText="1"/>
    </xf>
    <xf numFmtId="44" fontId="26" fillId="0" borderId="7" xfId="0" applyNumberFormat="1" applyFont="1" applyFill="1" applyBorder="1" applyAlignment="1">
      <alignment horizontal="right" vertical="center" wrapText="1"/>
    </xf>
    <xf numFmtId="170" fontId="26" fillId="0" borderId="7" xfId="0" applyNumberFormat="1" applyFont="1" applyFill="1" applyBorder="1" applyAlignment="1">
      <alignment horizontal="right" vertical="center" wrapText="1"/>
    </xf>
    <xf numFmtId="2" fontId="26" fillId="0" borderId="7" xfId="0" applyNumberFormat="1" applyFont="1" applyFill="1" applyBorder="1" applyAlignment="1">
      <alignment horizontal="right" vertical="center" wrapText="1"/>
    </xf>
    <xf numFmtId="1" fontId="26" fillId="0" borderId="7" xfId="0" applyNumberFormat="1" applyFont="1" applyFill="1" applyBorder="1" applyAlignment="1">
      <alignment horizontal="right" vertical="center" wrapText="1"/>
    </xf>
    <xf numFmtId="0" fontId="26" fillId="0" borderId="13" xfId="0" applyFont="1" applyFill="1" applyBorder="1" applyAlignment="1">
      <alignment horizontal="left" vertical="center" wrapText="1"/>
    </xf>
    <xf numFmtId="44" fontId="26" fillId="0" borderId="13" xfId="11" applyFont="1" applyFill="1" applyBorder="1" applyAlignment="1">
      <alignment horizontal="right" vertical="center" wrapText="1"/>
    </xf>
    <xf numFmtId="44" fontId="26" fillId="0" borderId="13" xfId="0" applyNumberFormat="1" applyFont="1" applyFill="1" applyBorder="1" applyAlignment="1">
      <alignment horizontal="right" vertical="center" wrapText="1"/>
    </xf>
    <xf numFmtId="170" fontId="26" fillId="0" borderId="14" xfId="0" applyNumberFormat="1" applyFont="1" applyFill="1" applyBorder="1" applyAlignment="1">
      <alignment horizontal="right" vertical="center" wrapText="1"/>
    </xf>
    <xf numFmtId="2" fontId="26" fillId="0" borderId="14" xfId="0" applyNumberFormat="1" applyFont="1" applyFill="1" applyBorder="1" applyAlignment="1">
      <alignment horizontal="right" vertical="center" wrapText="1"/>
    </xf>
    <xf numFmtId="1" fontId="26" fillId="0" borderId="14" xfId="0" applyNumberFormat="1" applyFont="1" applyFill="1" applyBorder="1" applyAlignment="1">
      <alignment horizontal="right" vertical="center" wrapText="1"/>
    </xf>
    <xf numFmtId="0" fontId="26" fillId="0" borderId="9" xfId="0" applyFont="1" applyFill="1" applyBorder="1" applyAlignment="1">
      <alignment horizontal="left" vertical="center" wrapText="1"/>
    </xf>
    <xf numFmtId="44" fontId="26" fillId="0" borderId="9" xfId="11" applyFont="1" applyFill="1" applyBorder="1" applyAlignment="1">
      <alignment horizontal="right" vertical="center" wrapText="1"/>
    </xf>
    <xf numFmtId="44" fontId="26" fillId="0" borderId="9" xfId="0" applyNumberFormat="1" applyFont="1" applyFill="1" applyBorder="1" applyAlignment="1">
      <alignment horizontal="right" vertical="center" wrapText="1"/>
    </xf>
    <xf numFmtId="170" fontId="26" fillId="0" borderId="27" xfId="0" applyNumberFormat="1" applyFont="1" applyFill="1" applyBorder="1" applyAlignment="1">
      <alignment horizontal="right" vertical="center" wrapText="1"/>
    </xf>
    <xf numFmtId="2" fontId="26" fillId="0" borderId="27" xfId="0" applyNumberFormat="1" applyFont="1" applyFill="1" applyBorder="1" applyAlignment="1">
      <alignment horizontal="right" vertical="center" wrapText="1"/>
    </xf>
    <xf numFmtId="1" fontId="26" fillId="0" borderId="27" xfId="0" applyNumberFormat="1" applyFont="1" applyFill="1" applyBorder="1" applyAlignment="1">
      <alignment horizontal="right" vertical="center" wrapText="1"/>
    </xf>
    <xf numFmtId="0" fontId="32" fillId="0" borderId="13" xfId="0" applyFont="1" applyFill="1" applyBorder="1" applyAlignment="1">
      <alignment vertical="center"/>
    </xf>
    <xf numFmtId="44" fontId="32" fillId="0" borderId="13" xfId="11" applyFont="1" applyFill="1" applyBorder="1" applyAlignment="1">
      <alignment horizontal="right" vertical="center"/>
    </xf>
    <xf numFmtId="44" fontId="32" fillId="0" borderId="13" xfId="0" applyNumberFormat="1" applyFont="1" applyFill="1" applyBorder="1" applyAlignment="1">
      <alignment horizontal="center" vertical="center" wrapText="1"/>
    </xf>
    <xf numFmtId="170" fontId="32" fillId="0" borderId="14" xfId="0" applyNumberFormat="1" applyFont="1" applyFill="1" applyBorder="1" applyAlignment="1">
      <alignment horizontal="center" vertical="center" wrapText="1"/>
    </xf>
    <xf numFmtId="164" fontId="32" fillId="0" borderId="14" xfId="0" applyNumberFormat="1" applyFont="1" applyFill="1" applyBorder="1" applyAlignment="1">
      <alignment horizontal="center" vertical="center" wrapText="1"/>
    </xf>
    <xf numFmtId="1" fontId="32" fillId="0" borderId="14" xfId="0" applyNumberFormat="1" applyFont="1" applyFill="1" applyBorder="1" applyAlignment="1">
      <alignment horizontal="center" vertical="center" wrapText="1"/>
    </xf>
    <xf numFmtId="44" fontId="32" fillId="0" borderId="13" xfId="0" applyNumberFormat="1" applyFont="1" applyFill="1" applyBorder="1" applyAlignment="1">
      <alignment horizontal="center" vertical="center"/>
    </xf>
    <xf numFmtId="170" fontId="32" fillId="0" borderId="14" xfId="0" applyNumberFormat="1" applyFont="1" applyFill="1" applyBorder="1" applyAlignment="1">
      <alignment horizontal="center" vertical="center"/>
    </xf>
    <xf numFmtId="164" fontId="32" fillId="0" borderId="14" xfId="0" applyNumberFormat="1" applyFont="1" applyFill="1" applyBorder="1" applyAlignment="1">
      <alignment horizontal="center" vertical="center"/>
    </xf>
    <xf numFmtId="1" fontId="32" fillId="0" borderId="14" xfId="0" applyNumberFormat="1" applyFont="1" applyFill="1" applyBorder="1" applyAlignment="1">
      <alignment horizontal="center" vertical="center"/>
    </xf>
    <xf numFmtId="170" fontId="32" fillId="0" borderId="14" xfId="0" applyNumberFormat="1" applyFont="1" applyFill="1" applyBorder="1" applyAlignment="1">
      <alignment vertical="center"/>
    </xf>
    <xf numFmtId="1" fontId="32" fillId="0" borderId="14" xfId="0" applyNumberFormat="1" applyFont="1" applyFill="1" applyBorder="1" applyAlignment="1">
      <alignment vertical="center"/>
    </xf>
    <xf numFmtId="164" fontId="29" fillId="24" borderId="14" xfId="0" applyNumberFormat="1" applyFont="1" applyFill="1" applyBorder="1" applyAlignment="1">
      <alignment vertical="center"/>
    </xf>
    <xf numFmtId="49" fontId="26" fillId="0" borderId="7" xfId="0" applyNumberFormat="1" applyFont="1" applyFill="1" applyBorder="1" applyAlignment="1">
      <alignment horizontal="left" vertical="center" wrapText="1"/>
    </xf>
    <xf numFmtId="49" fontId="26" fillId="0" borderId="7" xfId="0" applyNumberFormat="1" applyFont="1" applyFill="1" applyBorder="1" applyAlignment="1">
      <alignment horizontal="right" vertical="center" wrapText="1"/>
    </xf>
    <xf numFmtId="49" fontId="26" fillId="0" borderId="13" xfId="0" applyNumberFormat="1" applyFont="1" applyFill="1" applyBorder="1" applyAlignment="1">
      <alignment horizontal="left" vertical="center" wrapText="1"/>
    </xf>
    <xf numFmtId="49" fontId="26" fillId="0" borderId="13" xfId="0" applyNumberFormat="1" applyFont="1" applyFill="1" applyBorder="1" applyAlignment="1">
      <alignment horizontal="right" vertical="center" wrapText="1"/>
    </xf>
    <xf numFmtId="49" fontId="26" fillId="0" borderId="9" xfId="0" applyNumberFormat="1" applyFont="1" applyFill="1" applyBorder="1" applyAlignment="1">
      <alignment horizontal="left" vertical="center" wrapText="1"/>
    </xf>
    <xf numFmtId="49" fontId="26" fillId="0" borderId="9" xfId="0" applyNumberFormat="1" applyFont="1" applyFill="1" applyBorder="1" applyAlignment="1">
      <alignment horizontal="right" vertical="center" wrapText="1"/>
    </xf>
    <xf numFmtId="49" fontId="32" fillId="0" borderId="13" xfId="0" applyNumberFormat="1" applyFont="1" applyFill="1" applyBorder="1" applyAlignment="1">
      <alignment vertical="center"/>
    </xf>
    <xf numFmtId="49" fontId="32" fillId="0" borderId="13" xfId="0" applyNumberFormat="1" applyFont="1" applyFill="1" applyBorder="1" applyAlignment="1">
      <alignment horizontal="center" vertical="center" wrapText="1"/>
    </xf>
    <xf numFmtId="49" fontId="32" fillId="0" borderId="13" xfId="0" applyNumberFormat="1" applyFont="1" applyFill="1" applyBorder="1" applyAlignment="1">
      <alignment horizontal="center" vertical="center"/>
    </xf>
    <xf numFmtId="0" fontId="4" fillId="0" borderId="0" xfId="1" applyFont="1" applyAlignment="1">
      <alignment horizontal="center"/>
    </xf>
    <xf numFmtId="1" fontId="29" fillId="24" borderId="46" xfId="0" applyNumberFormat="1" applyFont="1" applyFill="1" applyBorder="1" applyAlignment="1">
      <alignment vertical="center"/>
    </xf>
    <xf numFmtId="0" fontId="29" fillId="24" borderId="46" xfId="0" applyFont="1" applyFill="1" applyBorder="1" applyAlignment="1">
      <alignment vertical="center"/>
    </xf>
    <xf numFmtId="1" fontId="26" fillId="0" borderId="46" xfId="0" applyNumberFormat="1" applyFont="1" applyFill="1" applyBorder="1" applyAlignment="1">
      <alignment horizontal="right" vertical="center" wrapText="1"/>
    </xf>
    <xf numFmtId="1" fontId="32" fillId="0" borderId="46" xfId="0" applyNumberFormat="1" applyFont="1" applyFill="1" applyBorder="1" applyAlignment="1">
      <alignment horizontal="center" vertical="center" wrapText="1"/>
    </xf>
    <xf numFmtId="1" fontId="32" fillId="0" borderId="46" xfId="0" applyNumberFormat="1" applyFont="1" applyFill="1" applyBorder="1" applyAlignment="1">
      <alignment horizontal="center" vertical="center"/>
    </xf>
    <xf numFmtId="0" fontId="78" fillId="25" borderId="0" xfId="0" applyFont="1" applyFill="1" applyAlignment="1">
      <alignment horizontal="center"/>
    </xf>
    <xf numFmtId="0" fontId="19" fillId="25" borderId="0" xfId="1" applyFont="1" applyFill="1" applyAlignment="1">
      <alignment horizontal="center" vertical="center" wrapText="1"/>
    </xf>
    <xf numFmtId="0" fontId="4" fillId="0" borderId="46" xfId="1" applyBorder="1"/>
    <xf numFmtId="49" fontId="26" fillId="0" borderId="46" xfId="0" applyNumberFormat="1" applyFont="1" applyFill="1" applyBorder="1" applyAlignment="1">
      <alignment horizontal="left" vertical="center" wrapText="1"/>
    </xf>
    <xf numFmtId="49" fontId="26" fillId="0" borderId="27" xfId="0" applyNumberFormat="1" applyFont="1" applyFill="1" applyBorder="1" applyAlignment="1">
      <alignment horizontal="left" vertical="center" wrapText="1"/>
    </xf>
    <xf numFmtId="49" fontId="32" fillId="0" borderId="46" xfId="0" applyNumberFormat="1" applyFont="1" applyFill="1" applyBorder="1" applyAlignment="1">
      <alignment vertical="center"/>
    </xf>
    <xf numFmtId="0" fontId="26" fillId="0" borderId="46" xfId="0" applyFont="1" applyFill="1" applyBorder="1" applyAlignment="1">
      <alignment horizontal="left" vertical="center" wrapText="1"/>
    </xf>
    <xf numFmtId="0" fontId="26" fillId="0" borderId="27" xfId="0" applyFont="1" applyFill="1" applyBorder="1" applyAlignment="1">
      <alignment horizontal="left" vertical="center" wrapText="1"/>
    </xf>
    <xf numFmtId="0" fontId="32" fillId="0" borderId="46" xfId="0" applyFont="1" applyFill="1" applyBorder="1" applyAlignment="1">
      <alignment vertical="center"/>
    </xf>
    <xf numFmtId="0" fontId="58" fillId="0" borderId="0" xfId="0" applyFont="1" applyFill="1" applyBorder="1" applyAlignment="1">
      <alignment horizontal="left" vertical="center" wrapText="1"/>
    </xf>
    <xf numFmtId="44" fontId="22" fillId="26" borderId="35" xfId="0" applyNumberFormat="1" applyFont="1" applyFill="1" applyBorder="1" applyAlignment="1">
      <alignment vertical="center" wrapText="1"/>
    </xf>
    <xf numFmtId="0" fontId="27" fillId="26" borderId="14" xfId="0" applyFont="1" applyFill="1" applyBorder="1" applyAlignment="1">
      <alignment horizontal="right" vertical="center"/>
    </xf>
    <xf numFmtId="44" fontId="27" fillId="26" borderId="14" xfId="0" applyNumberFormat="1" applyFont="1" applyFill="1" applyBorder="1" applyAlignment="1">
      <alignment horizontal="right" vertical="center"/>
    </xf>
    <xf numFmtId="7" fontId="27" fillId="26" borderId="14" xfId="0" applyNumberFormat="1" applyFont="1" applyFill="1" applyBorder="1" applyAlignment="1">
      <alignment horizontal="right" vertical="center"/>
    </xf>
    <xf numFmtId="0" fontId="22" fillId="26" borderId="35" xfId="0" applyFont="1" applyFill="1" applyBorder="1" applyAlignment="1">
      <alignment vertical="center" wrapText="1"/>
    </xf>
    <xf numFmtId="44" fontId="71" fillId="26" borderId="44" xfId="1" applyNumberFormat="1" applyFont="1" applyFill="1" applyBorder="1" applyAlignment="1">
      <alignment vertical="center" wrapText="1"/>
    </xf>
    <xf numFmtId="0" fontId="61" fillId="26" borderId="45" xfId="1" applyFont="1" applyFill="1" applyBorder="1" applyAlignment="1">
      <alignment vertical="center" wrapText="1"/>
    </xf>
    <xf numFmtId="0" fontId="25" fillId="27" borderId="36" xfId="0" applyFont="1" applyFill="1" applyBorder="1" applyAlignment="1">
      <alignment horizontal="center" wrapText="1"/>
    </xf>
    <xf numFmtId="44" fontId="26" fillId="26" borderId="7" xfId="0" applyNumberFormat="1" applyFont="1" applyFill="1" applyBorder="1" applyAlignment="1">
      <alignment horizontal="right" vertical="center" wrapText="1"/>
    </xf>
    <xf numFmtId="44" fontId="30" fillId="26" borderId="7" xfId="0" applyNumberFormat="1" applyFont="1" applyFill="1" applyBorder="1" applyAlignment="1">
      <alignment horizontal="right" vertical="center" wrapText="1"/>
    </xf>
    <xf numFmtId="44" fontId="29" fillId="26" borderId="14" xfId="0" applyNumberFormat="1" applyFont="1" applyFill="1" applyBorder="1" applyAlignment="1">
      <alignment vertical="center"/>
    </xf>
    <xf numFmtId="44" fontId="72" fillId="26" borderId="44" xfId="0" applyNumberFormat="1" applyFont="1" applyFill="1" applyBorder="1" applyAlignment="1">
      <alignment vertical="center"/>
    </xf>
    <xf numFmtId="166" fontId="27" fillId="26" borderId="45" xfId="0" applyNumberFormat="1" applyFont="1" applyFill="1" applyBorder="1" applyAlignment="1">
      <alignment vertical="center"/>
    </xf>
    <xf numFmtId="7" fontId="32" fillId="26" borderId="14" xfId="14" applyNumberFormat="1" applyFont="1" applyFill="1" applyBorder="1" applyAlignment="1">
      <alignment horizontal="center" vertical="center"/>
    </xf>
    <xf numFmtId="7" fontId="29" fillId="26" borderId="14" xfId="0" applyNumberFormat="1" applyFont="1" applyFill="1" applyBorder="1" applyAlignment="1">
      <alignment vertical="center"/>
    </xf>
    <xf numFmtId="44" fontId="47" fillId="26" borderId="14" xfId="0" applyNumberFormat="1" applyFont="1" applyFill="1" applyBorder="1" applyAlignment="1">
      <alignment horizontal="center" vertical="center"/>
    </xf>
    <xf numFmtId="44" fontId="29" fillId="26" borderId="46" xfId="0" applyNumberFormat="1" applyFont="1" applyFill="1" applyBorder="1" applyAlignment="1">
      <alignment vertical="center"/>
    </xf>
    <xf numFmtId="0" fontId="29" fillId="26" borderId="14" xfId="0" applyFont="1" applyFill="1" applyBorder="1" applyAlignment="1">
      <alignment vertical="center"/>
    </xf>
    <xf numFmtId="44" fontId="4" fillId="26" borderId="14" xfId="1" applyNumberFormat="1" applyFont="1" applyFill="1" applyBorder="1" applyProtection="1"/>
    <xf numFmtId="44" fontId="4" fillId="26" borderId="14" xfId="1" applyNumberFormat="1" applyFont="1" applyFill="1" applyBorder="1"/>
    <xf numFmtId="7" fontId="72" fillId="26" borderId="44" xfId="0" applyNumberFormat="1" applyFont="1" applyFill="1" applyBorder="1" applyAlignment="1">
      <alignment vertical="center"/>
    </xf>
    <xf numFmtId="7" fontId="72" fillId="26" borderId="45" xfId="0" applyNumberFormat="1" applyFont="1" applyFill="1" applyBorder="1" applyAlignment="1">
      <alignment vertical="center"/>
    </xf>
    <xf numFmtId="44" fontId="32" fillId="26" borderId="13" xfId="0" applyNumberFormat="1" applyFont="1" applyFill="1" applyBorder="1" applyAlignment="1">
      <alignment vertical="center"/>
    </xf>
    <xf numFmtId="44" fontId="29" fillId="26" borderId="13" xfId="0" applyNumberFormat="1" applyFont="1" applyFill="1" applyBorder="1" applyAlignment="1">
      <alignment vertical="center"/>
    </xf>
    <xf numFmtId="44" fontId="32" fillId="26" borderId="46" xfId="0" applyNumberFormat="1" applyFont="1" applyFill="1" applyBorder="1" applyAlignment="1">
      <alignment vertical="center"/>
    </xf>
    <xf numFmtId="44" fontId="72" fillId="26" borderId="15" xfId="0" applyNumberFormat="1" applyFont="1" applyFill="1" applyBorder="1" applyAlignment="1">
      <alignment vertical="center"/>
    </xf>
    <xf numFmtId="166" fontId="27" fillId="26" borderId="16" xfId="0" applyNumberFormat="1" applyFont="1" applyFill="1" applyBorder="1" applyAlignment="1">
      <alignment vertical="center"/>
    </xf>
    <xf numFmtId="44" fontId="46" fillId="26" borderId="14" xfId="0" applyNumberFormat="1" applyFont="1" applyFill="1" applyBorder="1" applyAlignment="1">
      <alignment horizontal="right" vertical="center"/>
    </xf>
    <xf numFmtId="0" fontId="25" fillId="27" borderId="4" xfId="0" applyFont="1" applyFill="1" applyBorder="1" applyAlignment="1">
      <alignment horizontal="center" vertical="center" wrapText="1"/>
    </xf>
    <xf numFmtId="0" fontId="25" fillId="27" borderId="3" xfId="0" applyFont="1" applyFill="1" applyBorder="1" applyAlignment="1">
      <alignment horizontal="center" vertical="center" wrapText="1"/>
    </xf>
    <xf numFmtId="0" fontId="21" fillId="27" borderId="14" xfId="0" applyFont="1" applyFill="1" applyBorder="1" applyAlignment="1">
      <alignment horizontal="center" vertical="center" wrapText="1"/>
    </xf>
    <xf numFmtId="0" fontId="80" fillId="0" borderId="0" xfId="1" applyFont="1" applyFill="1" applyBorder="1" applyAlignment="1">
      <alignment vertical="center" wrapText="1"/>
    </xf>
    <xf numFmtId="0" fontId="71" fillId="0" borderId="0" xfId="1" applyFont="1" applyFill="1" applyBorder="1" applyAlignment="1">
      <alignment horizontal="right" wrapText="1"/>
    </xf>
    <xf numFmtId="0" fontId="81" fillId="0" borderId="0" xfId="1" applyFont="1" applyAlignment="1">
      <alignment wrapText="1"/>
    </xf>
    <xf numFmtId="0" fontId="15" fillId="22" borderId="0" xfId="1" applyFont="1" applyFill="1" applyBorder="1" applyAlignment="1">
      <alignment horizontal="center" vertical="center" wrapText="1"/>
    </xf>
    <xf numFmtId="0" fontId="26" fillId="0" borderId="0" xfId="1" applyFont="1" applyAlignment="1">
      <alignment horizontal="left" wrapText="1"/>
    </xf>
    <xf numFmtId="0" fontId="26" fillId="0" borderId="0" xfId="0" applyFont="1" applyFill="1" applyBorder="1" applyAlignment="1">
      <alignment horizontal="left" vertical="center" wrapText="1"/>
    </xf>
    <xf numFmtId="0" fontId="26" fillId="0" borderId="0" xfId="1" applyFont="1" applyFill="1" applyAlignment="1">
      <alignment horizontal="left" wrapText="1"/>
    </xf>
    <xf numFmtId="0" fontId="15" fillId="9" borderId="0" xfId="1" applyFont="1" applyFill="1" applyBorder="1" applyAlignment="1">
      <alignment horizontal="center" vertical="center" wrapText="1"/>
    </xf>
    <xf numFmtId="0" fontId="22" fillId="3" borderId="0" xfId="0" applyFont="1" applyFill="1" applyAlignment="1">
      <alignment horizontal="left" wrapText="1"/>
    </xf>
    <xf numFmtId="0" fontId="22" fillId="3" borderId="0" xfId="0" applyFont="1" applyFill="1" applyAlignment="1">
      <alignment horizontal="left" vertical="top" wrapText="1"/>
    </xf>
    <xf numFmtId="0" fontId="15" fillId="9" borderId="0" xfId="0" applyFont="1" applyFill="1" applyBorder="1" applyAlignment="1">
      <alignment horizontal="center" vertical="center" wrapText="1"/>
    </xf>
    <xf numFmtId="0" fontId="26" fillId="0" borderId="0" xfId="0" quotePrefix="1" applyFont="1" applyFill="1" applyBorder="1" applyAlignment="1">
      <alignment horizontal="left" vertical="center"/>
    </xf>
    <xf numFmtId="0" fontId="15" fillId="9" borderId="0" xfId="1" applyFont="1" applyFill="1" applyBorder="1" applyAlignment="1">
      <alignment horizontal="center" vertical="center"/>
    </xf>
    <xf numFmtId="0" fontId="62" fillId="3" borderId="0" xfId="0" applyFont="1" applyFill="1" applyAlignment="1">
      <alignment horizontal="left" vertical="center" wrapText="1"/>
    </xf>
    <xf numFmtId="0" fontId="68" fillId="3" borderId="0" xfId="0" applyFont="1" applyFill="1" applyAlignment="1">
      <alignment horizontal="left" vertical="center" wrapText="1"/>
    </xf>
    <xf numFmtId="0" fontId="69" fillId="3" borderId="0" xfId="0" applyFont="1" applyFill="1" applyAlignment="1">
      <alignment horizontal="left"/>
    </xf>
    <xf numFmtId="0" fontId="69" fillId="3" borderId="0" xfId="0" applyFont="1" applyFill="1" applyAlignment="1">
      <alignment horizontal="left" wrapText="1"/>
    </xf>
    <xf numFmtId="0" fontId="22" fillId="3" borderId="0" xfId="0" applyFont="1" applyFill="1" applyAlignment="1">
      <alignment horizontal="left" vertical="center" wrapText="1"/>
    </xf>
    <xf numFmtId="0" fontId="69" fillId="3" borderId="0" xfId="0" applyFont="1" applyFill="1" applyAlignment="1">
      <alignment horizontal="left" vertical="center" wrapText="1"/>
    </xf>
    <xf numFmtId="0" fontId="69" fillId="3" borderId="0" xfId="0" applyFont="1" applyFill="1" applyAlignment="1">
      <alignment wrapText="1"/>
    </xf>
    <xf numFmtId="0" fontId="4" fillId="0" borderId="0" xfId="1" applyFont="1" applyAlignment="1">
      <alignment horizontal="left" vertical="center" wrapText="1"/>
    </xf>
    <xf numFmtId="0" fontId="69" fillId="3" borderId="0" xfId="0" applyFont="1" applyFill="1" applyAlignment="1">
      <alignment horizontal="left" vertical="center"/>
    </xf>
    <xf numFmtId="0" fontId="15" fillId="9" borderId="5" xfId="1" applyFont="1" applyFill="1" applyBorder="1" applyAlignment="1">
      <alignment horizontal="center" vertical="center" wrapText="1"/>
    </xf>
    <xf numFmtId="0" fontId="15" fillId="9" borderId="6" xfId="1" applyFont="1" applyFill="1" applyBorder="1" applyAlignment="1">
      <alignment horizontal="center" vertical="center" wrapText="1"/>
    </xf>
    <xf numFmtId="0" fontId="76" fillId="23" borderId="37" xfId="1" applyFont="1" applyFill="1" applyBorder="1" applyAlignment="1">
      <alignment horizontal="left" vertical="center" wrapText="1"/>
    </xf>
    <xf numFmtId="0" fontId="63" fillId="23" borderId="37" xfId="1" applyFont="1" applyFill="1" applyBorder="1" applyAlignment="1">
      <alignment horizontal="left" vertical="center" wrapText="1"/>
    </xf>
    <xf numFmtId="0" fontId="63" fillId="23" borderId="0" xfId="1" applyFont="1" applyFill="1" applyBorder="1" applyAlignment="1">
      <alignment horizontal="left" vertical="center" wrapText="1"/>
    </xf>
    <xf numFmtId="0" fontId="4" fillId="0" borderId="0" xfId="1" applyBorder="1" applyAlignment="1">
      <alignment horizontal="center"/>
    </xf>
    <xf numFmtId="0" fontId="6" fillId="0" borderId="0" xfId="1" applyFont="1" applyFill="1" applyBorder="1" applyAlignment="1">
      <alignment horizontal="center"/>
    </xf>
    <xf numFmtId="0" fontId="25" fillId="25" borderId="17" xfId="0" applyFont="1" applyFill="1" applyBorder="1" applyAlignment="1">
      <alignment horizontal="center" vertical="center" wrapText="1"/>
    </xf>
    <xf numFmtId="0" fontId="25" fillId="25" borderId="27" xfId="0" applyFont="1" applyFill="1" applyBorder="1" applyAlignment="1">
      <alignment horizontal="center" vertical="center" wrapText="1"/>
    </xf>
    <xf numFmtId="0" fontId="25" fillId="25" borderId="7" xfId="0" applyFont="1" applyFill="1" applyBorder="1" applyAlignment="1">
      <alignment horizontal="center" vertical="center" wrapText="1"/>
    </xf>
    <xf numFmtId="0" fontId="21" fillId="25" borderId="17" xfId="0" applyFont="1" applyFill="1" applyBorder="1" applyAlignment="1">
      <alignment horizontal="center" vertical="center" wrapText="1"/>
    </xf>
    <xf numFmtId="0" fontId="21" fillId="25" borderId="27" xfId="0" applyFont="1" applyFill="1" applyBorder="1" applyAlignment="1">
      <alignment horizontal="center" vertical="center" wrapText="1"/>
    </xf>
    <xf numFmtId="0" fontId="21" fillId="25" borderId="7" xfId="0" applyFont="1" applyFill="1" applyBorder="1" applyAlignment="1">
      <alignment horizontal="center" vertical="center" wrapText="1"/>
    </xf>
    <xf numFmtId="0" fontId="15" fillId="22" borderId="5" xfId="1" applyFont="1" applyFill="1" applyBorder="1" applyAlignment="1">
      <alignment horizontal="center" vertical="center" wrapText="1"/>
    </xf>
    <xf numFmtId="0" fontId="15" fillId="22" borderId="6" xfId="1" applyFont="1" applyFill="1" applyBorder="1" applyAlignment="1">
      <alignment horizontal="center" vertical="center" wrapText="1"/>
    </xf>
    <xf numFmtId="0" fontId="15" fillId="22" borderId="8" xfId="1" applyFont="1" applyFill="1" applyBorder="1" applyAlignment="1">
      <alignment horizontal="center" vertical="center" wrapText="1"/>
    </xf>
    <xf numFmtId="0" fontId="21" fillId="22" borderId="4" xfId="0" applyFont="1" applyFill="1" applyBorder="1" applyAlignment="1">
      <alignment horizontal="center" vertical="center" wrapText="1"/>
    </xf>
    <xf numFmtId="0" fontId="21" fillId="22" borderId="3" xfId="0" applyFont="1" applyFill="1" applyBorder="1" applyAlignment="1">
      <alignment horizontal="center" vertical="center" wrapText="1"/>
    </xf>
    <xf numFmtId="0" fontId="21" fillId="6" borderId="17"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76" fillId="23" borderId="0" xfId="1" applyFont="1" applyFill="1" applyBorder="1" applyAlignment="1">
      <alignment horizontal="left" vertical="center" wrapText="1"/>
    </xf>
    <xf numFmtId="0" fontId="66" fillId="23" borderId="0" xfId="1" applyFont="1" applyFill="1" applyBorder="1" applyAlignment="1">
      <alignment horizontal="left" vertical="center" wrapText="1"/>
    </xf>
    <xf numFmtId="166" fontId="72" fillId="3" borderId="38" xfId="0" applyNumberFormat="1" applyFont="1" applyFill="1" applyBorder="1" applyAlignment="1">
      <alignment horizontal="left" vertical="center"/>
    </xf>
    <xf numFmtId="166" fontId="72" fillId="3" borderId="39" xfId="0" applyNumberFormat="1" applyFont="1" applyFill="1" applyBorder="1" applyAlignment="1">
      <alignment horizontal="left" vertical="center"/>
    </xf>
    <xf numFmtId="166" fontId="72" fillId="3" borderId="42" xfId="0" applyNumberFormat="1" applyFont="1" applyFill="1" applyBorder="1" applyAlignment="1">
      <alignment horizontal="center" vertical="center"/>
    </xf>
    <xf numFmtId="166" fontId="72" fillId="3" borderId="43" xfId="0" applyNumberFormat="1" applyFont="1" applyFill="1" applyBorder="1" applyAlignment="1">
      <alignment horizontal="center" vertical="center"/>
    </xf>
    <xf numFmtId="0" fontId="21" fillId="27" borderId="17" xfId="0" applyFont="1" applyFill="1" applyBorder="1" applyAlignment="1">
      <alignment horizontal="center" vertical="center" wrapText="1"/>
    </xf>
    <xf numFmtId="0" fontId="21" fillId="27" borderId="27" xfId="0" applyFont="1" applyFill="1" applyBorder="1" applyAlignment="1">
      <alignment horizontal="center" vertical="center" wrapText="1"/>
    </xf>
    <xf numFmtId="0" fontId="21" fillId="27" borderId="7" xfId="0" applyFont="1" applyFill="1" applyBorder="1" applyAlignment="1">
      <alignment horizontal="center" vertical="center" wrapText="1"/>
    </xf>
    <xf numFmtId="166" fontId="72" fillId="3" borderId="44" xfId="0" applyNumberFormat="1" applyFont="1" applyFill="1" applyBorder="1" applyAlignment="1">
      <alignment horizontal="left" vertical="center"/>
    </xf>
    <xf numFmtId="166" fontId="72" fillId="3" borderId="45" xfId="0" applyNumberFormat="1" applyFont="1" applyFill="1" applyBorder="1" applyAlignment="1">
      <alignment horizontal="left" vertical="center"/>
    </xf>
    <xf numFmtId="166" fontId="72" fillId="3" borderId="44" xfId="0" applyNumberFormat="1" applyFont="1" applyFill="1" applyBorder="1" applyAlignment="1">
      <alignment horizontal="center" vertical="center"/>
    </xf>
    <xf numFmtId="166" fontId="72" fillId="3" borderId="45" xfId="0" applyNumberFormat="1" applyFont="1" applyFill="1" applyBorder="1" applyAlignment="1">
      <alignment horizontal="center" vertical="center"/>
    </xf>
    <xf numFmtId="0" fontId="58" fillId="0" borderId="0" xfId="0" applyFont="1" applyFill="1" applyBorder="1" applyAlignment="1">
      <alignment horizontal="left" vertical="center" wrapText="1"/>
    </xf>
    <xf numFmtId="0" fontId="15" fillId="22" borderId="41" xfId="1" applyFont="1" applyFill="1" applyBorder="1" applyAlignment="1">
      <alignment horizontal="center" vertical="center" wrapText="1"/>
    </xf>
    <xf numFmtId="0" fontId="64" fillId="23" borderId="0" xfId="1" applyFont="1" applyFill="1" applyBorder="1" applyAlignment="1">
      <alignment horizontal="left" vertical="center" wrapText="1"/>
    </xf>
    <xf numFmtId="0" fontId="25" fillId="25" borderId="44" xfId="0" applyFont="1" applyFill="1" applyBorder="1" applyAlignment="1">
      <alignment horizontal="center"/>
    </xf>
    <xf numFmtId="0" fontId="25" fillId="25" borderId="18" xfId="0" applyFont="1" applyFill="1" applyBorder="1" applyAlignment="1">
      <alignment horizontal="center"/>
    </xf>
    <xf numFmtId="0" fontId="25" fillId="25" borderId="45" xfId="0" applyFont="1" applyFill="1" applyBorder="1" applyAlignment="1">
      <alignment horizontal="center"/>
    </xf>
    <xf numFmtId="0" fontId="75" fillId="25" borderId="44" xfId="0" applyFont="1" applyFill="1" applyBorder="1" applyAlignment="1">
      <alignment horizontal="center"/>
    </xf>
    <xf numFmtId="0" fontId="75" fillId="25" borderId="18" xfId="0" applyFont="1" applyFill="1" applyBorder="1" applyAlignment="1">
      <alignment horizontal="center"/>
    </xf>
    <xf numFmtId="0" fontId="75" fillId="25" borderId="45" xfId="0" applyFont="1" applyFill="1" applyBorder="1" applyAlignment="1">
      <alignment horizontal="center"/>
    </xf>
    <xf numFmtId="0" fontId="59" fillId="22" borderId="4" xfId="0" applyFont="1" applyFill="1" applyBorder="1" applyAlignment="1">
      <alignment horizontal="center" vertical="center" wrapText="1"/>
    </xf>
    <xf numFmtId="0" fontId="59" fillId="22" borderId="3" xfId="0" applyFont="1" applyFill="1" applyBorder="1" applyAlignment="1">
      <alignment horizontal="center" vertical="center" wrapText="1"/>
    </xf>
    <xf numFmtId="0" fontId="19" fillId="25" borderId="48" xfId="1" applyFont="1" applyFill="1" applyBorder="1" applyAlignment="1">
      <alignment horizontal="center"/>
    </xf>
    <xf numFmtId="0" fontId="19" fillId="25" borderId="0" xfId="1" applyFont="1" applyFill="1" applyAlignment="1">
      <alignment horizontal="center"/>
    </xf>
    <xf numFmtId="0" fontId="75" fillId="25" borderId="4" xfId="0" applyFont="1" applyFill="1" applyBorder="1" applyAlignment="1">
      <alignment horizontal="center"/>
    </xf>
    <xf numFmtId="0" fontId="75" fillId="25" borderId="3" xfId="0" applyFont="1" applyFill="1" applyBorder="1" applyAlignment="1">
      <alignment horizontal="center"/>
    </xf>
    <xf numFmtId="0" fontId="75" fillId="25" borderId="47" xfId="0" applyFont="1" applyFill="1" applyBorder="1" applyAlignment="1">
      <alignment horizontal="center"/>
    </xf>
    <xf numFmtId="0" fontId="25" fillId="22" borderId="0" xfId="0" applyFont="1" applyFill="1" applyBorder="1" applyAlignment="1">
      <alignment horizontal="center" vertical="center" wrapText="1"/>
    </xf>
    <xf numFmtId="0" fontId="25" fillId="22" borderId="0" xfId="0" applyFont="1" applyFill="1" applyBorder="1" applyAlignment="1">
      <alignment horizontal="center" vertical="center"/>
    </xf>
  </cellXfs>
  <cellStyles count="417">
    <cellStyle name="20% - Accent4 2" xfId="125" xr:uid="{00000000-0005-0000-0000-000000000000}"/>
    <cellStyle name="Accent6 2" xfId="126" xr:uid="{00000000-0005-0000-0000-000001000000}"/>
    <cellStyle name="CalcDesc_RightJust" xfId="127" xr:uid="{00000000-0005-0000-0000-000002000000}"/>
    <cellStyle name="Comma" xfId="14" builtinId="3"/>
    <cellStyle name="Comma 2" xfId="12" xr:uid="{00000000-0005-0000-0000-000003000000}"/>
    <cellStyle name="Comma 3" xfId="145" xr:uid="{00000000-0005-0000-0000-000004000000}"/>
    <cellStyle name="Comma 4" xfId="379" xr:uid="{00000000-0005-0000-0000-000005000000}"/>
    <cellStyle name="Comma 4 2" xfId="378" xr:uid="{00000000-0005-0000-0000-000006000000}"/>
    <cellStyle name="Comma 4 3" xfId="390" xr:uid="{00000000-0005-0000-0000-000007000000}"/>
    <cellStyle name="Currency" xfId="11" builtinId="4"/>
    <cellStyle name="Currency 2" xfId="128" xr:uid="{00000000-0005-0000-0000-000008000000}"/>
    <cellStyle name="Currency 3" xfId="309" xr:uid="{00000000-0005-0000-0000-000009000000}"/>
    <cellStyle name="Desc_RightJust 2" xfId="129" xr:uid="{00000000-0005-0000-0000-00000A000000}"/>
    <cellStyle name="Descript" xfId="130" xr:uid="{00000000-0005-0000-0000-00000B000000}"/>
    <cellStyle name="Excel Built-in Comma 1" xfId="9" xr:uid="{00000000-0005-0000-0000-00000C000000}"/>
    <cellStyle name="Excel Built-in Good" xfId="8" xr:uid="{00000000-0005-0000-0000-00000D000000}"/>
    <cellStyle name="Excel Built-in Hyperlink" xfId="4" xr:uid="{00000000-0005-0000-0000-00000E000000}"/>
    <cellStyle name="Excel Built-in Input" xfId="5" xr:uid="{00000000-0005-0000-0000-00000F000000}"/>
    <cellStyle name="Excel Built-in Input 2" xfId="48" xr:uid="{00000000-0005-0000-0000-000010000000}"/>
    <cellStyle name="Excel Built-in Input 3" xfId="391" xr:uid="{00000000-0005-0000-0000-000011000000}"/>
    <cellStyle name="Excel Built-in Normal" xfId="3" xr:uid="{00000000-0005-0000-0000-000012000000}"/>
    <cellStyle name="Excel Built-in Note" xfId="6" xr:uid="{00000000-0005-0000-0000-000013000000}"/>
    <cellStyle name="Excel Built-in Note 2" xfId="49" xr:uid="{00000000-0005-0000-0000-000014000000}"/>
    <cellStyle name="Excel Built-in Note 3" xfId="392" xr:uid="{00000000-0005-0000-0000-000015000000}"/>
    <cellStyle name="Excel Built-in Percent" xfId="7" xr:uid="{00000000-0005-0000-0000-000016000000}"/>
    <cellStyle name="Explanatory Text 2" xfId="131" xr:uid="{00000000-0005-0000-0000-000017000000}"/>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50" builtinId="8" hidden="1"/>
    <cellStyle name="Hyperlink" xfId="52" builtinId="8" hidden="1"/>
    <cellStyle name="Hyperlink" xfId="54" builtinId="8" hidden="1"/>
    <cellStyle name="Hyperlink" xfId="56"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81" builtinId="8" hidden="1"/>
    <cellStyle name="Hyperlink" xfId="383" builtinId="8" hidden="1"/>
    <cellStyle name="Hyperlink" xfId="385" builtinId="8" hidden="1"/>
    <cellStyle name="Hyperlink" xfId="387"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2" xfId="132" xr:uid="{00000000-0005-0000-0000-000018000000}"/>
    <cellStyle name="Linked" xfId="133" xr:uid="{00000000-0005-0000-0000-000019000000}"/>
    <cellStyle name="LocalCalc" xfId="134" xr:uid="{00000000-0005-0000-0000-00001A000000}"/>
    <cellStyle name="LocalErrorMsg" xfId="135" xr:uid="{00000000-0005-0000-0000-00001B000000}"/>
    <cellStyle name="LocalErrorMsg 2" xfId="136" xr:uid="{00000000-0005-0000-0000-00001C000000}"/>
    <cellStyle name="Normal" xfId="0" builtinId="0"/>
    <cellStyle name="Normal 2" xfId="1" xr:uid="{00000000-0005-0000-0000-00001D000000}"/>
    <cellStyle name="Normal 2 2" xfId="37" xr:uid="{00000000-0005-0000-0000-00001E000000}"/>
    <cellStyle name="Normal 3" xfId="10" xr:uid="{00000000-0005-0000-0000-00001F000000}"/>
    <cellStyle name="Normal 4" xfId="124" xr:uid="{00000000-0005-0000-0000-000020000000}"/>
    <cellStyle name="Normal 4 2" xfId="380" xr:uid="{00000000-0005-0000-0000-000021000000}"/>
    <cellStyle name="Normal 5" xfId="2" xr:uid="{00000000-0005-0000-0000-000022000000}"/>
    <cellStyle name="Normal 6" xfId="308" xr:uid="{00000000-0005-0000-0000-000023000000}"/>
    <cellStyle name="Normal 7" xfId="377" xr:uid="{00000000-0005-0000-0000-000024000000}"/>
    <cellStyle name="Normal 7 2" xfId="389" xr:uid="{00000000-0005-0000-0000-000025000000}"/>
    <cellStyle name="Percent 2" xfId="13" xr:uid="{00000000-0005-0000-0000-000027000000}"/>
    <cellStyle name="TopRow" xfId="137" xr:uid="{00000000-0005-0000-0000-000028000000}"/>
    <cellStyle name="TopRow LeftJust" xfId="138" xr:uid="{00000000-0005-0000-0000-000029000000}"/>
    <cellStyle name="UserInput" xfId="139" xr:uid="{00000000-0005-0000-0000-00002A000000}"/>
    <cellStyle name="UserInputOptional" xfId="140" xr:uid="{00000000-0005-0000-0000-00002B000000}"/>
    <cellStyle name="UserInputRequired" xfId="141" xr:uid="{00000000-0005-0000-0000-00002C000000}"/>
    <cellStyle name="Звичайний 2" xfId="146" xr:uid="{00000000-0005-0000-0000-0000E4000000}"/>
    <cellStyle name="Звичайний 3" xfId="142" xr:uid="{00000000-0005-0000-0000-0000E5000000}"/>
    <cellStyle name="Звичайний 3 2" xfId="147" xr:uid="{00000000-0005-0000-0000-0000E6000000}"/>
    <cellStyle name="Звичайний 4" xfId="148" xr:uid="{00000000-0005-0000-0000-0000E7000000}"/>
    <cellStyle name="Обычный 12" xfId="149" xr:uid="{00000000-0005-0000-0000-0000E8000000}"/>
    <cellStyle name="Обычный 14" xfId="310" xr:uid="{00000000-0005-0000-0000-0000E9000000}"/>
    <cellStyle name="Обычный 2" xfId="58" xr:uid="{00000000-0005-0000-0000-0000EA000000}"/>
    <cellStyle name="Обычный 2 2" xfId="144" xr:uid="{00000000-0005-0000-0000-0000EB000000}"/>
    <cellStyle name="Обычный 3" xfId="59" xr:uid="{00000000-0005-0000-0000-0000EC000000}"/>
    <cellStyle name="Обычный_Лист1 2" xfId="143" xr:uid="{00000000-0005-0000-0000-0000ED000000}"/>
  </cellStyles>
  <dxfs count="0"/>
  <tableStyles count="0" defaultTableStyle="TableStyleMedium2" defaultPivotStyle="PivotStyleLight16"/>
  <colors>
    <mruColors>
      <color rgb="FF8A0000"/>
      <color rgb="FF843C0C"/>
      <color rgb="FFF3ABA7"/>
      <color rgb="FFE85D56"/>
      <color rgb="FFF4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healthpolicyinitiative.com/My%20Documents/Ghana/source%20docs%20for%20GOALS/CostofARTstudy_ISSER(03%2006%202010)%20changes%20in%20tdf%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esp.cdc.gov/Abt/HAPSAT_Guyana_IK/HAPSAT/HAPSAT_Guyana201104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malecircumcision.org/programs/documents/MC_costing_workbook_public_hospitalV102March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sp.cdc.gov/Users/&#1056;&#1057;/Downloads/HAPSAT-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r4.deloitteonline.com/eRoomReq/Files/DTT033/USAIDsHealthSystemsStrengtheningforaSustainableHIVAIDSResponseinUkraine/0_632b7/Copy%20of%20costing%20sheet_LEH_21%2006%20201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sp.cdc.gov/Users/Ulla/Documents/Ulla's%20stuff/Ukraine/rapid_HIV_tests_CEA_v_1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sp.cdc.gov/Users/Ulla/Downloads/Copy%20of%20costing%20sheet_LEH_21%2006%20201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sp.cdc.gov/Users/&#1056;&#1057;/Downloads/1547_1_PMTCTpedsFacCostingToo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sp.cdc.gov/Users/&#1056;&#1057;/Downloads/DRAFT%20HIV%20Costing%20Tool_Generic_03082016_ull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sp.cdc.gov/Users/&#1056;&#1057;/Downloads/USAID%20Health%20Policy%20Project%20ART_unit_cost_sheet_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ing"/>
      <sheetName val="2009"/>
      <sheetName val="2010"/>
      <sheetName val="Abbreviations"/>
      <sheetName val="Patients by Regimen"/>
      <sheetName val="Future"/>
      <sheetName val="Drop down lists"/>
    </sheetNames>
    <sheetDataSet>
      <sheetData sheetId="0"/>
      <sheetData sheetId="1">
        <row r="11">
          <cell r="G11">
            <v>11.6</v>
          </cell>
        </row>
      </sheetData>
      <sheetData sheetId="2">
        <row r="8">
          <cell r="G8">
            <v>18.510000000000002</v>
          </cell>
        </row>
        <row r="9">
          <cell r="G9">
            <v>39.89</v>
          </cell>
        </row>
        <row r="13">
          <cell r="G13">
            <v>15.4</v>
          </cell>
        </row>
        <row r="16">
          <cell r="G16">
            <v>3.63</v>
          </cell>
        </row>
        <row r="18">
          <cell r="G18">
            <v>2.0099999999999998</v>
          </cell>
        </row>
        <row r="19">
          <cell r="G19">
            <v>8.73</v>
          </cell>
        </row>
        <row r="23">
          <cell r="G23">
            <v>5.54</v>
          </cell>
        </row>
        <row r="28">
          <cell r="G28">
            <v>1.6</v>
          </cell>
        </row>
        <row r="32">
          <cell r="G32">
            <v>2.6</v>
          </cell>
        </row>
        <row r="33">
          <cell r="G33">
            <v>2.4</v>
          </cell>
        </row>
        <row r="34">
          <cell r="G34">
            <v>2.75</v>
          </cell>
        </row>
        <row r="36">
          <cell r="G36">
            <v>2.44</v>
          </cell>
        </row>
        <row r="37">
          <cell r="G37">
            <v>8.75</v>
          </cell>
        </row>
        <row r="41">
          <cell r="G41">
            <v>128.9</v>
          </cell>
        </row>
        <row r="50">
          <cell r="G50">
            <v>16.659200000000002</v>
          </cell>
        </row>
      </sheetData>
      <sheetData sheetId="3"/>
      <sheetData sheetId="4"/>
      <sheetData sheetId="5"/>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
      <sheetName val="Blank"/>
      <sheetName val="BehindTheCurtain"/>
      <sheetName val="Table of Contents"/>
      <sheetName val="Financing"/>
      <sheetName val="CDCARTUnitCost"/>
      <sheetName val="Cadres"/>
      <sheetName val="HRH_Available"/>
      <sheetName val="Population"/>
      <sheetName val="Epi_Trends"/>
      <sheetName val="General_Parameters"/>
      <sheetName val="HIV Testing Efficiency"/>
      <sheetName val="PolicyMain"/>
      <sheetName val="PolicyOVC"/>
      <sheetName val="PolicyPrevention"/>
      <sheetName val="Overhead"/>
      <sheetName val="Drugs"/>
      <sheetName val="Labor"/>
      <sheetName val="Equipment"/>
      <sheetName val="Lab"/>
      <sheetName val="Tables"/>
      <sheetName val="Graphs"/>
      <sheetName val="Model_Diagram"/>
      <sheetName val="Trace"/>
      <sheetName val="Cluster Concept"/>
      <sheetName val="DFID"/>
      <sheetName val="FGN-FundsforHIV"/>
      <sheetName val="Lab labor FMC Benue"/>
      <sheetName val="Testing Positive Rate"/>
      <sheetName val="Sheet1"/>
      <sheetName val="Sheet2"/>
      <sheetName val="Sheet3"/>
      <sheetName val="Assumptions"/>
      <sheetName val="Syste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
          <cell r="I18" t="str">
            <v>Total Tests</v>
          </cell>
        </row>
      </sheetData>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ountry Information"/>
      <sheetName val="Facility information"/>
      <sheetName val="Share of Facility Time"/>
      <sheetName val="Cost Inputs - Personnel"/>
      <sheetName val="Direct Cost - Personnel"/>
      <sheetName val="Direct Cost - Drugs &amp; Supplies"/>
      <sheetName val="Cost Inputs - Drug &amp; Supplies"/>
      <sheetName val="Direct Cost - Training"/>
      <sheetName val="National IEC Campaign"/>
      <sheetName val="Indirect Cost - Capital"/>
      <sheetName val="Indirect Cost - Overheads"/>
      <sheetName val="Unit Cost Calculation"/>
      <sheetName val="Drop down lists"/>
    </sheetNames>
    <sheetDataSet>
      <sheetData sheetId="0"/>
      <sheetData sheetId="1"/>
      <sheetData sheetId="2"/>
      <sheetData sheetId="3">
        <row r="10">
          <cell r="C10">
            <v>270</v>
          </cell>
        </row>
        <row r="11">
          <cell r="C11">
            <v>260</v>
          </cell>
        </row>
        <row r="12">
          <cell r="C12">
            <v>10</v>
          </cell>
        </row>
        <row r="13">
          <cell r="C13">
            <v>2.3428958767957239E-3</v>
          </cell>
        </row>
        <row r="14">
          <cell r="D14">
            <v>237.9</v>
          </cell>
        </row>
        <row r="19">
          <cell r="D19">
            <v>5.72</v>
          </cell>
        </row>
        <row r="20">
          <cell r="D20">
            <v>16.38</v>
          </cell>
        </row>
      </sheetData>
      <sheetData sheetId="4"/>
      <sheetData sheetId="5"/>
      <sheetData sheetId="6"/>
      <sheetData sheetId="7">
        <row r="5">
          <cell r="B5" t="str">
            <v>Amoxycillin, 500mg</v>
          </cell>
          <cell r="E5">
            <v>52.71</v>
          </cell>
          <cell r="G5">
            <v>7.2008196721311473</v>
          </cell>
          <cell r="H5">
            <v>500</v>
          </cell>
          <cell r="I5" t="str">
            <v>x</v>
          </cell>
          <cell r="J5">
            <v>1.4401639344262295E-2</v>
          </cell>
        </row>
        <row r="6">
          <cell r="B6" t="str">
            <v>Ampicillin, tablets 500mg</v>
          </cell>
          <cell r="G6">
            <v>0</v>
          </cell>
          <cell r="H6">
            <v>100</v>
          </cell>
          <cell r="I6" t="str">
            <v>x</v>
          </cell>
          <cell r="J6">
            <v>0</v>
          </cell>
        </row>
        <row r="7">
          <cell r="B7" t="str">
            <v>Bandage (elastic)</v>
          </cell>
          <cell r="E7">
            <v>4.9000000000000004</v>
          </cell>
          <cell r="G7">
            <v>0.66939890710382521</v>
          </cell>
          <cell r="H7">
            <v>12</v>
          </cell>
          <cell r="I7" t="str">
            <v>x</v>
          </cell>
          <cell r="J7">
            <v>5.5783242258652103E-2</v>
          </cell>
        </row>
        <row r="8">
          <cell r="B8" t="str">
            <v>Blade, 22, 23 or 24</v>
          </cell>
          <cell r="E8">
            <v>18</v>
          </cell>
          <cell r="G8">
            <v>2.459016393442623</v>
          </cell>
          <cell r="H8">
            <v>100</v>
          </cell>
          <cell r="I8" t="str">
            <v>x</v>
          </cell>
          <cell r="J8">
            <v>2.4590163934426229E-2</v>
          </cell>
        </row>
        <row r="9">
          <cell r="B9" t="str">
            <v>Cloxacillin, 500mg</v>
          </cell>
          <cell r="E9">
            <v>142.08000000000001</v>
          </cell>
          <cell r="G9">
            <v>19.409836065573771</v>
          </cell>
          <cell r="H9">
            <v>500</v>
          </cell>
          <cell r="I9" t="str">
            <v>x</v>
          </cell>
          <cell r="J9">
            <v>3.8819672131147544E-2</v>
          </cell>
        </row>
        <row r="10">
          <cell r="B10" t="str">
            <v>Elastoplast/Dermaplast 25mm/9m</v>
          </cell>
          <cell r="E10">
            <v>125.12</v>
          </cell>
          <cell r="G10">
            <v>17.092896174863387</v>
          </cell>
          <cell r="H10">
            <v>100</v>
          </cell>
          <cell r="I10" t="str">
            <v>x</v>
          </cell>
          <cell r="J10">
            <v>0.17092896174863387</v>
          </cell>
        </row>
        <row r="11">
          <cell r="B11" t="str">
            <v>Erythomycin, capsule 250mg</v>
          </cell>
          <cell r="E11">
            <v>220</v>
          </cell>
          <cell r="G11">
            <v>30.05464480874317</v>
          </cell>
          <cell r="H11">
            <v>100</v>
          </cell>
          <cell r="I11" t="str">
            <v>x</v>
          </cell>
          <cell r="J11">
            <v>0.30054644808743169</v>
          </cell>
        </row>
        <row r="12">
          <cell r="B12" t="str">
            <v>Gauze pad, sterile, 12ply 100x100mm</v>
          </cell>
          <cell r="E12">
            <v>6.36</v>
          </cell>
          <cell r="G12">
            <v>0.86885245901639341</v>
          </cell>
          <cell r="H12">
            <v>100</v>
          </cell>
          <cell r="I12" t="str">
            <v>x</v>
          </cell>
          <cell r="J12">
            <v>8.6885245901639346E-3</v>
          </cell>
        </row>
        <row r="13">
          <cell r="B13" t="str">
            <v>Gauze pad, sterile, 8ply 100x100mm</v>
          </cell>
          <cell r="E13">
            <v>4.74</v>
          </cell>
          <cell r="G13">
            <v>0.64754098360655743</v>
          </cell>
          <cell r="H13">
            <v>100</v>
          </cell>
          <cell r="I13" t="str">
            <v>x</v>
          </cell>
          <cell r="J13">
            <v>6.4754098360655741E-3</v>
          </cell>
        </row>
        <row r="14">
          <cell r="B14" t="str">
            <v>Gauze pad, sterile, 12ply 76x76mm</v>
          </cell>
          <cell r="E14">
            <v>4.74</v>
          </cell>
          <cell r="G14">
            <v>0.64754098360655743</v>
          </cell>
          <cell r="H14">
            <v>100</v>
          </cell>
          <cell r="I14" t="str">
            <v>x</v>
          </cell>
          <cell r="J14">
            <v>6.4754098360655741E-3</v>
          </cell>
        </row>
        <row r="15">
          <cell r="B15" t="str">
            <v>Gauze pad, Inadine</v>
          </cell>
          <cell r="E15">
            <v>12.75</v>
          </cell>
          <cell r="G15">
            <v>1.7418032786885245</v>
          </cell>
          <cell r="H15">
            <v>10</v>
          </cell>
          <cell r="I15" t="str">
            <v>x</v>
          </cell>
          <cell r="J15">
            <v>0.17418032786885246</v>
          </cell>
        </row>
        <row r="16">
          <cell r="B16" t="str">
            <v>Gauze pad, Jelonet (paraffine vaseline)</v>
          </cell>
          <cell r="E16">
            <v>12.75</v>
          </cell>
          <cell r="G16">
            <v>1.7418032786885245</v>
          </cell>
          <cell r="H16">
            <v>10</v>
          </cell>
          <cell r="I16" t="str">
            <v>x</v>
          </cell>
          <cell r="J16">
            <v>0.17418032786885246</v>
          </cell>
        </row>
        <row r="17">
          <cell r="B17" t="str">
            <v>Gloves, surgeons, sterile disposable, pair</v>
          </cell>
          <cell r="E17">
            <v>76</v>
          </cell>
          <cell r="G17">
            <v>10.382513661202186</v>
          </cell>
          <cell r="H17">
            <v>50</v>
          </cell>
          <cell r="I17" t="str">
            <v>x</v>
          </cell>
          <cell r="J17">
            <v>0.20765027322404372</v>
          </cell>
        </row>
        <row r="18">
          <cell r="B18" t="str">
            <v>Gloves, examination, non-sterile, disposable, pair</v>
          </cell>
          <cell r="E18">
            <v>18.899999999999999</v>
          </cell>
          <cell r="G18">
            <v>2.581967213114754</v>
          </cell>
          <cell r="H18">
            <v>50</v>
          </cell>
          <cell r="I18" t="str">
            <v>x</v>
          </cell>
          <cell r="J18">
            <v>5.1639344262295078E-2</v>
          </cell>
        </row>
        <row r="19">
          <cell r="B19" t="str">
            <v>Glucose 5% in water + set, 500ml</v>
          </cell>
          <cell r="E19">
            <v>7</v>
          </cell>
          <cell r="G19">
            <v>0.95628415300546443</v>
          </cell>
          <cell r="H19">
            <v>1</v>
          </cell>
          <cell r="I19" t="str">
            <v>x</v>
          </cell>
          <cell r="J19">
            <v>0.95628415300546443</v>
          </cell>
        </row>
        <row r="20">
          <cell r="B20" t="str">
            <v>Goggles (for surgery)</v>
          </cell>
          <cell r="G20">
            <v>0</v>
          </cell>
          <cell r="H20">
            <v>1</v>
          </cell>
          <cell r="I20" t="str">
            <v>x</v>
          </cell>
          <cell r="J20">
            <v>0</v>
          </cell>
        </row>
        <row r="21">
          <cell r="B21" t="str">
            <v>Hibiscrub</v>
          </cell>
          <cell r="E21">
            <v>135</v>
          </cell>
          <cell r="G21">
            <v>18.442622950819672</v>
          </cell>
          <cell r="H21">
            <v>5000</v>
          </cell>
          <cell r="I21" t="str">
            <v>x</v>
          </cell>
          <cell r="J21">
            <v>3.6885245901639345E-3</v>
          </cell>
        </row>
        <row r="22">
          <cell r="B22" t="str">
            <v>Hibitane (1L)</v>
          </cell>
          <cell r="E22">
            <v>135</v>
          </cell>
          <cell r="G22">
            <v>18.442622950819672</v>
          </cell>
          <cell r="H22">
            <v>5000</v>
          </cell>
          <cell r="I22" t="str">
            <v>x</v>
          </cell>
          <cell r="J22">
            <v>3.6885245901639345E-3</v>
          </cell>
        </row>
        <row r="23">
          <cell r="B23" t="str">
            <v>Iboprufen, Brufen 400mg</v>
          </cell>
          <cell r="G23">
            <v>0</v>
          </cell>
          <cell r="H23">
            <v>1</v>
          </cell>
          <cell r="I23" t="str">
            <v>x</v>
          </cell>
          <cell r="J23">
            <v>0</v>
          </cell>
        </row>
        <row r="24">
          <cell r="B24" t="str">
            <v>Ketamine, injection 50mg/ml</v>
          </cell>
          <cell r="E24">
            <v>8.52</v>
          </cell>
          <cell r="G24">
            <v>1.1639344262295082</v>
          </cell>
          <cell r="H24">
            <v>10</v>
          </cell>
          <cell r="I24" t="str">
            <v>x</v>
          </cell>
          <cell r="J24">
            <v>0.11639344262295082</v>
          </cell>
        </row>
        <row r="25">
          <cell r="B25" t="str">
            <v>Lignocaine 2%, injection 20ml</v>
          </cell>
          <cell r="E25">
            <v>17.29</v>
          </cell>
          <cell r="G25">
            <v>2.3620218579234971</v>
          </cell>
          <cell r="H25">
            <v>20</v>
          </cell>
          <cell r="I25" t="str">
            <v>x</v>
          </cell>
          <cell r="J25">
            <v>0.11810109289617485</v>
          </cell>
        </row>
        <row r="26">
          <cell r="B26" t="str">
            <v>Micropore</v>
          </cell>
          <cell r="E26">
            <v>125.12</v>
          </cell>
          <cell r="G26">
            <v>17.092896174863387</v>
          </cell>
          <cell r="H26">
            <v>100</v>
          </cell>
          <cell r="I26" t="str">
            <v>x</v>
          </cell>
          <cell r="J26">
            <v>0.17092896174863387</v>
          </cell>
        </row>
        <row r="27">
          <cell r="B27" t="str">
            <v>Needle 18 guage</v>
          </cell>
          <cell r="E27">
            <v>19.850000000000001</v>
          </cell>
          <cell r="G27">
            <v>2.7117486338797816</v>
          </cell>
          <cell r="H27">
            <v>100</v>
          </cell>
          <cell r="I27" t="str">
            <v>x</v>
          </cell>
          <cell r="J27">
            <v>2.7117486338797816E-2</v>
          </cell>
        </row>
        <row r="28">
          <cell r="B28" t="str">
            <v>Needle 21 guage</v>
          </cell>
          <cell r="E28">
            <v>19.3</v>
          </cell>
          <cell r="G28">
            <v>2.6366120218579234</v>
          </cell>
          <cell r="H28">
            <v>100</v>
          </cell>
          <cell r="I28" t="str">
            <v>x</v>
          </cell>
          <cell r="J28">
            <v>2.6366120218579234E-2</v>
          </cell>
        </row>
        <row r="29">
          <cell r="B29" t="str">
            <v>Surgical Mask</v>
          </cell>
          <cell r="E29">
            <v>13</v>
          </cell>
          <cell r="G29">
            <v>1.7759562841530054</v>
          </cell>
          <cell r="H29">
            <v>50</v>
          </cell>
          <cell r="I29" t="str">
            <v>x</v>
          </cell>
          <cell r="J29">
            <v>3.5519125683060107E-2</v>
          </cell>
        </row>
        <row r="30">
          <cell r="B30" t="str">
            <v>Paracetamol, tablets 500mg</v>
          </cell>
          <cell r="E30">
            <v>28.65</v>
          </cell>
          <cell r="G30">
            <v>3.9139344262295079</v>
          </cell>
          <cell r="H30">
            <v>100</v>
          </cell>
          <cell r="I30" t="str">
            <v>x</v>
          </cell>
          <cell r="J30">
            <v>3.9139344262295081E-2</v>
          </cell>
        </row>
        <row r="31">
          <cell r="B31" t="str">
            <v>Paracetamol, syrup</v>
          </cell>
          <cell r="J31">
            <v>0.5</v>
          </cell>
        </row>
        <row r="32">
          <cell r="B32" t="str">
            <v xml:space="preserve">Povidone antiseptic solution </v>
          </cell>
          <cell r="E32">
            <v>135</v>
          </cell>
          <cell r="G32">
            <v>18.442622950819672</v>
          </cell>
          <cell r="H32">
            <v>5000</v>
          </cell>
          <cell r="I32" t="str">
            <v>x</v>
          </cell>
          <cell r="J32">
            <v>3.6885245901639345E-3</v>
          </cell>
        </row>
        <row r="33">
          <cell r="B33" t="str">
            <v>Saline</v>
          </cell>
          <cell r="G33">
            <v>0</v>
          </cell>
          <cell r="H33">
            <v>1</v>
          </cell>
          <cell r="I33" t="str">
            <v>x</v>
          </cell>
          <cell r="J33">
            <v>0</v>
          </cell>
        </row>
        <row r="34">
          <cell r="B34" t="str">
            <v>Salvalon</v>
          </cell>
          <cell r="E34">
            <v>79.89</v>
          </cell>
          <cell r="G34">
            <v>10.913934426229508</v>
          </cell>
          <cell r="H34">
            <v>2000</v>
          </cell>
          <cell r="I34" t="str">
            <v>x</v>
          </cell>
          <cell r="J34">
            <v>5.4569672131147542E-3</v>
          </cell>
        </row>
        <row r="35">
          <cell r="B35" t="str">
            <v>Surgical cap (disposable)</v>
          </cell>
          <cell r="E35">
            <v>23.8</v>
          </cell>
          <cell r="G35">
            <v>3.2513661202185791</v>
          </cell>
          <cell r="H35">
            <v>10</v>
          </cell>
          <cell r="I35" t="str">
            <v>x</v>
          </cell>
          <cell r="J35">
            <v>0.3251366120218579</v>
          </cell>
        </row>
        <row r="36">
          <cell r="B36" t="str">
            <v>Surgical scrub Betadine</v>
          </cell>
          <cell r="E36">
            <v>135</v>
          </cell>
          <cell r="G36">
            <v>18.442622950819672</v>
          </cell>
          <cell r="H36">
            <v>1000</v>
          </cell>
          <cell r="I36" t="str">
            <v>x</v>
          </cell>
          <cell r="J36">
            <v>1.8442622950819672E-2</v>
          </cell>
        </row>
        <row r="37">
          <cell r="B37" t="str">
            <v>Suture, catgut chromic 4/0, 150cm</v>
          </cell>
          <cell r="E37">
            <v>59.88</v>
          </cell>
          <cell r="G37">
            <v>8.1803278688524586</v>
          </cell>
          <cell r="H37">
            <v>12</v>
          </cell>
          <cell r="I37" t="str">
            <v>x</v>
          </cell>
          <cell r="J37">
            <v>0.68169398907103818</v>
          </cell>
        </row>
        <row r="38">
          <cell r="B38" t="str">
            <v>Suture, catgut chromic 3/0, 150cm</v>
          </cell>
          <cell r="E38">
            <v>52.97</v>
          </cell>
          <cell r="G38">
            <v>7.2363387978142075</v>
          </cell>
          <cell r="H38">
            <v>1</v>
          </cell>
          <cell r="I38" t="str">
            <v>x</v>
          </cell>
          <cell r="J38">
            <v>7.2363387978142075</v>
          </cell>
        </row>
        <row r="39">
          <cell r="B39" t="str">
            <v>Suture, catgut plain 2/0, 150cm</v>
          </cell>
          <cell r="E39">
            <v>48.09</v>
          </cell>
          <cell r="G39">
            <v>6.5696721311475414</v>
          </cell>
          <cell r="H39">
            <v>1</v>
          </cell>
          <cell r="I39" t="str">
            <v>x</v>
          </cell>
          <cell r="J39">
            <v>6.5696721311475414</v>
          </cell>
        </row>
        <row r="40">
          <cell r="B40" t="str">
            <v>Suture, silk, 2 x 0.75m</v>
          </cell>
          <cell r="E40">
            <v>37.380000000000003</v>
          </cell>
          <cell r="G40">
            <v>5.1065573770491808</v>
          </cell>
          <cell r="H40">
            <v>1</v>
          </cell>
          <cell r="I40" t="str">
            <v>x</v>
          </cell>
          <cell r="J40">
            <v>5.1065573770491808</v>
          </cell>
        </row>
        <row r="41">
          <cell r="B41" t="str">
            <v>Suture, silk, 2 x 0.75m</v>
          </cell>
          <cell r="G41">
            <v>0</v>
          </cell>
          <cell r="H41">
            <v>1</v>
          </cell>
          <cell r="I41" t="str">
            <v>x</v>
          </cell>
          <cell r="J41">
            <v>0</v>
          </cell>
        </row>
        <row r="42">
          <cell r="B42" t="str">
            <v>Syringe, 10ml, disposable</v>
          </cell>
          <cell r="E42">
            <v>22.95</v>
          </cell>
          <cell r="G42">
            <v>3.1352459016393439</v>
          </cell>
          <cell r="H42">
            <v>100</v>
          </cell>
          <cell r="I42" t="str">
            <v>x</v>
          </cell>
          <cell r="J42">
            <v>3.1352459016393441E-2</v>
          </cell>
        </row>
        <row r="43">
          <cell r="B43" t="str">
            <v>Syringe, 5ml, disposable</v>
          </cell>
          <cell r="E43">
            <v>15.38</v>
          </cell>
          <cell r="G43">
            <v>2.1010928961748636</v>
          </cell>
          <cell r="H43">
            <v>1</v>
          </cell>
          <cell r="I43" t="str">
            <v>x</v>
          </cell>
          <cell r="J43">
            <v>2.1010928961748636</v>
          </cell>
        </row>
        <row r="44">
          <cell r="B44" t="str">
            <v>Syringe, 2ml, disposable</v>
          </cell>
          <cell r="E44">
            <v>13.75</v>
          </cell>
          <cell r="G44">
            <v>1.8784153005464481</v>
          </cell>
          <cell r="H44">
            <v>1</v>
          </cell>
          <cell r="I44" t="str">
            <v>x</v>
          </cell>
          <cell r="J44">
            <v>1.8784153005464481</v>
          </cell>
        </row>
        <row r="45">
          <cell r="B45" t="str">
            <v>Tegaderm (3M) 1624</v>
          </cell>
          <cell r="E45">
            <v>32.04</v>
          </cell>
          <cell r="G45">
            <v>4.3770491803278686</v>
          </cell>
          <cell r="H45">
            <v>1</v>
          </cell>
          <cell r="I45" t="str">
            <v>x</v>
          </cell>
          <cell r="J45">
            <v>4.3770491803278686</v>
          </cell>
        </row>
        <row r="46">
          <cell r="B46" t="str">
            <v>Thiopental, injection 1g + diluent</v>
          </cell>
          <cell r="G46">
            <v>0</v>
          </cell>
          <cell r="H46">
            <v>1</v>
          </cell>
          <cell r="I46" t="str">
            <v>x</v>
          </cell>
          <cell r="J46">
            <v>0</v>
          </cell>
        </row>
        <row r="47">
          <cell r="B47" t="str">
            <v>Non-consumable supplies</v>
          </cell>
        </row>
        <row r="48">
          <cell r="B48" t="str">
            <v>Surgical gown</v>
          </cell>
          <cell r="E48">
            <v>128.15</v>
          </cell>
          <cell r="G48">
            <v>17.506830601092897</v>
          </cell>
          <cell r="H48">
            <v>1</v>
          </cell>
          <cell r="I48" t="str">
            <v>x</v>
          </cell>
          <cell r="J48">
            <v>17.506830601092897</v>
          </cell>
        </row>
        <row r="49">
          <cell r="B49" t="str">
            <v>Stretch pants medium</v>
          </cell>
          <cell r="E49">
            <v>123.49</v>
          </cell>
          <cell r="G49">
            <v>16.870218579234972</v>
          </cell>
          <cell r="H49">
            <v>1</v>
          </cell>
          <cell r="I49" t="str">
            <v>x</v>
          </cell>
          <cell r="J49">
            <v>16.870218579234972</v>
          </cell>
        </row>
        <row r="50">
          <cell r="B50" t="str">
            <v>Stretch pants large</v>
          </cell>
          <cell r="E50">
            <v>128.15</v>
          </cell>
          <cell r="G50">
            <v>17.506830601092897</v>
          </cell>
          <cell r="H50">
            <v>1</v>
          </cell>
          <cell r="I50" t="str">
            <v>x</v>
          </cell>
          <cell r="J50">
            <v>17.506830601092897</v>
          </cell>
        </row>
        <row r="51">
          <cell r="B51" t="str">
            <v>Shoe covers</v>
          </cell>
          <cell r="E51">
            <v>17.149999999999999</v>
          </cell>
          <cell r="G51">
            <v>2.3428961748633879</v>
          </cell>
          <cell r="H51">
            <v>50</v>
          </cell>
          <cell r="I51" t="str">
            <v>x</v>
          </cell>
          <cell r="J51">
            <v>4.6857923497267757E-2</v>
          </cell>
        </row>
        <row r="52">
          <cell r="B52" t="str">
            <v>Sterile drape (linen drapes)</v>
          </cell>
          <cell r="G52">
            <v>0</v>
          </cell>
          <cell r="H52">
            <v>1</v>
          </cell>
          <cell r="I52" t="str">
            <v>x</v>
          </cell>
          <cell r="J52">
            <v>0</v>
          </cell>
        </row>
        <row r="53">
          <cell r="B53" t="str">
            <v>Sterile drape (60x60cm)</v>
          </cell>
          <cell r="E53">
            <v>3.85</v>
          </cell>
          <cell r="G53">
            <v>0.52595628415300544</v>
          </cell>
          <cell r="H53">
            <v>1</v>
          </cell>
          <cell r="I53" t="str">
            <v>x</v>
          </cell>
          <cell r="J53">
            <v>0.52595628415300544</v>
          </cell>
        </row>
        <row r="54">
          <cell r="B54" t="str">
            <v>Circumcision surgical tray</v>
          </cell>
        </row>
        <row r="55">
          <cell r="B55" t="str">
            <v>Gallipot</v>
          </cell>
          <cell r="E55">
            <v>8.0500000000000007</v>
          </cell>
          <cell r="G55">
            <v>1.0997267759562841</v>
          </cell>
          <cell r="H55">
            <v>1</v>
          </cell>
          <cell r="I55" t="str">
            <v>x</v>
          </cell>
          <cell r="J55">
            <v>1.0997267759562841</v>
          </cell>
        </row>
        <row r="56">
          <cell r="B56" t="str">
            <v>Sponge holding forceps 18cm</v>
          </cell>
          <cell r="E56">
            <v>69.75</v>
          </cell>
          <cell r="G56">
            <v>9.528688524590164</v>
          </cell>
          <cell r="H56">
            <v>1</v>
          </cell>
          <cell r="I56" t="str">
            <v>x</v>
          </cell>
          <cell r="J56">
            <v>9.528688524590164</v>
          </cell>
        </row>
        <row r="57">
          <cell r="B57" t="str">
            <v>Bistouri scalpel plade holder #4</v>
          </cell>
          <cell r="E57">
            <v>14.8</v>
          </cell>
          <cell r="G57">
            <v>2.0218579234972678</v>
          </cell>
          <cell r="H57">
            <v>1</v>
          </cell>
          <cell r="I57" t="str">
            <v>x</v>
          </cell>
          <cell r="J57">
            <v>2.0218579234972678</v>
          </cell>
        </row>
        <row r="58">
          <cell r="B58" t="str">
            <v>Straight mosquito artery forceps small</v>
          </cell>
          <cell r="E58">
            <v>13.4</v>
          </cell>
          <cell r="G58">
            <v>1.8306010928961749</v>
          </cell>
          <cell r="H58">
            <v>1</v>
          </cell>
          <cell r="I58" t="str">
            <v>x</v>
          </cell>
          <cell r="J58">
            <v>1.8306010928961749</v>
          </cell>
        </row>
        <row r="59">
          <cell r="B59" t="str">
            <v>Curved mosquito artery forceps small</v>
          </cell>
          <cell r="E59">
            <v>13.4</v>
          </cell>
          <cell r="G59">
            <v>1.8306010928961749</v>
          </cell>
          <cell r="H59">
            <v>1</v>
          </cell>
          <cell r="I59" t="str">
            <v>x</v>
          </cell>
          <cell r="J59">
            <v>1.8306010928961749</v>
          </cell>
        </row>
        <row r="60">
          <cell r="B60" t="str">
            <v>ForcepsN/H mayo hager 14-16cm</v>
          </cell>
          <cell r="E60">
            <v>19.5</v>
          </cell>
          <cell r="G60">
            <v>2.6639344262295079</v>
          </cell>
          <cell r="H60">
            <v>1</v>
          </cell>
          <cell r="I60" t="str">
            <v>x</v>
          </cell>
          <cell r="J60">
            <v>2.6639344262295079</v>
          </cell>
        </row>
        <row r="61">
          <cell r="B61" t="str">
            <v>XAdson fine non-toothed dissecting forceps</v>
          </cell>
          <cell r="E61">
            <v>16</v>
          </cell>
          <cell r="G61">
            <v>2.1857923497267757</v>
          </cell>
          <cell r="H61">
            <v>1</v>
          </cell>
          <cell r="I61" t="str">
            <v>x</v>
          </cell>
          <cell r="J61">
            <v>2.1857923497267757</v>
          </cell>
        </row>
        <row r="62">
          <cell r="B62" t="str">
            <v>Surgical scissors BL ST</v>
          </cell>
          <cell r="E62">
            <v>15.4</v>
          </cell>
          <cell r="G62">
            <v>2.1038251366120218</v>
          </cell>
          <cell r="H62">
            <v>1</v>
          </cell>
          <cell r="I62" t="str">
            <v>x</v>
          </cell>
          <cell r="J62">
            <v>2.1038251366120218</v>
          </cell>
        </row>
        <row r="63">
          <cell r="B63" t="str">
            <v>Mayo scissors</v>
          </cell>
          <cell r="E63">
            <v>24.6</v>
          </cell>
          <cell r="G63">
            <v>3.360655737704918</v>
          </cell>
          <cell r="H63">
            <v>1</v>
          </cell>
          <cell r="I63" t="str">
            <v>x</v>
          </cell>
          <cell r="J63">
            <v>3.360655737704918</v>
          </cell>
        </row>
        <row r="64">
          <cell r="B64" t="str">
            <v>Dissecting tray and lid</v>
          </cell>
          <cell r="E64">
            <v>123.75</v>
          </cell>
          <cell r="G64">
            <v>16.905737704918032</v>
          </cell>
          <cell r="H64">
            <v>1</v>
          </cell>
          <cell r="I64" t="str">
            <v>x</v>
          </cell>
          <cell r="J64">
            <v>16.905737704918032</v>
          </cell>
        </row>
        <row r="65">
          <cell r="B65" t="str">
            <v>Emergency Tray</v>
          </cell>
        </row>
        <row r="66">
          <cell r="B66" t="str">
            <v>Solu Cortef 100mg/2ml</v>
          </cell>
          <cell r="E66">
            <v>27.34</v>
          </cell>
          <cell r="G66">
            <v>3.7349726775956285</v>
          </cell>
          <cell r="H66">
            <v>1</v>
          </cell>
          <cell r="I66" t="str">
            <v>x</v>
          </cell>
          <cell r="J66">
            <v>3.7349726775956285</v>
          </cell>
        </row>
        <row r="67">
          <cell r="B67" t="str">
            <v>XAdrenaline 1mg/2ml</v>
          </cell>
          <cell r="E67">
            <v>15.5</v>
          </cell>
          <cell r="G67">
            <v>2.1174863387978142</v>
          </cell>
          <cell r="H67">
            <v>10</v>
          </cell>
          <cell r="I67" t="str">
            <v>x</v>
          </cell>
          <cell r="J67">
            <v>0.21174863387978143</v>
          </cell>
        </row>
        <row r="68">
          <cell r="B68" t="str">
            <v>Atropine 1mg/ml</v>
          </cell>
          <cell r="E68">
            <v>18.899999999999999</v>
          </cell>
          <cell r="G68">
            <v>2.581967213114754</v>
          </cell>
          <cell r="H68">
            <v>10</v>
          </cell>
          <cell r="I68" t="str">
            <v>x</v>
          </cell>
          <cell r="J68">
            <v>0.25819672131147542</v>
          </cell>
        </row>
        <row r="69">
          <cell r="B69" t="str">
            <v>Diazepam 10mg/2ml</v>
          </cell>
          <cell r="E69">
            <v>23</v>
          </cell>
          <cell r="G69">
            <v>3.1420765027322402</v>
          </cell>
          <cell r="H69">
            <v>10</v>
          </cell>
          <cell r="I69" t="str">
            <v>x</v>
          </cell>
          <cell r="J69">
            <v>0.314207650273224</v>
          </cell>
        </row>
        <row r="70">
          <cell r="B70" t="str">
            <v>IV canula (Jelo radiopaque) 18 guage</v>
          </cell>
          <cell r="E70">
            <v>12.2</v>
          </cell>
          <cell r="G70">
            <v>1.6666666666666665</v>
          </cell>
          <cell r="H70">
            <v>1</v>
          </cell>
          <cell r="I70" t="str">
            <v>x</v>
          </cell>
          <cell r="J70">
            <v>1.6666666666666665</v>
          </cell>
        </row>
        <row r="71">
          <cell r="B71" t="str">
            <v>Solution administration set</v>
          </cell>
          <cell r="E71">
            <v>25</v>
          </cell>
          <cell r="G71">
            <v>3.4153005464480874</v>
          </cell>
          <cell r="H71">
            <v>1</v>
          </cell>
          <cell r="I71" t="str">
            <v>x</v>
          </cell>
          <cell r="J71">
            <v>3.4153005464480874</v>
          </cell>
        </row>
        <row r="72">
          <cell r="B72" t="str">
            <v>Sodium Chloride 0.9% 1L</v>
          </cell>
          <cell r="E72">
            <v>9.6</v>
          </cell>
          <cell r="G72">
            <v>1.3114754098360655</v>
          </cell>
          <cell r="H72">
            <v>1</v>
          </cell>
          <cell r="I72" t="str">
            <v>x</v>
          </cell>
          <cell r="J72">
            <v>1.3114754098360655</v>
          </cell>
        </row>
        <row r="73">
          <cell r="B73" t="str">
            <v>Velcro tourniquets</v>
          </cell>
          <cell r="E73">
            <v>10.65</v>
          </cell>
          <cell r="G73">
            <v>1.4549180327868851</v>
          </cell>
          <cell r="H73">
            <v>1</v>
          </cell>
          <cell r="I73" t="str">
            <v>x</v>
          </cell>
          <cell r="J73">
            <v>1.4549180327868851</v>
          </cell>
        </row>
        <row r="75">
          <cell r="B75" t="str">
            <v>Additional</v>
          </cell>
        </row>
        <row r="76">
          <cell r="B76" t="str">
            <v>ELISA test</v>
          </cell>
          <cell r="E76">
            <v>17.100000000000001</v>
          </cell>
          <cell r="G76">
            <v>2.3360655737704921</v>
          </cell>
          <cell r="H76">
            <v>1</v>
          </cell>
          <cell r="I76" t="str">
            <v>x</v>
          </cell>
          <cell r="J76">
            <v>2.3360655737704921</v>
          </cell>
        </row>
        <row r="77">
          <cell r="B77" t="str">
            <v>Rapid test</v>
          </cell>
          <cell r="E77">
            <v>18</v>
          </cell>
          <cell r="G77">
            <v>2.459016393442623</v>
          </cell>
          <cell r="H77">
            <v>1</v>
          </cell>
          <cell r="I77" t="str">
            <v>x</v>
          </cell>
          <cell r="J77">
            <v>2.459016393442623</v>
          </cell>
        </row>
        <row r="78">
          <cell r="B78" t="str">
            <v>none</v>
          </cell>
          <cell r="G78">
            <v>0</v>
          </cell>
          <cell r="H78">
            <v>1</v>
          </cell>
          <cell r="I78" t="str">
            <v>x</v>
          </cell>
          <cell r="J78">
            <v>0</v>
          </cell>
        </row>
        <row r="79">
          <cell r="G79">
            <v>0</v>
          </cell>
          <cell r="H79">
            <v>1</v>
          </cell>
          <cell r="I79" t="str">
            <v>x</v>
          </cell>
          <cell r="J79">
            <v>0</v>
          </cell>
        </row>
        <row r="80">
          <cell r="G80">
            <v>0</v>
          </cell>
          <cell r="H80">
            <v>1</v>
          </cell>
          <cell r="I80" t="str">
            <v>x</v>
          </cell>
          <cell r="J80">
            <v>0</v>
          </cell>
        </row>
        <row r="81">
          <cell r="G81">
            <v>0</v>
          </cell>
          <cell r="H81">
            <v>1</v>
          </cell>
          <cell r="I81" t="str">
            <v>x</v>
          </cell>
          <cell r="J81">
            <v>0</v>
          </cell>
        </row>
        <row r="82">
          <cell r="G82">
            <v>0</v>
          </cell>
          <cell r="H82">
            <v>1</v>
          </cell>
          <cell r="I82" t="str">
            <v>x</v>
          </cell>
          <cell r="J82">
            <v>0</v>
          </cell>
        </row>
      </sheetData>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About"/>
      <sheetName val="Home"/>
      <sheetName val="Workflow Diagram"/>
      <sheetName val="Setup"/>
      <sheetName val="Finance"/>
      <sheetName val="Earmarks"/>
      <sheetName val="Populations"/>
      <sheetName val="Activities"/>
      <sheetName val="ART and PMTCT Regimens"/>
      <sheetName val="ART Need by Line"/>
      <sheetName val="Medications"/>
      <sheetName val="LaboratoryTestCosts"/>
      <sheetName val="HealthWorkers"/>
      <sheetName val="Variable Overhead"/>
      <sheetName val="ItemManager"/>
      <sheetName val="Non-ClinicalActivityCosting"/>
      <sheetName val="Policy Scenarios"/>
      <sheetName val="Util_Visualization3a"/>
      <sheetName val="Util_Visualization_Tables3"/>
      <sheetName val="SummaryCharts"/>
      <sheetName val="SummaryTables"/>
      <sheetName val="Util_Visualization1"/>
      <sheetName val="Util_Visualization2(1)"/>
      <sheetName val="Util_Visualization2(3)"/>
      <sheetName val="Util_Visualization7"/>
      <sheetName val="Util_Visualization2(2)"/>
      <sheetName val="Util_Visualization3e"/>
      <sheetName val="Util_Visualization3d"/>
      <sheetName val="Util_Visualization5"/>
      <sheetName val="Util_Visualization3c"/>
      <sheetName val="Util_Visualization6"/>
      <sheetName val="Util_Visualization3b"/>
      <sheetName val="Util_Visualization4b"/>
      <sheetName val="Util_Visualization4c"/>
      <sheetName val="Util_Visualization4a"/>
      <sheetName val="Util_HelpButtonText"/>
      <sheetName val="Util_Visualization2x"/>
      <sheetName val="Util_Visualization_Tables1"/>
      <sheetName val="Util_Visualization_Tables2b"/>
      <sheetName val="Util_Visualization2b"/>
      <sheetName val="Util_Visualization2a(3)"/>
      <sheetName val="Util_Visualization2a(2)"/>
      <sheetName val="Util_Visualization2a(1)"/>
      <sheetName val="Util_Lists"/>
      <sheetName val="Util Activities Cost by Year "/>
      <sheetName val="Util_AnnualizationFactor"/>
      <sheetName val="HAPSAT-2.xlsm"/>
      <sheetName val="HAPSAT-2"/>
      <sheetName val="Результати"/>
    </sheetNames>
    <sheetDataSet>
      <sheetData sheetId="0" refreshError="1"/>
      <sheetData sheetId="1" refreshError="1"/>
      <sheetData sheetId="2" refreshError="1"/>
      <sheetData sheetId="3" refreshError="1"/>
      <sheetData sheetId="4">
        <row r="14">
          <cell r="D14">
            <v>2008</v>
          </cell>
        </row>
        <row r="22">
          <cell r="D22" t="str">
            <v xml:space="preserve"> </v>
          </cell>
        </row>
        <row r="24">
          <cell r="D24" t="str">
            <v xml:space="preserve"> </v>
          </cell>
        </row>
        <row r="26">
          <cell r="D26" t="str">
            <v xml:space="preserve"> </v>
          </cell>
        </row>
      </sheetData>
      <sheetData sheetId="5">
        <row r="5">
          <cell r="D5" t="str">
            <v>Funding Source Name</v>
          </cell>
        </row>
      </sheetData>
      <sheetData sheetId="6" refreshError="1"/>
      <sheetData sheetId="7">
        <row r="21">
          <cell r="U21">
            <v>0</v>
          </cell>
        </row>
        <row r="25">
          <cell r="E25" t="str">
            <v>Target population unit description</v>
          </cell>
        </row>
        <row r="26">
          <cell r="E26" t="str">
            <v>Number HIV+: Child 0-14</v>
          </cell>
        </row>
        <row r="27">
          <cell r="E27" t="str">
            <v>Number HIV+: Adult 15+</v>
          </cell>
        </row>
        <row r="28">
          <cell r="E28" t="str">
            <v>Total HIV+</v>
          </cell>
        </row>
        <row r="29">
          <cell r="E29" t="str">
            <v>Need for ART: Child 0-14</v>
          </cell>
        </row>
        <row r="30">
          <cell r="E30" t="str">
            <v>Need for ART: Adult 15+</v>
          </cell>
        </row>
        <row r="31">
          <cell r="E31" t="str">
            <v>Total Need for ART</v>
          </cell>
        </row>
        <row r="32">
          <cell r="E32" t="str">
            <v>Newly Needing ART: Child 0-14</v>
          </cell>
        </row>
        <row r="33">
          <cell r="E33" t="str">
            <v>Newly Needing ART: Adult 15+</v>
          </cell>
        </row>
        <row r="34">
          <cell r="E34" t="str">
            <v>Total New Need for ART</v>
          </cell>
        </row>
        <row r="35">
          <cell r="E35" t="str">
            <v>Total need for Pre-ART: Child 0-14</v>
          </cell>
        </row>
        <row r="36">
          <cell r="E36" t="str">
            <v>Total need for Pre-ART: Adult 15+</v>
          </cell>
        </row>
        <row r="37">
          <cell r="E37" t="str">
            <v>Total Need for Pre-ART</v>
          </cell>
        </row>
        <row r="38">
          <cell r="E38" t="str">
            <v>Population: Child 0-14</v>
          </cell>
        </row>
        <row r="39">
          <cell r="E39" t="str">
            <v>Population: Adult 15-24</v>
          </cell>
        </row>
        <row r="40">
          <cell r="E40" t="str">
            <v>Population: Adult 25-49</v>
          </cell>
        </row>
        <row r="41">
          <cell r="E41" t="str">
            <v>Population: Adult 50+</v>
          </cell>
        </row>
        <row r="42">
          <cell r="E42" t="str">
            <v>Population: TOTAL</v>
          </cell>
        </row>
        <row r="43">
          <cell r="E43" t="str">
            <v xml:space="preserve">OVC  </v>
          </cell>
        </row>
        <row r="44">
          <cell r="E44" t="str">
            <v xml:space="preserve">People Known to be living with HIV </v>
          </cell>
        </row>
        <row r="45">
          <cell r="E45" t="str">
            <v>PLWH with stage 4 or CD4 count less than 200</v>
          </cell>
        </row>
        <row r="46">
          <cell r="E46" t="str">
            <v>HIV positive pregnant women</v>
          </cell>
        </row>
        <row r="47">
          <cell r="E47" t="str">
            <v>Pregnant women</v>
          </cell>
        </row>
        <row r="48">
          <cell r="E48" t="str">
            <v>Female sex workers</v>
          </cell>
        </row>
        <row r="49">
          <cell r="E49" t="str">
            <v>Male sex workers</v>
          </cell>
        </row>
        <row r="50">
          <cell r="E50" t="str">
            <v>IDUs</v>
          </cell>
        </row>
        <row r="51">
          <cell r="E51" t="str">
            <v>Men who have sex with men</v>
          </cell>
        </row>
        <row r="52">
          <cell r="E52" t="str">
            <v>All MARPs Categories TOTAL</v>
          </cell>
        </row>
        <row r="53">
          <cell r="E53" t="str">
            <v>Primary school students</v>
          </cell>
        </row>
        <row r="54">
          <cell r="E54" t="str">
            <v>Secondary school students</v>
          </cell>
        </row>
        <row r="55">
          <cell r="E55" t="str">
            <v>Tertiary students</v>
          </cell>
        </row>
        <row r="56">
          <cell r="E56" t="str">
            <v>Primary teachers</v>
          </cell>
        </row>
        <row r="57">
          <cell r="E57" t="str">
            <v>Secondary teachers</v>
          </cell>
        </row>
        <row r="58">
          <cell r="E58" t="str">
            <v>Youth not in school</v>
          </cell>
        </row>
        <row r="59">
          <cell r="E59" t="str">
            <v>Labor force participation rate</v>
          </cell>
        </row>
        <row r="60">
          <cell r="E60" t="str">
            <v>Percent labor force in services &amp; industry</v>
          </cell>
        </row>
        <row r="61">
          <cell r="E61" t="str">
            <v>Percent labor force in wage employment in agriculture</v>
          </cell>
        </row>
        <row r="62">
          <cell r="E62" t="str">
            <v>Number of formal sector employees</v>
          </cell>
        </row>
        <row r="63">
          <cell r="E63" t="str">
            <v>Need of Post-exposure prophylaxis</v>
          </cell>
        </row>
        <row r="64">
          <cell r="E64" t="str">
            <v xml:space="preserve">Number of units of blood required </v>
          </cell>
        </row>
        <row r="65">
          <cell r="E65" t="str">
            <v>Number of hospital beds</v>
          </cell>
        </row>
        <row r="66">
          <cell r="E66" t="str">
            <v>Uncircumcised male population 15-49</v>
          </cell>
        </row>
        <row r="67">
          <cell r="E67" t="str">
            <v>Miners and Loggers</v>
          </cell>
        </row>
        <row r="68">
          <cell r="E68" t="str">
            <v>Peer educators</v>
          </cell>
        </row>
        <row r="69">
          <cell r="E69" t="str">
            <v>Health workers</v>
          </cell>
        </row>
        <row r="70">
          <cell r="E70" t="str">
            <v>Community leaders</v>
          </cell>
        </row>
      </sheetData>
      <sheetData sheetId="8">
        <row r="38">
          <cell r="F38" t="str">
            <v xml:space="preserve">Outreach activity for MSM by peer educators </v>
          </cell>
        </row>
        <row r="39">
          <cell r="F39" t="str">
            <v xml:space="preserve">Support group  for MSM by peer educators </v>
          </cell>
        </row>
        <row r="40">
          <cell r="F40" t="str">
            <v xml:space="preserve">Outreach activity for CSW by peer educators </v>
          </cell>
        </row>
        <row r="41">
          <cell r="F41" t="str">
            <v xml:space="preserve">Support group  for CSW by peer educators </v>
          </cell>
        </row>
        <row r="42">
          <cell r="F42" t="str">
            <v>Vocational training for CSW</v>
          </cell>
        </row>
        <row r="43">
          <cell r="F43" t="str">
            <v xml:space="preserve">Miners and Loggers reached with a one-off session  </v>
          </cell>
        </row>
        <row r="44">
          <cell r="F44" t="str">
            <v xml:space="preserve">Peer educators trained  </v>
          </cell>
        </row>
        <row r="45">
          <cell r="F45" t="str">
            <v xml:space="preserve">In-school youth reached in programs in secondary schools  </v>
          </cell>
        </row>
        <row r="46">
          <cell r="F46" t="str">
            <v>In-school youth reached with drama outreach to schools</v>
          </cell>
        </row>
        <row r="47">
          <cell r="F47" t="str">
            <v xml:space="preserve">Parents of in-school youths reached with quarterly half-day sessions with </v>
          </cell>
        </row>
        <row r="48">
          <cell r="F48" t="str">
            <v xml:space="preserve">Youth reached with out-of-school sessions </v>
          </cell>
        </row>
        <row r="49">
          <cell r="F49" t="str">
            <v xml:space="preserve">Two recreation activities in summer break  </v>
          </cell>
        </row>
        <row r="50">
          <cell r="F50" t="str">
            <v>Education items (text books, school bags, rain coats, and stationery) through Amenities Program (NAPS)</v>
          </cell>
        </row>
        <row r="51">
          <cell r="F51" t="str">
            <v>Two week summer program &amp; public forum</v>
          </cell>
        </row>
        <row r="52">
          <cell r="F52" t="str">
            <v xml:space="preserve">Vocational training on hair dressing </v>
          </cell>
        </row>
        <row r="53">
          <cell r="F53" t="str">
            <v>OVCs supported  with literacy &amp; remedial reading</v>
          </cell>
        </row>
        <row r="54">
          <cell r="F54" t="str">
            <v>OVCs reached with home and school visits</v>
          </cell>
        </row>
        <row r="55">
          <cell r="F55" t="str">
            <v>OVCs reached with psychosocial support</v>
          </cell>
        </row>
        <row r="56">
          <cell r="F56" t="str">
            <v xml:space="preserve">Parents of OVCs reached with full-day parenting session </v>
          </cell>
        </row>
        <row r="57">
          <cell r="F57" t="str">
            <v>Care givers trained</v>
          </cell>
        </row>
        <row r="58">
          <cell r="F58" t="str">
            <v>Provide OVCs whose parents need to work away with foster families</v>
          </cell>
        </row>
        <row r="59">
          <cell r="F59" t="str">
            <v>PLWH reached with economic Support through the Voucher Program</v>
          </cell>
        </row>
        <row r="60">
          <cell r="F60" t="str">
            <v xml:space="preserve">PLWH reached with nutritional support </v>
          </cell>
        </row>
        <row r="61">
          <cell r="F61" t="str">
            <v>Infected &amp; affected persons reached with home visits (including HBC kits)</v>
          </cell>
        </row>
        <row r="62">
          <cell r="F62" t="str">
            <v>PLWH and care givers reached with support group</v>
          </cell>
        </row>
        <row r="63">
          <cell r="F63" t="str">
            <v xml:space="preserve">PLWH and care givers reached with support group in remote areas </v>
          </cell>
        </row>
        <row r="64">
          <cell r="F64" t="str">
            <v>PLWH and care givers reached with entrepreneurial and vocational training</v>
          </cell>
        </row>
        <row r="65">
          <cell r="F65" t="str">
            <v>Training of trainers on stigma reduction for health professional</v>
          </cell>
        </row>
        <row r="66">
          <cell r="F66" t="str">
            <v>Refresher course for trainers on stigma reduction for health professional</v>
          </cell>
        </row>
        <row r="67">
          <cell r="F67" t="str">
            <v>1-day training for health professional</v>
          </cell>
        </row>
        <row r="68">
          <cell r="F68" t="str">
            <v>2-day workshop to community leaders</v>
          </cell>
        </row>
      </sheetData>
      <sheetData sheetId="9"/>
      <sheetData sheetId="10" refreshError="1"/>
      <sheetData sheetId="11"/>
      <sheetData sheetId="12"/>
      <sheetData sheetId="13">
        <row r="4">
          <cell r="N4">
            <v>1760</v>
          </cell>
        </row>
        <row r="64">
          <cell r="J64">
            <v>0</v>
          </cell>
          <cell r="K64" t="str">
            <v>Physicians</v>
          </cell>
          <cell r="L64">
            <v>100</v>
          </cell>
        </row>
        <row r="65">
          <cell r="J65">
            <v>0</v>
          </cell>
          <cell r="K65" t="str">
            <v>Clinical Officers</v>
          </cell>
          <cell r="L65">
            <v>0</v>
          </cell>
        </row>
        <row r="66">
          <cell r="J66">
            <v>0</v>
          </cell>
          <cell r="K66" t="str">
            <v>Nursing</v>
          </cell>
          <cell r="L66">
            <v>100</v>
          </cell>
        </row>
        <row r="67">
          <cell r="J67">
            <v>0</v>
          </cell>
          <cell r="K67" t="str">
            <v>Clinical Assistants</v>
          </cell>
          <cell r="L67">
            <v>0</v>
          </cell>
        </row>
        <row r="68">
          <cell r="J68">
            <v>1</v>
          </cell>
          <cell r="K68" t="str">
            <v>Lab Staff</v>
          </cell>
          <cell r="L68">
            <v>50</v>
          </cell>
        </row>
        <row r="69">
          <cell r="J69">
            <v>0</v>
          </cell>
          <cell r="K69" t="str">
            <v>Pharmacy Staff</v>
          </cell>
          <cell r="L69">
            <v>100</v>
          </cell>
        </row>
        <row r="70">
          <cell r="J70">
            <v>1</v>
          </cell>
          <cell r="K70" t="str">
            <v>Outreach Workers</v>
          </cell>
          <cell r="L70">
            <v>200</v>
          </cell>
        </row>
        <row r="71">
          <cell r="J71">
            <v>0</v>
          </cell>
          <cell r="K71" t="str">
            <v>Counselors</v>
          </cell>
          <cell r="L71">
            <v>100</v>
          </cell>
        </row>
        <row r="72">
          <cell r="J72">
            <v>0</v>
          </cell>
          <cell r="K72" t="str">
            <v>Other</v>
          </cell>
          <cell r="L72">
            <v>0</v>
          </cell>
        </row>
        <row r="73">
          <cell r="J73">
            <v>0</v>
          </cell>
          <cell r="K73">
            <v>0</v>
          </cell>
          <cell r="L73">
            <v>0</v>
          </cell>
        </row>
        <row r="74">
          <cell r="J74">
            <v>0</v>
          </cell>
          <cell r="K74">
            <v>0</v>
          </cell>
          <cell r="L74">
            <v>0</v>
          </cell>
        </row>
        <row r="75">
          <cell r="J75">
            <v>0</v>
          </cell>
          <cell r="K75">
            <v>0</v>
          </cell>
          <cell r="L75">
            <v>0</v>
          </cell>
        </row>
        <row r="76">
          <cell r="J76">
            <v>0</v>
          </cell>
          <cell r="K76">
            <v>0</v>
          </cell>
          <cell r="L76">
            <v>0</v>
          </cell>
        </row>
        <row r="77">
          <cell r="J77">
            <v>0</v>
          </cell>
          <cell r="K77">
            <v>0</v>
          </cell>
          <cell r="L77">
            <v>0</v>
          </cell>
        </row>
        <row r="78">
          <cell r="J78">
            <v>0</v>
          </cell>
          <cell r="K78">
            <v>0</v>
          </cell>
          <cell r="L78">
            <v>0</v>
          </cell>
        </row>
        <row r="79">
          <cell r="J79">
            <v>0</v>
          </cell>
          <cell r="K79">
            <v>0</v>
          </cell>
          <cell r="L79">
            <v>0</v>
          </cell>
        </row>
        <row r="80">
          <cell r="J80">
            <v>0</v>
          </cell>
          <cell r="K80">
            <v>0</v>
          </cell>
          <cell r="L80">
            <v>0</v>
          </cell>
        </row>
        <row r="81">
          <cell r="J81">
            <v>0</v>
          </cell>
          <cell r="K81">
            <v>0</v>
          </cell>
          <cell r="L81">
            <v>0</v>
          </cell>
        </row>
        <row r="82">
          <cell r="J82">
            <v>0</v>
          </cell>
          <cell r="K82">
            <v>0</v>
          </cell>
          <cell r="L82">
            <v>0</v>
          </cell>
        </row>
        <row r="83">
          <cell r="J83">
            <v>0</v>
          </cell>
          <cell r="K83">
            <v>0</v>
          </cell>
          <cell r="L83">
            <v>0</v>
          </cell>
        </row>
        <row r="84">
          <cell r="J84">
            <v>0</v>
          </cell>
          <cell r="K84">
            <v>0</v>
          </cell>
          <cell r="L84">
            <v>0</v>
          </cell>
        </row>
        <row r="85">
          <cell r="J85">
            <v>0</v>
          </cell>
          <cell r="K85">
            <v>0</v>
          </cell>
          <cell r="L85">
            <v>0</v>
          </cell>
        </row>
        <row r="86">
          <cell r="J86">
            <v>0</v>
          </cell>
          <cell r="K86">
            <v>0</v>
          </cell>
          <cell r="L86">
            <v>0</v>
          </cell>
        </row>
      </sheetData>
      <sheetData sheetId="14" refreshError="1"/>
      <sheetData sheetId="15">
        <row r="1">
          <cell r="D1">
            <v>0.03</v>
          </cell>
        </row>
        <row r="2">
          <cell r="B2" t="str">
            <v>Item Type</v>
          </cell>
        </row>
        <row r="3">
          <cell r="B3" t="str">
            <v>Labor</v>
          </cell>
        </row>
        <row r="4">
          <cell r="B4" t="str">
            <v>Condoms</v>
          </cell>
        </row>
        <row r="5">
          <cell r="B5" t="str">
            <v>Hospital</v>
          </cell>
        </row>
        <row r="6">
          <cell r="B6" t="str">
            <v>Clinic</v>
          </cell>
        </row>
        <row r="7">
          <cell r="B7" t="str">
            <v>Management</v>
          </cell>
        </row>
        <row r="8">
          <cell r="B8" t="str">
            <v>Health Facility</v>
          </cell>
        </row>
        <row r="9">
          <cell r="B9" t="str">
            <v>Other</v>
          </cell>
        </row>
        <row r="10">
          <cell r="B10" t="str">
            <v>Training</v>
          </cell>
        </row>
        <row r="11">
          <cell r="B11" t="str">
            <v>IT system (development)</v>
          </cell>
        </row>
        <row r="12">
          <cell r="B12" t="str">
            <v>Training of trainers</v>
          </cell>
        </row>
        <row r="13">
          <cell r="B13" t="str">
            <v>Refresher training</v>
          </cell>
        </row>
        <row r="14">
          <cell r="B14" t="str">
            <v>Stigma reduction training</v>
          </cell>
        </row>
      </sheetData>
      <sheetData sheetId="16" refreshError="1"/>
      <sheetData sheetId="17">
        <row r="4">
          <cell r="E4">
            <v>5</v>
          </cell>
        </row>
        <row r="5">
          <cell r="E5">
            <v>0.8</v>
          </cell>
        </row>
        <row r="7">
          <cell r="E7" t="str">
            <v>Maintain Reach</v>
          </cell>
        </row>
        <row r="9">
          <cell r="J9" t="str">
            <v>Historical</v>
          </cell>
          <cell r="K9" t="str">
            <v>Historical</v>
          </cell>
          <cell r="L9" t="str">
            <v>Historical</v>
          </cell>
          <cell r="M9" t="str">
            <v>Future</v>
          </cell>
          <cell r="N9" t="str">
            <v>Future</v>
          </cell>
          <cell r="O9" t="str">
            <v>Future</v>
          </cell>
          <cell r="P9" t="str">
            <v>Future</v>
          </cell>
          <cell r="Q9" t="str">
            <v>Future</v>
          </cell>
          <cell r="R9" t="str">
            <v>Future</v>
          </cell>
          <cell r="S9" t="str">
            <v>Future</v>
          </cell>
        </row>
        <row r="11">
          <cell r="J11">
            <v>2008</v>
          </cell>
          <cell r="K11">
            <v>2009</v>
          </cell>
          <cell r="L11">
            <v>2010</v>
          </cell>
          <cell r="M11">
            <v>2011</v>
          </cell>
          <cell r="N11">
            <v>2012</v>
          </cell>
          <cell r="O11">
            <v>2013</v>
          </cell>
          <cell r="P11">
            <v>2014</v>
          </cell>
          <cell r="Q11">
            <v>2015</v>
          </cell>
          <cell r="R11">
            <v>2016</v>
          </cell>
          <cell r="S11">
            <v>2017</v>
          </cell>
        </row>
      </sheetData>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1">
          <cell r="C1" t="str">
            <v>ptrFundingTypes</v>
          </cell>
          <cell r="F1" t="str">
            <v>ptrProgrammaticAreas</v>
          </cell>
          <cell r="I1" t="str">
            <v>sCadreGroups</v>
          </cell>
          <cell r="L1" t="str">
            <v>YearValue</v>
          </cell>
          <cell r="O1" t="str">
            <v>List of Service Delivery Areas</v>
          </cell>
          <cell r="T1" t="str">
            <v>TargetPopulationCategories</v>
          </cell>
          <cell r="W1" t="str">
            <v>CurrencyName</v>
          </cell>
          <cell r="Z1" t="str">
            <v>Treatment</v>
          </cell>
          <cell r="AA1" t="str">
            <v>TBHIV</v>
          </cell>
          <cell r="AB1" t="str">
            <v>Medical Prevention</v>
          </cell>
          <cell r="AC1" t="str">
            <v>Behavioral Prevention</v>
          </cell>
          <cell r="AD1" t="str">
            <v>Support for PLWH</v>
          </cell>
          <cell r="AE1" t="str">
            <v>Support for OVC</v>
          </cell>
          <cell r="AF1" t="str">
            <v>Supportive Environment</v>
          </cell>
          <cell r="AG1" t="str">
            <v>Health System Strengthening</v>
          </cell>
          <cell r="AR1" t="str">
            <v>Worksheets</v>
          </cell>
          <cell r="BD1" t="str">
            <v>Clinical Resource Types</v>
          </cell>
          <cell r="BI1" t="str">
            <v>ItemCatName</v>
          </cell>
        </row>
        <row r="2">
          <cell r="C2" t="str">
            <v>Domestic Public</v>
          </cell>
          <cell r="F2" t="str">
            <v>Treatment</v>
          </cell>
          <cell r="I2" t="str">
            <v>Physicians</v>
          </cell>
          <cell r="L2">
            <v>2008</v>
          </cell>
          <cell r="O2" t="str">
            <v>Antiretroviral Treatment (ART)</v>
          </cell>
          <cell r="T2" t="str">
            <v>MARPs</v>
          </cell>
          <cell r="W2" t="str">
            <v xml:space="preserve">   </v>
          </cell>
          <cell r="Z2" t="str">
            <v>Treatment: Antiretroviral treatment (ARV) and monitoring</v>
          </cell>
          <cell r="AA2" t="str">
            <v>TB/HIV collaborative activities: TB/HIV</v>
          </cell>
          <cell r="AB2" t="str">
            <v>Prevention: STI diagnosis and treatment</v>
          </cell>
          <cell r="AC2" t="str">
            <v>Prevention: BCC - community outreach</v>
          </cell>
          <cell r="AD2" t="str">
            <v>Care and support for the chronically ill</v>
          </cell>
          <cell r="AE2" t="str">
            <v>Support for orphans and vulnerable children</v>
          </cell>
          <cell r="AF2" t="str">
            <v>Policy development including workplace policy</v>
          </cell>
          <cell r="AG2" t="str">
            <v>Program management and administration</v>
          </cell>
          <cell r="AK2" t="str">
            <v>USD</v>
          </cell>
          <cell r="AR2">
            <v>1</v>
          </cell>
          <cell r="BD2" t="str">
            <v>ART Regimen</v>
          </cell>
          <cell r="BI2" t="str">
            <v>Labor</v>
          </cell>
          <cell r="BK2" t="str">
            <v>Total HRH required for clinically-based HIV services</v>
          </cell>
        </row>
        <row r="3">
          <cell r="C3" t="str">
            <v>Domestic Private</v>
          </cell>
          <cell r="F3" t="str">
            <v>TBHIV</v>
          </cell>
          <cell r="I3" t="str">
            <v>Clinical Officers</v>
          </cell>
          <cell r="L3">
            <v>2009</v>
          </cell>
          <cell r="O3" t="str">
            <v>OI Prophylaxis and Treatment (Pre-ART)</v>
          </cell>
          <cell r="T3" t="str">
            <v>Workplace</v>
          </cell>
          <cell r="W3" t="str">
            <v>US Dollars</v>
          </cell>
          <cell r="Z3" t="str">
            <v>Treatment: Prophylaxis and treatment for opportunistic infections</v>
          </cell>
          <cell r="AB3" t="str">
            <v>Prevention: PMTCT</v>
          </cell>
          <cell r="AC3" t="str">
            <v>Prevention: BCC - Mass media</v>
          </cell>
          <cell r="AF3" t="str">
            <v>Stigma reduction in all settings</v>
          </cell>
          <cell r="AG3" t="str">
            <v>Service delivery</v>
          </cell>
          <cell r="AK3" t="str">
            <v xml:space="preserve">   </v>
          </cell>
          <cell r="AR3" t="str">
            <v>About</v>
          </cell>
          <cell r="BD3" t="str">
            <v>Medications (Non-ART)</v>
          </cell>
          <cell r="BI3" t="str">
            <v>Medications</v>
          </cell>
          <cell r="BK3" t="str">
            <v>Costs and coverage rates for 3 scenarios by SDA</v>
          </cell>
        </row>
        <row r="4">
          <cell r="C4" t="str">
            <v>US government</v>
          </cell>
          <cell r="F4" t="str">
            <v>Medical Prevention</v>
          </cell>
          <cell r="I4" t="str">
            <v>Nursing</v>
          </cell>
          <cell r="L4">
            <v>2010</v>
          </cell>
          <cell r="O4" t="str">
            <v>TB/HIV collaborative activities</v>
          </cell>
          <cell r="T4" t="str">
            <v>General Population</v>
          </cell>
          <cell r="Z4" t="str">
            <v>Treatment: Misc</v>
          </cell>
          <cell r="AB4" t="str">
            <v>Prevention: Testing and Counseling</v>
          </cell>
          <cell r="AC4" t="str">
            <v>Prevention: Condom distribution</v>
          </cell>
          <cell r="AF4" t="str">
            <v xml:space="preserve">Strengthening of civil society and institutional capacity building </v>
          </cell>
          <cell r="AG4" t="str">
            <v>Human resources</v>
          </cell>
          <cell r="AR4" t="str">
            <v>Home</v>
          </cell>
          <cell r="BD4" t="str">
            <v>Laboratory Tests</v>
          </cell>
          <cell r="BI4" t="str">
            <v>Commodities</v>
          </cell>
          <cell r="BK4" t="str">
            <v>Coverage rate for clinical HIV activities</v>
          </cell>
        </row>
        <row r="5">
          <cell r="C5" t="str">
            <v>Global Fund</v>
          </cell>
          <cell r="F5" t="str">
            <v>Behavioral Prevention</v>
          </cell>
          <cell r="I5" t="str">
            <v>Clinical Assistants</v>
          </cell>
          <cell r="L5">
            <v>2011</v>
          </cell>
          <cell r="O5" t="str">
            <v>STI diagnosis and treatment</v>
          </cell>
          <cell r="T5" t="str">
            <v>OVC</v>
          </cell>
          <cell r="AB5" t="str">
            <v>Prevention: Post-exposure prophylaxis (PEP)</v>
          </cell>
          <cell r="AC5" t="str">
            <v>Prevention of sexual and other risk prevention</v>
          </cell>
          <cell r="AG5" t="str">
            <v>Community Systems Strengthening</v>
          </cell>
          <cell r="AR5" t="str">
            <v>Setup</v>
          </cell>
          <cell r="BD5" t="str">
            <v>Labor</v>
          </cell>
          <cell r="BI5" t="str">
            <v>Buildings</v>
          </cell>
          <cell r="BK5" t="str">
            <v>Total cost of HIV services by program area</v>
          </cell>
        </row>
        <row r="6">
          <cell r="C6" t="str">
            <v>DIFD (UK)</v>
          </cell>
          <cell r="F6" t="str">
            <v>Support for PLWH</v>
          </cell>
          <cell r="I6" t="str">
            <v>Lab Staff</v>
          </cell>
          <cell r="L6">
            <v>2012</v>
          </cell>
          <cell r="O6" t="str">
            <v>PMTCT</v>
          </cell>
          <cell r="T6" t="str">
            <v>Health Care Facilities</v>
          </cell>
          <cell r="AB6" t="str">
            <v>Prevention: Blood safety and universal precaution</v>
          </cell>
          <cell r="AC6" t="str">
            <v>Prevention: Injection and Non-injection drug use</v>
          </cell>
          <cell r="AG6" t="str">
            <v xml:space="preserve"> Information system &amp; Operational research</v>
          </cell>
          <cell r="AR6" t="str">
            <v>Finance</v>
          </cell>
          <cell r="BI6" t="str">
            <v>Vehicles</v>
          </cell>
          <cell r="BK6" t="str">
            <v>Available HIV funding</v>
          </cell>
        </row>
        <row r="7">
          <cell r="C7" t="str">
            <v>JICA (Japan)</v>
          </cell>
          <cell r="F7" t="str">
            <v>Support for OVC</v>
          </cell>
          <cell r="I7" t="str">
            <v>Pharmacy Staff</v>
          </cell>
          <cell r="L7">
            <v>2013</v>
          </cell>
          <cell r="O7" t="str">
            <v>Testing and Counseling</v>
          </cell>
          <cell r="T7" t="str">
            <v>PLWH</v>
          </cell>
          <cell r="AB7" t="str">
            <v>Prevention: Male Circumcision</v>
          </cell>
          <cell r="AC7" t="str">
            <v>Prevention: Men having sex with men (MSM)</v>
          </cell>
          <cell r="AG7" t="str">
            <v>Procurement and Supply management</v>
          </cell>
          <cell r="AR7" t="str">
            <v>Earmarks</v>
          </cell>
          <cell r="BI7" t="str">
            <v>Other</v>
          </cell>
          <cell r="BK7" t="str">
            <v>Unit cost components per clinical service</v>
          </cell>
        </row>
        <row r="8">
          <cell r="C8" t="str">
            <v>Dutch Ministry of Foreign Affairs</v>
          </cell>
          <cell r="F8" t="str">
            <v>Supportive Environment</v>
          </cell>
          <cell r="I8" t="str">
            <v>Outreach Workers</v>
          </cell>
          <cell r="L8">
            <v>2014</v>
          </cell>
          <cell r="O8" t="str">
            <v>Post-exposure prophylaxis (PEP)</v>
          </cell>
          <cell r="T8" t="str">
            <v>Youth</v>
          </cell>
          <cell r="AB8" t="str">
            <v>Prevetion: Other 1</v>
          </cell>
          <cell r="AC8" t="str">
            <v>Prevention: Female commercial sex workers (CSW)</v>
          </cell>
          <cell r="AG8" t="str">
            <v>Infrastructure</v>
          </cell>
          <cell r="AR8" t="str">
            <v>Populations</v>
          </cell>
        </row>
        <row r="9">
          <cell r="C9" t="str">
            <v>Norwegian Ministry of Foreign Affairs</v>
          </cell>
          <cell r="F9" t="str">
            <v>Health System Strengthening</v>
          </cell>
          <cell r="I9" t="str">
            <v>Counselors</v>
          </cell>
          <cell r="L9">
            <v>2015</v>
          </cell>
          <cell r="O9" t="str">
            <v>Blood safety and universal precaution</v>
          </cell>
          <cell r="T9" t="str">
            <v>Post-exposure prophylaxis</v>
          </cell>
          <cell r="AB9" t="str">
            <v>Prevetion: Other 2</v>
          </cell>
          <cell r="AC9" t="str">
            <v>Prevention: Male commercial sex workers (CSW)</v>
          </cell>
          <cell r="AG9" t="str">
            <v>Laboratory</v>
          </cell>
          <cell r="AR9" t="str">
            <v>Activities</v>
          </cell>
        </row>
        <row r="10">
          <cell r="C10" t="str">
            <v>AECID (Spain)</v>
          </cell>
          <cell r="I10" t="str">
            <v>Other</v>
          </cell>
          <cell r="L10">
            <v>2016</v>
          </cell>
          <cell r="O10" t="str">
            <v>Male Circumcision</v>
          </cell>
          <cell r="T10" t="str">
            <v>Vertical transmission</v>
          </cell>
          <cell r="AB10" t="str">
            <v>Prevetion: Other 3</v>
          </cell>
          <cell r="AC10" t="str">
            <v>Prevention with PLWH</v>
          </cell>
          <cell r="AG10" t="str">
            <v>Governance</v>
          </cell>
          <cell r="AR10" t="str">
            <v>ART and PMTCT Regimens</v>
          </cell>
        </row>
        <row r="11">
          <cell r="C11" t="str">
            <v>AFD (French)</v>
          </cell>
          <cell r="L11">
            <v>2017</v>
          </cell>
          <cell r="O11" t="str">
            <v>Community outreach</v>
          </cell>
          <cell r="T11" t="str">
            <v>Stigma reduction</v>
          </cell>
          <cell r="AC11" t="str">
            <v>Prevention: youth</v>
          </cell>
          <cell r="AR11" t="str">
            <v>ART Need by Line</v>
          </cell>
        </row>
        <row r="12">
          <cell r="C12" t="str">
            <v>CIDA (Canada)</v>
          </cell>
          <cell r="O12" t="str">
            <v>Mass media</v>
          </cell>
          <cell r="AC12" t="str">
            <v>Prevention: workplace</v>
          </cell>
          <cell r="AR12" t="str">
            <v>Medications</v>
          </cell>
        </row>
        <row r="13">
          <cell r="C13" t="str">
            <v>Sida (Sweden)</v>
          </cell>
          <cell r="O13" t="str">
            <v>Condom distribution</v>
          </cell>
          <cell r="AC13" t="str">
            <v>Prevention: Others MARPs</v>
          </cell>
          <cell r="AR13" t="str">
            <v>LaboratoryTestCosts</v>
          </cell>
        </row>
        <row r="14">
          <cell r="C14" t="str">
            <v>AusAID (Australia)</v>
          </cell>
          <cell r="O14" t="str">
            <v xml:space="preserve">Prevention of sexual and other risk prevention </v>
          </cell>
          <cell r="AC14" t="str">
            <v>Prevention: Loggers</v>
          </cell>
          <cell r="AR14" t="str">
            <v>HealthWorkers</v>
          </cell>
        </row>
        <row r="15">
          <cell r="C15" t="str">
            <v>Danish Ministry of Foreign Affairs</v>
          </cell>
          <cell r="O15" t="str">
            <v xml:space="preserve">Injection and Non-injection drug use </v>
          </cell>
          <cell r="AC15" t="str">
            <v>Prevention: Miners</v>
          </cell>
          <cell r="AR15" t="str">
            <v>Variable Overhead</v>
          </cell>
        </row>
        <row r="16">
          <cell r="C16" t="str">
            <v>GTZ (Germany)</v>
          </cell>
          <cell r="O16" t="str">
            <v xml:space="preserve">Men having sex with men (MSM) </v>
          </cell>
          <cell r="AC16" t="str">
            <v>Prevetion: Other 1</v>
          </cell>
          <cell r="AR16" t="str">
            <v>ItemManager</v>
          </cell>
        </row>
        <row r="17">
          <cell r="C17" t="str">
            <v>BTC (Belgium)</v>
          </cell>
          <cell r="O17" t="str">
            <v xml:space="preserve">Female commercial sex workers (CSW) </v>
          </cell>
          <cell r="AC17" t="str">
            <v>Prevetion: Other 2</v>
          </cell>
          <cell r="AR17" t="str">
            <v>Non-ClinicalActivityCosting</v>
          </cell>
        </row>
        <row r="18">
          <cell r="C18" t="str">
            <v>Other Bilateral</v>
          </cell>
          <cell r="O18" t="str">
            <v xml:space="preserve">Male commercial sex workers (CSW) </v>
          </cell>
          <cell r="AC18" t="str">
            <v>Prevetion: Other 3</v>
          </cell>
          <cell r="AR18" t="str">
            <v>Util_Visualization3e</v>
          </cell>
        </row>
        <row r="19">
          <cell r="C19" t="str">
            <v>UNAIDS</v>
          </cell>
          <cell r="O19" t="str">
            <v xml:space="preserve">Prevention with PLWH </v>
          </cell>
          <cell r="AR19" t="str">
            <v>Util_Visualization3d</v>
          </cell>
        </row>
        <row r="20">
          <cell r="C20" t="str">
            <v>WHO</v>
          </cell>
          <cell r="O20" t="str">
            <v>Youth-focused BCC</v>
          </cell>
          <cell r="AR20" t="str">
            <v>Util_Visualization3c</v>
          </cell>
        </row>
        <row r="21">
          <cell r="C21" t="str">
            <v>WFP</v>
          </cell>
          <cell r="O21" t="str">
            <v>Workplace BCC</v>
          </cell>
          <cell r="AR21" t="str">
            <v>Util_Visualization3b</v>
          </cell>
        </row>
        <row r="22">
          <cell r="C22" t="str">
            <v>UNFPA</v>
          </cell>
          <cell r="O22" t="str">
            <v>Prevention: Others MARPs</v>
          </cell>
          <cell r="AR22" t="str">
            <v>Util_Visualization3a</v>
          </cell>
        </row>
        <row r="23">
          <cell r="C23" t="str">
            <v>UNICEF</v>
          </cell>
          <cell r="O23" t="str">
            <v>Prevention: Loggers</v>
          </cell>
          <cell r="AR23" t="str">
            <v>Util_Visualization4b</v>
          </cell>
        </row>
        <row r="24">
          <cell r="C24" t="str">
            <v>Other multilateral</v>
          </cell>
          <cell r="O24" t="str">
            <v>Prevention: Miners</v>
          </cell>
          <cell r="AR24" t="str">
            <v>Util_Visualization4c</v>
          </cell>
        </row>
        <row r="25">
          <cell r="O25" t="str">
            <v>Prevention: Other 1</v>
          </cell>
          <cell r="AR25" t="str">
            <v>Util_Visualization4a</v>
          </cell>
        </row>
        <row r="26">
          <cell r="O26" t="str">
            <v>Prevention: Other 2</v>
          </cell>
          <cell r="AR26" t="str">
            <v>Policy Scenarios</v>
          </cell>
        </row>
        <row r="27">
          <cell r="O27" t="str">
            <v>Prevention: Other 3</v>
          </cell>
          <cell r="AR27" t="str">
            <v>Visualization#2</v>
          </cell>
        </row>
        <row r="28">
          <cell r="O28" t="str">
            <v>Care and support for the chronically ill</v>
          </cell>
          <cell r="AR28" t="str">
            <v>Visualization#1</v>
          </cell>
        </row>
        <row r="29">
          <cell r="O29" t="str">
            <v>Support for orphans and vulnerable children</v>
          </cell>
          <cell r="AR29" t="str">
            <v>Util_HelpButtonText</v>
          </cell>
        </row>
        <row r="30">
          <cell r="O30" t="str">
            <v>Policy development including workplace policy</v>
          </cell>
          <cell r="AR30" t="str">
            <v>Util_Visualization2x</v>
          </cell>
        </row>
        <row r="31">
          <cell r="O31" t="str">
            <v>Stigma reduction in all settings</v>
          </cell>
          <cell r="AR31" t="str">
            <v>Util_Visualization_Tables1</v>
          </cell>
        </row>
        <row r="32">
          <cell r="O32" t="str">
            <v xml:space="preserve">Strengthening of civil society and institutional capacity building </v>
          </cell>
          <cell r="AR32" t="str">
            <v>Util_Visualization_Tables2b</v>
          </cell>
        </row>
        <row r="33">
          <cell r="O33" t="str">
            <v>Program management and administration</v>
          </cell>
          <cell r="AR33" t="str">
            <v>Util_Visualization2(3)</v>
          </cell>
        </row>
        <row r="34">
          <cell r="O34" t="str">
            <v>Service delivery</v>
          </cell>
          <cell r="AR34" t="str">
            <v>Util_Visualization2(2)</v>
          </cell>
        </row>
        <row r="35">
          <cell r="O35" t="str">
            <v>Human resources</v>
          </cell>
          <cell r="AR35" t="str">
            <v>Util_Visualization2(1)</v>
          </cell>
        </row>
        <row r="36">
          <cell r="O36" t="str">
            <v>Community Systems Strengthening</v>
          </cell>
          <cell r="AR36" t="str">
            <v>Util_Visualization2b</v>
          </cell>
        </row>
        <row r="37">
          <cell r="O37" t="str">
            <v>Information system &amp; Operational research</v>
          </cell>
          <cell r="AR37" t="str">
            <v>Util_Visualization1</v>
          </cell>
        </row>
        <row r="38">
          <cell r="O38" t="str">
            <v>Procurement and Supply management</v>
          </cell>
          <cell r="AR38" t="str">
            <v>Util_Visualization2a(3)</v>
          </cell>
        </row>
        <row r="39">
          <cell r="O39" t="str">
            <v>Infrastructure</v>
          </cell>
          <cell r="AR39" t="str">
            <v>Util_Visualization2a(2)</v>
          </cell>
        </row>
        <row r="40">
          <cell r="O40" t="str">
            <v>Laboratory</v>
          </cell>
          <cell r="AR40" t="str">
            <v>Util_Visualization2a(1)</v>
          </cell>
        </row>
        <row r="41">
          <cell r="O41" t="str">
            <v>Governance</v>
          </cell>
          <cell r="AR41" t="str">
            <v>Util_Visualization_Tables3</v>
          </cell>
        </row>
        <row r="42">
          <cell r="AR42" t="str">
            <v>Util_Lists</v>
          </cell>
        </row>
        <row r="43">
          <cell r="AR43" t="str">
            <v xml:space="preserve">Util Activities Cost by Year </v>
          </cell>
        </row>
        <row r="44">
          <cell r="AR44" t="str">
            <v>Util_AnnualizationFactor</v>
          </cell>
        </row>
        <row r="45">
          <cell r="AR45" t="str">
            <v>Trace for PS1</v>
          </cell>
        </row>
        <row r="46">
          <cell r="AR46" t="str">
            <v>HelpTest</v>
          </cell>
        </row>
      </sheetData>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ront page"/>
      <sheetName val="Facility description"/>
      <sheetName val="Parameter assumptions"/>
      <sheetName val="Staff"/>
      <sheetName val="Building"/>
      <sheetName val="Utilities"/>
      <sheetName val="Transport"/>
      <sheetName val="Sterilization"/>
      <sheetName val="Kitchen"/>
      <sheetName val="Laundry"/>
      <sheetName val="General supplies"/>
      <sheetName val="Equipment"/>
      <sheetName val="Medical supplies"/>
      <sheetName val="Total costs"/>
      <sheetName val="Overhead"/>
      <sheetName val="Cataract"/>
      <sheetName val="Refraction"/>
      <sheetName val="Glaucoma"/>
      <sheetName val="Costs Summary"/>
      <sheetName val="Staff costs"/>
      <sheetName val="Outputs"/>
      <sheetName val="Visits"/>
      <sheetName val="Drugs"/>
      <sheetName val="Summary"/>
      <sheetName val="Visits summary"/>
      <sheetName val="Drugs summary"/>
      <sheetName val="Output summary"/>
      <sheetName val="Output numbers"/>
      <sheetName val="Patient count"/>
      <sheetName val="Stata results"/>
      <sheetName val="To do"/>
      <sheetName val="codebook"/>
      <sheetName val="Fees -OPD"/>
    </sheetNames>
    <sheetDataSet>
      <sheetData sheetId="0" refreshError="1"/>
      <sheetData sheetId="1" refreshError="1"/>
      <sheetData sheetId="2" refreshError="1"/>
      <sheetData sheetId="3">
        <row r="4">
          <cell r="C4">
            <v>12</v>
          </cell>
        </row>
        <row r="12">
          <cell r="C12">
            <v>0.03</v>
          </cell>
        </row>
        <row r="13">
          <cell r="C13">
            <v>0.05</v>
          </cell>
        </row>
        <row r="14">
          <cell r="C14">
            <v>0.21</v>
          </cell>
        </row>
        <row r="15">
          <cell r="C15">
            <v>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_End"/>
      <sheetName val="PPV"/>
      <sheetName val="Equip_Deprec_&amp;_Supplies"/>
      <sheetName val="HIV_test_supplies"/>
      <sheetName val="process_staff"/>
      <sheetName val="test_back_end"/>
      <sheetName val="Poltava tests"/>
      <sheetName val="staff_time"/>
      <sheetName val="Poltava_payroll"/>
      <sheetName val="ex_rate"/>
      <sheetName val="to do"/>
      <sheetName val="Populations"/>
      <sheetName val="Setup"/>
      <sheetName val="ItemManager"/>
      <sheetName val="HealthWorkers"/>
      <sheetName val="rapid_HIV_tests_CEA_v_10.xlsx"/>
      <sheetName val="Policy Scenarios"/>
      <sheetName val="Util_Lists"/>
      <sheetName val="Activities"/>
      <sheetName val="SummaryCharts"/>
      <sheetName val="Finance"/>
      <sheetName val="rapid_HIV_tests_CEA_v_10"/>
    </sheetNames>
    <sheetDataSet>
      <sheetData sheetId="0" refreshError="1"/>
      <sheetData sheetId="1">
        <row r="11">
          <cell r="E11">
            <v>0.99</v>
          </cell>
          <cell r="F11">
            <v>1012.0010010010009</v>
          </cell>
          <cell r="G11">
            <v>405.39439439439445</v>
          </cell>
          <cell r="H11">
            <v>203.19219219219221</v>
          </cell>
          <cell r="I11">
            <v>135.79145812479146</v>
          </cell>
          <cell r="J11">
            <v>102.09109109109109</v>
          </cell>
          <cell r="K11">
            <v>68.390724057390727</v>
          </cell>
          <cell r="L11">
            <v>41.430430430430427</v>
          </cell>
          <cell r="M11">
            <v>21.21021021021021</v>
          </cell>
          <cell r="N11">
            <v>11.100100100100102</v>
          </cell>
          <cell r="O11">
            <v>6.045045045045045</v>
          </cell>
        </row>
        <row r="12">
          <cell r="E12">
            <v>0.995</v>
          </cell>
          <cell r="F12">
            <v>1007.001001001001</v>
          </cell>
          <cell r="G12">
            <v>403.39739739739736</v>
          </cell>
          <cell r="H12">
            <v>202.19619619619618</v>
          </cell>
          <cell r="I12">
            <v>135.12912912912913</v>
          </cell>
          <cell r="J12">
            <v>101.5955955955956</v>
          </cell>
          <cell r="K12">
            <v>68.062062062062083</v>
          </cell>
          <cell r="L12">
            <v>41.23523523523523</v>
          </cell>
          <cell r="M12">
            <v>21.115115115115113</v>
          </cell>
          <cell r="N12">
            <v>11.055055055055055</v>
          </cell>
          <cell r="O12">
            <v>6.0250250250250241</v>
          </cell>
        </row>
        <row r="13">
          <cell r="E13">
            <v>0.999</v>
          </cell>
          <cell r="F13">
            <v>1003.001001001001</v>
          </cell>
          <cell r="G13">
            <v>401.79979979979981</v>
          </cell>
          <cell r="H13">
            <v>201.39939939939944</v>
          </cell>
          <cell r="I13">
            <v>134.59926593259925</v>
          </cell>
          <cell r="J13">
            <v>101.1991991991992</v>
          </cell>
          <cell r="K13">
            <v>67.799132465799133</v>
          </cell>
          <cell r="L13">
            <v>41.079079079079072</v>
          </cell>
          <cell r="M13">
            <v>21.039039039039036</v>
          </cell>
          <cell r="N13">
            <v>11.019019019019018</v>
          </cell>
          <cell r="O13">
            <v>6.0090090090090085</v>
          </cell>
        </row>
      </sheetData>
      <sheetData sheetId="2" refreshError="1"/>
      <sheetData sheetId="3">
        <row r="15">
          <cell r="AA15">
            <v>0.36757225639936891</v>
          </cell>
        </row>
      </sheetData>
      <sheetData sheetId="4"/>
      <sheetData sheetId="5">
        <row r="5">
          <cell r="D5">
            <v>0.38279207833060125</v>
          </cell>
          <cell r="E5">
            <v>0.86128217624385273</v>
          </cell>
          <cell r="F5">
            <v>1.531168313322405</v>
          </cell>
          <cell r="G5">
            <v>2.6795445483142086</v>
          </cell>
          <cell r="H5">
            <v>1.531168313322405</v>
          </cell>
          <cell r="I5">
            <v>0</v>
          </cell>
          <cell r="J5">
            <v>0</v>
          </cell>
          <cell r="K5">
            <v>0</v>
          </cell>
          <cell r="L5">
            <v>0</v>
          </cell>
          <cell r="M5">
            <v>0</v>
          </cell>
          <cell r="N5">
            <v>0</v>
          </cell>
          <cell r="O5">
            <v>0</v>
          </cell>
        </row>
        <row r="6">
          <cell r="D6">
            <v>0.38279207833060125</v>
          </cell>
          <cell r="E6">
            <v>0.86128217624385273</v>
          </cell>
          <cell r="F6">
            <v>1.531168313322405</v>
          </cell>
          <cell r="G6">
            <v>2.6795445483142086</v>
          </cell>
          <cell r="H6">
            <v>1.531168313322405</v>
          </cell>
          <cell r="I6">
            <v>0</v>
          </cell>
          <cell r="J6">
            <v>0</v>
          </cell>
          <cell r="K6">
            <v>0</v>
          </cell>
          <cell r="L6">
            <v>0</v>
          </cell>
          <cell r="M6">
            <v>0</v>
          </cell>
          <cell r="N6">
            <v>0</v>
          </cell>
          <cell r="O6">
            <v>0</v>
          </cell>
        </row>
        <row r="7">
          <cell r="D7">
            <v>0.38279207833060125</v>
          </cell>
          <cell r="E7">
            <v>0.86128217624385273</v>
          </cell>
          <cell r="F7">
            <v>1.531168313322405</v>
          </cell>
          <cell r="G7">
            <v>2.6795445483142086</v>
          </cell>
          <cell r="H7">
            <v>1.531168313322405</v>
          </cell>
          <cell r="I7">
            <v>0</v>
          </cell>
          <cell r="J7">
            <v>0</v>
          </cell>
          <cell r="K7">
            <v>0</v>
          </cell>
          <cell r="L7">
            <v>0</v>
          </cell>
          <cell r="M7">
            <v>0</v>
          </cell>
          <cell r="N7">
            <v>0</v>
          </cell>
          <cell r="O7">
            <v>0</v>
          </cell>
        </row>
        <row r="8">
          <cell r="D8">
            <v>0.38279207833060125</v>
          </cell>
          <cell r="E8">
            <v>0.86128217624385273</v>
          </cell>
          <cell r="F8">
            <v>1.531168313322405</v>
          </cell>
          <cell r="G8">
            <v>2.6795445483142086</v>
          </cell>
          <cell r="H8">
            <v>1.531168313322405</v>
          </cell>
          <cell r="I8">
            <v>0</v>
          </cell>
          <cell r="J8">
            <v>0</v>
          </cell>
          <cell r="K8">
            <v>0</v>
          </cell>
          <cell r="L8">
            <v>0</v>
          </cell>
          <cell r="M8">
            <v>0</v>
          </cell>
          <cell r="N8">
            <v>0</v>
          </cell>
          <cell r="O8">
            <v>0</v>
          </cell>
        </row>
        <row r="9">
          <cell r="D9">
            <v>0.38279207833060125</v>
          </cell>
          <cell r="E9">
            <v>0.86128217624385273</v>
          </cell>
          <cell r="F9">
            <v>1.531168313322405</v>
          </cell>
          <cell r="G9">
            <v>2.6795445483142086</v>
          </cell>
          <cell r="H9">
            <v>1.531168313322405</v>
          </cell>
          <cell r="I9">
            <v>0</v>
          </cell>
          <cell r="J9">
            <v>0</v>
          </cell>
          <cell r="K9">
            <v>0</v>
          </cell>
          <cell r="L9">
            <v>0</v>
          </cell>
          <cell r="M9">
            <v>0</v>
          </cell>
          <cell r="N9">
            <v>0</v>
          </cell>
          <cell r="O9">
            <v>0</v>
          </cell>
        </row>
        <row r="10">
          <cell r="D10">
            <v>0.38279207833060125</v>
          </cell>
          <cell r="E10">
            <v>0.86128217624385273</v>
          </cell>
          <cell r="F10">
            <v>1.531168313322405</v>
          </cell>
          <cell r="G10">
            <v>2.6795445483142086</v>
          </cell>
          <cell r="H10">
            <v>1.531168313322405</v>
          </cell>
          <cell r="I10">
            <v>0</v>
          </cell>
          <cell r="J10">
            <v>0</v>
          </cell>
          <cell r="K10">
            <v>0</v>
          </cell>
          <cell r="L10">
            <v>0</v>
          </cell>
          <cell r="M10">
            <v>0</v>
          </cell>
          <cell r="N10">
            <v>0</v>
          </cell>
          <cell r="O10">
            <v>0</v>
          </cell>
        </row>
        <row r="11">
          <cell r="D11">
            <v>0.38279207833060125</v>
          </cell>
          <cell r="E11">
            <v>0.86128217624385273</v>
          </cell>
          <cell r="F11">
            <v>1.531168313322405</v>
          </cell>
          <cell r="G11">
            <v>2.6795445483142086</v>
          </cell>
          <cell r="H11">
            <v>1.531168313322405</v>
          </cell>
          <cell r="I11">
            <v>0</v>
          </cell>
          <cell r="J11">
            <v>0</v>
          </cell>
          <cell r="K11">
            <v>0</v>
          </cell>
          <cell r="L11">
            <v>0</v>
          </cell>
          <cell r="M11">
            <v>0</v>
          </cell>
          <cell r="N11">
            <v>0</v>
          </cell>
          <cell r="O11">
            <v>0</v>
          </cell>
        </row>
        <row r="12">
          <cell r="D12">
            <v>0.38279207833060125</v>
          </cell>
          <cell r="E12">
            <v>0.86128217624385273</v>
          </cell>
          <cell r="F12">
            <v>1.531168313322405</v>
          </cell>
          <cell r="G12">
            <v>2.6795445483142086</v>
          </cell>
          <cell r="H12">
            <v>1.531168313322405</v>
          </cell>
          <cell r="I12">
            <v>0</v>
          </cell>
          <cell r="J12">
            <v>0</v>
          </cell>
          <cell r="K12">
            <v>0</v>
          </cell>
          <cell r="L12">
            <v>0</v>
          </cell>
          <cell r="M12">
            <v>0</v>
          </cell>
          <cell r="N12">
            <v>0</v>
          </cell>
          <cell r="O12">
            <v>0</v>
          </cell>
        </row>
        <row r="13">
          <cell r="D13">
            <v>0.38279207833060125</v>
          </cell>
          <cell r="E13">
            <v>0.86128217624385273</v>
          </cell>
          <cell r="F13">
            <v>1.531168313322405</v>
          </cell>
          <cell r="G13">
            <v>2.6795445483142086</v>
          </cell>
          <cell r="H13">
            <v>1.531168313322405</v>
          </cell>
          <cell r="I13">
            <v>0</v>
          </cell>
          <cell r="J13">
            <v>0</v>
          </cell>
          <cell r="K13">
            <v>0</v>
          </cell>
          <cell r="L13">
            <v>0</v>
          </cell>
          <cell r="M13">
            <v>0</v>
          </cell>
          <cell r="N13">
            <v>0</v>
          </cell>
          <cell r="O13">
            <v>0</v>
          </cell>
        </row>
        <row r="14">
          <cell r="D14">
            <v>0.38279207833060125</v>
          </cell>
          <cell r="E14">
            <v>0.86128217624385273</v>
          </cell>
          <cell r="F14">
            <v>1.531168313322405</v>
          </cell>
          <cell r="G14">
            <v>2.6795445483142086</v>
          </cell>
          <cell r="H14">
            <v>1.531168313322405</v>
          </cell>
          <cell r="I14">
            <v>0</v>
          </cell>
          <cell r="J14">
            <v>0</v>
          </cell>
          <cell r="K14">
            <v>0</v>
          </cell>
          <cell r="L14">
            <v>0</v>
          </cell>
          <cell r="M14">
            <v>0</v>
          </cell>
          <cell r="N14">
            <v>0</v>
          </cell>
          <cell r="O14">
            <v>0</v>
          </cell>
        </row>
        <row r="15">
          <cell r="D15">
            <v>0.38279207833060125</v>
          </cell>
          <cell r="E15">
            <v>0.86128217624385273</v>
          </cell>
          <cell r="F15">
            <v>1.531168313322405</v>
          </cell>
          <cell r="G15">
            <v>2.6795445483142086</v>
          </cell>
          <cell r="H15">
            <v>1.531168313322405</v>
          </cell>
          <cell r="I15">
            <v>0</v>
          </cell>
          <cell r="J15">
            <v>0</v>
          </cell>
          <cell r="K15">
            <v>0</v>
          </cell>
          <cell r="L15">
            <v>0</v>
          </cell>
          <cell r="M15">
            <v>0</v>
          </cell>
          <cell r="N15">
            <v>0</v>
          </cell>
          <cell r="O15">
            <v>0</v>
          </cell>
        </row>
        <row r="16">
          <cell r="D16">
            <v>0.38279207833060125</v>
          </cell>
          <cell r="E16">
            <v>0.86128217624385273</v>
          </cell>
          <cell r="F16">
            <v>1.531168313322405</v>
          </cell>
          <cell r="G16">
            <v>2.6795445483142086</v>
          </cell>
          <cell r="H16">
            <v>1.531168313322405</v>
          </cell>
          <cell r="I16">
            <v>0</v>
          </cell>
          <cell r="J16">
            <v>0</v>
          </cell>
          <cell r="K16">
            <v>0</v>
          </cell>
          <cell r="L16">
            <v>0</v>
          </cell>
          <cell r="M16">
            <v>0</v>
          </cell>
          <cell r="N16">
            <v>0</v>
          </cell>
          <cell r="O16">
            <v>0</v>
          </cell>
        </row>
        <row r="19">
          <cell r="C19">
            <v>2555</v>
          </cell>
          <cell r="D19">
            <v>0</v>
          </cell>
          <cell r="E19">
            <v>0</v>
          </cell>
          <cell r="F19">
            <v>0</v>
          </cell>
          <cell r="G19">
            <v>0</v>
          </cell>
          <cell r="H19">
            <v>0</v>
          </cell>
          <cell r="I19">
            <v>0</v>
          </cell>
          <cell r="J19">
            <v>0</v>
          </cell>
          <cell r="K19">
            <v>0</v>
          </cell>
          <cell r="L19">
            <v>0</v>
          </cell>
          <cell r="M19">
            <v>0</v>
          </cell>
          <cell r="N19">
            <v>0</v>
          </cell>
          <cell r="O19">
            <v>0</v>
          </cell>
        </row>
        <row r="20">
          <cell r="C20">
            <v>331.33333333333331</v>
          </cell>
          <cell r="D20">
            <v>0</v>
          </cell>
          <cell r="E20">
            <v>0</v>
          </cell>
          <cell r="F20">
            <v>0</v>
          </cell>
          <cell r="G20">
            <v>0</v>
          </cell>
          <cell r="H20">
            <v>0</v>
          </cell>
          <cell r="I20">
            <v>0</v>
          </cell>
          <cell r="J20">
            <v>0</v>
          </cell>
          <cell r="K20">
            <v>0</v>
          </cell>
          <cell r="L20">
            <v>0</v>
          </cell>
          <cell r="M20">
            <v>0</v>
          </cell>
          <cell r="N20">
            <v>0</v>
          </cell>
          <cell r="O20">
            <v>0</v>
          </cell>
        </row>
        <row r="21">
          <cell r="C21">
            <v>22.666666666666668</v>
          </cell>
          <cell r="D21">
            <v>0</v>
          </cell>
          <cell r="E21">
            <v>0</v>
          </cell>
          <cell r="F21">
            <v>0</v>
          </cell>
          <cell r="G21">
            <v>0</v>
          </cell>
          <cell r="H21">
            <v>0</v>
          </cell>
          <cell r="I21">
            <v>0</v>
          </cell>
          <cell r="J21">
            <v>0</v>
          </cell>
          <cell r="K21">
            <v>0</v>
          </cell>
          <cell r="L21">
            <v>0</v>
          </cell>
          <cell r="M21">
            <v>0</v>
          </cell>
          <cell r="N21">
            <v>0</v>
          </cell>
          <cell r="O21">
            <v>0</v>
          </cell>
        </row>
        <row r="22">
          <cell r="C22">
            <v>1580.5</v>
          </cell>
          <cell r="D22">
            <v>0</v>
          </cell>
          <cell r="E22">
            <v>0</v>
          </cell>
          <cell r="F22">
            <v>0</v>
          </cell>
          <cell r="G22">
            <v>0</v>
          </cell>
          <cell r="H22">
            <v>0</v>
          </cell>
          <cell r="I22">
            <v>0</v>
          </cell>
          <cell r="J22">
            <v>0</v>
          </cell>
          <cell r="K22">
            <v>0</v>
          </cell>
          <cell r="L22">
            <v>0</v>
          </cell>
          <cell r="M22">
            <v>0</v>
          </cell>
          <cell r="N22">
            <v>0</v>
          </cell>
          <cell r="O22">
            <v>0</v>
          </cell>
        </row>
        <row r="23">
          <cell r="C23">
            <v>1658.8333333333333</v>
          </cell>
          <cell r="D23">
            <v>0</v>
          </cell>
          <cell r="E23">
            <v>0</v>
          </cell>
          <cell r="F23">
            <v>0</v>
          </cell>
          <cell r="G23">
            <v>0</v>
          </cell>
          <cell r="H23">
            <v>0</v>
          </cell>
          <cell r="I23">
            <v>0</v>
          </cell>
          <cell r="J23">
            <v>0</v>
          </cell>
          <cell r="K23">
            <v>0</v>
          </cell>
          <cell r="L23">
            <v>0</v>
          </cell>
          <cell r="M23">
            <v>0</v>
          </cell>
          <cell r="N23">
            <v>0</v>
          </cell>
          <cell r="O23">
            <v>0</v>
          </cell>
        </row>
        <row r="24">
          <cell r="C24">
            <v>466.66666666666669</v>
          </cell>
          <cell r="D24">
            <v>0</v>
          </cell>
          <cell r="E24">
            <v>0</v>
          </cell>
          <cell r="F24">
            <v>0</v>
          </cell>
          <cell r="G24">
            <v>0</v>
          </cell>
          <cell r="H24">
            <v>0</v>
          </cell>
          <cell r="I24">
            <v>0</v>
          </cell>
          <cell r="J24">
            <v>0</v>
          </cell>
          <cell r="K24">
            <v>0</v>
          </cell>
          <cell r="L24">
            <v>0</v>
          </cell>
          <cell r="M24">
            <v>0</v>
          </cell>
          <cell r="N24">
            <v>0</v>
          </cell>
          <cell r="O24">
            <v>0</v>
          </cell>
        </row>
        <row r="25">
          <cell r="C25">
            <v>11714.666666666666</v>
          </cell>
          <cell r="D25">
            <v>0</v>
          </cell>
          <cell r="E25">
            <v>0</v>
          </cell>
          <cell r="F25">
            <v>0</v>
          </cell>
          <cell r="G25">
            <v>0</v>
          </cell>
          <cell r="H25">
            <v>0</v>
          </cell>
          <cell r="I25">
            <v>0</v>
          </cell>
          <cell r="J25">
            <v>0</v>
          </cell>
          <cell r="K25">
            <v>0</v>
          </cell>
          <cell r="L25">
            <v>0</v>
          </cell>
          <cell r="M25">
            <v>0</v>
          </cell>
          <cell r="N25">
            <v>0</v>
          </cell>
          <cell r="O25">
            <v>0</v>
          </cell>
        </row>
        <row r="26">
          <cell r="C26">
            <v>6392.916666666667</v>
          </cell>
          <cell r="D26">
            <v>0</v>
          </cell>
          <cell r="E26">
            <v>0</v>
          </cell>
          <cell r="F26">
            <v>0</v>
          </cell>
          <cell r="G26">
            <v>0</v>
          </cell>
          <cell r="H26">
            <v>0</v>
          </cell>
          <cell r="I26">
            <v>0</v>
          </cell>
          <cell r="J26">
            <v>0</v>
          </cell>
          <cell r="K26">
            <v>0</v>
          </cell>
          <cell r="L26">
            <v>0</v>
          </cell>
          <cell r="M26">
            <v>0</v>
          </cell>
          <cell r="N26">
            <v>0</v>
          </cell>
          <cell r="O26">
            <v>0</v>
          </cell>
        </row>
        <row r="27">
          <cell r="C27">
            <v>702.5</v>
          </cell>
          <cell r="D27">
            <v>0</v>
          </cell>
          <cell r="E27">
            <v>0</v>
          </cell>
          <cell r="F27">
            <v>0</v>
          </cell>
          <cell r="G27">
            <v>0</v>
          </cell>
          <cell r="H27">
            <v>0</v>
          </cell>
          <cell r="I27">
            <v>0</v>
          </cell>
          <cell r="J27">
            <v>0</v>
          </cell>
          <cell r="K27">
            <v>0</v>
          </cell>
          <cell r="L27">
            <v>0</v>
          </cell>
          <cell r="M27">
            <v>0</v>
          </cell>
          <cell r="N27">
            <v>0</v>
          </cell>
          <cell r="O27">
            <v>0</v>
          </cell>
        </row>
        <row r="28">
          <cell r="C28">
            <v>349.41666666666669</v>
          </cell>
          <cell r="D28">
            <v>0</v>
          </cell>
          <cell r="E28">
            <v>0</v>
          </cell>
          <cell r="F28">
            <v>0</v>
          </cell>
          <cell r="G28">
            <v>0</v>
          </cell>
          <cell r="H28">
            <v>0</v>
          </cell>
          <cell r="I28">
            <v>0</v>
          </cell>
          <cell r="J28">
            <v>0</v>
          </cell>
          <cell r="K28">
            <v>0</v>
          </cell>
          <cell r="L28">
            <v>0</v>
          </cell>
          <cell r="M28">
            <v>0</v>
          </cell>
          <cell r="N28">
            <v>0</v>
          </cell>
          <cell r="O28">
            <v>0</v>
          </cell>
        </row>
        <row r="29">
          <cell r="C29">
            <v>160</v>
          </cell>
          <cell r="D29">
            <v>0</v>
          </cell>
          <cell r="E29">
            <v>0</v>
          </cell>
          <cell r="F29">
            <v>0</v>
          </cell>
          <cell r="G29">
            <v>0</v>
          </cell>
          <cell r="H29">
            <v>0</v>
          </cell>
          <cell r="I29">
            <v>0</v>
          </cell>
          <cell r="J29">
            <v>0</v>
          </cell>
          <cell r="K29">
            <v>0</v>
          </cell>
          <cell r="L29">
            <v>0</v>
          </cell>
          <cell r="M29">
            <v>0</v>
          </cell>
          <cell r="N29">
            <v>0</v>
          </cell>
          <cell r="O29">
            <v>0</v>
          </cell>
        </row>
        <row r="30">
          <cell r="C30">
            <v>398.33333333333331</v>
          </cell>
          <cell r="D30">
            <v>0</v>
          </cell>
          <cell r="E30">
            <v>0</v>
          </cell>
          <cell r="F30">
            <v>0</v>
          </cell>
          <cell r="G30">
            <v>0</v>
          </cell>
          <cell r="H30">
            <v>0</v>
          </cell>
          <cell r="I30">
            <v>0</v>
          </cell>
          <cell r="J30">
            <v>0</v>
          </cell>
          <cell r="K30">
            <v>0</v>
          </cell>
          <cell r="L30">
            <v>0</v>
          </cell>
          <cell r="M30">
            <v>0</v>
          </cell>
          <cell r="N30">
            <v>0</v>
          </cell>
          <cell r="O30">
            <v>0</v>
          </cell>
        </row>
      </sheetData>
      <sheetData sheetId="6" refreshError="1"/>
      <sheetData sheetId="7">
        <row r="4">
          <cell r="G4">
            <v>6898.71</v>
          </cell>
          <cell r="H4">
            <v>0.68439583333333331</v>
          </cell>
          <cell r="J4">
            <v>168</v>
          </cell>
        </row>
        <row r="5">
          <cell r="G5">
            <v>9959.6899999999987</v>
          </cell>
          <cell r="H5">
            <v>0.43913977072310401</v>
          </cell>
          <cell r="J5">
            <v>378</v>
          </cell>
        </row>
        <row r="6">
          <cell r="G6">
            <v>17715.95</v>
          </cell>
          <cell r="H6">
            <v>0.4393836805555556</v>
          </cell>
          <cell r="J6">
            <v>672</v>
          </cell>
        </row>
        <row r="7">
          <cell r="G7">
            <v>27892.350000000002</v>
          </cell>
          <cell r="H7">
            <v>0.39529974489795922</v>
          </cell>
          <cell r="J7">
            <v>1176</v>
          </cell>
        </row>
        <row r="8">
          <cell r="G8">
            <v>10726.12</v>
          </cell>
          <cell r="H8">
            <v>0.26602480158730163</v>
          </cell>
          <cell r="J8">
            <v>672</v>
          </cell>
        </row>
        <row r="9">
          <cell r="G9">
            <v>0</v>
          </cell>
          <cell r="H9">
            <v>0</v>
          </cell>
          <cell r="J9">
            <v>0</v>
          </cell>
        </row>
        <row r="10">
          <cell r="G10">
            <v>0</v>
          </cell>
          <cell r="H10">
            <v>0</v>
          </cell>
          <cell r="J10">
            <v>0</v>
          </cell>
        </row>
        <row r="11">
          <cell r="G11">
            <v>0</v>
          </cell>
          <cell r="H11">
            <v>0</v>
          </cell>
          <cell r="J11">
            <v>0</v>
          </cell>
        </row>
        <row r="12">
          <cell r="G12">
            <v>0</v>
          </cell>
          <cell r="H12">
            <v>0</v>
          </cell>
          <cell r="J12">
            <v>0</v>
          </cell>
        </row>
        <row r="13">
          <cell r="G13">
            <v>0</v>
          </cell>
          <cell r="H13">
            <v>0</v>
          </cell>
          <cell r="J13">
            <v>0</v>
          </cell>
        </row>
        <row r="14">
          <cell r="G14">
            <v>0</v>
          </cell>
          <cell r="H14">
            <v>0</v>
          </cell>
          <cell r="J14">
            <v>0</v>
          </cell>
        </row>
        <row r="15">
          <cell r="G15">
            <v>0</v>
          </cell>
          <cell r="H15">
            <v>0</v>
          </cell>
          <cell r="J15">
            <v>0</v>
          </cell>
        </row>
      </sheetData>
      <sheetData sheetId="8" refreshError="1"/>
      <sheetData sheetId="9">
        <row r="1">
          <cell r="A1">
            <v>1996</v>
          </cell>
          <cell r="B1">
            <v>1.8083679245283015</v>
          </cell>
        </row>
        <row r="2">
          <cell r="A2">
            <v>1997</v>
          </cell>
          <cell r="B2">
            <v>1.8620716599190306</v>
          </cell>
        </row>
        <row r="3">
          <cell r="A3">
            <v>1998</v>
          </cell>
          <cell r="B3">
            <v>2.3830085106382999</v>
          </cell>
        </row>
        <row r="4">
          <cell r="A4">
            <v>1999</v>
          </cell>
          <cell r="B4">
            <v>4.145574297188757</v>
          </cell>
        </row>
        <row r="5">
          <cell r="A5">
            <v>2000</v>
          </cell>
          <cell r="B5">
            <v>5.444544979919681</v>
          </cell>
        </row>
        <row r="6">
          <cell r="A6">
            <v>2001</v>
          </cell>
          <cell r="B6">
            <v>5.3705023904382516</v>
          </cell>
        </row>
        <row r="7">
          <cell r="A7">
            <v>2002</v>
          </cell>
          <cell r="B7">
            <v>5.3267900793650904</v>
          </cell>
        </row>
        <row r="8">
          <cell r="A8">
            <v>2003</v>
          </cell>
          <cell r="B8">
            <v>5.3326536000000013</v>
          </cell>
        </row>
        <row r="9">
          <cell r="A9">
            <v>2004</v>
          </cell>
          <cell r="B9">
            <v>5.3188407114624487</v>
          </cell>
        </row>
        <row r="10">
          <cell r="A10">
            <v>2005</v>
          </cell>
          <cell r="B10">
            <v>5.1194219917012189</v>
          </cell>
        </row>
        <row r="11">
          <cell r="A11">
            <v>2006</v>
          </cell>
          <cell r="B11">
            <v>5.0499999999999767</v>
          </cell>
        </row>
        <row r="12">
          <cell r="A12">
            <v>2007</v>
          </cell>
          <cell r="B12">
            <v>5.0499999999999767</v>
          </cell>
        </row>
        <row r="13">
          <cell r="A13">
            <v>2008</v>
          </cell>
          <cell r="B13">
            <v>5.2821337254901977</v>
          </cell>
        </row>
        <row r="14">
          <cell r="A14">
            <v>2009</v>
          </cell>
          <cell r="B14">
            <v>7.7947043478260891</v>
          </cell>
        </row>
        <row r="15">
          <cell r="A15">
            <v>2010</v>
          </cell>
          <cell r="B15">
            <v>7.9364131782945808</v>
          </cell>
        </row>
        <row r="16">
          <cell r="A16">
            <v>2011</v>
          </cell>
          <cell r="B16">
            <v>7.9679019685039432</v>
          </cell>
        </row>
        <row r="17">
          <cell r="A17">
            <v>2012</v>
          </cell>
          <cell r="B17">
            <v>7.99107098039212</v>
          </cell>
        </row>
        <row r="18">
          <cell r="A18">
            <v>2013</v>
          </cell>
          <cell r="B18">
            <v>7.9929999999999817</v>
          </cell>
        </row>
        <row r="19">
          <cell r="A19">
            <v>2014</v>
          </cell>
          <cell r="B19">
            <v>11.873947614785992</v>
          </cell>
        </row>
        <row r="20">
          <cell r="A20">
            <v>2015</v>
          </cell>
          <cell r="B20">
            <v>21.812343287401585</v>
          </cell>
        </row>
        <row r="21">
          <cell r="A21">
            <v>2016</v>
          </cell>
          <cell r="B21">
            <v>25.37391600636942</v>
          </cell>
        </row>
        <row r="22">
          <cell r="A22">
            <v>2017</v>
          </cell>
          <cell r="B22">
            <v>27.186833</v>
          </cell>
        </row>
        <row r="23">
          <cell r="A23">
            <v>2018</v>
          </cell>
          <cell r="B23">
            <v>0</v>
          </cell>
        </row>
        <row r="24">
          <cell r="A24">
            <v>2019</v>
          </cell>
          <cell r="B24">
            <v>0</v>
          </cell>
        </row>
        <row r="25">
          <cell r="A25">
            <v>2020</v>
          </cell>
          <cell r="B25">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ront page"/>
      <sheetName val="Facility description"/>
      <sheetName val="Parameter assumptions"/>
      <sheetName val="Building"/>
      <sheetName val="Staff"/>
      <sheetName val="Utilities"/>
      <sheetName val="Transport"/>
      <sheetName val="Sterilization"/>
      <sheetName val="Kitchen"/>
      <sheetName val="Laundry"/>
      <sheetName val="General supplies"/>
      <sheetName val="Equipment"/>
      <sheetName val="Medical supplies"/>
      <sheetName val="Total costs"/>
      <sheetName val="Overhead"/>
      <sheetName val="Cataract"/>
      <sheetName val="Refraction"/>
      <sheetName val="Glaucoma"/>
      <sheetName val="Costs Summary"/>
      <sheetName val="Staff costs"/>
      <sheetName val="Outputs"/>
      <sheetName val="Visits"/>
      <sheetName val="Drugs"/>
      <sheetName val="Summary"/>
      <sheetName val="Visits summary"/>
      <sheetName val="Drugs summary"/>
      <sheetName val="Output summary"/>
      <sheetName val="Output numbers"/>
      <sheetName val="Patient count"/>
      <sheetName val="Stata results"/>
      <sheetName val="To do"/>
      <sheetName val="codebook"/>
      <sheetName val="Fees -OPD"/>
      <sheetName val="Populations"/>
      <sheetName val="Setup"/>
      <sheetName val="ItemManager"/>
      <sheetName val="HealthWorkers"/>
      <sheetName val="Copy of costing sheet_LEH_21 06"/>
      <sheetName val="Policy Scenarios"/>
      <sheetName val="Util_Lists"/>
      <sheetName val="Activities"/>
      <sheetName val="SummaryCharts"/>
      <sheetName val="Finance"/>
      <sheetName val="process_staff"/>
      <sheetName val="ex_rate"/>
      <sheetName val="test_back_end"/>
      <sheetName val="staff_time"/>
      <sheetName val="PPV"/>
    </sheetNames>
    <sheetDataSet>
      <sheetData sheetId="0" refreshError="1"/>
      <sheetData sheetId="1" refreshError="1"/>
      <sheetData sheetId="2" refreshError="1"/>
      <sheetData sheetId="3" refreshError="1">
        <row r="9">
          <cell r="C9">
            <v>4870.0596699999996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urrencies"/>
      <sheetName val="Instructions"/>
      <sheetName val="Country Information"/>
      <sheetName val="Tally Sheet"/>
      <sheetName val="Facility Information"/>
      <sheetName val="Outcomes"/>
      <sheetName val="Personnel"/>
      <sheetName val="Volunteer Personnel"/>
      <sheetName val="Consumables &amp; Supplies"/>
      <sheetName val="Staff Training"/>
      <sheetName val="External Services"/>
      <sheetName val="Overhead"/>
      <sheetName val="Vehicles &amp; Equipment"/>
      <sheetName val="Unit Cost Calculation"/>
      <sheetName val="Parameter assumptions"/>
    </sheetNames>
    <sheetDataSet>
      <sheetData sheetId="0" refreshError="1"/>
      <sheetData sheetId="1" refreshError="1"/>
      <sheetData sheetId="2" refreshError="1"/>
      <sheetData sheetId="3">
        <row r="6">
          <cell r="B6">
            <v>4865</v>
          </cell>
        </row>
      </sheetData>
      <sheetData sheetId="4" refreshError="1"/>
      <sheetData sheetId="5">
        <row r="26">
          <cell r="D26">
            <v>0</v>
          </cell>
        </row>
        <row r="27">
          <cell r="D27">
            <v>0</v>
          </cell>
        </row>
      </sheetData>
      <sheetData sheetId="6">
        <row r="10">
          <cell r="B10">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arameters"/>
      <sheetName val="Funding Sources"/>
      <sheetName val="Building Costs"/>
      <sheetName val="Vehicles"/>
      <sheetName val="Utilities"/>
      <sheetName val="Administrative Staff"/>
      <sheetName val="HIV Staff"/>
      <sheetName val="HIV Training"/>
      <sheetName val="PMTCT SERVICES"/>
      <sheetName val="PMTCT OUTPUTS"/>
      <sheetName val="PMTCT Drugs &amp; Medical Supplies"/>
      <sheetName val="ARV Distribution"/>
      <sheetName val="ART and PMTCT Regimens"/>
      <sheetName val="Consumables &amp; Supplies"/>
      <sheetName val="Facility Informatio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5">
          <cell r="AI15">
            <v>7</v>
          </cell>
        </row>
        <row r="16">
          <cell r="AI16">
            <v>7</v>
          </cell>
        </row>
      </sheetData>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Startup"/>
      <sheetName val="ARV Distribution"/>
      <sheetName val="ARV prices"/>
      <sheetName val="Lab test costs"/>
      <sheetName val="Lab calcs - HIDE ME"/>
      <sheetName val="Lab schedule"/>
      <sheetName val="Human resource costs"/>
      <sheetName val="HR requirements"/>
      <sheetName val="Consult schedule"/>
      <sheetName val="OI costs"/>
      <sheetName val="Other costs"/>
      <sheetName val="Results"/>
      <sheetName val="Abbreviations"/>
      <sheetName val="Pre-ART calcs - HIDE ME"/>
      <sheetName val="ART and PMTCT Regimens"/>
      <sheetName val="Instructions"/>
    </sheetNames>
    <sheetDataSet>
      <sheetData sheetId="0" refreshError="1"/>
      <sheetData sheetId="1">
        <row r="5">
          <cell r="B5">
            <v>2013</v>
          </cell>
        </row>
      </sheetData>
      <sheetData sheetId="2"/>
      <sheetData sheetId="3">
        <row r="3">
          <cell r="C3">
            <v>2013</v>
          </cell>
        </row>
      </sheetData>
      <sheetData sheetId="4">
        <row r="3">
          <cell r="B3" t="str">
            <v>Laboratory Tests</v>
          </cell>
        </row>
        <row r="6">
          <cell r="B6" t="str">
            <v>CD4 count</v>
          </cell>
        </row>
        <row r="7">
          <cell r="B7" t="str">
            <v>Viral Load</v>
          </cell>
        </row>
        <row r="8">
          <cell r="B8" t="str">
            <v>FBC</v>
          </cell>
        </row>
        <row r="9">
          <cell r="B9" t="str">
            <v>Haemoglobin</v>
          </cell>
        </row>
        <row r="10">
          <cell r="B10" t="str">
            <v>Liver enzymes</v>
          </cell>
        </row>
        <row r="11">
          <cell r="B11" t="str">
            <v>PCR</v>
          </cell>
        </row>
        <row r="12">
          <cell r="B12" t="str">
            <v>Creatinine</v>
          </cell>
        </row>
        <row r="13">
          <cell r="B13" t="str">
            <v>Other</v>
          </cell>
        </row>
        <row r="14">
          <cell r="B14" t="str">
            <v>Other</v>
          </cell>
        </row>
        <row r="15">
          <cell r="B15" t="str">
            <v>Other</v>
          </cell>
        </row>
        <row r="16">
          <cell r="B16" t="str">
            <v>Other</v>
          </cell>
        </row>
        <row r="17">
          <cell r="B17" t="str">
            <v>Other</v>
          </cell>
        </row>
        <row r="18">
          <cell r="B18" t="str">
            <v>Other</v>
          </cell>
        </row>
        <row r="19">
          <cell r="B19" t="str">
            <v>Other</v>
          </cell>
        </row>
      </sheetData>
      <sheetData sheetId="5" refreshError="1"/>
      <sheetData sheetId="6" refreshError="1"/>
      <sheetData sheetId="7">
        <row r="17">
          <cell r="B17" t="str">
            <v>Nurse</v>
          </cell>
          <cell r="C17">
            <v>9842.622950819672</v>
          </cell>
          <cell r="E17">
            <v>9842.622950819672</v>
          </cell>
          <cell r="F17">
            <v>984.2622950819673</v>
          </cell>
          <cell r="G17">
            <v>9842.622950819672</v>
          </cell>
          <cell r="H17">
            <v>984.2622950819673</v>
          </cell>
          <cell r="I17">
            <v>10826.88524590164</v>
          </cell>
          <cell r="J17">
            <v>40</v>
          </cell>
          <cell r="K17">
            <v>48</v>
          </cell>
          <cell r="L17">
            <v>5.6390027322404377</v>
          </cell>
        </row>
        <row r="18">
          <cell r="B18" t="str">
            <v>Counselor</v>
          </cell>
          <cell r="C18">
            <v>3236.0655737704915</v>
          </cell>
          <cell r="E18">
            <v>3236.0655737704915</v>
          </cell>
          <cell r="F18">
            <v>323.60655737704917</v>
          </cell>
          <cell r="G18">
            <v>3236.0655737704915</v>
          </cell>
          <cell r="H18">
            <v>323.60655737704917</v>
          </cell>
          <cell r="I18">
            <v>3559.6721311475408</v>
          </cell>
          <cell r="J18">
            <v>40</v>
          </cell>
          <cell r="K18">
            <v>48</v>
          </cell>
          <cell r="L18">
            <v>1.8539959016393441</v>
          </cell>
        </row>
        <row r="19">
          <cell r="B19" t="str">
            <v>Doctor</v>
          </cell>
          <cell r="C19">
            <v>12001.639344262294</v>
          </cell>
          <cell r="E19">
            <v>12001.639344262294</v>
          </cell>
          <cell r="F19">
            <v>1200.1639344262294</v>
          </cell>
          <cell r="G19">
            <v>12001.639344262294</v>
          </cell>
          <cell r="H19">
            <v>1200.1639344262294</v>
          </cell>
          <cell r="I19">
            <v>13201.803278688523</v>
          </cell>
          <cell r="J19">
            <v>40</v>
          </cell>
          <cell r="K19">
            <v>48</v>
          </cell>
          <cell r="L19">
            <v>6.8759392076502728</v>
          </cell>
        </row>
        <row r="20">
          <cell r="B20" t="str">
            <v>Pharmacist</v>
          </cell>
          <cell r="C20">
            <v>12001.639344262294</v>
          </cell>
          <cell r="E20">
            <v>12001.639344262294</v>
          </cell>
          <cell r="F20">
            <v>1200.1639344262294</v>
          </cell>
          <cell r="G20">
            <v>12001.639344262294</v>
          </cell>
          <cell r="H20">
            <v>1200.1639344262294</v>
          </cell>
          <cell r="I20">
            <v>13201.803278688523</v>
          </cell>
          <cell r="J20">
            <v>40</v>
          </cell>
          <cell r="K20">
            <v>48</v>
          </cell>
          <cell r="L20">
            <v>6.8759392076502728</v>
          </cell>
        </row>
        <row r="21">
          <cell r="B21" t="str">
            <v>Nurse assistant</v>
          </cell>
          <cell r="C21">
            <v>3236.0655737704915</v>
          </cell>
          <cell r="E21">
            <v>3236.0655737704915</v>
          </cell>
          <cell r="F21">
            <v>323.60655737704917</v>
          </cell>
          <cell r="G21">
            <v>3236.0655737704915</v>
          </cell>
          <cell r="H21">
            <v>323.60655737704917</v>
          </cell>
          <cell r="I21">
            <v>3559.6721311475408</v>
          </cell>
          <cell r="J21">
            <v>40</v>
          </cell>
          <cell r="K21">
            <v>48</v>
          </cell>
          <cell r="L21">
            <v>1.8539959016393441</v>
          </cell>
        </row>
        <row r="22">
          <cell r="B22" t="str">
            <v>Auxiliary/Attendant</v>
          </cell>
          <cell r="C22">
            <v>3236.0655737704915</v>
          </cell>
          <cell r="E22">
            <v>3236.0655737704915</v>
          </cell>
          <cell r="F22">
            <v>323.60655737704917</v>
          </cell>
          <cell r="G22">
            <v>3236.0655737704915</v>
          </cell>
          <cell r="H22">
            <v>323.60655737704917</v>
          </cell>
          <cell r="I22">
            <v>3559.6721311475408</v>
          </cell>
          <cell r="J22">
            <v>40</v>
          </cell>
          <cell r="K22">
            <v>48</v>
          </cell>
          <cell r="L22">
            <v>1.8539959016393441</v>
          </cell>
        </row>
        <row r="23">
          <cell r="B23" t="str">
            <v>Clinical officer</v>
          </cell>
          <cell r="C23">
            <v>14634.426229508195</v>
          </cell>
          <cell r="E23">
            <v>14634.426229508195</v>
          </cell>
          <cell r="F23">
            <v>1463.4426229508197</v>
          </cell>
          <cell r="G23">
            <v>14634.426229508195</v>
          </cell>
          <cell r="H23">
            <v>1463.4426229508197</v>
          </cell>
          <cell r="I23">
            <v>16097.868852459014</v>
          </cell>
          <cell r="J23">
            <v>40</v>
          </cell>
          <cell r="K23">
            <v>48</v>
          </cell>
          <cell r="L23">
            <v>8.3843066939890694</v>
          </cell>
        </row>
        <row r="24">
          <cell r="B24" t="str">
            <v>Lab technician</v>
          </cell>
          <cell r="C24">
            <v>14634.426229508195</v>
          </cell>
          <cell r="E24">
            <v>14634.426229508195</v>
          </cell>
          <cell r="F24">
            <v>1463.4426229508197</v>
          </cell>
          <cell r="G24">
            <v>14634.426229508195</v>
          </cell>
          <cell r="H24">
            <v>1463.4426229508197</v>
          </cell>
          <cell r="I24">
            <v>16097.868852459014</v>
          </cell>
          <cell r="J24">
            <v>40</v>
          </cell>
          <cell r="K24">
            <v>48</v>
          </cell>
          <cell r="L24">
            <v>8.3843066939890694</v>
          </cell>
        </row>
        <row r="25">
          <cell r="B25" t="str">
            <v>Other 1</v>
          </cell>
          <cell r="C25">
            <v>14634.426229508195</v>
          </cell>
          <cell r="E25">
            <v>14634.426229508195</v>
          </cell>
          <cell r="F25">
            <v>1463.4426229508197</v>
          </cell>
          <cell r="G25">
            <v>14634.426229508195</v>
          </cell>
          <cell r="H25">
            <v>1463.4426229508197</v>
          </cell>
          <cell r="I25">
            <v>16097.868852459014</v>
          </cell>
          <cell r="J25">
            <v>40</v>
          </cell>
          <cell r="K25">
            <v>48</v>
          </cell>
          <cell r="L25">
            <v>8.3843066939890694</v>
          </cell>
        </row>
        <row r="26">
          <cell r="B26" t="str">
            <v>Other 2</v>
          </cell>
          <cell r="C26">
            <v>14634.426229508195</v>
          </cell>
          <cell r="E26">
            <v>14634.426229508195</v>
          </cell>
          <cell r="F26">
            <v>1463.4426229508197</v>
          </cell>
          <cell r="G26">
            <v>14634.426229508195</v>
          </cell>
          <cell r="H26">
            <v>1463.4426229508197</v>
          </cell>
          <cell r="I26">
            <v>16097.868852459014</v>
          </cell>
          <cell r="J26">
            <v>40</v>
          </cell>
          <cell r="K26">
            <v>48</v>
          </cell>
          <cell r="L26">
            <v>8.3843066939890694</v>
          </cell>
        </row>
        <row r="27">
          <cell r="B27" t="str">
            <v>Other 3</v>
          </cell>
          <cell r="C27">
            <v>12002</v>
          </cell>
          <cell r="E27">
            <v>12002</v>
          </cell>
          <cell r="F27">
            <v>1200.2</v>
          </cell>
          <cell r="G27">
            <v>12002</v>
          </cell>
          <cell r="H27">
            <v>1200.2</v>
          </cell>
          <cell r="I27">
            <v>13202.2</v>
          </cell>
          <cell r="J27">
            <v>40</v>
          </cell>
          <cell r="K27">
            <v>48</v>
          </cell>
          <cell r="L27">
            <v>6.8761458333333332</v>
          </cell>
        </row>
        <row r="28">
          <cell r="B28" t="str">
            <v>Other 4</v>
          </cell>
          <cell r="C28">
            <v>0</v>
          </cell>
          <cell r="E28">
            <v>0</v>
          </cell>
          <cell r="F28">
            <v>0</v>
          </cell>
          <cell r="G28">
            <v>0</v>
          </cell>
          <cell r="H28">
            <v>0</v>
          </cell>
          <cell r="I28">
            <v>0</v>
          </cell>
          <cell r="J28">
            <v>40</v>
          </cell>
          <cell r="K28">
            <v>48</v>
          </cell>
          <cell r="L28">
            <v>0</v>
          </cell>
        </row>
        <row r="29">
          <cell r="B29" t="str">
            <v>Other 5</v>
          </cell>
          <cell r="C29">
            <v>0</v>
          </cell>
          <cell r="E29">
            <v>0</v>
          </cell>
          <cell r="F29">
            <v>0</v>
          </cell>
          <cell r="G29">
            <v>0</v>
          </cell>
          <cell r="H29">
            <v>0</v>
          </cell>
          <cell r="I29">
            <v>0</v>
          </cell>
          <cell r="J29">
            <v>40</v>
          </cell>
          <cell r="K29">
            <v>48</v>
          </cell>
          <cell r="L29">
            <v>0</v>
          </cell>
        </row>
        <row r="30">
          <cell r="B30" t="str">
            <v>Other 6</v>
          </cell>
          <cell r="C30">
            <v>0</v>
          </cell>
          <cell r="E30">
            <v>0</v>
          </cell>
          <cell r="F30">
            <v>0</v>
          </cell>
          <cell r="G30">
            <v>0</v>
          </cell>
          <cell r="H30">
            <v>0</v>
          </cell>
          <cell r="I30">
            <v>0</v>
          </cell>
          <cell r="J30">
            <v>40</v>
          </cell>
          <cell r="K30">
            <v>48</v>
          </cell>
          <cell r="L30">
            <v>0</v>
          </cell>
        </row>
        <row r="31">
          <cell r="B31" t="str">
            <v>Other 7</v>
          </cell>
          <cell r="C31">
            <v>0</v>
          </cell>
          <cell r="E31">
            <v>0</v>
          </cell>
          <cell r="F31">
            <v>0</v>
          </cell>
          <cell r="G31">
            <v>0</v>
          </cell>
          <cell r="H31">
            <v>0</v>
          </cell>
          <cell r="I31">
            <v>0</v>
          </cell>
          <cell r="J31">
            <v>40</v>
          </cell>
          <cell r="K31">
            <v>48</v>
          </cell>
          <cell r="L31">
            <v>0</v>
          </cell>
        </row>
      </sheetData>
      <sheetData sheetId="8">
        <row r="7">
          <cell r="B7" t="str">
            <v>Visit type</v>
          </cell>
        </row>
        <row r="8">
          <cell r="B8" t="str">
            <v>Pre-ART</v>
          </cell>
        </row>
        <row r="9">
          <cell r="B9" t="str">
            <v>Counseling</v>
          </cell>
        </row>
        <row r="10">
          <cell r="B10" t="str">
            <v>ART outpatient visit</v>
          </cell>
        </row>
        <row r="11">
          <cell r="B11" t="str">
            <v>OI visit</v>
          </cell>
        </row>
        <row r="12">
          <cell r="B12" t="str">
            <v>OI inpatient day</v>
          </cell>
        </row>
        <row r="13">
          <cell r="B13" t="str">
            <v>ART inpatient day</v>
          </cell>
        </row>
        <row r="14">
          <cell r="B14" t="str">
            <v>Other</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D27"/>
  <sheetViews>
    <sheetView showGridLines="0" view="pageBreakPreview" topLeftCell="A4" zoomScaleNormal="85" zoomScaleSheetLayoutView="100" zoomScalePageLayoutView="85" workbookViewId="0">
      <selection activeCell="D3" sqref="D3"/>
    </sheetView>
  </sheetViews>
  <sheetFormatPr defaultColWidth="8.453125" defaultRowHeight="14.5"/>
  <cols>
    <col min="1" max="3" width="25.453125" style="16" customWidth="1"/>
    <col min="4" max="4" width="22.7265625" style="16" customWidth="1"/>
    <col min="5" max="10" width="0" style="16" hidden="1" customWidth="1"/>
    <col min="11" max="16384" width="8.453125" style="16"/>
  </cols>
  <sheetData>
    <row r="1" spans="1:4" s="17" customFormat="1" ht="33.75" customHeight="1">
      <c r="A1" s="68" t="s">
        <v>195</v>
      </c>
      <c r="B1" s="69"/>
      <c r="C1" s="69"/>
      <c r="D1" s="69"/>
    </row>
    <row r="2" spans="1:4" s="22" customFormat="1" ht="3.75" customHeight="1">
      <c r="A2" s="70"/>
      <c r="B2" s="70"/>
      <c r="C2" s="70"/>
      <c r="D2" s="70"/>
    </row>
    <row r="3" spans="1:4" s="11" customFormat="1" ht="49" customHeight="1">
      <c r="A3" s="16"/>
      <c r="B3" s="16"/>
      <c r="C3" s="16"/>
      <c r="D3" s="284" t="s">
        <v>193</v>
      </c>
    </row>
    <row r="4" spans="1:4" s="11" customFormat="1" ht="30" customHeight="1">
      <c r="A4" s="108" t="s">
        <v>60</v>
      </c>
      <c r="B4" s="16"/>
      <c r="C4" s="16"/>
      <c r="D4" s="16"/>
    </row>
    <row r="5" spans="1:4" s="11" customFormat="1" ht="197.15" customHeight="1">
      <c r="A5" s="286" t="s">
        <v>194</v>
      </c>
      <c r="B5" s="286"/>
      <c r="C5" s="286"/>
      <c r="D5" s="286"/>
    </row>
    <row r="6" spans="1:4" s="11" customFormat="1" ht="20.25" customHeight="1">
      <c r="A6" s="16"/>
      <c r="B6" s="16"/>
      <c r="C6" s="16"/>
      <c r="D6" s="16"/>
    </row>
    <row r="7" spans="1:4" s="11" customFormat="1" ht="20.25" customHeight="1">
      <c r="A7" s="16"/>
      <c r="B7" s="16"/>
      <c r="C7" s="16"/>
      <c r="D7" s="16"/>
    </row>
    <row r="8" spans="1:4" s="11" customFormat="1" ht="31.5" customHeight="1">
      <c r="A8" s="16"/>
      <c r="B8" s="16"/>
      <c r="C8" s="46"/>
      <c r="D8" s="16"/>
    </row>
    <row r="9" spans="1:4" ht="39.75" customHeight="1">
      <c r="A9" s="285"/>
      <c r="B9" s="285"/>
      <c r="C9" s="285"/>
      <c r="D9" s="285"/>
    </row>
    <row r="10" spans="1:4" ht="15" customHeight="1">
      <c r="A10" s="38"/>
      <c r="B10" s="38"/>
      <c r="C10" s="38"/>
      <c r="D10" s="38"/>
    </row>
    <row r="11" spans="1:4" ht="15" customHeight="1">
      <c r="A11" s="37"/>
      <c r="B11" s="37"/>
      <c r="C11" s="37"/>
      <c r="D11" s="37"/>
    </row>
    <row r="12" spans="1:4" ht="15" customHeight="1">
      <c r="A12" s="37"/>
      <c r="B12" s="37"/>
      <c r="C12" s="37"/>
      <c r="D12" s="37"/>
    </row>
    <row r="13" spans="1:4" ht="15" customHeight="1">
      <c r="A13" s="37"/>
      <c r="B13" s="37"/>
      <c r="C13" s="37"/>
      <c r="D13" s="37"/>
    </row>
    <row r="14" spans="1:4" ht="15" customHeight="1">
      <c r="A14" s="37"/>
      <c r="B14" s="37"/>
      <c r="C14" s="37"/>
      <c r="D14" s="37"/>
    </row>
    <row r="15" spans="1:4" ht="15" customHeight="1">
      <c r="A15" s="37"/>
      <c r="B15" s="37"/>
      <c r="C15" s="37"/>
      <c r="D15" s="37"/>
    </row>
    <row r="16" spans="1:4" ht="15" customHeight="1">
      <c r="A16" s="37"/>
      <c r="B16" s="37"/>
      <c r="C16" s="37"/>
      <c r="D16" s="37"/>
    </row>
    <row r="17" spans="1:4" ht="15" customHeight="1">
      <c r="A17" s="37"/>
      <c r="B17" s="37"/>
      <c r="C17" s="37"/>
      <c r="D17" s="37"/>
    </row>
    <row r="18" spans="1:4" ht="15" customHeight="1">
      <c r="A18" s="37"/>
      <c r="B18" s="37"/>
      <c r="C18" s="37"/>
      <c r="D18" s="37"/>
    </row>
    <row r="19" spans="1:4" ht="15" customHeight="1">
      <c r="A19" s="37"/>
      <c r="B19" s="37"/>
      <c r="C19" s="37"/>
      <c r="D19" s="37"/>
    </row>
    <row r="20" spans="1:4" ht="15" customHeight="1">
      <c r="A20" s="37"/>
      <c r="B20" s="37"/>
      <c r="C20" s="37"/>
      <c r="D20" s="37"/>
    </row>
    <row r="21" spans="1:4" ht="15" customHeight="1">
      <c r="A21" s="37"/>
      <c r="B21" s="37"/>
      <c r="C21" s="37"/>
      <c r="D21" s="37"/>
    </row>
    <row r="22" spans="1:4" ht="15" customHeight="1">
      <c r="A22" s="37"/>
      <c r="B22" s="37"/>
      <c r="C22" s="37"/>
      <c r="D22" s="37"/>
    </row>
    <row r="23" spans="1:4" ht="15" customHeight="1">
      <c r="A23" s="37"/>
      <c r="B23" s="37"/>
      <c r="C23" s="37"/>
      <c r="D23" s="37"/>
    </row>
    <row r="24" spans="1:4" ht="15" customHeight="1">
      <c r="A24" s="37"/>
      <c r="B24" s="37"/>
      <c r="C24" s="37"/>
      <c r="D24" s="37"/>
    </row>
    <row r="25" spans="1:4" ht="15" customHeight="1">
      <c r="A25" s="37"/>
      <c r="B25" s="37"/>
      <c r="C25" s="37"/>
      <c r="D25" s="37"/>
    </row>
    <row r="26" spans="1:4" ht="15" customHeight="1">
      <c r="A26" s="37"/>
      <c r="B26" s="37"/>
      <c r="C26" s="37"/>
      <c r="D26" s="37"/>
    </row>
    <row r="27" spans="1:4" ht="15" customHeight="1"/>
  </sheetData>
  <mergeCells count="2">
    <mergeCell ref="A9:D9"/>
    <mergeCell ref="A5:D5"/>
  </mergeCells>
  <pageMargins left="0.25" right="0.25" top="0.75" bottom="0.75" header="0.3" footer="0.3"/>
  <pageSetup orientation="landscape" r:id="rId1"/>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0E260-3344-4E45-B7C9-7FD3807ACD3E}">
  <sheetPr>
    <tabColor theme="5" tint="0.59999389629810485"/>
  </sheetPr>
  <dimension ref="A1:D52"/>
  <sheetViews>
    <sheetView topLeftCell="A4" workbookViewId="0">
      <selection activeCell="D10" sqref="D10"/>
    </sheetView>
  </sheetViews>
  <sheetFormatPr defaultRowHeight="14.5"/>
  <sheetData>
    <row r="1" spans="1:4" s="42" customFormat="1">
      <c r="A1" s="150" t="s">
        <v>94</v>
      </c>
    </row>
    <row r="2" spans="1:4">
      <c r="A2" t="s">
        <v>77</v>
      </c>
      <c r="B2" s="42" t="s">
        <v>112</v>
      </c>
    </row>
    <row r="3" spans="1:4">
      <c r="A3" t="s">
        <v>93</v>
      </c>
      <c r="B3" s="42" t="s">
        <v>113</v>
      </c>
    </row>
    <row r="4" spans="1:4">
      <c r="B4" s="42" t="s">
        <v>114</v>
      </c>
    </row>
    <row r="5" spans="1:4">
      <c r="B5" s="42" t="s">
        <v>115</v>
      </c>
    </row>
    <row r="6" spans="1:4">
      <c r="B6" s="42" t="s">
        <v>116</v>
      </c>
    </row>
    <row r="8" spans="1:4">
      <c r="A8" s="150" t="s">
        <v>97</v>
      </c>
    </row>
    <row r="9" spans="1:4">
      <c r="A9" t="s">
        <v>77</v>
      </c>
      <c r="B9">
        <v>1</v>
      </c>
      <c r="D9" t="s">
        <v>180</v>
      </c>
    </row>
    <row r="10" spans="1:4">
      <c r="A10" t="s">
        <v>93</v>
      </c>
      <c r="B10">
        <v>2</v>
      </c>
      <c r="D10" t="s">
        <v>181</v>
      </c>
    </row>
    <row r="11" spans="1:4">
      <c r="B11">
        <v>3</v>
      </c>
    </row>
    <row r="12" spans="1:4">
      <c r="B12" s="42">
        <v>4</v>
      </c>
    </row>
    <row r="13" spans="1:4">
      <c r="B13" s="42">
        <v>5</v>
      </c>
    </row>
    <row r="14" spans="1:4">
      <c r="B14" s="42">
        <v>6</v>
      </c>
    </row>
    <row r="15" spans="1:4">
      <c r="B15" s="42">
        <v>7</v>
      </c>
    </row>
    <row r="16" spans="1:4">
      <c r="B16" s="42">
        <v>8</v>
      </c>
    </row>
    <row r="17" spans="1:3">
      <c r="B17" s="42">
        <v>9</v>
      </c>
    </row>
    <row r="18" spans="1:3">
      <c r="B18" s="42">
        <v>10</v>
      </c>
    </row>
    <row r="19" spans="1:3">
      <c r="B19" s="42">
        <v>11</v>
      </c>
    </row>
    <row r="20" spans="1:3">
      <c r="B20">
        <v>12</v>
      </c>
    </row>
    <row r="22" spans="1:3">
      <c r="A22" s="150" t="s">
        <v>103</v>
      </c>
    </row>
    <row r="23" spans="1:3">
      <c r="A23" t="s">
        <v>104</v>
      </c>
      <c r="C23" t="s">
        <v>62</v>
      </c>
    </row>
    <row r="24" spans="1:3">
      <c r="A24" t="s">
        <v>105</v>
      </c>
      <c r="C24" t="s">
        <v>63</v>
      </c>
    </row>
    <row r="25" spans="1:3">
      <c r="C25" t="s">
        <v>61</v>
      </c>
    </row>
    <row r="26" spans="1:3">
      <c r="C26" t="s">
        <v>64</v>
      </c>
    </row>
    <row r="27" spans="1:3">
      <c r="C27" t="s">
        <v>90</v>
      </c>
    </row>
    <row r="29" spans="1:3">
      <c r="A29" s="150" t="s">
        <v>107</v>
      </c>
    </row>
    <row r="30" spans="1:3">
      <c r="A30" t="s">
        <v>108</v>
      </c>
    </row>
    <row r="31" spans="1:3">
      <c r="A31" t="s">
        <v>109</v>
      </c>
    </row>
    <row r="33" spans="1:1">
      <c r="A33" s="150" t="s">
        <v>103</v>
      </c>
    </row>
    <row r="34" spans="1:1">
      <c r="A34">
        <v>1</v>
      </c>
    </row>
    <row r="35" spans="1:1">
      <c r="A35">
        <v>2</v>
      </c>
    </row>
    <row r="36" spans="1:1">
      <c r="A36">
        <v>3</v>
      </c>
    </row>
    <row r="37" spans="1:1">
      <c r="A37">
        <v>4</v>
      </c>
    </row>
    <row r="38" spans="1:1">
      <c r="A38">
        <v>5</v>
      </c>
    </row>
    <row r="39" spans="1:1">
      <c r="A39">
        <v>6</v>
      </c>
    </row>
    <row r="40" spans="1:1">
      <c r="A40">
        <v>7</v>
      </c>
    </row>
    <row r="42" spans="1:1">
      <c r="A42" s="150" t="s">
        <v>107</v>
      </c>
    </row>
    <row r="43" spans="1:1">
      <c r="A43">
        <v>1</v>
      </c>
    </row>
    <row r="44" spans="1:1">
      <c r="A44">
        <v>2</v>
      </c>
    </row>
    <row r="45" spans="1:1">
      <c r="A45">
        <v>3</v>
      </c>
    </row>
    <row r="46" spans="1:1">
      <c r="A46">
        <v>4</v>
      </c>
    </row>
    <row r="47" spans="1:1">
      <c r="A47">
        <v>5</v>
      </c>
    </row>
    <row r="48" spans="1:1">
      <c r="A48">
        <v>6</v>
      </c>
    </row>
    <row r="49" spans="1:1">
      <c r="A49">
        <v>7</v>
      </c>
    </row>
    <row r="50" spans="1:1">
      <c r="A50">
        <v>8</v>
      </c>
    </row>
    <row r="51" spans="1:1">
      <c r="A51">
        <v>9</v>
      </c>
    </row>
    <row r="52" spans="1:1">
      <c r="A52">
        <v>10</v>
      </c>
    </row>
  </sheetData>
  <dataValidations count="1">
    <dataValidation type="list" allowBlank="1" showInputMessage="1" showErrorMessage="1" sqref="E7" xr:uid="{15907425-520C-42A4-96DC-E9D0F3BCFE48}">
      <formula1>$B$2:$B$6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1:G70"/>
  <sheetViews>
    <sheetView showGridLines="0" tabSelected="1" view="pageBreakPreview" topLeftCell="A4" zoomScale="90" zoomScaleNormal="85" zoomScaleSheetLayoutView="90" zoomScalePageLayoutView="85" workbookViewId="0">
      <selection activeCell="A7" sqref="A7:G7"/>
    </sheetView>
  </sheetViews>
  <sheetFormatPr defaultColWidth="8.453125" defaultRowHeight="14.5"/>
  <cols>
    <col min="1" max="4" width="25.453125" style="16" customWidth="1"/>
    <col min="5" max="7" width="8.453125" style="16"/>
    <col min="8" max="10" width="0" style="16" hidden="1" customWidth="1"/>
    <col min="11" max="11" width="11.453125" style="16" customWidth="1"/>
    <col min="12" max="12" width="8.81640625" style="16" customWidth="1"/>
    <col min="13" max="13" width="3.453125" style="16" customWidth="1"/>
    <col min="14" max="16384" width="8.453125" style="16"/>
  </cols>
  <sheetData>
    <row r="1" spans="1:7" s="69" customFormat="1" ht="33.75" customHeight="1">
      <c r="A1" s="68" t="s">
        <v>195</v>
      </c>
      <c r="B1" s="68"/>
    </row>
    <row r="2" spans="1:7" s="70" customFormat="1" ht="3.75" customHeight="1"/>
    <row r="3" spans="1:7" s="11" customFormat="1" ht="20.25" customHeight="1">
      <c r="A3" s="16"/>
      <c r="B3" s="16"/>
      <c r="C3" s="16"/>
      <c r="D3" s="16"/>
      <c r="E3" s="16"/>
    </row>
    <row r="4" spans="1:7" ht="20">
      <c r="A4" s="294" t="s">
        <v>67</v>
      </c>
      <c r="B4" s="294"/>
      <c r="C4" s="294"/>
      <c r="D4" s="294"/>
      <c r="E4" s="294"/>
      <c r="F4" s="294"/>
      <c r="G4" s="294"/>
    </row>
    <row r="5" spans="1:7" ht="7.5" customHeight="1">
      <c r="A5" s="27"/>
      <c r="B5" s="27"/>
      <c r="C5" s="27"/>
      <c r="D5" s="27"/>
    </row>
    <row r="6" spans="1:7" ht="4.5" customHeight="1">
      <c r="A6" s="290"/>
      <c r="B6" s="290"/>
      <c r="C6" s="290"/>
      <c r="D6" s="290"/>
      <c r="E6" s="290"/>
      <c r="F6" s="290"/>
      <c r="G6" s="290"/>
    </row>
    <row r="7" spans="1:7" ht="185.15" customHeight="1">
      <c r="A7" s="295" t="s">
        <v>196</v>
      </c>
      <c r="B7" s="296"/>
      <c r="C7" s="296"/>
      <c r="D7" s="296"/>
      <c r="E7" s="296"/>
      <c r="F7" s="296"/>
      <c r="G7" s="296"/>
    </row>
    <row r="8" spans="1:7" ht="15" customHeight="1">
      <c r="A8" s="289" t="s">
        <v>68</v>
      </c>
      <c r="B8" s="289"/>
      <c r="C8" s="289"/>
      <c r="D8" s="289"/>
      <c r="E8" s="289"/>
      <c r="F8" s="289"/>
      <c r="G8" s="289"/>
    </row>
    <row r="9" spans="1:7" ht="95.15" customHeight="1">
      <c r="A9" s="290" t="s">
        <v>183</v>
      </c>
      <c r="B9" s="290"/>
      <c r="C9" s="290"/>
      <c r="D9" s="290"/>
      <c r="E9" s="290"/>
      <c r="F9" s="290"/>
      <c r="G9" s="290"/>
    </row>
    <row r="10" spans="1:7" ht="7" customHeight="1">
      <c r="A10" s="290"/>
      <c r="B10" s="290"/>
      <c r="C10" s="290"/>
      <c r="D10" s="290"/>
      <c r="E10" s="290"/>
      <c r="F10" s="290"/>
      <c r="G10" s="290"/>
    </row>
    <row r="11" spans="1:7" ht="20">
      <c r="A11" s="289" t="s">
        <v>69</v>
      </c>
      <c r="B11" s="289"/>
      <c r="C11" s="289"/>
      <c r="D11" s="289"/>
      <c r="E11" s="289"/>
      <c r="F11" s="289"/>
      <c r="G11" s="289"/>
    </row>
    <row r="12" spans="1:7" ht="28.5" customHeight="1">
      <c r="A12" s="299" t="s">
        <v>79</v>
      </c>
      <c r="B12" s="299"/>
      <c r="C12" s="299"/>
      <c r="D12" s="299"/>
      <c r="E12" s="299"/>
      <c r="F12" s="299"/>
      <c r="G12" s="299"/>
    </row>
    <row r="13" spans="1:7" ht="32.15" customHeight="1">
      <c r="A13" s="300" t="s">
        <v>70</v>
      </c>
      <c r="B13" s="300"/>
      <c r="C13" s="300"/>
      <c r="D13" s="300"/>
      <c r="E13" s="300"/>
      <c r="F13" s="300"/>
      <c r="G13" s="300"/>
    </row>
    <row r="14" spans="1:7" ht="31" customHeight="1">
      <c r="A14" s="298" t="s">
        <v>71</v>
      </c>
      <c r="B14" s="298"/>
      <c r="C14" s="298"/>
      <c r="D14" s="298"/>
      <c r="E14" s="298"/>
      <c r="F14" s="298"/>
      <c r="G14" s="298"/>
    </row>
    <row r="15" spans="1:7" ht="29.15" customHeight="1">
      <c r="A15" s="301" t="s">
        <v>72</v>
      </c>
      <c r="B15" s="301"/>
      <c r="C15" s="301"/>
      <c r="D15" s="301"/>
      <c r="E15" s="301"/>
      <c r="F15" s="301"/>
      <c r="G15" s="301"/>
    </row>
    <row r="16" spans="1:7" ht="27" customHeight="1">
      <c r="A16" s="302" t="s">
        <v>73</v>
      </c>
      <c r="B16" s="302"/>
      <c r="C16" s="302"/>
      <c r="D16" s="302"/>
      <c r="E16" s="302"/>
      <c r="F16" s="302"/>
      <c r="G16" s="302"/>
    </row>
    <row r="17" spans="1:7">
      <c r="A17" s="303" t="s">
        <v>74</v>
      </c>
      <c r="B17" s="303"/>
      <c r="C17" s="303"/>
      <c r="D17" s="303"/>
      <c r="E17" s="303"/>
      <c r="F17" s="303"/>
      <c r="G17" s="303"/>
    </row>
    <row r="18" spans="1:7">
      <c r="A18" s="297" t="s">
        <v>75</v>
      </c>
      <c r="B18" s="297"/>
      <c r="C18" s="297"/>
      <c r="D18" s="297"/>
      <c r="E18" s="297"/>
      <c r="F18" s="297"/>
      <c r="G18" s="297"/>
    </row>
    <row r="19" spans="1:7" ht="17.149999999999999" customHeight="1">
      <c r="A19" s="298" t="s">
        <v>76</v>
      </c>
      <c r="B19" s="298"/>
      <c r="C19" s="298"/>
      <c r="D19" s="298"/>
      <c r="E19" s="298"/>
      <c r="F19" s="298"/>
      <c r="G19" s="298"/>
    </row>
    <row r="20" spans="1:7">
      <c r="A20" s="28"/>
      <c r="B20" s="28"/>
      <c r="C20" s="28"/>
      <c r="D20" s="29"/>
    </row>
    <row r="21" spans="1:7" ht="20.25" customHeight="1">
      <c r="A21" s="289"/>
      <c r="B21" s="289"/>
      <c r="C21" s="289"/>
      <c r="D21" s="289"/>
      <c r="E21" s="289"/>
      <c r="F21" s="289"/>
      <c r="G21" s="289"/>
    </row>
    <row r="22" spans="1:7">
      <c r="A22" s="28"/>
      <c r="B22" s="28"/>
      <c r="C22" s="28"/>
      <c r="D22" s="29"/>
    </row>
    <row r="23" spans="1:7" ht="26.25" customHeight="1">
      <c r="A23" s="290"/>
      <c r="B23" s="290"/>
      <c r="C23" s="290"/>
      <c r="D23" s="290"/>
      <c r="E23" s="290"/>
      <c r="F23" s="290"/>
      <c r="G23" s="290"/>
    </row>
    <row r="24" spans="1:7">
      <c r="A24" s="28"/>
      <c r="B24" s="28"/>
      <c r="C24" s="28"/>
      <c r="D24" s="29"/>
    </row>
    <row r="25" spans="1:7" ht="29.25" customHeight="1">
      <c r="A25" s="290"/>
      <c r="B25" s="290"/>
      <c r="C25" s="290"/>
      <c r="D25" s="290"/>
      <c r="E25" s="290"/>
      <c r="F25" s="290"/>
      <c r="G25" s="290"/>
    </row>
    <row r="26" spans="1:7">
      <c r="A26" s="28"/>
      <c r="B26" s="28"/>
      <c r="C26" s="28"/>
      <c r="D26" s="29"/>
    </row>
    <row r="27" spans="1:7" ht="20">
      <c r="A27" s="289"/>
      <c r="B27" s="289"/>
      <c r="C27" s="289"/>
      <c r="D27" s="289"/>
      <c r="E27" s="289"/>
      <c r="F27" s="289"/>
      <c r="G27" s="289"/>
    </row>
    <row r="28" spans="1:7" s="26" customFormat="1">
      <c r="A28" s="20"/>
      <c r="B28" s="20"/>
      <c r="C28" s="20"/>
      <c r="D28" s="16"/>
      <c r="E28" s="16"/>
    </row>
    <row r="29" spans="1:7" s="26" customFormat="1">
      <c r="A29" s="293"/>
      <c r="B29" s="293"/>
      <c r="C29" s="293"/>
      <c r="D29" s="293"/>
      <c r="E29" s="293"/>
      <c r="F29" s="293"/>
      <c r="G29" s="293"/>
    </row>
    <row r="30" spans="1:7" s="30" customFormat="1">
      <c r="A30" s="293"/>
      <c r="B30" s="293"/>
      <c r="C30" s="293"/>
      <c r="D30" s="293"/>
      <c r="E30" s="293"/>
      <c r="F30" s="293"/>
      <c r="G30" s="293"/>
    </row>
    <row r="31" spans="1:7" s="30" customFormat="1" ht="15" customHeight="1">
      <c r="A31" s="287"/>
      <c r="B31" s="287"/>
      <c r="C31" s="287"/>
      <c r="D31" s="287"/>
      <c r="E31" s="287"/>
      <c r="F31" s="287"/>
      <c r="G31" s="287"/>
    </row>
    <row r="32" spans="1:7" s="30" customFormat="1" ht="27.75" customHeight="1">
      <c r="A32" s="287"/>
      <c r="B32" s="287"/>
      <c r="C32" s="287"/>
      <c r="D32" s="287"/>
      <c r="E32" s="287"/>
      <c r="F32" s="287"/>
      <c r="G32" s="287"/>
    </row>
    <row r="33" spans="1:7" s="30" customFormat="1" ht="27.75" customHeight="1">
      <c r="A33" s="287"/>
      <c r="B33" s="287"/>
      <c r="C33" s="287"/>
      <c r="D33" s="287"/>
      <c r="E33" s="287"/>
      <c r="F33" s="287"/>
      <c r="G33" s="287"/>
    </row>
    <row r="34" spans="1:7" s="30" customFormat="1" ht="27.75" customHeight="1">
      <c r="A34" s="287"/>
      <c r="B34" s="287"/>
      <c r="C34" s="287"/>
      <c r="D34" s="287"/>
      <c r="E34" s="287"/>
      <c r="F34" s="287"/>
      <c r="G34" s="287"/>
    </row>
    <row r="35" spans="1:7" s="30" customFormat="1" ht="15" customHeight="1">
      <c r="A35" s="287"/>
      <c r="B35" s="287"/>
      <c r="C35" s="287"/>
      <c r="D35" s="287"/>
      <c r="E35" s="287"/>
      <c r="F35" s="287"/>
      <c r="G35" s="287"/>
    </row>
    <row r="36" spans="1:7" s="30" customFormat="1" ht="15" customHeight="1">
      <c r="A36" s="287"/>
      <c r="B36" s="287"/>
      <c r="C36" s="287"/>
      <c r="D36" s="287"/>
      <c r="E36" s="287"/>
      <c r="F36" s="287"/>
      <c r="G36" s="287"/>
    </row>
    <row r="37" spans="1:7" s="31" customFormat="1" ht="15" customHeight="1">
      <c r="A37" s="287"/>
      <c r="B37" s="287"/>
      <c r="C37" s="287"/>
      <c r="D37" s="287"/>
      <c r="E37" s="287"/>
      <c r="F37" s="287"/>
      <c r="G37" s="287"/>
    </row>
    <row r="38" spans="1:7" s="31" customFormat="1"/>
    <row r="39" spans="1:7" ht="20">
      <c r="A39" s="292"/>
      <c r="B39" s="292"/>
      <c r="C39" s="292"/>
      <c r="D39" s="292"/>
      <c r="E39" s="292"/>
      <c r="F39" s="292"/>
      <c r="G39" s="292"/>
    </row>
    <row r="40" spans="1:7">
      <c r="A40" s="18"/>
      <c r="B40" s="19"/>
      <c r="C40" s="19"/>
      <c r="D40" s="19"/>
    </row>
    <row r="41" spans="1:7" ht="15" customHeight="1">
      <c r="A41" s="288"/>
      <c r="B41" s="288"/>
      <c r="C41" s="288"/>
      <c r="D41" s="288"/>
      <c r="E41" s="288"/>
      <c r="F41" s="288"/>
      <c r="G41" s="288"/>
    </row>
    <row r="42" spans="1:7" ht="29.25" customHeight="1">
      <c r="A42" s="287"/>
      <c r="B42" s="287"/>
      <c r="C42" s="287"/>
      <c r="D42" s="287"/>
      <c r="E42" s="287"/>
      <c r="F42" s="287"/>
      <c r="G42" s="287"/>
    </row>
    <row r="43" spans="1:7" ht="15" customHeight="1">
      <c r="A43" s="287"/>
      <c r="B43" s="287"/>
      <c r="C43" s="287"/>
      <c r="D43" s="287"/>
      <c r="E43" s="287"/>
      <c r="F43" s="287"/>
      <c r="G43" s="287"/>
    </row>
    <row r="44" spans="1:7" ht="30" customHeight="1">
      <c r="A44" s="287"/>
      <c r="B44" s="287"/>
      <c r="C44" s="287"/>
      <c r="D44" s="287"/>
      <c r="E44" s="287"/>
      <c r="F44" s="287"/>
      <c r="G44" s="287"/>
    </row>
    <row r="45" spans="1:7" s="11" customFormat="1" ht="29.25" customHeight="1">
      <c r="A45" s="287"/>
      <c r="B45" s="287"/>
      <c r="C45" s="287"/>
      <c r="D45" s="287"/>
      <c r="E45" s="287"/>
      <c r="F45" s="287"/>
      <c r="G45" s="287"/>
    </row>
    <row r="46" spans="1:7" s="11" customFormat="1" ht="14.25" customHeight="1">
      <c r="A46" s="291"/>
      <c r="B46" s="291"/>
      <c r="C46" s="291"/>
      <c r="D46" s="291"/>
      <c r="E46" s="291"/>
      <c r="F46" s="291"/>
      <c r="G46" s="291"/>
    </row>
    <row r="47" spans="1:7" ht="27" customHeight="1">
      <c r="A47" s="290"/>
      <c r="B47" s="290"/>
      <c r="C47" s="290"/>
      <c r="D47" s="290"/>
      <c r="E47" s="290"/>
      <c r="F47" s="290"/>
      <c r="G47" s="290"/>
    </row>
    <row r="48" spans="1:7" ht="15" customHeight="1">
      <c r="A48" s="290"/>
      <c r="B48" s="290"/>
      <c r="C48" s="290"/>
      <c r="D48" s="290"/>
      <c r="E48" s="290"/>
      <c r="F48" s="290"/>
      <c r="G48" s="290"/>
    </row>
    <row r="49" spans="1:7" ht="27" customHeight="1">
      <c r="A49" s="290"/>
      <c r="B49" s="290"/>
      <c r="C49" s="290"/>
      <c r="D49" s="290"/>
      <c r="E49" s="290"/>
      <c r="F49" s="290"/>
      <c r="G49" s="290"/>
    </row>
    <row r="50" spans="1:7">
      <c r="A50" s="26"/>
      <c r="B50" s="26"/>
      <c r="C50" s="26"/>
      <c r="D50" s="26"/>
      <c r="E50" s="26"/>
      <c r="F50" s="26"/>
      <c r="G50" s="26"/>
    </row>
    <row r="51" spans="1:7">
      <c r="A51" s="39"/>
      <c r="B51" s="39"/>
      <c r="C51" s="39"/>
      <c r="D51" s="39"/>
      <c r="E51" s="39"/>
      <c r="F51" s="39"/>
      <c r="G51" s="39"/>
    </row>
    <row r="52" spans="1:7" ht="39.75" customHeight="1">
      <c r="A52" s="289" t="s">
        <v>1</v>
      </c>
      <c r="B52" s="289"/>
      <c r="C52" s="289"/>
      <c r="D52" s="289"/>
      <c r="E52" s="289"/>
      <c r="F52" s="289"/>
      <c r="G52" s="289"/>
    </row>
    <row r="53" spans="1:7" ht="15" customHeight="1">
      <c r="A53" s="32"/>
      <c r="B53" s="32"/>
      <c r="C53" s="32"/>
      <c r="D53" s="32"/>
      <c r="E53" s="32"/>
      <c r="F53" s="32"/>
      <c r="G53" s="32"/>
    </row>
    <row r="54" spans="1:7" ht="15" customHeight="1">
      <c r="A54" s="33"/>
      <c r="B54" s="33"/>
      <c r="C54" s="33"/>
      <c r="D54" s="33"/>
      <c r="E54" s="33"/>
      <c r="F54" s="33"/>
      <c r="G54" s="33"/>
    </row>
    <row r="55" spans="1:7" ht="15" customHeight="1">
      <c r="A55" s="33"/>
      <c r="B55" s="33"/>
      <c r="C55" s="33"/>
      <c r="D55" s="33"/>
      <c r="E55" s="33"/>
      <c r="F55" s="33"/>
      <c r="G55" s="33"/>
    </row>
    <row r="56" spans="1:7" ht="15" customHeight="1">
      <c r="A56" s="33"/>
      <c r="B56" s="33"/>
      <c r="C56" s="33"/>
      <c r="D56" s="33"/>
      <c r="E56" s="33"/>
      <c r="F56" s="33"/>
      <c r="G56" s="33"/>
    </row>
    <row r="57" spans="1:7" ht="15" customHeight="1">
      <c r="A57" s="33"/>
      <c r="B57" s="33"/>
      <c r="C57" s="33"/>
      <c r="D57" s="33"/>
      <c r="E57" s="33"/>
      <c r="F57" s="33"/>
      <c r="G57" s="33"/>
    </row>
    <row r="58" spans="1:7" ht="15" customHeight="1">
      <c r="A58" s="33"/>
      <c r="B58" s="33"/>
      <c r="C58" s="33"/>
      <c r="D58" s="33"/>
      <c r="E58" s="33"/>
      <c r="F58" s="33"/>
      <c r="G58" s="33"/>
    </row>
    <row r="59" spans="1:7" ht="15" customHeight="1">
      <c r="A59" s="33"/>
      <c r="B59" s="33"/>
      <c r="C59" s="33"/>
      <c r="D59" s="33"/>
      <c r="E59" s="33"/>
      <c r="F59" s="33"/>
      <c r="G59" s="33"/>
    </row>
    <row r="60" spans="1:7" ht="15" customHeight="1">
      <c r="A60" s="33"/>
      <c r="B60" s="33"/>
      <c r="C60" s="33"/>
      <c r="D60" s="33"/>
      <c r="E60" s="33"/>
      <c r="F60" s="33"/>
      <c r="G60" s="33"/>
    </row>
    <row r="61" spans="1:7" ht="15" customHeight="1">
      <c r="A61" s="33"/>
      <c r="B61" s="33"/>
      <c r="C61" s="33"/>
      <c r="D61" s="33"/>
      <c r="E61" s="33"/>
      <c r="F61" s="33"/>
      <c r="G61" s="33"/>
    </row>
    <row r="62" spans="1:7" ht="15" customHeight="1">
      <c r="A62" s="33"/>
      <c r="B62" s="33"/>
      <c r="C62" s="33"/>
      <c r="D62" s="33"/>
      <c r="E62" s="33"/>
      <c r="F62" s="33"/>
      <c r="G62" s="33"/>
    </row>
    <row r="63" spans="1:7" ht="15" customHeight="1">
      <c r="A63" s="33"/>
      <c r="B63" s="33"/>
      <c r="C63" s="33"/>
      <c r="D63" s="33"/>
      <c r="E63" s="33"/>
      <c r="F63" s="33"/>
      <c r="G63" s="33"/>
    </row>
    <row r="64" spans="1:7" ht="15" customHeight="1">
      <c r="A64" s="33"/>
      <c r="B64" s="33"/>
      <c r="C64" s="33"/>
      <c r="D64" s="33"/>
      <c r="E64" s="33"/>
      <c r="F64" s="33"/>
      <c r="G64" s="33"/>
    </row>
    <row r="65" spans="1:7" ht="15" customHeight="1">
      <c r="A65" s="33"/>
      <c r="B65" s="33"/>
      <c r="C65" s="33"/>
      <c r="D65" s="33"/>
      <c r="E65" s="33"/>
      <c r="F65" s="33"/>
      <c r="G65" s="33"/>
    </row>
    <row r="66" spans="1:7" ht="15" customHeight="1">
      <c r="A66" s="33"/>
      <c r="B66" s="33"/>
      <c r="C66" s="33"/>
      <c r="D66" s="33"/>
      <c r="E66" s="33"/>
      <c r="F66" s="33"/>
      <c r="G66" s="33"/>
    </row>
    <row r="67" spans="1:7" ht="15" customHeight="1">
      <c r="A67" s="33"/>
      <c r="B67" s="33"/>
      <c r="C67" s="33"/>
      <c r="D67" s="33"/>
      <c r="E67" s="33"/>
      <c r="F67" s="33"/>
      <c r="G67" s="33"/>
    </row>
    <row r="68" spans="1:7" ht="15" customHeight="1">
      <c r="A68" s="33"/>
      <c r="B68" s="33"/>
      <c r="C68" s="33"/>
      <c r="D68" s="33"/>
      <c r="E68" s="33"/>
      <c r="F68" s="33"/>
      <c r="G68" s="33"/>
    </row>
    <row r="69" spans="1:7" ht="15" customHeight="1">
      <c r="A69" s="33"/>
      <c r="B69" s="33"/>
      <c r="C69" s="33"/>
      <c r="D69" s="33"/>
      <c r="E69" s="33"/>
      <c r="F69" s="33"/>
      <c r="G69" s="33"/>
    </row>
    <row r="70" spans="1:7" ht="15" customHeight="1"/>
  </sheetData>
  <mergeCells count="39">
    <mergeCell ref="A10:G10"/>
    <mergeCell ref="A11:G11"/>
    <mergeCell ref="A18:G18"/>
    <mergeCell ref="A19:G19"/>
    <mergeCell ref="A12:G12"/>
    <mergeCell ref="A13:G13"/>
    <mergeCell ref="A14:G14"/>
    <mergeCell ref="A15:G15"/>
    <mergeCell ref="A16:G16"/>
    <mergeCell ref="A17:G17"/>
    <mergeCell ref="A4:G4"/>
    <mergeCell ref="A6:G6"/>
    <mergeCell ref="A7:G7"/>
    <mergeCell ref="A8:G8"/>
    <mergeCell ref="A9:G9"/>
    <mergeCell ref="A52:G52"/>
    <mergeCell ref="A21:G21"/>
    <mergeCell ref="A23:G23"/>
    <mergeCell ref="A25:G25"/>
    <mergeCell ref="A46:G46"/>
    <mergeCell ref="A48:G48"/>
    <mergeCell ref="A49:G49"/>
    <mergeCell ref="A36:G36"/>
    <mergeCell ref="A37:G37"/>
    <mergeCell ref="A39:G39"/>
    <mergeCell ref="A47:G47"/>
    <mergeCell ref="A29:G29"/>
    <mergeCell ref="A27:G27"/>
    <mergeCell ref="A30:G30"/>
    <mergeCell ref="A32:G32"/>
    <mergeCell ref="A31:G31"/>
    <mergeCell ref="A33:G33"/>
    <mergeCell ref="A44:G44"/>
    <mergeCell ref="A45:G45"/>
    <mergeCell ref="A34:G34"/>
    <mergeCell ref="A35:G35"/>
    <mergeCell ref="A41:G41"/>
    <mergeCell ref="A42:G42"/>
    <mergeCell ref="A43:G43"/>
  </mergeCells>
  <pageMargins left="0.25" right="0.25" top="0.75" bottom="0.75" header="0.3" footer="0.3"/>
  <pageSetup orientation="landscape"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C64C3-398A-411E-9DBA-E11A6B93BF35}">
  <sheetPr>
    <tabColor theme="5" tint="0.59999389629810485"/>
  </sheetPr>
  <dimension ref="A1:I26"/>
  <sheetViews>
    <sheetView showGridLines="0" zoomScale="60" zoomScaleNormal="60" zoomScalePageLayoutView="85" workbookViewId="0">
      <selection activeCell="F9" sqref="F9"/>
    </sheetView>
  </sheetViews>
  <sheetFormatPr defaultColWidth="8.81640625" defaultRowHeight="12.5"/>
  <cols>
    <col min="1" max="1" width="2.7265625" style="7" customWidth="1"/>
    <col min="2" max="2" width="6.54296875" style="7" customWidth="1"/>
    <col min="3" max="3" width="67.1796875" style="7" customWidth="1"/>
    <col min="4" max="4" width="25.453125" style="7" customWidth="1"/>
    <col min="5" max="5" width="37.26953125" style="7" customWidth="1"/>
    <col min="6" max="6" width="73.54296875" style="7" customWidth="1"/>
    <col min="7" max="16384" width="8.81640625" style="7"/>
  </cols>
  <sheetData>
    <row r="1" spans="1:9" s="130" customFormat="1" ht="33.75" customHeight="1">
      <c r="A1" s="129" t="s">
        <v>16</v>
      </c>
      <c r="B1" s="129"/>
    </row>
    <row r="2" spans="1:9" s="70" customFormat="1" ht="3.75" customHeight="1"/>
    <row r="5" spans="1:9" ht="25.5" customHeight="1">
      <c r="A5" s="304" t="s">
        <v>157</v>
      </c>
      <c r="B5" s="305"/>
      <c r="C5" s="305"/>
      <c r="D5" s="305"/>
      <c r="E5" s="305"/>
      <c r="F5" s="282"/>
    </row>
    <row r="6" spans="1:9" s="12" customFormat="1" ht="25.5" customHeight="1">
      <c r="A6" s="306" t="s">
        <v>182</v>
      </c>
      <c r="B6" s="307"/>
      <c r="C6" s="307"/>
      <c r="D6" s="307"/>
      <c r="E6" s="307"/>
      <c r="F6" s="36"/>
    </row>
    <row r="7" spans="1:9" s="12" customFormat="1" ht="84.65" customHeight="1">
      <c r="A7" s="308"/>
      <c r="B7" s="308"/>
      <c r="C7" s="308"/>
      <c r="D7" s="308"/>
      <c r="E7" s="308"/>
      <c r="F7" s="36"/>
    </row>
    <row r="8" spans="1:9" ht="13" thickBot="1"/>
    <row r="9" spans="1:9" ht="56.5" customHeight="1" thickBot="1">
      <c r="C9" s="124"/>
      <c r="E9" s="44"/>
      <c r="F9" s="283" t="s">
        <v>193</v>
      </c>
      <c r="G9" s="9"/>
      <c r="H9" s="9"/>
      <c r="I9" s="9"/>
    </row>
    <row r="10" spans="1:9" ht="20.5" customHeight="1" thickBot="1">
      <c r="C10" s="170" t="s">
        <v>18</v>
      </c>
      <c r="E10" s="25"/>
      <c r="F10" s="40"/>
      <c r="G10" s="41"/>
      <c r="H10" s="40"/>
      <c r="I10" s="9"/>
    </row>
    <row r="11" spans="1:9" ht="25.5" customHeight="1" thickBot="1">
      <c r="B11" s="85"/>
      <c r="C11" s="87"/>
      <c r="D11" s="81"/>
      <c r="E11" s="25"/>
      <c r="F11" s="41"/>
      <c r="G11" s="41"/>
      <c r="H11" s="41"/>
      <c r="I11" s="9"/>
    </row>
    <row r="12" spans="1:9" ht="20.5" customHeight="1">
      <c r="B12" s="166"/>
      <c r="C12" s="170" t="s">
        <v>120</v>
      </c>
      <c r="D12" s="81"/>
      <c r="E12" s="25"/>
      <c r="F12" s="41"/>
      <c r="G12" s="41"/>
      <c r="H12" s="41"/>
      <c r="I12" s="9"/>
    </row>
    <row r="13" spans="1:9" ht="8.5" customHeight="1" thickBot="1">
      <c r="B13" s="166"/>
      <c r="C13" s="166"/>
      <c r="D13" s="81"/>
      <c r="E13" s="25"/>
      <c r="F13" s="41"/>
      <c r="G13" s="41"/>
      <c r="H13" s="41"/>
      <c r="I13" s="9"/>
    </row>
    <row r="14" spans="1:9" ht="25.5" customHeight="1" thickBot="1">
      <c r="B14" s="85"/>
      <c r="C14" s="251">
        <f>SUM(D19:D24)</f>
        <v>0</v>
      </c>
      <c r="D14" s="82"/>
      <c r="E14" s="64"/>
      <c r="F14" s="44"/>
      <c r="G14" s="41"/>
      <c r="H14" s="40"/>
      <c r="I14" s="9"/>
    </row>
    <row r="15" spans="1:9" ht="15" customHeight="1">
      <c r="B15" s="86"/>
      <c r="C15" s="171" t="s">
        <v>161</v>
      </c>
      <c r="D15" s="83"/>
      <c r="E15" s="64"/>
      <c r="F15" s="44"/>
      <c r="G15" s="9"/>
      <c r="H15" s="9"/>
      <c r="I15" s="9"/>
    </row>
    <row r="16" spans="1:9" ht="14.5">
      <c r="B16" s="309"/>
      <c r="C16" s="309"/>
      <c r="D16" s="84"/>
      <c r="E16" s="64"/>
      <c r="F16" s="44"/>
      <c r="G16" s="9"/>
      <c r="H16" s="9"/>
      <c r="I16" s="9"/>
    </row>
    <row r="17" spans="2:9" ht="13.5" customHeight="1" thickBot="1">
      <c r="E17" s="64"/>
      <c r="F17" s="44"/>
      <c r="G17" s="9"/>
      <c r="H17" s="9"/>
      <c r="I17" s="9"/>
    </row>
    <row r="18" spans="2:9" ht="14">
      <c r="B18" s="192" t="s">
        <v>166</v>
      </c>
      <c r="C18" s="193" t="s">
        <v>158</v>
      </c>
      <c r="D18" s="258" t="s">
        <v>159</v>
      </c>
      <c r="E18" s="44"/>
      <c r="F18" s="44"/>
    </row>
    <row r="19" spans="2:9" ht="14">
      <c r="B19" s="106">
        <v>1</v>
      </c>
      <c r="C19" s="79" t="s">
        <v>163</v>
      </c>
      <c r="D19" s="252" t="s">
        <v>98</v>
      </c>
      <c r="E19" s="64"/>
      <c r="F19" s="44"/>
    </row>
    <row r="20" spans="2:9" ht="64" customHeight="1">
      <c r="B20" s="106">
        <v>2</v>
      </c>
      <c r="C20" s="79" t="s">
        <v>164</v>
      </c>
      <c r="D20" s="253">
        <f>Personnel!D11</f>
        <v>0</v>
      </c>
      <c r="E20" s="64"/>
      <c r="F20" s="44"/>
    </row>
    <row r="21" spans="2:9" ht="51" customHeight="1">
      <c r="B21" s="106">
        <v>3</v>
      </c>
      <c r="C21" s="79" t="s">
        <v>165</v>
      </c>
      <c r="D21" s="253">
        <f>'Consultants and Subcontractors'!C13</f>
        <v>0</v>
      </c>
      <c r="E21" s="64"/>
      <c r="F21" s="44"/>
    </row>
    <row r="22" spans="2:9" ht="53.15" customHeight="1">
      <c r="B22" s="106">
        <v>4</v>
      </c>
      <c r="C22" s="79" t="s">
        <v>167</v>
      </c>
      <c r="D22" s="253">
        <f>'Equipment, Supplies, Materials'!C13</f>
        <v>0</v>
      </c>
      <c r="E22" s="25"/>
      <c r="F22" s="44"/>
    </row>
    <row r="23" spans="2:9" ht="51.65" customHeight="1">
      <c r="B23" s="106">
        <v>5</v>
      </c>
      <c r="C23" s="79" t="s">
        <v>160</v>
      </c>
      <c r="D23" s="253">
        <f>'Travel '!D11</f>
        <v>0</v>
      </c>
      <c r="E23" s="44"/>
    </row>
    <row r="24" spans="2:9" ht="35.5" customHeight="1">
      <c r="B24" s="106">
        <v>6</v>
      </c>
      <c r="C24" s="79" t="s">
        <v>111</v>
      </c>
      <c r="D24" s="254" t="s">
        <v>98</v>
      </c>
    </row>
    <row r="25" spans="2:9" ht="38.25" customHeight="1">
      <c r="E25" s="310"/>
      <c r="F25" s="310"/>
    </row>
    <row r="26" spans="2:9" ht="38.25" customHeight="1"/>
  </sheetData>
  <mergeCells count="4">
    <mergeCell ref="A5:E5"/>
    <mergeCell ref="A6:E7"/>
    <mergeCell ref="B16:C16"/>
    <mergeCell ref="E25:F25"/>
  </mergeCell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J28"/>
  <sheetViews>
    <sheetView showGridLines="0" zoomScale="80" zoomScaleNormal="80" zoomScalePageLayoutView="85" workbookViewId="0">
      <selection activeCell="D10" sqref="D10"/>
    </sheetView>
  </sheetViews>
  <sheetFormatPr defaultColWidth="8.81640625" defaultRowHeight="12.5"/>
  <cols>
    <col min="1" max="1" width="2.7265625" style="7" customWidth="1"/>
    <col min="2" max="2" width="5.1796875" style="7" customWidth="1"/>
    <col min="3" max="3" width="67.1796875" style="7" customWidth="1"/>
    <col min="4" max="4" width="25.453125" style="7" customWidth="1"/>
    <col min="5" max="5" width="47.1796875" style="7" customWidth="1"/>
    <col min="6" max="6" width="37.26953125" style="7" customWidth="1"/>
    <col min="7" max="7" width="73.54296875" style="7" customWidth="1"/>
    <col min="8" max="16384" width="8.81640625" style="7"/>
  </cols>
  <sheetData>
    <row r="1" spans="1:10" s="130" customFormat="1" ht="33.75" customHeight="1">
      <c r="A1" s="129" t="s">
        <v>16</v>
      </c>
      <c r="B1" s="129"/>
    </row>
    <row r="2" spans="1:10" s="70" customFormat="1" ht="3.75" customHeight="1"/>
    <row r="5" spans="1:10" ht="25.5" customHeight="1">
      <c r="A5" s="304" t="s">
        <v>2</v>
      </c>
      <c r="B5" s="305"/>
      <c r="C5" s="305"/>
      <c r="D5" s="305"/>
      <c r="E5" s="305"/>
      <c r="F5" s="305"/>
      <c r="G5" s="36"/>
    </row>
    <row r="6" spans="1:10" s="12" customFormat="1" ht="25.5" customHeight="1">
      <c r="A6" s="306" t="s">
        <v>184</v>
      </c>
      <c r="B6" s="307"/>
      <c r="C6" s="307"/>
      <c r="D6" s="307"/>
      <c r="E6" s="307"/>
      <c r="F6" s="307"/>
      <c r="G6" s="36"/>
    </row>
    <row r="7" spans="1:10" s="12" customFormat="1" ht="84.65" customHeight="1">
      <c r="A7" s="308"/>
      <c r="B7" s="308"/>
      <c r="C7" s="308"/>
      <c r="D7" s="308"/>
      <c r="E7" s="308"/>
      <c r="F7" s="308"/>
      <c r="G7" s="36"/>
    </row>
    <row r="8" spans="1:10" ht="13" thickBot="1"/>
    <row r="9" spans="1:10" ht="25.5" customHeight="1" thickBot="1">
      <c r="C9" s="124"/>
      <c r="F9" s="21"/>
      <c r="G9" s="9"/>
      <c r="H9" s="9"/>
      <c r="I9" s="9"/>
      <c r="J9" s="9"/>
    </row>
    <row r="10" spans="1:10" ht="20.5" customHeight="1" thickBot="1">
      <c r="C10" s="170" t="s">
        <v>18</v>
      </c>
      <c r="E10" s="86"/>
      <c r="F10" s="25"/>
      <c r="G10" s="40"/>
      <c r="H10" s="41"/>
      <c r="I10" s="40"/>
      <c r="J10" s="9"/>
    </row>
    <row r="11" spans="1:10" ht="25.5" customHeight="1" thickBot="1">
      <c r="B11" s="85"/>
      <c r="C11" s="87"/>
      <c r="D11" s="81"/>
      <c r="E11" s="34"/>
      <c r="F11" s="25"/>
      <c r="G11" s="41"/>
      <c r="H11" s="41"/>
      <c r="I11" s="41"/>
      <c r="J11" s="9"/>
    </row>
    <row r="12" spans="1:10" ht="20.5" customHeight="1">
      <c r="B12" s="166"/>
      <c r="C12" s="170" t="s">
        <v>120</v>
      </c>
      <c r="D12" s="81"/>
      <c r="E12" s="34"/>
      <c r="F12" s="25"/>
      <c r="G12" s="41"/>
      <c r="H12" s="41"/>
      <c r="I12" s="41"/>
      <c r="J12" s="9"/>
    </row>
    <row r="13" spans="1:10" ht="8.5" customHeight="1" thickBot="1">
      <c r="B13" s="166"/>
      <c r="C13" s="166"/>
      <c r="D13" s="81"/>
      <c r="E13" s="34"/>
      <c r="F13" s="25"/>
      <c r="G13" s="41"/>
      <c r="H13" s="41"/>
      <c r="I13" s="41"/>
      <c r="J13" s="9"/>
    </row>
    <row r="14" spans="1:10" ht="25.5" customHeight="1" thickBot="1">
      <c r="B14" s="85"/>
      <c r="C14" s="255"/>
      <c r="D14" s="82"/>
      <c r="E14" s="21"/>
      <c r="F14" s="64"/>
      <c r="G14" s="21"/>
      <c r="H14" s="41"/>
      <c r="I14" s="40"/>
      <c r="J14" s="9"/>
    </row>
    <row r="15" spans="1:10" ht="15" customHeight="1">
      <c r="B15" s="86"/>
      <c r="C15" s="171" t="s">
        <v>92</v>
      </c>
      <c r="D15" s="83"/>
      <c r="E15" s="34"/>
      <c r="F15" s="64"/>
      <c r="G15" s="44"/>
      <c r="H15" s="9"/>
      <c r="I15" s="9"/>
      <c r="J15" s="9"/>
    </row>
    <row r="16" spans="1:10" ht="14.5">
      <c r="B16" s="309"/>
      <c r="C16" s="309"/>
      <c r="D16" s="84"/>
      <c r="E16" s="35"/>
      <c r="F16" s="64"/>
      <c r="G16" s="44"/>
      <c r="H16" s="9"/>
      <c r="I16" s="9"/>
      <c r="J16" s="9"/>
    </row>
    <row r="17" spans="2:10" ht="13.5" customHeight="1" thickBot="1">
      <c r="E17" s="35"/>
      <c r="F17" s="64"/>
      <c r="G17" s="44"/>
      <c r="H17" s="9"/>
      <c r="I17" s="9"/>
      <c r="J17" s="9"/>
    </row>
    <row r="18" spans="2:10" ht="28">
      <c r="B18" s="131"/>
      <c r="C18" s="132" t="s">
        <v>29</v>
      </c>
      <c r="D18" s="169" t="s">
        <v>119</v>
      </c>
      <c r="E18" s="168" t="s">
        <v>121</v>
      </c>
      <c r="F18" s="44"/>
      <c r="G18" s="44"/>
    </row>
    <row r="19" spans="2:10" ht="56">
      <c r="B19" s="106" t="s">
        <v>22</v>
      </c>
      <c r="C19" s="79" t="s">
        <v>5</v>
      </c>
      <c r="D19" s="125"/>
      <c r="E19" s="88"/>
      <c r="F19" s="64"/>
      <c r="G19" s="44"/>
    </row>
    <row r="20" spans="2:10" ht="64" customHeight="1">
      <c r="B20" s="106" t="s">
        <v>23</v>
      </c>
      <c r="C20" s="79" t="s">
        <v>117</v>
      </c>
      <c r="D20" s="125"/>
      <c r="E20" s="88"/>
      <c r="F20" s="64"/>
      <c r="G20" s="44"/>
    </row>
    <row r="21" spans="2:10" ht="51" customHeight="1">
      <c r="B21" s="106" t="s">
        <v>24</v>
      </c>
      <c r="C21" s="79" t="s">
        <v>6</v>
      </c>
      <c r="D21" s="125"/>
      <c r="E21" s="89"/>
      <c r="F21" s="64"/>
      <c r="G21" s="44"/>
    </row>
    <row r="22" spans="2:10" ht="53.15" customHeight="1">
      <c r="B22" s="106" t="s">
        <v>25</v>
      </c>
      <c r="C22" s="79" t="s">
        <v>7</v>
      </c>
      <c r="D22" s="125"/>
      <c r="E22" s="89"/>
      <c r="F22" s="25"/>
      <c r="G22" s="44"/>
    </row>
    <row r="23" spans="2:10" ht="51.65" customHeight="1">
      <c r="B23" s="106" t="s">
        <v>26</v>
      </c>
      <c r="C23" s="79" t="s">
        <v>8</v>
      </c>
      <c r="D23" s="62"/>
      <c r="E23" s="90"/>
      <c r="F23" s="21"/>
    </row>
    <row r="24" spans="2:10" ht="35.5" customHeight="1">
      <c r="B24" s="106" t="s">
        <v>27</v>
      </c>
      <c r="C24" s="79" t="s">
        <v>9</v>
      </c>
      <c r="D24" s="125"/>
      <c r="E24" s="91"/>
      <c r="F24" s="1"/>
    </row>
    <row r="25" spans="2:10" ht="38.25" customHeight="1" thickBot="1">
      <c r="B25" s="107" t="s">
        <v>28</v>
      </c>
      <c r="C25" s="80" t="s">
        <v>10</v>
      </c>
      <c r="D25" s="92"/>
      <c r="E25" s="93"/>
      <c r="F25" s="9"/>
      <c r="G25" s="9"/>
    </row>
    <row r="26" spans="2:10" ht="38.25" customHeight="1">
      <c r="E26" s="310"/>
      <c r="F26" s="310"/>
      <c r="G26" s="310"/>
    </row>
    <row r="27" spans="2:10" ht="38.25" customHeight="1">
      <c r="E27" s="1"/>
      <c r="F27" s="1"/>
    </row>
    <row r="28" spans="2:10">
      <c r="E28" s="1"/>
      <c r="F28" s="1"/>
    </row>
  </sheetData>
  <mergeCells count="4">
    <mergeCell ref="A5:F5"/>
    <mergeCell ref="E26:G26"/>
    <mergeCell ref="B16:C16"/>
    <mergeCell ref="A6:F7"/>
  </mergeCells>
  <pageMargins left="0.75" right="0.75" top="1" bottom="1" header="0.5" footer="0.5"/>
  <pageSetup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683A8F03-2D4B-4FC4-B51B-FE9C4AF82A07}">
          <x14:formula1>
            <xm:f>'Dropdown options'!$A$2:$A$3</xm:f>
          </x14:formula1>
          <xm:sqref>D19:D25</xm:sqref>
        </x14:dataValidation>
        <x14:dataValidation type="list" allowBlank="1" showInputMessage="1" showErrorMessage="1" xr:uid="{84AB164B-4EC5-4559-A01E-50ED36D4590C}">
          <x14:formula1>
            <xm:f>'Dropdown options'!$B$2:$B$6</xm:f>
          </x14:formula1>
          <xm:sqref>E19:E25</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V40"/>
  <sheetViews>
    <sheetView showGridLines="0" topLeftCell="B1" zoomScale="60" zoomScaleNormal="60" zoomScalePageLayoutView="85" workbookViewId="0">
      <pane ySplit="4" topLeftCell="A8" activePane="bottomLeft" state="frozen"/>
      <selection pane="bottomLeft" activeCell="B13" sqref="B13"/>
    </sheetView>
  </sheetViews>
  <sheetFormatPr defaultColWidth="8.453125" defaultRowHeight="13"/>
  <cols>
    <col min="1" max="1" width="0.81640625" style="7" customWidth="1"/>
    <col min="2" max="3" width="25.453125" style="4" customWidth="1"/>
    <col min="4" max="4" width="25.453125" style="5" customWidth="1"/>
    <col min="5" max="8" width="25.453125" style="6" customWidth="1"/>
    <col min="9" max="10" width="20.453125" style="6" customWidth="1"/>
    <col min="11" max="11" width="16.7265625" style="2" customWidth="1"/>
    <col min="12" max="12" width="12.7265625" style="2" customWidth="1"/>
    <col min="13" max="13" width="12.7265625" style="2" hidden="1" customWidth="1"/>
    <col min="14" max="14" width="11.54296875" style="2" customWidth="1"/>
    <col min="15" max="15" width="11.54296875" style="3" customWidth="1"/>
    <col min="16" max="20" width="11.54296875" style="7" customWidth="1"/>
    <col min="21" max="21" width="8.453125" style="7"/>
    <col min="22" max="22" width="57.7265625" style="7" customWidth="1"/>
    <col min="23" max="23" width="8.453125" style="7"/>
    <col min="24" max="24" width="40.54296875" style="7" customWidth="1"/>
    <col min="25" max="16384" width="8.453125" style="7"/>
  </cols>
  <sheetData>
    <row r="1" spans="1:20" s="130" customFormat="1" ht="33.75" customHeight="1">
      <c r="A1" s="129" t="s">
        <v>16</v>
      </c>
      <c r="B1" s="133"/>
      <c r="C1" s="133"/>
      <c r="E1" s="134"/>
      <c r="F1" s="134"/>
      <c r="G1" s="134"/>
      <c r="H1" s="134"/>
      <c r="I1" s="134"/>
      <c r="J1" s="134"/>
      <c r="K1" s="133"/>
      <c r="L1" s="133"/>
      <c r="M1" s="133"/>
      <c r="N1" s="133"/>
    </row>
    <row r="2" spans="1:20" s="70" customFormat="1" ht="3.75" customHeight="1">
      <c r="B2" s="71"/>
      <c r="C2" s="71"/>
      <c r="D2" s="72"/>
      <c r="E2" s="73"/>
      <c r="F2" s="73"/>
      <c r="G2" s="73"/>
      <c r="H2" s="73"/>
      <c r="I2" s="73"/>
      <c r="J2" s="73"/>
      <c r="K2" s="74"/>
      <c r="L2" s="74"/>
      <c r="M2" s="74"/>
      <c r="N2" s="74"/>
      <c r="O2" s="75"/>
    </row>
    <row r="4" spans="1:20" ht="20.25" customHeight="1">
      <c r="A4" s="317" t="s">
        <v>17</v>
      </c>
      <c r="B4" s="318"/>
      <c r="C4" s="318"/>
      <c r="D4" s="318"/>
      <c r="E4" s="318"/>
      <c r="F4" s="318"/>
      <c r="G4" s="318"/>
      <c r="H4" s="318"/>
      <c r="I4" s="318"/>
      <c r="J4" s="318"/>
      <c r="K4" s="318"/>
      <c r="L4" s="318"/>
      <c r="M4" s="318"/>
      <c r="N4" s="318"/>
      <c r="O4" s="318"/>
      <c r="P4" s="319"/>
      <c r="Q4" s="76"/>
      <c r="R4" s="76"/>
      <c r="S4" s="76"/>
      <c r="T4" s="76"/>
    </row>
    <row r="5" spans="1:20" ht="20.25" customHeight="1">
      <c r="A5" s="94"/>
      <c r="B5" s="324" t="s">
        <v>185</v>
      </c>
      <c r="C5" s="324"/>
      <c r="D5" s="325"/>
      <c r="E5" s="325"/>
      <c r="F5" s="325"/>
      <c r="G5" s="325"/>
      <c r="H5" s="325"/>
      <c r="I5" s="325"/>
      <c r="J5" s="325"/>
      <c r="K5" s="325"/>
      <c r="L5" s="325"/>
      <c r="M5" s="325"/>
      <c r="N5" s="325"/>
      <c r="O5" s="325"/>
      <c r="P5" s="325"/>
      <c r="Q5" s="325"/>
      <c r="R5" s="325"/>
      <c r="S5" s="325"/>
      <c r="T5" s="325"/>
    </row>
    <row r="6" spans="1:20" ht="20.25" customHeight="1">
      <c r="A6" s="94"/>
      <c r="B6" s="325"/>
      <c r="C6" s="325"/>
      <c r="D6" s="325"/>
      <c r="E6" s="325"/>
      <c r="F6" s="325"/>
      <c r="G6" s="325"/>
      <c r="H6" s="325"/>
      <c r="I6" s="325"/>
      <c r="J6" s="325"/>
      <c r="K6" s="325"/>
      <c r="L6" s="325"/>
      <c r="M6" s="325"/>
      <c r="N6" s="325"/>
      <c r="O6" s="325"/>
      <c r="P6" s="325"/>
      <c r="Q6" s="325"/>
      <c r="R6" s="325"/>
      <c r="S6" s="325"/>
      <c r="T6" s="325"/>
    </row>
    <row r="7" spans="1:20" ht="20.25" customHeight="1">
      <c r="A7" s="94"/>
      <c r="B7" s="325"/>
      <c r="C7" s="325"/>
      <c r="D7" s="325"/>
      <c r="E7" s="325"/>
      <c r="F7" s="325"/>
      <c r="G7" s="325"/>
      <c r="H7" s="325"/>
      <c r="I7" s="325"/>
      <c r="J7" s="325"/>
      <c r="K7" s="325"/>
      <c r="L7" s="325"/>
      <c r="M7" s="325"/>
      <c r="N7" s="325"/>
      <c r="O7" s="325"/>
      <c r="P7" s="325"/>
      <c r="Q7" s="325"/>
      <c r="R7" s="325"/>
      <c r="S7" s="325"/>
      <c r="T7" s="325"/>
    </row>
    <row r="8" spans="1:20" s="12" customFormat="1" ht="20.5" customHeight="1">
      <c r="B8" s="19"/>
      <c r="C8" s="43"/>
      <c r="D8" s="19"/>
      <c r="E8" s="19"/>
      <c r="F8" s="43"/>
      <c r="G8" s="43"/>
      <c r="H8" s="43"/>
      <c r="I8" s="43"/>
      <c r="J8" s="43"/>
      <c r="K8" s="19"/>
      <c r="L8" s="43"/>
      <c r="M8" s="43"/>
      <c r="N8" s="19"/>
      <c r="O8" s="19"/>
      <c r="P8" s="19"/>
      <c r="Q8" s="15"/>
      <c r="R8" s="15"/>
      <c r="S8" s="15"/>
      <c r="T8" s="15"/>
    </row>
    <row r="9" spans="1:20" s="12" customFormat="1" ht="15.5">
      <c r="C9" s="126" t="s">
        <v>19</v>
      </c>
      <c r="D9" s="326"/>
      <c r="E9" s="327"/>
      <c r="F9" s="175"/>
      <c r="G9" s="65"/>
      <c r="H9" s="65"/>
      <c r="I9" s="65"/>
      <c r="J9" s="65"/>
      <c r="K9" s="19"/>
      <c r="L9" s="43"/>
      <c r="M9" s="43"/>
      <c r="N9" s="19"/>
      <c r="O9" s="19"/>
      <c r="P9" s="19"/>
      <c r="Q9" s="15"/>
      <c r="R9" s="15"/>
      <c r="S9" s="15"/>
      <c r="T9" s="15"/>
    </row>
    <row r="10" spans="1:20" s="12" customFormat="1" ht="15.5">
      <c r="C10" s="126" t="s">
        <v>20</v>
      </c>
      <c r="D10" s="328"/>
      <c r="E10" s="329"/>
      <c r="F10" s="176"/>
      <c r="G10" s="65"/>
      <c r="H10" s="65"/>
      <c r="I10" s="65"/>
      <c r="J10" s="65"/>
      <c r="K10" s="19"/>
      <c r="L10" s="43"/>
      <c r="M10" s="43"/>
      <c r="N10" s="19"/>
      <c r="O10" s="19"/>
      <c r="P10" s="19"/>
      <c r="Q10" s="15"/>
      <c r="R10" s="15"/>
      <c r="S10" s="15"/>
      <c r="T10" s="15"/>
    </row>
    <row r="11" spans="1:20" s="12" customFormat="1" ht="14.15" customHeight="1">
      <c r="C11" s="190" t="s">
        <v>153</v>
      </c>
      <c r="D11" s="256">
        <f>F40</f>
        <v>0</v>
      </c>
      <c r="E11" s="257"/>
      <c r="F11" s="194"/>
      <c r="G11" s="112"/>
      <c r="H11" s="112"/>
      <c r="I11" s="112"/>
      <c r="J11" s="112"/>
      <c r="K11" s="112"/>
      <c r="L11" s="112"/>
      <c r="M11" s="112"/>
      <c r="N11" s="112"/>
      <c r="O11" s="112"/>
      <c r="P11" s="112"/>
      <c r="Q11" s="112"/>
      <c r="R11" s="112"/>
      <c r="S11" s="112"/>
      <c r="T11" s="15"/>
    </row>
    <row r="12" spans="1:20" s="12" customFormat="1" ht="14.15" customHeight="1">
      <c r="B12" s="167"/>
      <c r="C12" s="167"/>
      <c r="D12" s="167"/>
      <c r="E12" s="167"/>
      <c r="F12" s="167"/>
      <c r="G12" s="167"/>
      <c r="H12" s="167"/>
      <c r="I12" s="167"/>
      <c r="J12" s="167"/>
      <c r="K12" s="167"/>
      <c r="L12" s="112"/>
      <c r="M12" s="112"/>
      <c r="N12" s="112"/>
      <c r="O12" s="112"/>
      <c r="P12" s="112"/>
      <c r="Q12" s="112"/>
      <c r="R12" s="112"/>
      <c r="S12" s="112"/>
      <c r="T12" s="15"/>
    </row>
    <row r="13" spans="1:20" ht="14.5">
      <c r="B13" s="23" t="s">
        <v>95</v>
      </c>
      <c r="C13" s="23"/>
      <c r="D13" s="65"/>
      <c r="E13" s="13"/>
      <c r="F13" s="13"/>
      <c r="G13" s="13"/>
      <c r="H13" s="13"/>
      <c r="I13" s="13"/>
      <c r="J13" s="13"/>
      <c r="K13" s="13"/>
      <c r="L13" s="13"/>
      <c r="M13" s="13"/>
      <c r="N13" s="13"/>
      <c r="O13" s="13"/>
      <c r="P13" s="24"/>
      <c r="Q13" s="8"/>
      <c r="R13" s="8"/>
      <c r="S13" s="8"/>
      <c r="T13" s="8"/>
    </row>
    <row r="14" spans="1:20" ht="14.5">
      <c r="D14" s="13"/>
      <c r="E14" s="13"/>
      <c r="F14" s="13"/>
      <c r="G14" s="13"/>
      <c r="H14" s="13"/>
      <c r="I14" s="13"/>
      <c r="J14" s="13"/>
      <c r="K14" s="13"/>
      <c r="L14" s="13"/>
      <c r="M14" s="13"/>
      <c r="N14" s="13"/>
      <c r="O14" s="13"/>
      <c r="P14" s="24"/>
      <c r="Q14" s="8"/>
      <c r="R14" s="8"/>
      <c r="S14" s="8"/>
      <c r="T14" s="8"/>
    </row>
    <row r="15" spans="1:20" s="10" customFormat="1" ht="106" customHeight="1">
      <c r="B15" s="314" t="s">
        <v>178</v>
      </c>
      <c r="C15" s="314" t="s">
        <v>179</v>
      </c>
      <c r="D15" s="314" t="s">
        <v>118</v>
      </c>
      <c r="E15" s="314" t="s">
        <v>100</v>
      </c>
      <c r="F15" s="330" t="s">
        <v>162</v>
      </c>
      <c r="G15" s="314" t="s">
        <v>99</v>
      </c>
      <c r="H15" s="314" t="s">
        <v>122</v>
      </c>
      <c r="I15" s="314" t="s">
        <v>101</v>
      </c>
      <c r="J15" s="315" t="s">
        <v>102</v>
      </c>
      <c r="K15" s="311" t="s">
        <v>176</v>
      </c>
      <c r="L15" s="314" t="s">
        <v>123</v>
      </c>
      <c r="M15" s="322" t="s">
        <v>21</v>
      </c>
      <c r="N15" s="320" t="s">
        <v>126</v>
      </c>
      <c r="O15" s="321"/>
      <c r="P15" s="321"/>
      <c r="Q15" s="321"/>
      <c r="R15" s="321"/>
      <c r="S15" s="321"/>
      <c r="T15" s="321"/>
    </row>
    <row r="16" spans="1:20" s="10" customFormat="1" ht="14">
      <c r="B16" s="315"/>
      <c r="C16" s="315"/>
      <c r="D16" s="315"/>
      <c r="E16" s="315"/>
      <c r="F16" s="331"/>
      <c r="G16" s="315"/>
      <c r="H16" s="315"/>
      <c r="I16" s="315"/>
      <c r="J16" s="315"/>
      <c r="K16" s="312"/>
      <c r="L16" s="315"/>
      <c r="M16" s="323"/>
      <c r="N16" s="135" t="s">
        <v>22</v>
      </c>
      <c r="O16" s="135" t="s">
        <v>23</v>
      </c>
      <c r="P16" s="135" t="s">
        <v>24</v>
      </c>
      <c r="Q16" s="135" t="s">
        <v>25</v>
      </c>
      <c r="R16" s="135" t="s">
        <v>26</v>
      </c>
      <c r="S16" s="135" t="s">
        <v>27</v>
      </c>
      <c r="T16" s="135" t="s">
        <v>28</v>
      </c>
    </row>
    <row r="17" spans="2:22" s="10" customFormat="1" ht="28" customHeight="1">
      <c r="B17" s="316"/>
      <c r="C17" s="316"/>
      <c r="D17" s="316"/>
      <c r="E17" s="316"/>
      <c r="F17" s="332"/>
      <c r="G17" s="316"/>
      <c r="H17" s="316"/>
      <c r="I17" s="316"/>
      <c r="J17" s="316"/>
      <c r="K17" s="313"/>
      <c r="L17" s="316"/>
      <c r="M17" s="123"/>
      <c r="N17" s="136" t="s">
        <v>78</v>
      </c>
      <c r="O17" s="135" t="s">
        <v>80</v>
      </c>
      <c r="P17" s="135" t="s">
        <v>81</v>
      </c>
      <c r="Q17" s="135" t="s">
        <v>82</v>
      </c>
      <c r="R17" s="135" t="s">
        <v>83</v>
      </c>
      <c r="S17" s="135" t="s">
        <v>84</v>
      </c>
      <c r="T17" s="135" t="s">
        <v>85</v>
      </c>
    </row>
    <row r="18" spans="2:22" ht="30" customHeight="1">
      <c r="B18" s="195"/>
      <c r="C18" s="195"/>
      <c r="D18" s="196"/>
      <c r="E18" s="197"/>
      <c r="F18" s="259">
        <f>SUM(D18:E18)</f>
        <v>0</v>
      </c>
      <c r="G18" s="198"/>
      <c r="H18" s="199"/>
      <c r="I18" s="200"/>
      <c r="J18" s="165"/>
      <c r="K18" s="200"/>
      <c r="L18" s="118"/>
      <c r="M18" s="127">
        <f t="shared" ref="M18:M39" si="0">(K18*L18)</f>
        <v>0</v>
      </c>
      <c r="N18" s="128"/>
      <c r="O18" s="66"/>
      <c r="P18" s="66"/>
      <c r="Q18" s="66"/>
      <c r="R18" s="66"/>
      <c r="S18" s="66"/>
      <c r="T18" s="66"/>
      <c r="V18" s="109"/>
    </row>
    <row r="19" spans="2:22" ht="14">
      <c r="B19" s="201"/>
      <c r="C19" s="247"/>
      <c r="D19" s="202"/>
      <c r="E19" s="203"/>
      <c r="F19" s="259">
        <f t="shared" ref="F19:F39" si="1">SUM(D19:E19)</f>
        <v>0</v>
      </c>
      <c r="G19" s="204"/>
      <c r="H19" s="205"/>
      <c r="I19" s="206"/>
      <c r="J19" s="165"/>
      <c r="K19" s="206"/>
      <c r="L19" s="118"/>
      <c r="M19" s="127">
        <f t="shared" si="0"/>
        <v>0</v>
      </c>
      <c r="N19" s="128"/>
      <c r="O19" s="66"/>
      <c r="P19" s="66"/>
      <c r="Q19" s="66"/>
      <c r="R19" s="66"/>
      <c r="S19" s="66"/>
      <c r="T19" s="66"/>
    </row>
    <row r="20" spans="2:22" ht="14">
      <c r="B20" s="207"/>
      <c r="C20" s="248"/>
      <c r="D20" s="208"/>
      <c r="E20" s="209"/>
      <c r="F20" s="259">
        <f t="shared" si="1"/>
        <v>0</v>
      </c>
      <c r="G20" s="210"/>
      <c r="H20" s="211"/>
      <c r="I20" s="212"/>
      <c r="J20" s="165"/>
      <c r="K20" s="212"/>
      <c r="L20" s="118"/>
      <c r="M20" s="127">
        <f t="shared" si="0"/>
        <v>0</v>
      </c>
      <c r="N20" s="128"/>
      <c r="O20" s="66"/>
      <c r="P20" s="66"/>
      <c r="Q20" s="66"/>
      <c r="R20" s="66"/>
      <c r="S20" s="66"/>
      <c r="T20" s="66"/>
    </row>
    <row r="21" spans="2:22" ht="14">
      <c r="B21" s="213"/>
      <c r="C21" s="249"/>
      <c r="D21" s="214"/>
      <c r="E21" s="215"/>
      <c r="F21" s="259">
        <f t="shared" si="1"/>
        <v>0</v>
      </c>
      <c r="G21" s="216"/>
      <c r="H21" s="217"/>
      <c r="I21" s="218"/>
      <c r="J21" s="165"/>
      <c r="K21" s="218"/>
      <c r="L21" s="118"/>
      <c r="M21" s="127">
        <f t="shared" si="0"/>
        <v>0</v>
      </c>
      <c r="N21" s="128"/>
      <c r="O21" s="66"/>
      <c r="P21" s="66"/>
      <c r="Q21" s="66"/>
      <c r="R21" s="66"/>
      <c r="S21" s="66"/>
      <c r="T21" s="66"/>
    </row>
    <row r="22" spans="2:22" ht="14">
      <c r="B22" s="213"/>
      <c r="C22" s="249"/>
      <c r="D22" s="214"/>
      <c r="E22" s="219"/>
      <c r="F22" s="259">
        <f t="shared" si="1"/>
        <v>0</v>
      </c>
      <c r="G22" s="220"/>
      <c r="H22" s="221"/>
      <c r="I22" s="222"/>
      <c r="J22" s="165"/>
      <c r="K22" s="222"/>
      <c r="L22" s="118"/>
      <c r="M22" s="127">
        <f t="shared" si="0"/>
        <v>0</v>
      </c>
      <c r="N22" s="128"/>
      <c r="O22" s="66"/>
      <c r="P22" s="66"/>
      <c r="Q22" s="66"/>
      <c r="R22" s="66"/>
      <c r="S22" s="66"/>
      <c r="T22" s="66"/>
    </row>
    <row r="23" spans="2:22" ht="14">
      <c r="B23" s="213"/>
      <c r="C23" s="249"/>
      <c r="D23" s="214"/>
      <c r="E23" s="219"/>
      <c r="F23" s="259">
        <f t="shared" si="1"/>
        <v>0</v>
      </c>
      <c r="G23" s="220"/>
      <c r="H23" s="221"/>
      <c r="I23" s="222"/>
      <c r="J23" s="165"/>
      <c r="K23" s="222"/>
      <c r="L23" s="118"/>
      <c r="M23" s="127">
        <f t="shared" si="0"/>
        <v>0</v>
      </c>
      <c r="N23" s="128"/>
      <c r="O23" s="66"/>
      <c r="P23" s="66"/>
      <c r="Q23" s="66"/>
      <c r="R23" s="66"/>
      <c r="S23" s="66"/>
      <c r="T23" s="66"/>
    </row>
    <row r="24" spans="2:22" ht="14">
      <c r="B24" s="213"/>
      <c r="C24" s="249"/>
      <c r="D24" s="214"/>
      <c r="E24" s="219"/>
      <c r="F24" s="259">
        <f t="shared" si="1"/>
        <v>0</v>
      </c>
      <c r="G24" s="220"/>
      <c r="H24" s="221"/>
      <c r="I24" s="222"/>
      <c r="J24" s="165"/>
      <c r="K24" s="222"/>
      <c r="L24" s="118"/>
      <c r="M24" s="127">
        <f t="shared" si="0"/>
        <v>0</v>
      </c>
      <c r="N24" s="128"/>
      <c r="O24" s="66"/>
      <c r="P24" s="66"/>
      <c r="Q24" s="66"/>
      <c r="R24" s="66"/>
      <c r="S24" s="66"/>
      <c r="T24" s="66"/>
    </row>
    <row r="25" spans="2:22" ht="14">
      <c r="B25" s="213"/>
      <c r="C25" s="249"/>
      <c r="D25" s="214"/>
      <c r="E25" s="155"/>
      <c r="F25" s="259">
        <f t="shared" si="1"/>
        <v>0</v>
      </c>
      <c r="G25" s="223"/>
      <c r="H25" s="66"/>
      <c r="I25" s="224"/>
      <c r="J25" s="165"/>
      <c r="K25" s="224"/>
      <c r="L25" s="118"/>
      <c r="M25" s="127">
        <f t="shared" si="0"/>
        <v>0</v>
      </c>
      <c r="N25" s="128"/>
      <c r="O25" s="66"/>
      <c r="P25" s="66"/>
      <c r="Q25" s="66"/>
      <c r="R25" s="66"/>
      <c r="S25" s="66"/>
      <c r="T25" s="66"/>
    </row>
    <row r="26" spans="2:22" ht="14">
      <c r="B26" s="213"/>
      <c r="C26" s="249"/>
      <c r="D26" s="214"/>
      <c r="E26" s="219"/>
      <c r="F26" s="259">
        <f t="shared" si="1"/>
        <v>0</v>
      </c>
      <c r="G26" s="220"/>
      <c r="H26" s="221"/>
      <c r="I26" s="222"/>
      <c r="J26" s="165"/>
      <c r="K26" s="222"/>
      <c r="L26" s="118"/>
      <c r="M26" s="127">
        <f t="shared" si="0"/>
        <v>0</v>
      </c>
      <c r="N26" s="128"/>
      <c r="O26" s="66"/>
      <c r="P26" s="66"/>
      <c r="Q26" s="66"/>
      <c r="R26" s="66"/>
      <c r="S26" s="66"/>
      <c r="T26" s="66"/>
    </row>
    <row r="27" spans="2:22" ht="14">
      <c r="B27" s="213"/>
      <c r="C27" s="249"/>
      <c r="D27" s="214"/>
      <c r="E27" s="219"/>
      <c r="F27" s="259">
        <f t="shared" si="1"/>
        <v>0</v>
      </c>
      <c r="G27" s="220"/>
      <c r="H27" s="221"/>
      <c r="I27" s="222"/>
      <c r="J27" s="165"/>
      <c r="K27" s="222"/>
      <c r="L27" s="118"/>
      <c r="M27" s="127">
        <f t="shared" si="0"/>
        <v>0</v>
      </c>
      <c r="N27" s="128"/>
      <c r="O27" s="66"/>
      <c r="P27" s="66"/>
      <c r="Q27" s="66"/>
      <c r="R27" s="66"/>
      <c r="S27" s="66"/>
      <c r="T27" s="66"/>
    </row>
    <row r="28" spans="2:22" ht="14">
      <c r="B28" s="213"/>
      <c r="C28" s="249"/>
      <c r="D28" s="214"/>
      <c r="E28" s="219"/>
      <c r="F28" s="259">
        <f t="shared" si="1"/>
        <v>0</v>
      </c>
      <c r="G28" s="220"/>
      <c r="H28" s="221"/>
      <c r="I28" s="222"/>
      <c r="J28" s="165"/>
      <c r="K28" s="222"/>
      <c r="L28" s="118"/>
      <c r="M28" s="127">
        <f t="shared" si="0"/>
        <v>0</v>
      </c>
      <c r="N28" s="128"/>
      <c r="O28" s="66"/>
      <c r="P28" s="66"/>
      <c r="Q28" s="66"/>
      <c r="R28" s="66"/>
      <c r="S28" s="66"/>
      <c r="T28" s="66"/>
    </row>
    <row r="29" spans="2:22" ht="14">
      <c r="B29" s="213"/>
      <c r="C29" s="249"/>
      <c r="D29" s="214"/>
      <c r="E29" s="219"/>
      <c r="F29" s="259">
        <f t="shared" si="1"/>
        <v>0</v>
      </c>
      <c r="G29" s="220"/>
      <c r="H29" s="221"/>
      <c r="I29" s="222"/>
      <c r="J29" s="165"/>
      <c r="K29" s="222"/>
      <c r="L29" s="118"/>
      <c r="M29" s="127">
        <f t="shared" si="0"/>
        <v>0</v>
      </c>
      <c r="N29" s="128"/>
      <c r="O29" s="66"/>
      <c r="P29" s="66"/>
      <c r="Q29" s="66"/>
      <c r="R29" s="66"/>
      <c r="S29" s="66"/>
      <c r="T29" s="66"/>
    </row>
    <row r="30" spans="2:22" ht="14">
      <c r="B30" s="213"/>
      <c r="C30" s="249"/>
      <c r="D30" s="214"/>
      <c r="E30" s="219"/>
      <c r="F30" s="259">
        <f t="shared" si="1"/>
        <v>0</v>
      </c>
      <c r="G30" s="220"/>
      <c r="H30" s="221"/>
      <c r="I30" s="222"/>
      <c r="J30" s="165"/>
      <c r="K30" s="222"/>
      <c r="L30" s="118"/>
      <c r="M30" s="127">
        <f t="shared" si="0"/>
        <v>0</v>
      </c>
      <c r="N30" s="128"/>
      <c r="O30" s="66"/>
      <c r="P30" s="66"/>
      <c r="Q30" s="66"/>
      <c r="R30" s="66"/>
      <c r="S30" s="66"/>
      <c r="T30" s="66"/>
    </row>
    <row r="31" spans="2:22" ht="14">
      <c r="B31" s="213"/>
      <c r="C31" s="249"/>
      <c r="D31" s="214"/>
      <c r="E31" s="219"/>
      <c r="F31" s="259">
        <f t="shared" si="1"/>
        <v>0</v>
      </c>
      <c r="G31" s="220"/>
      <c r="H31" s="221"/>
      <c r="I31" s="222"/>
      <c r="J31" s="165"/>
      <c r="K31" s="222"/>
      <c r="L31" s="118"/>
      <c r="M31" s="127">
        <f t="shared" si="0"/>
        <v>0</v>
      </c>
      <c r="N31" s="128"/>
      <c r="O31" s="66"/>
      <c r="P31" s="66"/>
      <c r="Q31" s="66"/>
      <c r="R31" s="66"/>
      <c r="S31" s="66"/>
      <c r="T31" s="66"/>
    </row>
    <row r="32" spans="2:22" ht="14">
      <c r="B32" s="213"/>
      <c r="C32" s="249"/>
      <c r="D32" s="214"/>
      <c r="E32" s="219"/>
      <c r="F32" s="259">
        <f t="shared" si="1"/>
        <v>0</v>
      </c>
      <c r="G32" s="220"/>
      <c r="H32" s="221"/>
      <c r="I32" s="222"/>
      <c r="J32" s="165"/>
      <c r="K32" s="222"/>
      <c r="L32" s="118"/>
      <c r="M32" s="127">
        <f t="shared" si="0"/>
        <v>0</v>
      </c>
      <c r="N32" s="128"/>
      <c r="O32" s="66"/>
      <c r="P32" s="66"/>
      <c r="Q32" s="66"/>
      <c r="R32" s="66"/>
      <c r="S32" s="66"/>
      <c r="T32" s="66"/>
    </row>
    <row r="33" spans="2:20" ht="14">
      <c r="B33" s="213"/>
      <c r="C33" s="249"/>
      <c r="D33" s="214"/>
      <c r="E33" s="219"/>
      <c r="F33" s="259">
        <f t="shared" si="1"/>
        <v>0</v>
      </c>
      <c r="G33" s="220"/>
      <c r="H33" s="221"/>
      <c r="I33" s="222"/>
      <c r="J33" s="165"/>
      <c r="K33" s="222"/>
      <c r="L33" s="118"/>
      <c r="M33" s="127">
        <f t="shared" si="0"/>
        <v>0</v>
      </c>
      <c r="N33" s="128"/>
      <c r="O33" s="66"/>
      <c r="P33" s="66"/>
      <c r="Q33" s="66"/>
      <c r="R33" s="66"/>
      <c r="S33" s="66"/>
      <c r="T33" s="66"/>
    </row>
    <row r="34" spans="2:20" ht="14">
      <c r="B34" s="213"/>
      <c r="C34" s="249"/>
      <c r="D34" s="214"/>
      <c r="E34" s="219"/>
      <c r="F34" s="259">
        <f t="shared" si="1"/>
        <v>0</v>
      </c>
      <c r="G34" s="220"/>
      <c r="H34" s="221"/>
      <c r="I34" s="222"/>
      <c r="J34" s="165"/>
      <c r="K34" s="222"/>
      <c r="L34" s="118"/>
      <c r="M34" s="127">
        <f t="shared" si="0"/>
        <v>0</v>
      </c>
      <c r="N34" s="128"/>
      <c r="O34" s="66"/>
      <c r="P34" s="66"/>
      <c r="Q34" s="66"/>
      <c r="R34" s="66"/>
      <c r="S34" s="66"/>
      <c r="T34" s="66"/>
    </row>
    <row r="35" spans="2:20" ht="14">
      <c r="B35" s="213"/>
      <c r="C35" s="249"/>
      <c r="D35" s="214"/>
      <c r="E35" s="219"/>
      <c r="F35" s="259">
        <f t="shared" si="1"/>
        <v>0</v>
      </c>
      <c r="G35" s="220"/>
      <c r="H35" s="221"/>
      <c r="I35" s="222"/>
      <c r="J35" s="165"/>
      <c r="K35" s="222"/>
      <c r="L35" s="118"/>
      <c r="M35" s="127">
        <f t="shared" si="0"/>
        <v>0</v>
      </c>
      <c r="N35" s="128"/>
      <c r="O35" s="66"/>
      <c r="P35" s="66"/>
      <c r="Q35" s="66"/>
      <c r="R35" s="66"/>
      <c r="S35" s="66"/>
      <c r="T35" s="66"/>
    </row>
    <row r="36" spans="2:20" ht="14">
      <c r="B36" s="213"/>
      <c r="C36" s="249"/>
      <c r="D36" s="214"/>
      <c r="E36" s="219"/>
      <c r="F36" s="259">
        <f t="shared" si="1"/>
        <v>0</v>
      </c>
      <c r="G36" s="220"/>
      <c r="H36" s="221"/>
      <c r="I36" s="222"/>
      <c r="J36" s="165"/>
      <c r="K36" s="222"/>
      <c r="L36" s="118"/>
      <c r="M36" s="127">
        <f t="shared" si="0"/>
        <v>0</v>
      </c>
      <c r="N36" s="128"/>
      <c r="O36" s="66"/>
      <c r="P36" s="66"/>
      <c r="Q36" s="66"/>
      <c r="R36" s="66"/>
      <c r="S36" s="66"/>
      <c r="T36" s="66"/>
    </row>
    <row r="37" spans="2:20" ht="14">
      <c r="B37" s="213"/>
      <c r="C37" s="249"/>
      <c r="D37" s="214"/>
      <c r="E37" s="219"/>
      <c r="F37" s="259">
        <f t="shared" si="1"/>
        <v>0</v>
      </c>
      <c r="G37" s="220"/>
      <c r="H37" s="221"/>
      <c r="I37" s="222"/>
      <c r="J37" s="165"/>
      <c r="K37" s="222"/>
      <c r="L37" s="118"/>
      <c r="M37" s="127">
        <f t="shared" si="0"/>
        <v>0</v>
      </c>
      <c r="N37" s="128"/>
      <c r="O37" s="66"/>
      <c r="P37" s="66"/>
      <c r="Q37" s="66"/>
      <c r="R37" s="66"/>
      <c r="S37" s="66"/>
      <c r="T37" s="66"/>
    </row>
    <row r="38" spans="2:20" ht="14">
      <c r="B38" s="213"/>
      <c r="C38" s="249"/>
      <c r="D38" s="214"/>
      <c r="E38" s="219"/>
      <c r="F38" s="259">
        <f t="shared" si="1"/>
        <v>0</v>
      </c>
      <c r="G38" s="220"/>
      <c r="H38" s="221"/>
      <c r="I38" s="222"/>
      <c r="J38" s="165"/>
      <c r="K38" s="222"/>
      <c r="L38" s="118"/>
      <c r="M38" s="127">
        <f t="shared" si="0"/>
        <v>0</v>
      </c>
      <c r="N38" s="128"/>
      <c r="O38" s="66"/>
      <c r="P38" s="66"/>
      <c r="Q38" s="66"/>
      <c r="R38" s="66"/>
      <c r="S38" s="66"/>
      <c r="T38" s="66"/>
    </row>
    <row r="39" spans="2:20" ht="14">
      <c r="B39" s="213"/>
      <c r="C39" s="249"/>
      <c r="D39" s="214"/>
      <c r="E39" s="219"/>
      <c r="F39" s="259">
        <f t="shared" si="1"/>
        <v>0</v>
      </c>
      <c r="G39" s="220"/>
      <c r="H39" s="221"/>
      <c r="I39" s="222"/>
      <c r="J39" s="165"/>
      <c r="K39" s="222"/>
      <c r="L39" s="118"/>
      <c r="M39" s="127">
        <f t="shared" si="0"/>
        <v>0</v>
      </c>
      <c r="N39" s="128"/>
      <c r="O39" s="66"/>
      <c r="P39" s="66"/>
      <c r="Q39" s="66"/>
      <c r="R39" s="66"/>
      <c r="S39" s="66"/>
      <c r="T39" s="66"/>
    </row>
    <row r="40" spans="2:20" ht="14">
      <c r="B40" s="67" t="s">
        <v>0</v>
      </c>
      <c r="C40" s="96" t="s">
        <v>96</v>
      </c>
      <c r="D40" s="261">
        <f>SUM(D18:D39)</f>
        <v>0</v>
      </c>
      <c r="E40" s="261">
        <f>SUM(E18:E39)</f>
        <v>0</v>
      </c>
      <c r="F40" s="260">
        <f>SUM(D40,E40)</f>
        <v>0</v>
      </c>
      <c r="G40" s="96" t="s">
        <v>96</v>
      </c>
      <c r="H40" s="96" t="s">
        <v>98</v>
      </c>
      <c r="I40" s="96" t="s">
        <v>98</v>
      </c>
      <c r="J40" s="96" t="s">
        <v>98</v>
      </c>
      <c r="K40" s="121" t="s">
        <v>98</v>
      </c>
      <c r="L40" s="96" t="s">
        <v>96</v>
      </c>
      <c r="M40" s="225">
        <f>SUM(M18:M39)</f>
        <v>0</v>
      </c>
      <c r="N40" s="225"/>
      <c r="O40" s="96"/>
      <c r="P40" s="96"/>
      <c r="Q40" s="96"/>
      <c r="R40" s="96"/>
      <c r="S40" s="96"/>
      <c r="T40" s="96"/>
    </row>
  </sheetData>
  <mergeCells count="17">
    <mergeCell ref="J15:J17"/>
    <mergeCell ref="K15:K17"/>
    <mergeCell ref="L15:L17"/>
    <mergeCell ref="C15:C17"/>
    <mergeCell ref="A4:P4"/>
    <mergeCell ref="N15:T15"/>
    <mergeCell ref="M15:M16"/>
    <mergeCell ref="B5:T7"/>
    <mergeCell ref="D9:E9"/>
    <mergeCell ref="B15:B17"/>
    <mergeCell ref="D15:D17"/>
    <mergeCell ref="E15:E17"/>
    <mergeCell ref="G15:G17"/>
    <mergeCell ref="H15:H17"/>
    <mergeCell ref="D10:E10"/>
    <mergeCell ref="F15:F17"/>
    <mergeCell ref="I15:I17"/>
  </mergeCells>
  <pageMargins left="0.75" right="0.75" top="1" bottom="1" header="0.5" footer="0.5"/>
  <pageSetup orientation="portrait" horizontalDpi="4294967293" verticalDpi="4294967293"/>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AF3D6608-A4D7-4504-B22C-B5A7DA5C5C58}">
          <x14:formula1>
            <xm:f>'Dropdown options'!$A$9:$A$10</xm:f>
          </x14:formula1>
          <xm:sqref>H18:H39 N18:T39</xm:sqref>
        </x14:dataValidation>
        <x14:dataValidation type="list" allowBlank="1" showInputMessage="1" showErrorMessage="1" xr:uid="{F33A9AFB-0805-45A2-B5DC-46286E412E29}">
          <x14:formula1>
            <xm:f>'Dropdown options'!$B$9:$B$20</xm:f>
          </x14:formula1>
          <xm:sqref>I18:J39</xm:sqref>
        </x14:dataValidation>
        <x14:dataValidation type="list" allowBlank="1" showInputMessage="1" showErrorMessage="1" xr:uid="{15DC70DE-27C1-4404-BA38-C3A2A20AFFA5}">
          <x14:formula1>
            <xm:f>'Dropdown options'!$D$9:$D$10</xm:f>
          </x14:formula1>
          <xm:sqref>C18:C39</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F95D2-5542-4FB7-96E6-9CA61274AA2C}">
  <sheetPr>
    <tabColor theme="5" tint="0.59999389629810485"/>
  </sheetPr>
  <dimension ref="A1:V41"/>
  <sheetViews>
    <sheetView showGridLines="0" zoomScale="70" zoomScaleNormal="70" zoomScalePageLayoutView="85" workbookViewId="0">
      <pane ySplit="4" topLeftCell="A14" activePane="bottomLeft" state="frozen"/>
      <selection pane="bottomLeft" activeCell="B42" sqref="B42"/>
    </sheetView>
  </sheetViews>
  <sheetFormatPr defaultColWidth="8.453125" defaultRowHeight="13"/>
  <cols>
    <col min="1" max="1" width="0.81640625" style="7" customWidth="1"/>
    <col min="2" max="2" width="35.453125" style="4" customWidth="1"/>
    <col min="3" max="3" width="29.81640625" style="5" customWidth="1"/>
    <col min="4" max="4" width="25.453125" style="6" customWidth="1"/>
    <col min="5" max="5" width="20.453125" style="6" customWidth="1"/>
    <col min="6" max="10" width="16.7265625" style="2" customWidth="1"/>
    <col min="11" max="12" width="11.54296875" style="2" customWidth="1"/>
    <col min="13" max="13" width="11.54296875" style="3" customWidth="1"/>
    <col min="14" max="17" width="11.54296875" style="7" customWidth="1"/>
    <col min="18" max="16384" width="8.453125" style="7"/>
  </cols>
  <sheetData>
    <row r="1" spans="1:22" s="130" customFormat="1" ht="33.75" customHeight="1">
      <c r="A1" s="129" t="s">
        <v>16</v>
      </c>
      <c r="B1" s="133"/>
      <c r="D1" s="134"/>
      <c r="E1" s="134"/>
      <c r="F1" s="133"/>
      <c r="G1" s="133"/>
      <c r="H1" s="133"/>
      <c r="I1" s="133"/>
      <c r="J1" s="133"/>
      <c r="K1" s="133"/>
      <c r="L1" s="133"/>
    </row>
    <row r="2" spans="1:22" s="70" customFormat="1" ht="3.75" customHeight="1">
      <c r="B2" s="71"/>
      <c r="C2" s="72"/>
      <c r="D2" s="73"/>
      <c r="E2" s="73"/>
      <c r="F2" s="74"/>
      <c r="G2" s="74"/>
      <c r="H2" s="74"/>
      <c r="I2" s="74"/>
      <c r="J2" s="74"/>
      <c r="K2" s="74"/>
      <c r="L2" s="74"/>
      <c r="M2" s="75"/>
    </row>
    <row r="4" spans="1:22" ht="20.25" customHeight="1">
      <c r="A4" s="317" t="s">
        <v>129</v>
      </c>
      <c r="B4" s="318"/>
      <c r="C4" s="318"/>
      <c r="D4" s="318"/>
      <c r="E4" s="318"/>
      <c r="F4" s="318"/>
      <c r="G4" s="318"/>
      <c r="H4" s="318"/>
      <c r="I4" s="318"/>
      <c r="J4" s="318"/>
      <c r="K4" s="318"/>
      <c r="L4" s="318"/>
      <c r="M4" s="318"/>
      <c r="N4" s="319"/>
      <c r="O4" s="76"/>
      <c r="P4" s="76"/>
      <c r="Q4" s="76"/>
      <c r="R4" s="76"/>
    </row>
    <row r="5" spans="1:22" ht="20.25" customHeight="1">
      <c r="A5" s="94"/>
      <c r="B5" s="308" t="s">
        <v>186</v>
      </c>
      <c r="C5" s="308"/>
      <c r="D5" s="308"/>
      <c r="E5" s="308"/>
      <c r="F5" s="308"/>
      <c r="G5" s="308"/>
      <c r="H5" s="308"/>
      <c r="I5" s="308"/>
      <c r="J5" s="308"/>
      <c r="K5" s="308"/>
      <c r="L5" s="308"/>
      <c r="M5" s="308"/>
      <c r="N5" s="308"/>
      <c r="O5" s="308"/>
      <c r="P5" s="308"/>
      <c r="Q5" s="308"/>
      <c r="R5" s="308"/>
    </row>
    <row r="6" spans="1:22" ht="20.25" customHeight="1">
      <c r="A6" s="94"/>
      <c r="B6" s="308"/>
      <c r="C6" s="308"/>
      <c r="D6" s="308"/>
      <c r="E6" s="308"/>
      <c r="F6" s="308"/>
      <c r="G6" s="308"/>
      <c r="H6" s="308"/>
      <c r="I6" s="308"/>
      <c r="J6" s="308"/>
      <c r="K6" s="308"/>
      <c r="L6" s="308"/>
      <c r="M6" s="308"/>
      <c r="N6" s="308"/>
      <c r="O6" s="308"/>
      <c r="P6" s="308"/>
      <c r="Q6" s="308"/>
      <c r="R6" s="308"/>
    </row>
    <row r="7" spans="1:22" ht="24.65" customHeight="1">
      <c r="A7" s="94"/>
      <c r="B7" s="308"/>
      <c r="C7" s="308"/>
      <c r="D7" s="308"/>
      <c r="E7" s="308"/>
      <c r="F7" s="308"/>
      <c r="G7" s="308"/>
      <c r="H7" s="308"/>
      <c r="I7" s="308"/>
      <c r="J7" s="308"/>
      <c r="K7" s="308"/>
      <c r="L7" s="308"/>
      <c r="M7" s="308"/>
      <c r="N7" s="308"/>
      <c r="O7" s="308"/>
      <c r="P7" s="308"/>
      <c r="Q7" s="308"/>
      <c r="R7" s="308"/>
    </row>
    <row r="8" spans="1:22" s="12" customFormat="1" ht="14">
      <c r="B8" s="43"/>
      <c r="C8" s="43"/>
      <c r="D8" s="43"/>
      <c r="E8" s="43"/>
      <c r="F8" s="43"/>
      <c r="G8" s="43"/>
      <c r="H8" s="43"/>
      <c r="I8" s="43"/>
      <c r="J8" s="43"/>
      <c r="K8" s="43"/>
      <c r="L8" s="43"/>
      <c r="M8" s="43"/>
      <c r="N8" s="43"/>
      <c r="O8" s="15"/>
      <c r="P8" s="15"/>
      <c r="Q8" s="15"/>
      <c r="R8" s="15"/>
    </row>
    <row r="9" spans="1:22" s="12" customFormat="1" ht="15.5">
      <c r="B9" s="126" t="s">
        <v>19</v>
      </c>
      <c r="C9" s="333"/>
      <c r="D9" s="334"/>
      <c r="E9" s="65"/>
      <c r="F9" s="43"/>
      <c r="G9" s="43"/>
      <c r="H9" s="43"/>
      <c r="I9" s="43"/>
      <c r="J9" s="43"/>
      <c r="K9" s="43"/>
      <c r="L9" s="43"/>
      <c r="M9" s="43"/>
      <c r="N9" s="43"/>
      <c r="O9" s="15"/>
      <c r="P9" s="15"/>
      <c r="Q9" s="15"/>
      <c r="R9" s="15"/>
    </row>
    <row r="10" spans="1:22" s="12" customFormat="1" ht="15.5">
      <c r="B10" s="126"/>
      <c r="C10" s="175"/>
      <c r="D10" s="175"/>
      <c r="E10" s="65"/>
      <c r="F10" s="43"/>
      <c r="G10" s="43"/>
      <c r="H10" s="43"/>
      <c r="I10" s="43"/>
      <c r="J10" s="43"/>
      <c r="K10" s="43"/>
      <c r="L10" s="43"/>
      <c r="M10" s="43"/>
      <c r="N10" s="43"/>
      <c r="O10" s="15"/>
      <c r="P10" s="15"/>
      <c r="Q10" s="15"/>
      <c r="R10" s="15"/>
    </row>
    <row r="11" spans="1:22" s="12" customFormat="1" ht="15.5">
      <c r="B11" s="126" t="s">
        <v>20</v>
      </c>
      <c r="C11" s="335"/>
      <c r="D11" s="336"/>
      <c r="E11" s="65"/>
      <c r="F11" s="43"/>
      <c r="G11" s="43"/>
      <c r="H11" s="43"/>
      <c r="I11" s="43"/>
      <c r="J11" s="43"/>
      <c r="K11" s="43"/>
      <c r="L11" s="43"/>
      <c r="M11" s="43"/>
      <c r="N11" s="43"/>
      <c r="O11" s="15"/>
      <c r="P11" s="15"/>
      <c r="Q11" s="15"/>
      <c r="R11" s="15"/>
    </row>
    <row r="12" spans="1:22" s="12" customFormat="1" ht="15.5">
      <c r="B12" s="126"/>
      <c r="C12" s="176"/>
      <c r="D12" s="176"/>
      <c r="E12" s="65"/>
      <c r="F12" s="43"/>
      <c r="G12" s="43"/>
      <c r="H12" s="43"/>
      <c r="I12" s="43"/>
      <c r="J12" s="43"/>
      <c r="K12" s="43"/>
      <c r="L12" s="43"/>
      <c r="M12" s="43"/>
      <c r="N12" s="43"/>
      <c r="O12" s="15"/>
      <c r="P12" s="15"/>
      <c r="Q12" s="15"/>
      <c r="R12" s="15"/>
    </row>
    <row r="13" spans="1:22" s="12" customFormat="1" ht="46.5">
      <c r="B13" s="172" t="s">
        <v>130</v>
      </c>
      <c r="C13" s="262">
        <f>F39</f>
        <v>0</v>
      </c>
      <c r="D13" s="263"/>
      <c r="E13" s="65"/>
      <c r="F13" s="43"/>
      <c r="G13" s="43"/>
      <c r="H13" s="43"/>
      <c r="I13" s="43"/>
      <c r="J13" s="43"/>
      <c r="K13" s="110"/>
      <c r="L13" s="43"/>
      <c r="M13" s="43"/>
      <c r="N13" s="43"/>
      <c r="O13" s="15"/>
      <c r="P13" s="15"/>
      <c r="Q13" s="15"/>
      <c r="R13" s="15"/>
    </row>
    <row r="14" spans="1:22" s="12" customFormat="1" ht="13.5" customHeight="1">
      <c r="B14" s="43"/>
      <c r="C14" s="43"/>
      <c r="D14" s="43"/>
      <c r="E14" s="43"/>
      <c r="F14" s="43"/>
      <c r="G14" s="43"/>
      <c r="H14" s="43"/>
      <c r="I14" s="43"/>
      <c r="J14" s="43"/>
      <c r="K14" s="43"/>
      <c r="L14" s="43"/>
      <c r="M14" s="43"/>
      <c r="N14" s="43"/>
      <c r="O14" s="15"/>
      <c r="P14" s="15"/>
      <c r="Q14" s="15"/>
      <c r="R14" s="15"/>
    </row>
    <row r="15" spans="1:22" ht="27" customHeight="1">
      <c r="B15" s="23" t="s">
        <v>95</v>
      </c>
      <c r="C15" s="13"/>
      <c r="D15" s="13"/>
      <c r="E15" s="13"/>
      <c r="F15" s="13"/>
      <c r="G15" s="13"/>
      <c r="H15" s="13"/>
      <c r="I15" s="13"/>
      <c r="J15" s="13"/>
      <c r="K15" s="320" t="s">
        <v>126</v>
      </c>
      <c r="L15" s="321"/>
      <c r="M15" s="321"/>
      <c r="N15" s="321"/>
      <c r="O15" s="321"/>
      <c r="P15" s="321"/>
      <c r="Q15" s="321"/>
      <c r="R15" s="8"/>
    </row>
    <row r="16" spans="1:22" s="10" customFormat="1" ht="100" customHeight="1">
      <c r="B16" s="140" t="s">
        <v>86</v>
      </c>
      <c r="C16" s="139" t="s">
        <v>124</v>
      </c>
      <c r="D16" s="139" t="s">
        <v>125</v>
      </c>
      <c r="E16" s="139" t="s">
        <v>106</v>
      </c>
      <c r="F16" s="140" t="s">
        <v>172</v>
      </c>
      <c r="G16" s="140" t="s">
        <v>173</v>
      </c>
      <c r="H16" s="279" t="s">
        <v>65</v>
      </c>
      <c r="I16" s="140" t="s">
        <v>127</v>
      </c>
      <c r="J16" s="140" t="s">
        <v>128</v>
      </c>
      <c r="K16" s="141" t="s">
        <v>22</v>
      </c>
      <c r="L16" s="141" t="s">
        <v>23</v>
      </c>
      <c r="M16" s="141" t="s">
        <v>24</v>
      </c>
      <c r="N16" s="141" t="s">
        <v>25</v>
      </c>
      <c r="O16" s="141" t="s">
        <v>26</v>
      </c>
      <c r="P16" s="141" t="s">
        <v>27</v>
      </c>
      <c r="Q16" s="141" t="s">
        <v>28</v>
      </c>
      <c r="R16" s="8"/>
      <c r="S16" s="7"/>
      <c r="V16" s="45"/>
    </row>
    <row r="17" spans="2:22" s="142" customFormat="1" ht="14.15" customHeight="1">
      <c r="B17" s="138"/>
      <c r="C17" s="139"/>
      <c r="D17" s="139"/>
      <c r="E17" s="139"/>
      <c r="F17" s="140"/>
      <c r="G17" s="140"/>
      <c r="H17" s="279"/>
      <c r="I17" s="140"/>
      <c r="J17" s="140"/>
      <c r="K17" s="136" t="s">
        <v>78</v>
      </c>
      <c r="L17" s="135" t="s">
        <v>80</v>
      </c>
      <c r="M17" s="135" t="s">
        <v>81</v>
      </c>
      <c r="N17" s="135" t="s">
        <v>82</v>
      </c>
      <c r="O17" s="135" t="s">
        <v>83</v>
      </c>
      <c r="P17" s="135" t="s">
        <v>84</v>
      </c>
      <c r="Q17" s="135" t="s">
        <v>85</v>
      </c>
      <c r="R17" s="15"/>
      <c r="S17" s="12"/>
      <c r="V17" s="143"/>
    </row>
    <row r="18" spans="2:22" ht="14.5">
      <c r="B18" s="78"/>
      <c r="C18" s="113"/>
      <c r="D18" s="54"/>
      <c r="E18" s="54"/>
      <c r="F18" s="183"/>
      <c r="G18" s="183"/>
      <c r="H18" s="264">
        <f>(F18-G18)</f>
        <v>0</v>
      </c>
      <c r="I18" s="122"/>
      <c r="J18" s="120"/>
      <c r="K18" s="60"/>
      <c r="L18" s="60"/>
      <c r="M18" s="60"/>
      <c r="N18" s="60"/>
      <c r="O18" s="60"/>
      <c r="P18" s="60"/>
      <c r="Q18" s="60"/>
      <c r="R18" s="8"/>
    </row>
    <row r="19" spans="2:22" ht="14.5">
      <c r="B19" s="53"/>
      <c r="C19" s="113"/>
      <c r="D19" s="54"/>
      <c r="E19" s="54"/>
      <c r="F19" s="183"/>
      <c r="G19" s="183"/>
      <c r="H19" s="264">
        <f t="shared" ref="H19:H38" si="0">(F19-G19)</f>
        <v>0</v>
      </c>
      <c r="I19" s="122"/>
      <c r="J19" s="120"/>
      <c r="K19" s="60"/>
      <c r="L19" s="60"/>
      <c r="M19" s="60"/>
      <c r="N19" s="60"/>
      <c r="O19" s="60"/>
      <c r="P19" s="60"/>
      <c r="Q19" s="60"/>
      <c r="R19" s="8"/>
    </row>
    <row r="20" spans="2:22" ht="14.5">
      <c r="B20" s="53"/>
      <c r="C20" s="113"/>
      <c r="D20" s="54"/>
      <c r="E20" s="54"/>
      <c r="F20" s="183"/>
      <c r="G20" s="183"/>
      <c r="H20" s="264">
        <f t="shared" si="0"/>
        <v>0</v>
      </c>
      <c r="I20" s="122"/>
      <c r="J20" s="120"/>
      <c r="K20" s="60"/>
      <c r="L20" s="60"/>
      <c r="M20" s="60"/>
      <c r="N20" s="60"/>
      <c r="O20" s="60"/>
      <c r="P20" s="60"/>
      <c r="Q20" s="60"/>
      <c r="R20" s="8"/>
      <c r="V20" s="117"/>
    </row>
    <row r="21" spans="2:22" ht="14.5">
      <c r="B21" s="53"/>
      <c r="C21" s="113"/>
      <c r="D21" s="54"/>
      <c r="E21" s="54"/>
      <c r="F21" s="183"/>
      <c r="G21" s="183"/>
      <c r="H21" s="264">
        <f t="shared" si="0"/>
        <v>0</v>
      </c>
      <c r="I21" s="122"/>
      <c r="J21" s="120"/>
      <c r="K21" s="60"/>
      <c r="L21" s="60"/>
      <c r="M21" s="60"/>
      <c r="N21" s="60"/>
      <c r="O21" s="60"/>
      <c r="P21" s="60"/>
      <c r="Q21" s="60"/>
      <c r="R21" s="8"/>
    </row>
    <row r="22" spans="2:22" ht="14.5">
      <c r="B22" s="53"/>
      <c r="C22" s="114"/>
      <c r="D22" s="55"/>
      <c r="E22" s="55"/>
      <c r="F22" s="183"/>
      <c r="G22" s="183"/>
      <c r="H22" s="264">
        <f t="shared" si="0"/>
        <v>0</v>
      </c>
      <c r="I22" s="122"/>
      <c r="J22" s="120"/>
      <c r="K22" s="60"/>
      <c r="L22" s="60"/>
      <c r="M22" s="60"/>
      <c r="N22" s="60"/>
      <c r="O22" s="60"/>
      <c r="P22" s="60"/>
      <c r="Q22" s="60"/>
      <c r="R22" s="8"/>
    </row>
    <row r="23" spans="2:22" ht="14.5">
      <c r="B23" s="53"/>
      <c r="C23" s="113"/>
      <c r="D23" s="54"/>
      <c r="E23" s="54"/>
      <c r="F23" s="183"/>
      <c r="G23" s="183"/>
      <c r="H23" s="264">
        <f t="shared" si="0"/>
        <v>0</v>
      </c>
      <c r="I23" s="122"/>
      <c r="J23" s="120"/>
      <c r="K23" s="60"/>
      <c r="L23" s="60"/>
      <c r="M23" s="60"/>
      <c r="N23" s="60"/>
      <c r="O23" s="60"/>
      <c r="P23" s="60"/>
      <c r="Q23" s="60"/>
      <c r="R23" s="8"/>
    </row>
    <row r="24" spans="2:22" ht="14.5">
      <c r="B24" s="53"/>
      <c r="C24" s="113"/>
      <c r="D24" s="54"/>
      <c r="E24" s="54"/>
      <c r="F24" s="183"/>
      <c r="G24" s="183"/>
      <c r="H24" s="264">
        <f t="shared" si="0"/>
        <v>0</v>
      </c>
      <c r="I24" s="122"/>
      <c r="J24" s="120"/>
      <c r="K24" s="60"/>
      <c r="L24" s="60"/>
      <c r="M24" s="60"/>
      <c r="N24" s="60"/>
      <c r="O24" s="60"/>
      <c r="P24" s="60"/>
      <c r="Q24" s="60"/>
      <c r="R24" s="8"/>
    </row>
    <row r="25" spans="2:22" ht="14.5">
      <c r="B25" s="53"/>
      <c r="C25" s="115"/>
      <c r="D25" s="60"/>
      <c r="E25" s="60"/>
      <c r="F25" s="183"/>
      <c r="G25" s="183"/>
      <c r="H25" s="264">
        <f t="shared" si="0"/>
        <v>0</v>
      </c>
      <c r="I25" s="122"/>
      <c r="J25" s="120"/>
      <c r="K25" s="60"/>
      <c r="L25" s="60"/>
      <c r="M25" s="60"/>
      <c r="N25" s="60"/>
      <c r="O25" s="60"/>
      <c r="P25" s="60"/>
      <c r="Q25" s="60"/>
      <c r="R25" s="8"/>
    </row>
    <row r="26" spans="2:22" ht="14.5">
      <c r="B26" s="53"/>
      <c r="C26" s="115"/>
      <c r="D26" s="60"/>
      <c r="E26" s="60"/>
      <c r="F26" s="183"/>
      <c r="G26" s="183"/>
      <c r="H26" s="264">
        <f t="shared" si="0"/>
        <v>0</v>
      </c>
      <c r="I26" s="122"/>
      <c r="J26" s="120"/>
      <c r="K26" s="60"/>
      <c r="L26" s="60"/>
      <c r="M26" s="60"/>
      <c r="N26" s="60"/>
      <c r="O26" s="60"/>
      <c r="P26" s="60"/>
      <c r="Q26" s="60"/>
      <c r="R26" s="8"/>
    </row>
    <row r="27" spans="2:22" ht="14.5">
      <c r="B27" s="61"/>
      <c r="C27" s="115"/>
      <c r="D27" s="60"/>
      <c r="E27" s="60"/>
      <c r="F27" s="183"/>
      <c r="G27" s="183"/>
      <c r="H27" s="264">
        <f t="shared" si="0"/>
        <v>0</v>
      </c>
      <c r="I27" s="122"/>
      <c r="J27" s="120"/>
      <c r="K27" s="60"/>
      <c r="L27" s="60"/>
      <c r="M27" s="60"/>
      <c r="N27" s="60"/>
      <c r="O27" s="60"/>
      <c r="P27" s="60"/>
      <c r="Q27" s="60"/>
      <c r="R27" s="8"/>
    </row>
    <row r="28" spans="2:22" ht="14.5">
      <c r="B28" s="53"/>
      <c r="C28" s="113"/>
      <c r="D28" s="54"/>
      <c r="E28" s="60"/>
      <c r="F28" s="183"/>
      <c r="G28" s="183"/>
      <c r="H28" s="264">
        <f t="shared" si="0"/>
        <v>0</v>
      </c>
      <c r="I28" s="122"/>
      <c r="J28" s="120"/>
      <c r="K28" s="60"/>
      <c r="L28" s="60"/>
      <c r="M28" s="60"/>
      <c r="N28" s="60"/>
      <c r="O28" s="60"/>
      <c r="P28" s="60"/>
      <c r="Q28" s="60"/>
      <c r="R28" s="8"/>
    </row>
    <row r="29" spans="2:22" ht="14.5">
      <c r="B29" s="53"/>
      <c r="C29" s="113"/>
      <c r="D29" s="54"/>
      <c r="E29" s="60"/>
      <c r="F29" s="183"/>
      <c r="G29" s="183"/>
      <c r="H29" s="264">
        <f t="shared" si="0"/>
        <v>0</v>
      </c>
      <c r="I29" s="122"/>
      <c r="J29" s="120"/>
      <c r="K29" s="60"/>
      <c r="L29" s="60"/>
      <c r="M29" s="60"/>
      <c r="N29" s="60"/>
      <c r="O29" s="60"/>
      <c r="P29" s="60"/>
      <c r="Q29" s="60"/>
      <c r="R29" s="8"/>
    </row>
    <row r="30" spans="2:22" ht="14.5">
      <c r="B30" s="53"/>
      <c r="C30" s="113"/>
      <c r="D30" s="54"/>
      <c r="E30" s="60"/>
      <c r="F30" s="183"/>
      <c r="G30" s="183"/>
      <c r="H30" s="264">
        <f t="shared" si="0"/>
        <v>0</v>
      </c>
      <c r="I30" s="122"/>
      <c r="J30" s="120"/>
      <c r="K30" s="60"/>
      <c r="L30" s="60"/>
      <c r="M30" s="60"/>
      <c r="N30" s="60"/>
      <c r="O30" s="60"/>
      <c r="P30" s="60"/>
      <c r="Q30" s="60"/>
      <c r="R30" s="8"/>
    </row>
    <row r="31" spans="2:22" ht="14">
      <c r="B31" s="58"/>
      <c r="C31" s="116"/>
      <c r="D31" s="59"/>
      <c r="E31" s="77"/>
      <c r="F31" s="183"/>
      <c r="G31" s="183"/>
      <c r="H31" s="264">
        <f t="shared" si="0"/>
        <v>0</v>
      </c>
      <c r="I31" s="122"/>
      <c r="J31" s="120"/>
      <c r="K31" s="60"/>
      <c r="L31" s="60"/>
      <c r="M31" s="60"/>
      <c r="N31" s="60"/>
      <c r="O31" s="60"/>
      <c r="P31" s="60"/>
      <c r="Q31" s="60"/>
      <c r="R31" s="8"/>
    </row>
    <row r="32" spans="2:22" ht="14">
      <c r="B32" s="58"/>
      <c r="C32" s="116"/>
      <c r="D32" s="59"/>
      <c r="E32" s="77"/>
      <c r="F32" s="183"/>
      <c r="G32" s="183"/>
      <c r="H32" s="264">
        <f t="shared" si="0"/>
        <v>0</v>
      </c>
      <c r="I32" s="122"/>
      <c r="J32" s="120"/>
      <c r="K32" s="60"/>
      <c r="L32" s="60"/>
      <c r="M32" s="60"/>
      <c r="N32" s="60"/>
      <c r="O32" s="60"/>
      <c r="P32" s="60"/>
      <c r="Q32" s="60"/>
      <c r="R32" s="8"/>
    </row>
    <row r="33" spans="1:18" ht="14">
      <c r="B33" s="58"/>
      <c r="C33" s="116"/>
      <c r="D33" s="59"/>
      <c r="E33" s="77"/>
      <c r="F33" s="183"/>
      <c r="G33" s="183"/>
      <c r="H33" s="264">
        <f t="shared" si="0"/>
        <v>0</v>
      </c>
      <c r="I33" s="122"/>
      <c r="J33" s="120"/>
      <c r="K33" s="60"/>
      <c r="L33" s="60"/>
      <c r="M33" s="60"/>
      <c r="N33" s="60"/>
      <c r="O33" s="60"/>
      <c r="P33" s="60"/>
      <c r="Q33" s="60"/>
      <c r="R33" s="8"/>
    </row>
    <row r="34" spans="1:18" ht="14">
      <c r="B34" s="58"/>
      <c r="C34" s="116"/>
      <c r="D34" s="59"/>
      <c r="E34" s="77"/>
      <c r="F34" s="183"/>
      <c r="G34" s="183"/>
      <c r="H34" s="264">
        <f t="shared" si="0"/>
        <v>0</v>
      </c>
      <c r="I34" s="122"/>
      <c r="J34" s="120"/>
      <c r="K34" s="60"/>
      <c r="L34" s="60"/>
      <c r="M34" s="60"/>
      <c r="N34" s="60"/>
      <c r="O34" s="60"/>
      <c r="P34" s="60"/>
      <c r="Q34" s="60"/>
      <c r="R34" s="8"/>
    </row>
    <row r="35" spans="1:18" ht="14">
      <c r="B35" s="58"/>
      <c r="C35" s="116"/>
      <c r="D35" s="59"/>
      <c r="E35" s="77"/>
      <c r="F35" s="183"/>
      <c r="G35" s="183"/>
      <c r="H35" s="264">
        <f t="shared" si="0"/>
        <v>0</v>
      </c>
      <c r="I35" s="122"/>
      <c r="J35" s="120"/>
      <c r="K35" s="60"/>
      <c r="L35" s="60"/>
      <c r="M35" s="60"/>
      <c r="N35" s="60"/>
      <c r="O35" s="60"/>
      <c r="P35" s="60"/>
      <c r="Q35" s="60"/>
      <c r="R35" s="8"/>
    </row>
    <row r="36" spans="1:18" ht="14">
      <c r="B36" s="58"/>
      <c r="C36" s="116"/>
      <c r="D36" s="59"/>
      <c r="E36" s="77"/>
      <c r="F36" s="183"/>
      <c r="G36" s="183"/>
      <c r="H36" s="264">
        <f t="shared" si="0"/>
        <v>0</v>
      </c>
      <c r="I36" s="122"/>
      <c r="J36" s="120"/>
      <c r="K36" s="60"/>
      <c r="L36" s="60"/>
      <c r="M36" s="60"/>
      <c r="N36" s="60"/>
      <c r="O36" s="60"/>
      <c r="P36" s="60"/>
      <c r="Q36" s="60"/>
      <c r="R36" s="8"/>
    </row>
    <row r="37" spans="1:18" ht="14">
      <c r="B37" s="58"/>
      <c r="C37" s="116"/>
      <c r="D37" s="59"/>
      <c r="E37" s="77"/>
      <c r="F37" s="183"/>
      <c r="G37" s="183"/>
      <c r="H37" s="264">
        <f t="shared" si="0"/>
        <v>0</v>
      </c>
      <c r="I37" s="122"/>
      <c r="J37" s="120"/>
      <c r="K37" s="60"/>
      <c r="L37" s="60"/>
      <c r="M37" s="60"/>
      <c r="N37" s="60"/>
      <c r="O37" s="60"/>
      <c r="P37" s="60"/>
      <c r="Q37" s="60"/>
      <c r="R37" s="8"/>
    </row>
    <row r="38" spans="1:18" ht="14">
      <c r="B38" s="58"/>
      <c r="C38" s="116"/>
      <c r="D38" s="59"/>
      <c r="E38" s="77"/>
      <c r="F38" s="183"/>
      <c r="G38" s="183"/>
      <c r="H38" s="264">
        <f t="shared" si="0"/>
        <v>0</v>
      </c>
      <c r="I38" s="122"/>
      <c r="J38" s="120"/>
      <c r="K38" s="60"/>
      <c r="L38" s="60"/>
      <c r="M38" s="60"/>
      <c r="N38" s="60"/>
      <c r="O38" s="60"/>
      <c r="P38" s="60"/>
      <c r="Q38" s="60"/>
      <c r="R38" s="8"/>
    </row>
    <row r="39" spans="1:18" ht="14">
      <c r="B39" s="95" t="s">
        <v>0</v>
      </c>
      <c r="C39" s="96" t="s">
        <v>98</v>
      </c>
      <c r="D39" s="96" t="s">
        <v>98</v>
      </c>
      <c r="E39" s="96" t="s">
        <v>98</v>
      </c>
      <c r="F39" s="261">
        <f>SUM(F18:F38)</f>
        <v>0</v>
      </c>
      <c r="G39" s="261">
        <f>SUM(G18:G38)</f>
        <v>0</v>
      </c>
      <c r="H39" s="265">
        <f>(F39-G39)</f>
        <v>0</v>
      </c>
      <c r="I39" s="96"/>
      <c r="J39" s="121"/>
      <c r="K39" s="96"/>
      <c r="L39" s="96"/>
      <c r="M39" s="96"/>
      <c r="N39" s="96"/>
      <c r="O39" s="96"/>
      <c r="P39" s="96"/>
      <c r="Q39" s="96"/>
      <c r="R39" s="8"/>
    </row>
    <row r="40" spans="1:18" ht="14.5">
      <c r="A40" s="43"/>
      <c r="B40" s="43"/>
      <c r="C40" s="43"/>
      <c r="D40" s="43"/>
      <c r="E40" s="43"/>
      <c r="F40" s="43"/>
      <c r="G40" s="43"/>
      <c r="H40" s="43"/>
      <c r="I40" s="43"/>
      <c r="J40" s="43"/>
      <c r="K40" s="13"/>
      <c r="L40" s="13"/>
      <c r="M40" s="13"/>
      <c r="N40" s="24"/>
      <c r="O40" s="8"/>
      <c r="P40" s="8"/>
      <c r="Q40" s="8"/>
      <c r="R40" s="8"/>
    </row>
    <row r="41" spans="1:18" ht="14.5">
      <c r="K41" s="13"/>
      <c r="L41" s="13"/>
      <c r="M41" s="13"/>
      <c r="N41" s="24"/>
      <c r="O41" s="8"/>
      <c r="P41" s="8"/>
      <c r="Q41" s="8"/>
      <c r="R41" s="8"/>
    </row>
  </sheetData>
  <mergeCells count="5">
    <mergeCell ref="A4:N4"/>
    <mergeCell ref="K15:Q15"/>
    <mergeCell ref="B5:R7"/>
    <mergeCell ref="C9:D9"/>
    <mergeCell ref="C11:D11"/>
  </mergeCells>
  <pageMargins left="0.75" right="0.75" top="1" bottom="1" header="0.5" footer="0.5"/>
  <pageSetup orientation="portrait" horizontalDpi="4294967293" verticalDpi="4294967293"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54BC6393-BF45-4555-B12E-A230FC320FAF}">
          <x14:formula1>
            <xm:f>'Dropdown options'!$C$23:$C$26</xm:f>
          </x14:formula1>
          <xm:sqref>C19:C38</xm:sqref>
        </x14:dataValidation>
        <x14:dataValidation type="list" allowBlank="1" showInputMessage="1" showErrorMessage="1" xr:uid="{643FC0CD-8011-4AA0-A193-D372197F35B4}">
          <x14:formula1>
            <xm:f>'Dropdown options'!$C$23:$C$27</xm:f>
          </x14:formula1>
          <xm:sqref>C18</xm:sqref>
        </x14:dataValidation>
        <x14:dataValidation type="list" allowBlank="1" showInputMessage="1" showErrorMessage="1" xr:uid="{CFAA4A05-EC8C-446B-A745-FEA7A4073171}">
          <x14:formula1>
            <xm:f>'Dropdown options'!$A$23:$A$24</xm:f>
          </x14:formula1>
          <xm:sqref>D18:D38</xm:sqref>
        </x14:dataValidation>
        <x14:dataValidation type="list" allowBlank="1" showInputMessage="1" showErrorMessage="1" xr:uid="{3186FF59-6425-4953-840B-A63DE4B08BFF}">
          <x14:formula1>
            <xm:f>'Dropdown options'!$A$9:$A$10</xm:f>
          </x14:formula1>
          <xm:sqref>K18:K38 L18:L38 M18:M38 N18:N38 O18:O37 P18:P38 Q18:Q38</xm:sqref>
        </x14:dataValidation>
        <x14:dataValidation type="list" allowBlank="1" showInputMessage="1" showErrorMessage="1" xr:uid="{9BD30C67-A0C0-4340-9732-975FBE10BF08}">
          <x14:formula1>
            <xm:f>'Dropdown options'!$A$34:$A$40</xm:f>
          </x14:formula1>
          <xm:sqref>J18:J38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F6ADF-0B20-475B-8094-B8730EF2CABE}">
  <sheetPr>
    <tabColor theme="5" tint="0.59999389629810485"/>
  </sheetPr>
  <dimension ref="A1:I72"/>
  <sheetViews>
    <sheetView showGridLines="0" showZeros="0" zoomScale="70" zoomScaleNormal="70" zoomScalePageLayoutView="85" workbookViewId="0">
      <pane ySplit="4" topLeftCell="A11" activePane="bottomLeft" state="frozen"/>
      <selection pane="bottomLeft" activeCell="A16" sqref="A16:XFD16"/>
    </sheetView>
  </sheetViews>
  <sheetFormatPr defaultColWidth="8.453125" defaultRowHeight="13"/>
  <cols>
    <col min="1" max="1" width="2.1796875" style="7" customWidth="1"/>
    <col min="2" max="2" width="24.453125" style="4" customWidth="1"/>
    <col min="3" max="3" width="39.1796875" style="5" customWidth="1"/>
    <col min="4" max="4" width="25.453125" style="6" customWidth="1"/>
    <col min="5" max="6" width="20.453125" style="6" customWidth="1"/>
    <col min="7" max="7" width="24.1796875" style="7" customWidth="1"/>
    <col min="8" max="16384" width="8.453125" style="7"/>
  </cols>
  <sheetData>
    <row r="1" spans="1:9" s="130" customFormat="1" ht="33.75" customHeight="1">
      <c r="A1" s="129" t="s">
        <v>16</v>
      </c>
      <c r="B1" s="133"/>
      <c r="D1" s="134"/>
      <c r="E1" s="134"/>
      <c r="F1" s="134"/>
    </row>
    <row r="2" spans="1:9" s="70" customFormat="1" ht="3.75" customHeight="1">
      <c r="B2" s="71"/>
      <c r="C2" s="72"/>
      <c r="D2" s="73"/>
      <c r="E2" s="73"/>
      <c r="F2" s="73"/>
    </row>
    <row r="4" spans="1:9" ht="20.25" customHeight="1">
      <c r="A4" s="338" t="s">
        <v>66</v>
      </c>
      <c r="B4" s="285"/>
      <c r="C4" s="285"/>
      <c r="D4" s="285"/>
      <c r="E4" s="285"/>
      <c r="F4" s="285"/>
      <c r="G4" s="285"/>
      <c r="H4" s="285"/>
      <c r="I4" s="285"/>
    </row>
    <row r="5" spans="1:9" ht="20.25" customHeight="1">
      <c r="A5" s="94"/>
      <c r="B5" s="339" t="s">
        <v>187</v>
      </c>
      <c r="C5" s="339"/>
      <c r="D5" s="339"/>
      <c r="E5" s="339"/>
      <c r="F5" s="339"/>
      <c r="G5" s="339"/>
      <c r="H5" s="339"/>
      <c r="I5" s="339"/>
    </row>
    <row r="6" spans="1:9" ht="20.25" customHeight="1">
      <c r="A6" s="94"/>
      <c r="B6" s="339"/>
      <c r="C6" s="339"/>
      <c r="D6" s="339"/>
      <c r="E6" s="339"/>
      <c r="F6" s="339"/>
      <c r="G6" s="339"/>
      <c r="H6" s="339"/>
      <c r="I6" s="339"/>
    </row>
    <row r="7" spans="1:9" ht="66.650000000000006" customHeight="1">
      <c r="A7" s="94"/>
      <c r="B7" s="339"/>
      <c r="C7" s="339"/>
      <c r="D7" s="339"/>
      <c r="E7" s="339"/>
      <c r="F7" s="339"/>
      <c r="G7" s="339"/>
      <c r="H7" s="339"/>
      <c r="I7" s="339"/>
    </row>
    <row r="8" spans="1:9" s="12" customFormat="1" ht="14">
      <c r="B8" s="43"/>
      <c r="C8" s="43"/>
      <c r="D8" s="43"/>
      <c r="E8" s="43"/>
      <c r="F8" s="43"/>
    </row>
    <row r="9" spans="1:9" s="12" customFormat="1" ht="15.5">
      <c r="B9" s="126" t="s">
        <v>19</v>
      </c>
      <c r="C9" s="333"/>
      <c r="D9" s="334"/>
      <c r="E9" s="65"/>
      <c r="F9" s="65"/>
    </row>
    <row r="10" spans="1:9" s="12" customFormat="1" ht="15.5">
      <c r="B10" s="126"/>
      <c r="C10" s="175"/>
      <c r="D10" s="175"/>
      <c r="E10" s="65"/>
      <c r="F10" s="65"/>
    </row>
    <row r="11" spans="1:9" s="12" customFormat="1" ht="15.5">
      <c r="B11" s="126" t="s">
        <v>20</v>
      </c>
      <c r="C11" s="173"/>
      <c r="D11" s="174"/>
      <c r="E11" s="65"/>
      <c r="F11" s="65"/>
    </row>
    <row r="12" spans="1:9" s="12" customFormat="1" ht="15.5">
      <c r="B12" s="126"/>
      <c r="C12" s="163"/>
      <c r="D12" s="65"/>
      <c r="E12" s="65"/>
      <c r="F12" s="65"/>
    </row>
    <row r="13" spans="1:9" s="12" customFormat="1" ht="46.5">
      <c r="B13" s="172" t="s">
        <v>133</v>
      </c>
      <c r="C13" s="262">
        <f>SUM(E38, F72)</f>
        <v>0</v>
      </c>
      <c r="D13" s="263"/>
      <c r="E13" s="65"/>
      <c r="F13" s="65"/>
    </row>
    <row r="14" spans="1:9" s="12" customFormat="1" ht="15.5">
      <c r="B14" s="126"/>
      <c r="C14" s="163"/>
      <c r="D14" s="65"/>
      <c r="E14" s="65"/>
      <c r="F14" s="65"/>
    </row>
    <row r="15" spans="1:9" s="12" customFormat="1" ht="25.5" customHeight="1">
      <c r="B15" s="337" t="s">
        <v>188</v>
      </c>
      <c r="C15" s="337"/>
      <c r="D15" s="43"/>
      <c r="E15" s="43"/>
      <c r="F15" s="43"/>
    </row>
    <row r="16" spans="1:9" s="12" customFormat="1" ht="25.5" customHeight="1">
      <c r="B16" s="23" t="s">
        <v>189</v>
      </c>
      <c r="C16" s="250"/>
      <c r="D16" s="43"/>
      <c r="E16" s="43"/>
      <c r="F16" s="43"/>
    </row>
    <row r="17" spans="2:7" s="10" customFormat="1" ht="53.15" customHeight="1">
      <c r="B17" s="140" t="s">
        <v>87</v>
      </c>
      <c r="C17" s="139" t="s">
        <v>132</v>
      </c>
      <c r="D17" s="139" t="s">
        <v>131</v>
      </c>
      <c r="E17" s="280" t="s">
        <v>4</v>
      </c>
      <c r="F17" s="139" t="s">
        <v>128</v>
      </c>
      <c r="G17" s="242" t="s">
        <v>174</v>
      </c>
    </row>
    <row r="18" spans="2:7" ht="14.5">
      <c r="B18" s="53" t="s">
        <v>12</v>
      </c>
      <c r="C18" s="156"/>
      <c r="D18" s="145"/>
      <c r="E18" s="266">
        <f t="shared" ref="E18:E37" si="0">(C18*D18)</f>
        <v>0</v>
      </c>
      <c r="F18" s="145"/>
      <c r="G18" s="243"/>
    </row>
    <row r="19" spans="2:7" ht="14.5">
      <c r="B19" s="53" t="s">
        <v>13</v>
      </c>
      <c r="C19" s="156"/>
      <c r="D19" s="145"/>
      <c r="E19" s="266">
        <f t="shared" si="0"/>
        <v>0</v>
      </c>
      <c r="F19" s="145"/>
      <c r="G19" s="243"/>
    </row>
    <row r="20" spans="2:7" ht="14.5">
      <c r="B20" s="53" t="s">
        <v>14</v>
      </c>
      <c r="C20" s="156"/>
      <c r="D20" s="145"/>
      <c r="E20" s="266">
        <f t="shared" si="0"/>
        <v>0</v>
      </c>
      <c r="F20" s="145"/>
      <c r="G20" s="243"/>
    </row>
    <row r="21" spans="2:7" ht="14.5">
      <c r="B21" s="53" t="s">
        <v>11</v>
      </c>
      <c r="C21" s="157"/>
      <c r="D21" s="160"/>
      <c r="E21" s="266">
        <f t="shared" si="0"/>
        <v>0</v>
      </c>
      <c r="F21" s="145"/>
      <c r="G21" s="243"/>
    </row>
    <row r="22" spans="2:7" ht="14.5">
      <c r="B22" s="53" t="s">
        <v>3</v>
      </c>
      <c r="C22" s="156"/>
      <c r="D22" s="145"/>
      <c r="E22" s="266">
        <f t="shared" si="0"/>
        <v>0</v>
      </c>
      <c r="F22" s="145"/>
      <c r="G22" s="243"/>
    </row>
    <row r="23" spans="2:7" ht="14.5">
      <c r="B23" s="53" t="s">
        <v>15</v>
      </c>
      <c r="C23" s="156"/>
      <c r="D23" s="145"/>
      <c r="E23" s="266">
        <f t="shared" si="0"/>
        <v>0</v>
      </c>
      <c r="F23" s="145"/>
      <c r="G23" s="243"/>
    </row>
    <row r="24" spans="2:7" ht="14.5">
      <c r="B24" s="53"/>
      <c r="C24" s="158"/>
      <c r="D24" s="120"/>
      <c r="E24" s="266">
        <f t="shared" si="0"/>
        <v>0</v>
      </c>
      <c r="F24" s="145"/>
      <c r="G24" s="243"/>
    </row>
    <row r="25" spans="2:7" ht="14.5">
      <c r="B25" s="53"/>
      <c r="C25" s="158"/>
      <c r="D25" s="120"/>
      <c r="E25" s="266">
        <f t="shared" si="0"/>
        <v>0</v>
      </c>
      <c r="F25" s="145"/>
      <c r="G25" s="243"/>
    </row>
    <row r="26" spans="2:7" ht="14.5">
      <c r="B26" s="61"/>
      <c r="C26" s="158"/>
      <c r="D26" s="120"/>
      <c r="E26" s="266">
        <f t="shared" si="0"/>
        <v>0</v>
      </c>
      <c r="F26" s="145"/>
      <c r="G26" s="243"/>
    </row>
    <row r="27" spans="2:7" ht="14.5">
      <c r="B27" s="53"/>
      <c r="C27" s="156"/>
      <c r="D27" s="145"/>
      <c r="E27" s="266">
        <f t="shared" si="0"/>
        <v>0</v>
      </c>
      <c r="F27" s="145"/>
      <c r="G27" s="243"/>
    </row>
    <row r="28" spans="2:7" ht="14.5">
      <c r="B28" s="53"/>
      <c r="C28" s="156"/>
      <c r="D28" s="145"/>
      <c r="E28" s="266">
        <f t="shared" si="0"/>
        <v>0</v>
      </c>
      <c r="F28" s="145"/>
      <c r="G28" s="243"/>
    </row>
    <row r="29" spans="2:7" ht="14.5">
      <c r="B29" s="53"/>
      <c r="C29" s="156"/>
      <c r="D29" s="145"/>
      <c r="E29" s="266">
        <f t="shared" si="0"/>
        <v>0</v>
      </c>
      <c r="F29" s="145"/>
      <c r="G29" s="243"/>
    </row>
    <row r="30" spans="2:7" ht="14.5">
      <c r="B30" s="58"/>
      <c r="C30" s="159"/>
      <c r="D30" s="161"/>
      <c r="E30" s="266">
        <f t="shared" si="0"/>
        <v>0</v>
      </c>
      <c r="F30" s="145"/>
      <c r="G30" s="243"/>
    </row>
    <row r="31" spans="2:7" ht="14.5">
      <c r="B31" s="58"/>
      <c r="C31" s="159"/>
      <c r="D31" s="161"/>
      <c r="E31" s="266">
        <f t="shared" si="0"/>
        <v>0</v>
      </c>
      <c r="F31" s="145"/>
      <c r="G31" s="243"/>
    </row>
    <row r="32" spans="2:7" ht="14.5">
      <c r="B32" s="58"/>
      <c r="C32" s="159"/>
      <c r="D32" s="161"/>
      <c r="E32" s="266">
        <f t="shared" si="0"/>
        <v>0</v>
      </c>
      <c r="F32" s="145"/>
      <c r="G32" s="243"/>
    </row>
    <row r="33" spans="1:7" ht="14.5">
      <c r="B33" s="58"/>
      <c r="C33" s="159"/>
      <c r="D33" s="161"/>
      <c r="E33" s="266">
        <f t="shared" si="0"/>
        <v>0</v>
      </c>
      <c r="F33" s="145"/>
      <c r="G33" s="243"/>
    </row>
    <row r="34" spans="1:7" ht="14.5">
      <c r="B34" s="58"/>
      <c r="C34" s="159"/>
      <c r="D34" s="161"/>
      <c r="E34" s="266">
        <f t="shared" si="0"/>
        <v>0</v>
      </c>
      <c r="F34" s="145"/>
      <c r="G34" s="243"/>
    </row>
    <row r="35" spans="1:7" ht="14.5">
      <c r="B35" s="58"/>
      <c r="C35" s="159"/>
      <c r="D35" s="161"/>
      <c r="E35" s="266">
        <f t="shared" si="0"/>
        <v>0</v>
      </c>
      <c r="F35" s="145"/>
      <c r="G35" s="243"/>
    </row>
    <row r="36" spans="1:7" ht="14.5">
      <c r="B36" s="58"/>
      <c r="C36" s="159"/>
      <c r="D36" s="161"/>
      <c r="E36" s="266">
        <f t="shared" si="0"/>
        <v>0</v>
      </c>
      <c r="F36" s="145"/>
      <c r="G36" s="243"/>
    </row>
    <row r="37" spans="1:7" ht="14.5">
      <c r="B37" s="58"/>
      <c r="C37" s="159"/>
      <c r="D37" s="161"/>
      <c r="E37" s="266">
        <f t="shared" si="0"/>
        <v>0</v>
      </c>
      <c r="F37" s="145"/>
      <c r="G37" s="243"/>
    </row>
    <row r="38" spans="1:7" ht="14">
      <c r="B38" s="95" t="s">
        <v>0</v>
      </c>
      <c r="C38" s="96" t="s">
        <v>98</v>
      </c>
      <c r="D38" s="96" t="s">
        <v>98</v>
      </c>
      <c r="E38" s="261">
        <f>SUM(E18:E37)</f>
        <v>0</v>
      </c>
      <c r="F38" s="96" t="s">
        <v>98</v>
      </c>
      <c r="G38" s="96" t="s">
        <v>98</v>
      </c>
    </row>
    <row r="39" spans="1:7" ht="14">
      <c r="A39" s="43"/>
      <c r="B39" s="43"/>
      <c r="C39" s="43"/>
      <c r="D39" s="43"/>
      <c r="E39" s="43"/>
      <c r="F39" s="43"/>
      <c r="G39" s="43"/>
    </row>
    <row r="40" spans="1:7" s="12" customFormat="1" ht="25.5" customHeight="1">
      <c r="B40" s="99" t="s">
        <v>89</v>
      </c>
      <c r="C40" s="43"/>
      <c r="D40" s="43"/>
      <c r="E40" s="43"/>
      <c r="F40" s="43"/>
    </row>
    <row r="41" spans="1:7" ht="14">
      <c r="B41" s="23" t="s">
        <v>190</v>
      </c>
      <c r="C41" s="13"/>
      <c r="D41" s="13"/>
      <c r="E41" s="13"/>
      <c r="F41" s="13"/>
    </row>
    <row r="42" spans="1:7" s="10" customFormat="1" ht="42" customHeight="1">
      <c r="B42" s="135" t="s">
        <v>31</v>
      </c>
      <c r="C42" s="135" t="s">
        <v>37</v>
      </c>
      <c r="D42" s="135" t="s">
        <v>132</v>
      </c>
      <c r="E42" s="135" t="s">
        <v>131</v>
      </c>
      <c r="F42" s="281" t="s">
        <v>110</v>
      </c>
    </row>
    <row r="43" spans="1:7" ht="15" customHeight="1">
      <c r="B43" s="53" t="s">
        <v>30</v>
      </c>
      <c r="C43" s="56" t="s">
        <v>38</v>
      </c>
      <c r="D43" s="156"/>
      <c r="E43" s="145"/>
      <c r="F43" s="266">
        <f>(D43*E43)</f>
        <v>0</v>
      </c>
    </row>
    <row r="44" spans="1:7" ht="14.5">
      <c r="B44" s="53" t="s">
        <v>30</v>
      </c>
      <c r="C44" s="56" t="s">
        <v>43</v>
      </c>
      <c r="D44" s="156"/>
      <c r="E44" s="145"/>
      <c r="F44" s="266">
        <f t="shared" ref="F44:F71" si="1">(D44*E44)</f>
        <v>0</v>
      </c>
    </row>
    <row r="45" spans="1:7" ht="14.5">
      <c r="B45" s="53" t="s">
        <v>30</v>
      </c>
      <c r="C45" s="56" t="s">
        <v>91</v>
      </c>
      <c r="D45" s="156"/>
      <c r="E45" s="145"/>
      <c r="F45" s="266">
        <f t="shared" si="1"/>
        <v>0</v>
      </c>
    </row>
    <row r="46" spans="1:7" ht="14.5">
      <c r="B46" s="53" t="s">
        <v>30</v>
      </c>
      <c r="C46" s="56"/>
      <c r="D46" s="156"/>
      <c r="E46" s="145"/>
      <c r="F46" s="266">
        <f t="shared" si="1"/>
        <v>0</v>
      </c>
    </row>
    <row r="47" spans="1:7" ht="14.5">
      <c r="B47" s="53" t="s">
        <v>34</v>
      </c>
      <c r="C47" s="56" t="s">
        <v>39</v>
      </c>
      <c r="D47" s="157"/>
      <c r="E47" s="160"/>
      <c r="F47" s="266">
        <f t="shared" si="1"/>
        <v>0</v>
      </c>
    </row>
    <row r="48" spans="1:7" ht="14.5">
      <c r="B48" s="53" t="s">
        <v>34</v>
      </c>
      <c r="C48" s="56" t="s">
        <v>88</v>
      </c>
      <c r="D48" s="156"/>
      <c r="E48" s="145"/>
      <c r="F48" s="266">
        <f t="shared" si="1"/>
        <v>0</v>
      </c>
    </row>
    <row r="49" spans="2:6" ht="14.5">
      <c r="B49" s="53" t="s">
        <v>34</v>
      </c>
      <c r="C49" s="56"/>
      <c r="D49" s="156"/>
      <c r="E49" s="145"/>
      <c r="F49" s="266">
        <f t="shared" si="1"/>
        <v>0</v>
      </c>
    </row>
    <row r="50" spans="2:6" ht="14.5">
      <c r="B50" s="53" t="s">
        <v>34</v>
      </c>
      <c r="C50" s="97"/>
      <c r="D50" s="158"/>
      <c r="E50" s="120"/>
      <c r="F50" s="266">
        <f t="shared" si="1"/>
        <v>0</v>
      </c>
    </row>
    <row r="51" spans="2:6" ht="28">
      <c r="B51" s="53" t="s">
        <v>32</v>
      </c>
      <c r="C51" s="97" t="s">
        <v>33</v>
      </c>
      <c r="D51" s="158"/>
      <c r="E51" s="120"/>
      <c r="F51" s="266">
        <f t="shared" si="1"/>
        <v>0</v>
      </c>
    </row>
    <row r="52" spans="2:6" ht="14.5">
      <c r="B52" s="53" t="s">
        <v>32</v>
      </c>
      <c r="C52" s="56" t="s">
        <v>39</v>
      </c>
      <c r="D52" s="158"/>
      <c r="E52" s="120"/>
      <c r="F52" s="266">
        <f t="shared" si="1"/>
        <v>0</v>
      </c>
    </row>
    <row r="53" spans="2:6" ht="14.5">
      <c r="B53" s="53" t="s">
        <v>32</v>
      </c>
      <c r="C53" s="56"/>
      <c r="D53" s="158"/>
      <c r="E53" s="120"/>
      <c r="F53" s="266">
        <f t="shared" si="1"/>
        <v>0</v>
      </c>
    </row>
    <row r="54" spans="2:6" ht="14.5">
      <c r="B54" s="53" t="s">
        <v>32</v>
      </c>
      <c r="C54" s="97"/>
      <c r="D54" s="158"/>
      <c r="E54" s="120"/>
      <c r="F54" s="266">
        <f t="shared" si="1"/>
        <v>0</v>
      </c>
    </row>
    <row r="55" spans="2:6" ht="28">
      <c r="B55" s="53" t="s">
        <v>35</v>
      </c>
      <c r="C55" s="97" t="s">
        <v>55</v>
      </c>
      <c r="D55" s="158"/>
      <c r="E55" s="120"/>
      <c r="F55" s="266">
        <f t="shared" si="1"/>
        <v>0</v>
      </c>
    </row>
    <row r="56" spans="2:6" ht="14.5">
      <c r="B56" s="53" t="s">
        <v>35</v>
      </c>
      <c r="C56" s="56" t="s">
        <v>39</v>
      </c>
      <c r="D56" s="151"/>
      <c r="E56" s="119"/>
      <c r="F56" s="266">
        <f t="shared" si="1"/>
        <v>0</v>
      </c>
    </row>
    <row r="57" spans="2:6" ht="14.5">
      <c r="B57" s="53" t="s">
        <v>35</v>
      </c>
      <c r="C57" s="98"/>
      <c r="D57" s="151"/>
      <c r="E57" s="119"/>
      <c r="F57" s="266">
        <f t="shared" si="1"/>
        <v>0</v>
      </c>
    </row>
    <row r="58" spans="2:6" ht="14.5">
      <c r="B58" s="53" t="s">
        <v>35</v>
      </c>
      <c r="C58" s="98"/>
      <c r="D58" s="151"/>
      <c r="E58" s="119"/>
      <c r="F58" s="266">
        <f t="shared" si="1"/>
        <v>0</v>
      </c>
    </row>
    <row r="59" spans="2:6" ht="28">
      <c r="B59" s="53" t="s">
        <v>36</v>
      </c>
      <c r="C59" s="97" t="s">
        <v>57</v>
      </c>
      <c r="D59" s="164"/>
      <c r="E59" s="119"/>
      <c r="F59" s="266">
        <f t="shared" si="1"/>
        <v>0</v>
      </c>
    </row>
    <row r="60" spans="2:6" ht="14.5">
      <c r="B60" s="53" t="s">
        <v>36</v>
      </c>
      <c r="C60" s="146" t="s">
        <v>58</v>
      </c>
      <c r="D60" s="164"/>
      <c r="E60" s="119"/>
      <c r="F60" s="266">
        <f t="shared" si="1"/>
        <v>0</v>
      </c>
    </row>
    <row r="61" spans="2:6" ht="14.5">
      <c r="B61" s="53" t="s">
        <v>36</v>
      </c>
      <c r="C61" s="56" t="s">
        <v>59</v>
      </c>
      <c r="D61" s="164"/>
      <c r="E61" s="119"/>
      <c r="F61" s="266">
        <f t="shared" si="1"/>
        <v>0</v>
      </c>
    </row>
    <row r="62" spans="2:6" ht="14.5">
      <c r="B62" s="53" t="s">
        <v>36</v>
      </c>
      <c r="C62" s="100"/>
      <c r="D62" s="164"/>
      <c r="E62" s="119"/>
      <c r="F62" s="266">
        <f t="shared" si="1"/>
        <v>0</v>
      </c>
    </row>
    <row r="63" spans="2:6" ht="28">
      <c r="B63" s="53" t="s">
        <v>40</v>
      </c>
      <c r="C63" s="97" t="s">
        <v>56</v>
      </c>
      <c r="D63" s="164"/>
      <c r="E63" s="119"/>
      <c r="F63" s="266">
        <f t="shared" si="1"/>
        <v>0</v>
      </c>
    </row>
    <row r="64" spans="2:6" ht="14.5">
      <c r="B64" s="53" t="s">
        <v>40</v>
      </c>
      <c r="C64" s="56" t="s">
        <v>39</v>
      </c>
      <c r="D64" s="164"/>
      <c r="E64" s="119"/>
      <c r="F64" s="266">
        <f t="shared" si="1"/>
        <v>0</v>
      </c>
    </row>
    <row r="65" spans="2:6" ht="14.5">
      <c r="B65" s="53" t="s">
        <v>40</v>
      </c>
      <c r="C65" s="97" t="s">
        <v>42</v>
      </c>
      <c r="D65" s="164"/>
      <c r="E65" s="119"/>
      <c r="F65" s="266">
        <f t="shared" si="1"/>
        <v>0</v>
      </c>
    </row>
    <row r="66" spans="2:6" ht="14.5">
      <c r="B66" s="53" t="s">
        <v>40</v>
      </c>
      <c r="C66" s="100"/>
      <c r="D66" s="164"/>
      <c r="E66" s="119"/>
      <c r="F66" s="266">
        <f t="shared" si="1"/>
        <v>0</v>
      </c>
    </row>
    <row r="67" spans="2:6" ht="14.5">
      <c r="B67" s="53" t="s">
        <v>41</v>
      </c>
      <c r="C67" s="98"/>
      <c r="D67" s="151"/>
      <c r="E67" s="119"/>
      <c r="F67" s="266">
        <f t="shared" si="1"/>
        <v>0</v>
      </c>
    </row>
    <row r="68" spans="2:6" ht="14.5">
      <c r="B68" s="53" t="s">
        <v>41</v>
      </c>
      <c r="C68" s="98"/>
      <c r="D68" s="151"/>
      <c r="E68" s="119"/>
      <c r="F68" s="266">
        <f t="shared" si="1"/>
        <v>0</v>
      </c>
    </row>
    <row r="69" spans="2:6" ht="14.5">
      <c r="B69" s="53" t="s">
        <v>41</v>
      </c>
      <c r="C69" s="98"/>
      <c r="D69" s="151"/>
      <c r="E69" s="119"/>
      <c r="F69" s="266">
        <f t="shared" si="1"/>
        <v>0</v>
      </c>
    </row>
    <row r="70" spans="2:6" ht="14.5">
      <c r="B70" s="53" t="s">
        <v>41</v>
      </c>
      <c r="C70" s="98"/>
      <c r="D70" s="151"/>
      <c r="E70" s="119"/>
      <c r="F70" s="266">
        <f t="shared" si="1"/>
        <v>0</v>
      </c>
    </row>
    <row r="71" spans="2:6" ht="14.5">
      <c r="B71" s="58"/>
      <c r="C71" s="98"/>
      <c r="D71" s="151"/>
      <c r="E71" s="119"/>
      <c r="F71" s="266">
        <f t="shared" si="1"/>
        <v>0</v>
      </c>
    </row>
    <row r="72" spans="2:6" ht="14">
      <c r="B72" s="95" t="s">
        <v>0</v>
      </c>
      <c r="C72" s="96" t="s">
        <v>98</v>
      </c>
      <c r="D72" s="96" t="s">
        <v>98</v>
      </c>
      <c r="E72" s="96" t="s">
        <v>98</v>
      </c>
      <c r="F72" s="261">
        <f>SUM(F43:F71)</f>
        <v>0</v>
      </c>
    </row>
  </sheetData>
  <mergeCells count="4">
    <mergeCell ref="B15:C15"/>
    <mergeCell ref="A4:I4"/>
    <mergeCell ref="C9:D9"/>
    <mergeCell ref="B5:I7"/>
  </mergeCells>
  <pageMargins left="0.75" right="0.75" top="1" bottom="1" header="0.5" footer="0.5"/>
  <pageSetup orientation="portrait" horizontalDpi="4294967293" verticalDpi="4294967293"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8D8E2F7A-C28E-465E-91EC-5643A55D7DE4}">
          <x14:formula1>
            <xm:f>'Dropdown options'!$A$34:$A$40</xm:f>
          </x14:formula1>
          <xm:sqref>F18:F37</xm:sqref>
        </x14:dataValidation>
        <x14:dataValidation type="list" allowBlank="1" showInputMessage="1" showErrorMessage="1" xr:uid="{1915E15D-C361-4FB6-A7A4-A2B9AA28558A}">
          <x14:formula1>
            <xm:f>'Dropdown options'!$A$9:$A$10</xm:f>
          </x14:formula1>
          <xm:sqref>G18:G37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E7807-9A19-47FC-8D27-E6B6C520A188}">
  <sheetPr>
    <tabColor theme="5" tint="0.59999389629810485"/>
  </sheetPr>
  <dimension ref="A1:AF39"/>
  <sheetViews>
    <sheetView showGridLines="0" showZeros="0" zoomScale="60" zoomScaleNormal="60" zoomScalePageLayoutView="85" workbookViewId="0">
      <pane ySplit="4" topLeftCell="A5" activePane="bottomLeft" state="frozen"/>
      <selection pane="bottomLeft" activeCell="B5" sqref="B5:U7"/>
    </sheetView>
  </sheetViews>
  <sheetFormatPr defaultColWidth="8.453125" defaultRowHeight="13"/>
  <cols>
    <col min="1" max="1" width="2.1796875" style="7" customWidth="1"/>
    <col min="2" max="4" width="25.453125" style="4" customWidth="1"/>
    <col min="5" max="5" width="25.453125" style="5" customWidth="1"/>
    <col min="6" max="6" width="25.453125" style="6" customWidth="1"/>
    <col min="7" max="9" width="20.453125" style="6" customWidth="1"/>
    <col min="10" max="10" width="20.26953125" style="2" customWidth="1"/>
    <col min="11" max="11" width="12.1796875" style="2" customWidth="1"/>
    <col min="12" max="13" width="16.453125" style="2" customWidth="1"/>
    <col min="14" max="15" width="11.1796875" style="3" customWidth="1"/>
    <col min="16" max="16" width="10.81640625" style="7" customWidth="1"/>
    <col min="17" max="17" width="13.81640625" style="7" customWidth="1"/>
    <col min="18" max="18" width="10.26953125" style="7" customWidth="1"/>
    <col min="19" max="20" width="13.1796875" style="7" customWidth="1"/>
    <col min="21" max="21" width="8.453125" style="7"/>
    <col min="22" max="22" width="14.1796875" style="7" customWidth="1"/>
    <col min="23" max="23" width="10.453125" style="7" customWidth="1"/>
    <col min="24" max="24" width="8.453125" style="7"/>
    <col min="25" max="25" width="11.54296875" style="7" customWidth="1"/>
    <col min="26" max="26" width="24.54296875" style="7" customWidth="1"/>
    <col min="27" max="33" width="11.54296875" style="7" customWidth="1"/>
    <col min="34" max="16384" width="8.453125" style="7"/>
  </cols>
  <sheetData>
    <row r="1" spans="1:32" s="130" customFormat="1" ht="33.75" customHeight="1">
      <c r="A1" s="129" t="s">
        <v>16</v>
      </c>
      <c r="B1" s="133"/>
      <c r="C1" s="133"/>
      <c r="D1" s="133"/>
      <c r="F1" s="134"/>
      <c r="G1" s="134"/>
      <c r="H1" s="134"/>
      <c r="I1" s="134"/>
      <c r="J1" s="133"/>
      <c r="K1" s="133"/>
      <c r="L1" s="133"/>
      <c r="M1" s="133"/>
    </row>
    <row r="2" spans="1:32" s="70" customFormat="1" ht="3.75" customHeight="1">
      <c r="B2" s="71"/>
      <c r="C2" s="71"/>
      <c r="D2" s="71"/>
      <c r="E2" s="72"/>
      <c r="F2" s="73"/>
      <c r="G2" s="73"/>
      <c r="H2" s="73"/>
      <c r="I2" s="73"/>
      <c r="J2" s="74"/>
      <c r="K2" s="74"/>
      <c r="L2" s="74"/>
      <c r="M2" s="74"/>
      <c r="N2" s="75"/>
      <c r="O2" s="75"/>
    </row>
    <row r="4" spans="1:32" ht="20.25" customHeight="1">
      <c r="A4" s="317" t="s">
        <v>44</v>
      </c>
      <c r="B4" s="318"/>
      <c r="C4" s="318"/>
      <c r="D4" s="318"/>
      <c r="E4" s="318"/>
      <c r="F4" s="318"/>
      <c r="G4" s="318"/>
      <c r="H4" s="318"/>
      <c r="I4" s="318"/>
      <c r="J4" s="318"/>
      <c r="K4" s="318"/>
      <c r="L4" s="318"/>
      <c r="M4" s="318"/>
      <c r="N4" s="318"/>
      <c r="O4" s="318"/>
      <c r="P4" s="319"/>
      <c r="Q4" s="76"/>
      <c r="R4" s="76"/>
      <c r="S4" s="76"/>
      <c r="T4" s="76"/>
      <c r="U4" s="76"/>
    </row>
    <row r="5" spans="1:32" ht="20.25" customHeight="1">
      <c r="A5" s="94"/>
      <c r="B5" s="308" t="s">
        <v>191</v>
      </c>
      <c r="C5" s="308"/>
      <c r="D5" s="308"/>
      <c r="E5" s="308"/>
      <c r="F5" s="308"/>
      <c r="G5" s="308"/>
      <c r="H5" s="308"/>
      <c r="I5" s="308"/>
      <c r="J5" s="308"/>
      <c r="K5" s="308"/>
      <c r="L5" s="308"/>
      <c r="M5" s="308"/>
      <c r="N5" s="308"/>
      <c r="O5" s="308"/>
      <c r="P5" s="308"/>
      <c r="Q5" s="308"/>
      <c r="R5" s="308"/>
      <c r="S5" s="308"/>
      <c r="T5" s="308"/>
      <c r="U5" s="308"/>
    </row>
    <row r="6" spans="1:32" ht="20.25" customHeight="1">
      <c r="A6" s="94"/>
      <c r="B6" s="308"/>
      <c r="C6" s="308"/>
      <c r="D6" s="308"/>
      <c r="E6" s="308"/>
      <c r="F6" s="308"/>
      <c r="G6" s="308"/>
      <c r="H6" s="308"/>
      <c r="I6" s="308"/>
      <c r="J6" s="308"/>
      <c r="K6" s="308"/>
      <c r="L6" s="308"/>
      <c r="M6" s="308"/>
      <c r="N6" s="308"/>
      <c r="O6" s="308"/>
      <c r="P6" s="308"/>
      <c r="Q6" s="308"/>
      <c r="R6" s="308"/>
      <c r="S6" s="308"/>
      <c r="T6" s="308"/>
      <c r="U6" s="308"/>
    </row>
    <row r="7" spans="1:32" ht="20.25" customHeight="1">
      <c r="A7" s="94"/>
      <c r="B7" s="308"/>
      <c r="C7" s="308"/>
      <c r="D7" s="308"/>
      <c r="E7" s="308"/>
      <c r="F7" s="308"/>
      <c r="G7" s="308"/>
      <c r="H7" s="308"/>
      <c r="I7" s="308"/>
      <c r="J7" s="308"/>
      <c r="K7" s="308"/>
      <c r="L7" s="308"/>
      <c r="M7" s="308"/>
      <c r="N7" s="308"/>
      <c r="O7" s="308"/>
      <c r="P7" s="308"/>
      <c r="Q7" s="308"/>
      <c r="R7" s="308"/>
      <c r="S7" s="308"/>
      <c r="T7" s="308"/>
      <c r="U7" s="308"/>
    </row>
    <row r="8" spans="1:32" s="12" customFormat="1" ht="14">
      <c r="B8" s="43"/>
      <c r="C8" s="43"/>
      <c r="D8" s="43"/>
      <c r="E8" s="43"/>
      <c r="F8" s="43"/>
      <c r="G8" s="43"/>
      <c r="H8" s="43"/>
      <c r="I8" s="43"/>
      <c r="J8" s="43"/>
      <c r="K8" s="43"/>
      <c r="L8" s="43"/>
      <c r="M8" s="43"/>
      <c r="N8" s="43"/>
      <c r="O8" s="43"/>
      <c r="P8" s="43"/>
      <c r="Q8" s="15"/>
      <c r="R8" s="15"/>
      <c r="S8" s="15"/>
      <c r="T8" s="15"/>
      <c r="U8" s="15"/>
    </row>
    <row r="9" spans="1:32" s="12" customFormat="1" ht="15.5">
      <c r="C9" s="126" t="s">
        <v>19</v>
      </c>
      <c r="D9" s="333"/>
      <c r="E9" s="334"/>
      <c r="F9" s="65"/>
      <c r="G9" s="65"/>
      <c r="H9" s="65"/>
      <c r="I9" s="65"/>
      <c r="J9" s="43"/>
      <c r="K9" s="43"/>
      <c r="L9" s="43"/>
      <c r="M9" s="43"/>
      <c r="N9" s="43"/>
      <c r="O9" s="43"/>
      <c r="P9" s="43"/>
      <c r="Q9" s="15"/>
      <c r="R9" s="15"/>
      <c r="S9" s="15"/>
      <c r="T9" s="15"/>
      <c r="U9" s="15"/>
    </row>
    <row r="10" spans="1:32" s="12" customFormat="1" ht="15.5">
      <c r="C10" s="126" t="s">
        <v>20</v>
      </c>
      <c r="D10" s="144"/>
      <c r="E10" s="137"/>
      <c r="F10" s="65"/>
      <c r="G10" s="65"/>
      <c r="H10" s="65"/>
      <c r="I10" s="65"/>
      <c r="J10" s="43"/>
      <c r="K10" s="43"/>
      <c r="L10" s="43"/>
      <c r="M10" s="43"/>
      <c r="N10" s="43"/>
      <c r="O10" s="43"/>
      <c r="P10" s="43"/>
      <c r="Q10" s="15"/>
      <c r="R10" s="15"/>
      <c r="S10" s="15"/>
      <c r="T10" s="15"/>
      <c r="U10" s="15"/>
    </row>
    <row r="11" spans="1:32" s="12" customFormat="1" ht="15.5">
      <c r="C11" s="126" t="s">
        <v>154</v>
      </c>
      <c r="D11" s="271">
        <f>Y38</f>
        <v>0</v>
      </c>
      <c r="E11" s="272"/>
      <c r="F11" s="65"/>
      <c r="G11" s="65"/>
      <c r="H11" s="65"/>
      <c r="I11" s="65"/>
      <c r="J11" s="43"/>
      <c r="K11" s="43"/>
      <c r="L11" s="43"/>
      <c r="M11" s="43"/>
      <c r="N11" s="43"/>
      <c r="O11" s="43"/>
      <c r="P11" s="43"/>
      <c r="Q11" s="15"/>
      <c r="R11" s="15"/>
      <c r="S11" s="15"/>
      <c r="T11" s="15"/>
      <c r="U11" s="15"/>
    </row>
    <row r="12" spans="1:32" s="12" customFormat="1" ht="13.5" customHeight="1">
      <c r="B12" s="43"/>
      <c r="C12" s="43"/>
      <c r="D12" s="43"/>
      <c r="F12" s="43"/>
      <c r="G12" s="43"/>
      <c r="H12" s="43"/>
      <c r="I12" s="43"/>
      <c r="J12" s="43"/>
      <c r="K12" s="43"/>
      <c r="L12" s="43"/>
      <c r="M12" s="43"/>
      <c r="N12" s="43"/>
      <c r="O12" s="43"/>
      <c r="P12" s="43"/>
      <c r="Q12" s="15"/>
      <c r="R12" s="15"/>
      <c r="S12" s="15"/>
      <c r="T12" s="15"/>
      <c r="U12" s="15"/>
    </row>
    <row r="13" spans="1:32" ht="45" customHeight="1">
      <c r="B13" s="23"/>
      <c r="C13" s="23"/>
      <c r="D13" s="23"/>
      <c r="E13" s="13"/>
      <c r="F13" s="13"/>
      <c r="G13" s="241" t="s">
        <v>168</v>
      </c>
      <c r="H13" s="241"/>
      <c r="I13" s="343" t="s">
        <v>52</v>
      </c>
      <c r="J13" s="344"/>
      <c r="K13" s="344"/>
      <c r="L13" s="345"/>
      <c r="M13" s="343" t="s">
        <v>51</v>
      </c>
      <c r="N13" s="345"/>
      <c r="O13" s="340" t="s">
        <v>45</v>
      </c>
      <c r="P13" s="341"/>
      <c r="Q13" s="342"/>
      <c r="R13" s="350" t="s">
        <v>47</v>
      </c>
      <c r="S13" s="351"/>
      <c r="T13" s="352"/>
      <c r="U13" s="343" t="s">
        <v>53</v>
      </c>
      <c r="V13" s="345"/>
      <c r="W13" s="348" t="s">
        <v>169</v>
      </c>
      <c r="X13" s="349"/>
      <c r="Y13" s="349"/>
      <c r="Z13" s="346" t="s">
        <v>138</v>
      </c>
      <c r="AA13" s="347"/>
      <c r="AB13" s="347"/>
      <c r="AC13" s="347"/>
      <c r="AD13" s="347"/>
      <c r="AE13" s="347"/>
      <c r="AF13" s="347"/>
    </row>
    <row r="14" spans="1:32" s="10" customFormat="1" ht="42" customHeight="1">
      <c r="B14" s="314" t="s">
        <v>139</v>
      </c>
      <c r="C14" s="314" t="s">
        <v>175</v>
      </c>
      <c r="D14" s="314" t="s">
        <v>140</v>
      </c>
      <c r="E14" s="314" t="s">
        <v>141</v>
      </c>
      <c r="F14" s="314" t="s">
        <v>142</v>
      </c>
      <c r="G14" s="314" t="s">
        <v>170</v>
      </c>
      <c r="H14" s="330" t="s">
        <v>171</v>
      </c>
      <c r="I14" s="314" t="s">
        <v>143</v>
      </c>
      <c r="J14" s="314" t="s">
        <v>144</v>
      </c>
      <c r="K14" s="314" t="s">
        <v>145</v>
      </c>
      <c r="L14" s="330" t="s">
        <v>50</v>
      </c>
      <c r="M14" s="314" t="s">
        <v>146</v>
      </c>
      <c r="N14" s="330" t="s">
        <v>49</v>
      </c>
      <c r="O14" s="314" t="s">
        <v>147</v>
      </c>
      <c r="P14" s="314" t="s">
        <v>148</v>
      </c>
      <c r="Q14" s="330" t="s">
        <v>46</v>
      </c>
      <c r="R14" s="314" t="s">
        <v>149</v>
      </c>
      <c r="S14" s="314" t="s">
        <v>155</v>
      </c>
      <c r="T14" s="330" t="s">
        <v>48</v>
      </c>
      <c r="U14" s="314" t="s">
        <v>150</v>
      </c>
      <c r="V14" s="330" t="s">
        <v>152</v>
      </c>
      <c r="W14" s="315" t="s">
        <v>151</v>
      </c>
      <c r="X14" s="331" t="s">
        <v>156</v>
      </c>
      <c r="Y14" s="331" t="s">
        <v>54</v>
      </c>
      <c r="Z14" s="135" t="s">
        <v>22</v>
      </c>
      <c r="AA14" s="135" t="s">
        <v>23</v>
      </c>
      <c r="AB14" s="135" t="s">
        <v>24</v>
      </c>
      <c r="AC14" s="135" t="s">
        <v>25</v>
      </c>
      <c r="AD14" s="135" t="s">
        <v>26</v>
      </c>
      <c r="AE14" s="135" t="s">
        <v>27</v>
      </c>
      <c r="AF14" s="135" t="s">
        <v>28</v>
      </c>
    </row>
    <row r="15" spans="1:32" s="10" customFormat="1" ht="42" customHeight="1">
      <c r="B15" s="315"/>
      <c r="C15" s="315"/>
      <c r="D15" s="315"/>
      <c r="E15" s="315"/>
      <c r="F15" s="315"/>
      <c r="G15" s="315"/>
      <c r="H15" s="331"/>
      <c r="I15" s="316"/>
      <c r="J15" s="316"/>
      <c r="K15" s="316"/>
      <c r="L15" s="331"/>
      <c r="M15" s="316"/>
      <c r="N15" s="331"/>
      <c r="O15" s="316"/>
      <c r="P15" s="316"/>
      <c r="Q15" s="332"/>
      <c r="R15" s="316"/>
      <c r="S15" s="316"/>
      <c r="T15" s="332"/>
      <c r="U15" s="316"/>
      <c r="V15" s="332"/>
      <c r="W15" s="316"/>
      <c r="X15" s="332"/>
      <c r="Y15" s="332"/>
      <c r="Z15" s="136" t="s">
        <v>78</v>
      </c>
      <c r="AA15" s="135" t="s">
        <v>80</v>
      </c>
      <c r="AB15" s="135" t="s">
        <v>81</v>
      </c>
      <c r="AC15" s="135" t="s">
        <v>82</v>
      </c>
      <c r="AD15" s="135" t="s">
        <v>83</v>
      </c>
      <c r="AE15" s="135" t="s">
        <v>84</v>
      </c>
      <c r="AF15" s="135" t="s">
        <v>85</v>
      </c>
    </row>
    <row r="16" spans="1:32" ht="15" customHeight="1">
      <c r="B16" s="226"/>
      <c r="C16" s="226"/>
      <c r="D16" s="196"/>
      <c r="E16" s="227"/>
      <c r="F16" s="200"/>
      <c r="G16" s="200"/>
      <c r="H16" s="259">
        <f>F16*G16</f>
        <v>0</v>
      </c>
      <c r="I16" s="152"/>
      <c r="J16" s="153"/>
      <c r="K16" s="154"/>
      <c r="L16" s="269">
        <f>(I16*J16*K16)</f>
        <v>0</v>
      </c>
      <c r="M16" s="155"/>
      <c r="N16" s="270">
        <f t="shared" ref="N16:N37" si="0">(F16*M16)</f>
        <v>0</v>
      </c>
      <c r="O16" s="155"/>
      <c r="P16" s="189"/>
      <c r="Q16" s="273">
        <f t="shared" ref="Q16:Q37" si="1">(F16*O16*P16)</f>
        <v>0</v>
      </c>
      <c r="R16" s="155"/>
      <c r="S16" s="191"/>
      <c r="T16" s="273">
        <f t="shared" ref="T16:T37" si="2">F16*R16*S16</f>
        <v>0</v>
      </c>
      <c r="U16" s="155"/>
      <c r="V16" s="273">
        <f t="shared" ref="V16:V37" si="3">(F16*U16)</f>
        <v>0</v>
      </c>
      <c r="W16" s="155"/>
      <c r="X16" s="275">
        <f>(W16)</f>
        <v>0</v>
      </c>
      <c r="Y16" s="273">
        <f>SUM(H16, L16,N16,Q16,T16,V16,X16)</f>
        <v>0</v>
      </c>
      <c r="Z16" s="57"/>
      <c r="AA16" s="57"/>
      <c r="AB16" s="57"/>
      <c r="AC16" s="57"/>
      <c r="AD16" s="57"/>
      <c r="AE16" s="57"/>
      <c r="AF16" s="57"/>
    </row>
    <row r="17" spans="2:32" ht="14">
      <c r="B17" s="228"/>
      <c r="C17" s="244"/>
      <c r="D17" s="202"/>
      <c r="E17" s="229"/>
      <c r="F17" s="206"/>
      <c r="G17" s="238"/>
      <c r="H17" s="259">
        <f t="shared" ref="H17:H37" si="4">F17*G17</f>
        <v>0</v>
      </c>
      <c r="I17" s="152"/>
      <c r="J17" s="153"/>
      <c r="K17" s="154"/>
      <c r="L17" s="269">
        <f t="shared" ref="L17:L37" si="5">(I17*J17*K17)</f>
        <v>0</v>
      </c>
      <c r="M17" s="155"/>
      <c r="N17" s="270">
        <f t="shared" si="0"/>
        <v>0</v>
      </c>
      <c r="O17" s="155"/>
      <c r="P17" s="189"/>
      <c r="Q17" s="273">
        <f t="shared" si="1"/>
        <v>0</v>
      </c>
      <c r="R17" s="155"/>
      <c r="S17" s="191"/>
      <c r="T17" s="273">
        <f t="shared" si="2"/>
        <v>0</v>
      </c>
      <c r="U17" s="155"/>
      <c r="V17" s="273">
        <f t="shared" si="3"/>
        <v>0</v>
      </c>
      <c r="W17" s="155"/>
      <c r="X17" s="275">
        <f t="shared" ref="X17:X37" si="6">(W17)</f>
        <v>0</v>
      </c>
      <c r="Y17" s="273">
        <f t="shared" ref="Y17:Y37" si="7">SUM(L17,N17,Q17,T17,V17,X17)</f>
        <v>0</v>
      </c>
      <c r="Z17" s="57"/>
      <c r="AA17" s="57"/>
      <c r="AB17" s="57"/>
      <c r="AC17" s="57"/>
      <c r="AD17" s="57"/>
      <c r="AE17" s="57"/>
      <c r="AF17" s="57"/>
    </row>
    <row r="18" spans="2:32" ht="14">
      <c r="B18" s="230"/>
      <c r="C18" s="245"/>
      <c r="D18" s="208"/>
      <c r="E18" s="231"/>
      <c r="F18" s="212"/>
      <c r="G18" s="212"/>
      <c r="H18" s="259">
        <f t="shared" si="4"/>
        <v>0</v>
      </c>
      <c r="I18" s="152"/>
      <c r="J18" s="153"/>
      <c r="K18" s="154"/>
      <c r="L18" s="269">
        <f t="shared" si="5"/>
        <v>0</v>
      </c>
      <c r="M18" s="155"/>
      <c r="N18" s="270">
        <f t="shared" si="0"/>
        <v>0</v>
      </c>
      <c r="O18" s="155"/>
      <c r="P18" s="189"/>
      <c r="Q18" s="273">
        <f t="shared" si="1"/>
        <v>0</v>
      </c>
      <c r="R18" s="155"/>
      <c r="S18" s="191"/>
      <c r="T18" s="273">
        <f t="shared" si="2"/>
        <v>0</v>
      </c>
      <c r="U18" s="155"/>
      <c r="V18" s="273">
        <f t="shared" si="3"/>
        <v>0</v>
      </c>
      <c r="W18" s="155"/>
      <c r="X18" s="275">
        <f t="shared" si="6"/>
        <v>0</v>
      </c>
      <c r="Y18" s="273">
        <f t="shared" si="7"/>
        <v>0</v>
      </c>
      <c r="Z18" s="57"/>
      <c r="AA18" s="57"/>
      <c r="AB18" s="57"/>
      <c r="AC18" s="57"/>
      <c r="AD18" s="57"/>
      <c r="AE18" s="57"/>
      <c r="AF18" s="57"/>
    </row>
    <row r="19" spans="2:32" ht="14">
      <c r="B19" s="232"/>
      <c r="C19" s="246"/>
      <c r="D19" s="214"/>
      <c r="E19" s="233"/>
      <c r="F19" s="218"/>
      <c r="G19" s="239"/>
      <c r="H19" s="259">
        <f t="shared" si="4"/>
        <v>0</v>
      </c>
      <c r="I19" s="152"/>
      <c r="J19" s="153"/>
      <c r="K19" s="154"/>
      <c r="L19" s="269">
        <f t="shared" si="5"/>
        <v>0</v>
      </c>
      <c r="M19" s="155"/>
      <c r="N19" s="270">
        <f t="shared" si="0"/>
        <v>0</v>
      </c>
      <c r="O19" s="155"/>
      <c r="P19" s="189"/>
      <c r="Q19" s="273">
        <f t="shared" si="1"/>
        <v>0</v>
      </c>
      <c r="R19" s="155"/>
      <c r="S19" s="191"/>
      <c r="T19" s="273">
        <f t="shared" si="2"/>
        <v>0</v>
      </c>
      <c r="U19" s="155"/>
      <c r="V19" s="273">
        <f t="shared" si="3"/>
        <v>0</v>
      </c>
      <c r="W19" s="155"/>
      <c r="X19" s="275">
        <f t="shared" si="6"/>
        <v>0</v>
      </c>
      <c r="Y19" s="273">
        <f t="shared" si="7"/>
        <v>0</v>
      </c>
      <c r="Z19" s="57"/>
      <c r="AA19" s="57"/>
      <c r="AB19" s="57"/>
      <c r="AC19" s="57"/>
      <c r="AD19" s="57"/>
      <c r="AE19" s="57"/>
      <c r="AF19" s="57"/>
    </row>
    <row r="20" spans="2:32" ht="14">
      <c r="B20" s="232"/>
      <c r="C20" s="246"/>
      <c r="D20" s="214"/>
      <c r="E20" s="234"/>
      <c r="F20" s="222"/>
      <c r="G20" s="240"/>
      <c r="H20" s="259">
        <f t="shared" si="4"/>
        <v>0</v>
      </c>
      <c r="I20" s="152"/>
      <c r="J20" s="153"/>
      <c r="K20" s="154"/>
      <c r="L20" s="269">
        <f t="shared" si="5"/>
        <v>0</v>
      </c>
      <c r="M20" s="155"/>
      <c r="N20" s="270">
        <f t="shared" si="0"/>
        <v>0</v>
      </c>
      <c r="O20" s="155"/>
      <c r="P20" s="189"/>
      <c r="Q20" s="273">
        <f t="shared" si="1"/>
        <v>0</v>
      </c>
      <c r="R20" s="155"/>
      <c r="S20" s="191"/>
      <c r="T20" s="273">
        <f t="shared" si="2"/>
        <v>0</v>
      </c>
      <c r="U20" s="155"/>
      <c r="V20" s="273">
        <f t="shared" si="3"/>
        <v>0</v>
      </c>
      <c r="W20" s="155"/>
      <c r="X20" s="275">
        <f t="shared" si="6"/>
        <v>0</v>
      </c>
      <c r="Y20" s="273">
        <f t="shared" si="7"/>
        <v>0</v>
      </c>
      <c r="Z20" s="57"/>
      <c r="AA20" s="57"/>
      <c r="AB20" s="57"/>
      <c r="AC20" s="57"/>
      <c r="AD20" s="57"/>
      <c r="AE20" s="57"/>
      <c r="AF20" s="57"/>
    </row>
    <row r="21" spans="2:32" ht="14">
      <c r="B21" s="232"/>
      <c r="C21" s="246"/>
      <c r="D21" s="214"/>
      <c r="E21" s="234"/>
      <c r="F21" s="222"/>
      <c r="G21" s="240"/>
      <c r="H21" s="259">
        <f t="shared" si="4"/>
        <v>0</v>
      </c>
      <c r="I21" s="152"/>
      <c r="J21" s="153"/>
      <c r="K21" s="154"/>
      <c r="L21" s="269">
        <f t="shared" si="5"/>
        <v>0</v>
      </c>
      <c r="M21" s="155"/>
      <c r="N21" s="270">
        <f t="shared" si="0"/>
        <v>0</v>
      </c>
      <c r="O21" s="155"/>
      <c r="P21" s="189"/>
      <c r="Q21" s="273">
        <f t="shared" si="1"/>
        <v>0</v>
      </c>
      <c r="R21" s="155"/>
      <c r="S21" s="191"/>
      <c r="T21" s="273">
        <f t="shared" si="2"/>
        <v>0</v>
      </c>
      <c r="U21" s="155"/>
      <c r="V21" s="273">
        <f t="shared" si="3"/>
        <v>0</v>
      </c>
      <c r="W21" s="155"/>
      <c r="X21" s="275">
        <f t="shared" si="6"/>
        <v>0</v>
      </c>
      <c r="Y21" s="273">
        <f t="shared" si="7"/>
        <v>0</v>
      </c>
      <c r="Z21" s="57"/>
      <c r="AA21" s="57"/>
      <c r="AB21" s="57"/>
      <c r="AC21" s="57"/>
      <c r="AD21" s="57"/>
      <c r="AE21" s="57"/>
      <c r="AF21" s="57"/>
    </row>
    <row r="22" spans="2:32" ht="14">
      <c r="B22" s="232"/>
      <c r="C22" s="246"/>
      <c r="D22" s="214"/>
      <c r="E22" s="234"/>
      <c r="F22" s="222"/>
      <c r="G22" s="240"/>
      <c r="H22" s="259">
        <f t="shared" si="4"/>
        <v>0</v>
      </c>
      <c r="I22" s="152"/>
      <c r="J22" s="153"/>
      <c r="K22" s="154"/>
      <c r="L22" s="269">
        <f t="shared" si="5"/>
        <v>0</v>
      </c>
      <c r="M22" s="155"/>
      <c r="N22" s="270">
        <f t="shared" si="0"/>
        <v>0</v>
      </c>
      <c r="O22" s="155"/>
      <c r="P22" s="189"/>
      <c r="Q22" s="273">
        <f t="shared" si="1"/>
        <v>0</v>
      </c>
      <c r="R22" s="155"/>
      <c r="S22" s="191"/>
      <c r="T22" s="273">
        <f t="shared" si="2"/>
        <v>0</v>
      </c>
      <c r="U22" s="155"/>
      <c r="V22" s="273">
        <f t="shared" si="3"/>
        <v>0</v>
      </c>
      <c r="W22" s="155"/>
      <c r="X22" s="275">
        <f t="shared" si="6"/>
        <v>0</v>
      </c>
      <c r="Y22" s="273">
        <f t="shared" si="7"/>
        <v>0</v>
      </c>
      <c r="Z22" s="57"/>
      <c r="AA22" s="57"/>
      <c r="AB22" s="57"/>
      <c r="AC22" s="57"/>
      <c r="AD22" s="57"/>
      <c r="AE22" s="57"/>
      <c r="AF22" s="57"/>
    </row>
    <row r="23" spans="2:32" ht="14">
      <c r="B23" s="232"/>
      <c r="C23" s="246"/>
      <c r="D23" s="214"/>
      <c r="E23" s="232"/>
      <c r="F23" s="224"/>
      <c r="G23" s="191"/>
      <c r="H23" s="259">
        <f t="shared" si="4"/>
        <v>0</v>
      </c>
      <c r="I23" s="152"/>
      <c r="J23" s="153"/>
      <c r="K23" s="154"/>
      <c r="L23" s="269">
        <f t="shared" si="5"/>
        <v>0</v>
      </c>
      <c r="M23" s="155"/>
      <c r="N23" s="270">
        <f t="shared" si="0"/>
        <v>0</v>
      </c>
      <c r="O23" s="155"/>
      <c r="P23" s="189"/>
      <c r="Q23" s="273">
        <f t="shared" si="1"/>
        <v>0</v>
      </c>
      <c r="R23" s="155"/>
      <c r="S23" s="191"/>
      <c r="T23" s="273">
        <f t="shared" si="2"/>
        <v>0</v>
      </c>
      <c r="U23" s="155"/>
      <c r="V23" s="273">
        <f t="shared" si="3"/>
        <v>0</v>
      </c>
      <c r="W23" s="155"/>
      <c r="X23" s="275">
        <f t="shared" si="6"/>
        <v>0</v>
      </c>
      <c r="Y23" s="273">
        <f t="shared" si="7"/>
        <v>0</v>
      </c>
      <c r="Z23" s="57"/>
      <c r="AA23" s="57"/>
      <c r="AB23" s="57"/>
      <c r="AC23" s="57"/>
      <c r="AD23" s="57"/>
      <c r="AE23" s="57"/>
      <c r="AF23" s="57"/>
    </row>
    <row r="24" spans="2:32" ht="14">
      <c r="B24" s="232"/>
      <c r="C24" s="246"/>
      <c r="D24" s="214"/>
      <c r="E24" s="234"/>
      <c r="F24" s="222"/>
      <c r="G24" s="240"/>
      <c r="H24" s="259">
        <f t="shared" si="4"/>
        <v>0</v>
      </c>
      <c r="I24" s="152"/>
      <c r="J24" s="153"/>
      <c r="K24" s="154"/>
      <c r="L24" s="269">
        <f t="shared" si="5"/>
        <v>0</v>
      </c>
      <c r="M24" s="155"/>
      <c r="N24" s="270">
        <f t="shared" si="0"/>
        <v>0</v>
      </c>
      <c r="O24" s="155"/>
      <c r="P24" s="189"/>
      <c r="Q24" s="273">
        <f t="shared" si="1"/>
        <v>0</v>
      </c>
      <c r="R24" s="155"/>
      <c r="S24" s="191"/>
      <c r="T24" s="273">
        <f t="shared" si="2"/>
        <v>0</v>
      </c>
      <c r="U24" s="155"/>
      <c r="V24" s="273">
        <f t="shared" si="3"/>
        <v>0</v>
      </c>
      <c r="W24" s="155"/>
      <c r="X24" s="275">
        <f t="shared" si="6"/>
        <v>0</v>
      </c>
      <c r="Y24" s="273">
        <f t="shared" si="7"/>
        <v>0</v>
      </c>
      <c r="Z24" s="57"/>
      <c r="AA24" s="57"/>
      <c r="AB24" s="57"/>
      <c r="AC24" s="57"/>
      <c r="AD24" s="57"/>
      <c r="AE24" s="57"/>
      <c r="AF24" s="57"/>
    </row>
    <row r="25" spans="2:32" ht="14">
      <c r="B25" s="232"/>
      <c r="C25" s="246"/>
      <c r="D25" s="214"/>
      <c r="E25" s="234"/>
      <c r="F25" s="222"/>
      <c r="G25" s="240"/>
      <c r="H25" s="259">
        <f t="shared" si="4"/>
        <v>0</v>
      </c>
      <c r="I25" s="152"/>
      <c r="J25" s="153"/>
      <c r="K25" s="154"/>
      <c r="L25" s="269">
        <f t="shared" si="5"/>
        <v>0</v>
      </c>
      <c r="M25" s="155"/>
      <c r="N25" s="270">
        <f t="shared" si="0"/>
        <v>0</v>
      </c>
      <c r="O25" s="155"/>
      <c r="P25" s="189"/>
      <c r="Q25" s="273">
        <f t="shared" si="1"/>
        <v>0</v>
      </c>
      <c r="R25" s="155"/>
      <c r="S25" s="191"/>
      <c r="T25" s="273">
        <f t="shared" si="2"/>
        <v>0</v>
      </c>
      <c r="U25" s="155"/>
      <c r="V25" s="273">
        <f t="shared" si="3"/>
        <v>0</v>
      </c>
      <c r="W25" s="155"/>
      <c r="X25" s="275">
        <f t="shared" si="6"/>
        <v>0</v>
      </c>
      <c r="Y25" s="273">
        <f t="shared" si="7"/>
        <v>0</v>
      </c>
      <c r="Z25" s="57"/>
      <c r="AA25" s="57"/>
      <c r="AB25" s="57"/>
      <c r="AC25" s="57"/>
      <c r="AD25" s="57"/>
      <c r="AE25" s="57"/>
      <c r="AF25" s="57"/>
    </row>
    <row r="26" spans="2:32" ht="14">
      <c r="B26" s="232"/>
      <c r="C26" s="246"/>
      <c r="D26" s="214"/>
      <c r="E26" s="234"/>
      <c r="F26" s="222"/>
      <c r="G26" s="240"/>
      <c r="H26" s="259">
        <f t="shared" si="4"/>
        <v>0</v>
      </c>
      <c r="I26" s="152"/>
      <c r="J26" s="153"/>
      <c r="K26" s="154"/>
      <c r="L26" s="269">
        <f t="shared" si="5"/>
        <v>0</v>
      </c>
      <c r="M26" s="155"/>
      <c r="N26" s="270">
        <f t="shared" si="0"/>
        <v>0</v>
      </c>
      <c r="O26" s="155"/>
      <c r="P26" s="189"/>
      <c r="Q26" s="273">
        <f t="shared" si="1"/>
        <v>0</v>
      </c>
      <c r="R26" s="155"/>
      <c r="S26" s="191"/>
      <c r="T26" s="273">
        <f t="shared" si="2"/>
        <v>0</v>
      </c>
      <c r="U26" s="155"/>
      <c r="V26" s="273">
        <f t="shared" si="3"/>
        <v>0</v>
      </c>
      <c r="W26" s="155"/>
      <c r="X26" s="275">
        <f t="shared" si="6"/>
        <v>0</v>
      </c>
      <c r="Y26" s="273">
        <f t="shared" si="7"/>
        <v>0</v>
      </c>
      <c r="Z26" s="57"/>
      <c r="AA26" s="57"/>
      <c r="AB26" s="57"/>
      <c r="AC26" s="57"/>
      <c r="AD26" s="57"/>
      <c r="AE26" s="57"/>
      <c r="AF26" s="57"/>
    </row>
    <row r="27" spans="2:32" ht="14">
      <c r="B27" s="232"/>
      <c r="C27" s="246"/>
      <c r="D27" s="214"/>
      <c r="E27" s="234"/>
      <c r="F27" s="222"/>
      <c r="G27" s="240"/>
      <c r="H27" s="259">
        <f t="shared" si="4"/>
        <v>0</v>
      </c>
      <c r="I27" s="152"/>
      <c r="J27" s="153"/>
      <c r="K27" s="154"/>
      <c r="L27" s="269">
        <f t="shared" si="5"/>
        <v>0</v>
      </c>
      <c r="M27" s="155"/>
      <c r="N27" s="270">
        <f t="shared" si="0"/>
        <v>0</v>
      </c>
      <c r="O27" s="155"/>
      <c r="P27" s="189"/>
      <c r="Q27" s="273">
        <f t="shared" si="1"/>
        <v>0</v>
      </c>
      <c r="R27" s="155"/>
      <c r="S27" s="191"/>
      <c r="T27" s="273">
        <f t="shared" si="2"/>
        <v>0</v>
      </c>
      <c r="U27" s="155"/>
      <c r="V27" s="273">
        <f t="shared" si="3"/>
        <v>0</v>
      </c>
      <c r="W27" s="155"/>
      <c r="X27" s="275">
        <f t="shared" si="6"/>
        <v>0</v>
      </c>
      <c r="Y27" s="273">
        <f t="shared" si="7"/>
        <v>0</v>
      </c>
      <c r="Z27" s="57"/>
      <c r="AA27" s="57"/>
      <c r="AB27" s="57"/>
      <c r="AC27" s="57"/>
      <c r="AD27" s="57"/>
      <c r="AE27" s="57"/>
      <c r="AF27" s="57"/>
    </row>
    <row r="28" spans="2:32" ht="14">
      <c r="B28" s="232"/>
      <c r="C28" s="246"/>
      <c r="D28" s="214"/>
      <c r="E28" s="234"/>
      <c r="F28" s="222"/>
      <c r="G28" s="240"/>
      <c r="H28" s="259">
        <f t="shared" si="4"/>
        <v>0</v>
      </c>
      <c r="I28" s="152"/>
      <c r="J28" s="153"/>
      <c r="K28" s="154"/>
      <c r="L28" s="269">
        <f t="shared" si="5"/>
        <v>0</v>
      </c>
      <c r="M28" s="155"/>
      <c r="N28" s="270">
        <f t="shared" si="0"/>
        <v>0</v>
      </c>
      <c r="O28" s="155"/>
      <c r="P28" s="189"/>
      <c r="Q28" s="273">
        <f t="shared" si="1"/>
        <v>0</v>
      </c>
      <c r="R28" s="155"/>
      <c r="S28" s="191"/>
      <c r="T28" s="273">
        <f t="shared" si="2"/>
        <v>0</v>
      </c>
      <c r="U28" s="155"/>
      <c r="V28" s="273">
        <f t="shared" si="3"/>
        <v>0</v>
      </c>
      <c r="W28" s="155"/>
      <c r="X28" s="275">
        <f t="shared" si="6"/>
        <v>0</v>
      </c>
      <c r="Y28" s="273">
        <f t="shared" si="7"/>
        <v>0</v>
      </c>
      <c r="Z28" s="57"/>
      <c r="AA28" s="57"/>
      <c r="AB28" s="57"/>
      <c r="AC28" s="57"/>
      <c r="AD28" s="57"/>
      <c r="AE28" s="57"/>
      <c r="AF28" s="57"/>
    </row>
    <row r="29" spans="2:32" ht="14">
      <c r="B29" s="232"/>
      <c r="C29" s="246"/>
      <c r="D29" s="214"/>
      <c r="E29" s="234"/>
      <c r="F29" s="222"/>
      <c r="G29" s="240"/>
      <c r="H29" s="259">
        <f t="shared" si="4"/>
        <v>0</v>
      </c>
      <c r="I29" s="152"/>
      <c r="J29" s="153"/>
      <c r="K29" s="154"/>
      <c r="L29" s="269">
        <f t="shared" si="5"/>
        <v>0</v>
      </c>
      <c r="M29" s="155"/>
      <c r="N29" s="270">
        <f t="shared" si="0"/>
        <v>0</v>
      </c>
      <c r="O29" s="155"/>
      <c r="P29" s="189"/>
      <c r="Q29" s="273">
        <f t="shared" si="1"/>
        <v>0</v>
      </c>
      <c r="R29" s="155"/>
      <c r="S29" s="191"/>
      <c r="T29" s="273">
        <f t="shared" si="2"/>
        <v>0</v>
      </c>
      <c r="U29" s="155"/>
      <c r="V29" s="273">
        <f t="shared" si="3"/>
        <v>0</v>
      </c>
      <c r="W29" s="155"/>
      <c r="X29" s="275">
        <f t="shared" si="6"/>
        <v>0</v>
      </c>
      <c r="Y29" s="273">
        <f t="shared" si="7"/>
        <v>0</v>
      </c>
      <c r="Z29" s="57"/>
      <c r="AA29" s="57"/>
      <c r="AB29" s="57"/>
      <c r="AC29" s="57"/>
      <c r="AD29" s="57"/>
      <c r="AE29" s="57"/>
      <c r="AF29" s="57"/>
    </row>
    <row r="30" spans="2:32" ht="14">
      <c r="B30" s="232"/>
      <c r="C30" s="246"/>
      <c r="D30" s="214"/>
      <c r="E30" s="234"/>
      <c r="F30" s="222"/>
      <c r="G30" s="240"/>
      <c r="H30" s="259">
        <f t="shared" si="4"/>
        <v>0</v>
      </c>
      <c r="I30" s="152"/>
      <c r="J30" s="153"/>
      <c r="K30" s="154"/>
      <c r="L30" s="269">
        <f t="shared" si="5"/>
        <v>0</v>
      </c>
      <c r="M30" s="155"/>
      <c r="N30" s="270">
        <f t="shared" si="0"/>
        <v>0</v>
      </c>
      <c r="O30" s="155"/>
      <c r="P30" s="189"/>
      <c r="Q30" s="273">
        <f t="shared" si="1"/>
        <v>0</v>
      </c>
      <c r="R30" s="155"/>
      <c r="S30" s="191"/>
      <c r="T30" s="273">
        <f t="shared" si="2"/>
        <v>0</v>
      </c>
      <c r="U30" s="155"/>
      <c r="V30" s="273">
        <f t="shared" si="3"/>
        <v>0</v>
      </c>
      <c r="W30" s="155"/>
      <c r="X30" s="275">
        <f t="shared" si="6"/>
        <v>0</v>
      </c>
      <c r="Y30" s="273">
        <f t="shared" si="7"/>
        <v>0</v>
      </c>
      <c r="Z30" s="57"/>
      <c r="AA30" s="57"/>
      <c r="AB30" s="57"/>
      <c r="AC30" s="57"/>
      <c r="AD30" s="57"/>
      <c r="AE30" s="57"/>
      <c r="AF30" s="57"/>
    </row>
    <row r="31" spans="2:32" ht="14">
      <c r="B31" s="232"/>
      <c r="C31" s="246"/>
      <c r="D31" s="214"/>
      <c r="E31" s="234"/>
      <c r="F31" s="222"/>
      <c r="G31" s="240"/>
      <c r="H31" s="259">
        <f t="shared" si="4"/>
        <v>0</v>
      </c>
      <c r="I31" s="152"/>
      <c r="J31" s="153"/>
      <c r="K31" s="154"/>
      <c r="L31" s="269">
        <f t="shared" si="5"/>
        <v>0</v>
      </c>
      <c r="M31" s="155"/>
      <c r="N31" s="270">
        <f t="shared" si="0"/>
        <v>0</v>
      </c>
      <c r="O31" s="155"/>
      <c r="P31" s="189"/>
      <c r="Q31" s="273">
        <f t="shared" si="1"/>
        <v>0</v>
      </c>
      <c r="R31" s="155"/>
      <c r="S31" s="191"/>
      <c r="T31" s="273">
        <f t="shared" si="2"/>
        <v>0</v>
      </c>
      <c r="U31" s="155"/>
      <c r="V31" s="273">
        <f t="shared" si="3"/>
        <v>0</v>
      </c>
      <c r="W31" s="155"/>
      <c r="X31" s="275">
        <f t="shared" si="6"/>
        <v>0</v>
      </c>
      <c r="Y31" s="273">
        <f t="shared" si="7"/>
        <v>0</v>
      </c>
      <c r="Z31" s="57"/>
      <c r="AA31" s="57"/>
      <c r="AB31" s="57"/>
      <c r="AC31" s="57"/>
      <c r="AD31" s="57"/>
      <c r="AE31" s="57"/>
      <c r="AF31" s="57"/>
    </row>
    <row r="32" spans="2:32" ht="14">
      <c r="B32" s="232"/>
      <c r="C32" s="246"/>
      <c r="D32" s="214"/>
      <c r="E32" s="234"/>
      <c r="F32" s="222"/>
      <c r="G32" s="240"/>
      <c r="H32" s="259">
        <f t="shared" si="4"/>
        <v>0</v>
      </c>
      <c r="I32" s="152"/>
      <c r="J32" s="153"/>
      <c r="K32" s="154"/>
      <c r="L32" s="269">
        <f t="shared" si="5"/>
        <v>0</v>
      </c>
      <c r="M32" s="155"/>
      <c r="N32" s="270">
        <f t="shared" si="0"/>
        <v>0</v>
      </c>
      <c r="O32" s="155"/>
      <c r="P32" s="189"/>
      <c r="Q32" s="273">
        <f t="shared" si="1"/>
        <v>0</v>
      </c>
      <c r="R32" s="155"/>
      <c r="S32" s="191"/>
      <c r="T32" s="273">
        <f t="shared" si="2"/>
        <v>0</v>
      </c>
      <c r="U32" s="155"/>
      <c r="V32" s="273">
        <f t="shared" si="3"/>
        <v>0</v>
      </c>
      <c r="W32" s="155"/>
      <c r="X32" s="275">
        <f t="shared" si="6"/>
        <v>0</v>
      </c>
      <c r="Y32" s="273">
        <f t="shared" si="7"/>
        <v>0</v>
      </c>
      <c r="Z32" s="57"/>
      <c r="AA32" s="57"/>
      <c r="AB32" s="57"/>
      <c r="AC32" s="57"/>
      <c r="AD32" s="57"/>
      <c r="AE32" s="57"/>
      <c r="AF32" s="57"/>
    </row>
    <row r="33" spans="2:32" ht="14">
      <c r="B33" s="232"/>
      <c r="C33" s="246"/>
      <c r="D33" s="214"/>
      <c r="E33" s="234"/>
      <c r="F33" s="222"/>
      <c r="G33" s="240"/>
      <c r="H33" s="259">
        <f t="shared" si="4"/>
        <v>0</v>
      </c>
      <c r="I33" s="152"/>
      <c r="J33" s="153"/>
      <c r="K33" s="154"/>
      <c r="L33" s="269">
        <f t="shared" si="5"/>
        <v>0</v>
      </c>
      <c r="M33" s="155"/>
      <c r="N33" s="270">
        <f t="shared" si="0"/>
        <v>0</v>
      </c>
      <c r="O33" s="155"/>
      <c r="P33" s="189"/>
      <c r="Q33" s="273">
        <f t="shared" si="1"/>
        <v>0</v>
      </c>
      <c r="R33" s="155"/>
      <c r="S33" s="191"/>
      <c r="T33" s="273">
        <f t="shared" si="2"/>
        <v>0</v>
      </c>
      <c r="U33" s="155"/>
      <c r="V33" s="273">
        <f t="shared" si="3"/>
        <v>0</v>
      </c>
      <c r="W33" s="155"/>
      <c r="X33" s="275">
        <f t="shared" si="6"/>
        <v>0</v>
      </c>
      <c r="Y33" s="273">
        <f t="shared" si="7"/>
        <v>0</v>
      </c>
      <c r="Z33" s="57"/>
      <c r="AA33" s="57"/>
      <c r="AB33" s="57"/>
      <c r="AC33" s="57"/>
      <c r="AD33" s="57"/>
      <c r="AE33" s="57"/>
      <c r="AF33" s="57"/>
    </row>
    <row r="34" spans="2:32" ht="14">
      <c r="B34" s="232"/>
      <c r="C34" s="246"/>
      <c r="D34" s="214"/>
      <c r="E34" s="234"/>
      <c r="F34" s="222"/>
      <c r="G34" s="240"/>
      <c r="H34" s="259">
        <f t="shared" si="4"/>
        <v>0</v>
      </c>
      <c r="I34" s="152"/>
      <c r="J34" s="153"/>
      <c r="K34" s="154"/>
      <c r="L34" s="269">
        <f t="shared" si="5"/>
        <v>0</v>
      </c>
      <c r="M34" s="155"/>
      <c r="N34" s="270">
        <f t="shared" si="0"/>
        <v>0</v>
      </c>
      <c r="O34" s="155"/>
      <c r="P34" s="189"/>
      <c r="Q34" s="273">
        <f t="shared" si="1"/>
        <v>0</v>
      </c>
      <c r="R34" s="155"/>
      <c r="S34" s="191"/>
      <c r="T34" s="273">
        <f t="shared" si="2"/>
        <v>0</v>
      </c>
      <c r="U34" s="155"/>
      <c r="V34" s="273">
        <f t="shared" si="3"/>
        <v>0</v>
      </c>
      <c r="W34" s="155"/>
      <c r="X34" s="275">
        <f t="shared" si="6"/>
        <v>0</v>
      </c>
      <c r="Y34" s="273">
        <f t="shared" si="7"/>
        <v>0</v>
      </c>
      <c r="Z34" s="57"/>
      <c r="AA34" s="57"/>
      <c r="AB34" s="57"/>
      <c r="AC34" s="57"/>
      <c r="AD34" s="57"/>
      <c r="AE34" s="57"/>
      <c r="AF34" s="57"/>
    </row>
    <row r="35" spans="2:32" ht="14">
      <c r="B35" s="232"/>
      <c r="C35" s="246"/>
      <c r="D35" s="214"/>
      <c r="E35" s="234"/>
      <c r="F35" s="222"/>
      <c r="G35" s="240"/>
      <c r="H35" s="259">
        <f t="shared" si="4"/>
        <v>0</v>
      </c>
      <c r="I35" s="152"/>
      <c r="J35" s="153"/>
      <c r="K35" s="154"/>
      <c r="L35" s="269">
        <f t="shared" si="5"/>
        <v>0</v>
      </c>
      <c r="M35" s="155"/>
      <c r="N35" s="270">
        <f t="shared" si="0"/>
        <v>0</v>
      </c>
      <c r="O35" s="155"/>
      <c r="P35" s="189"/>
      <c r="Q35" s="273">
        <f t="shared" si="1"/>
        <v>0</v>
      </c>
      <c r="R35" s="155"/>
      <c r="S35" s="191"/>
      <c r="T35" s="273">
        <f t="shared" si="2"/>
        <v>0</v>
      </c>
      <c r="U35" s="155"/>
      <c r="V35" s="273">
        <f t="shared" si="3"/>
        <v>0</v>
      </c>
      <c r="W35" s="155"/>
      <c r="X35" s="275">
        <f t="shared" si="6"/>
        <v>0</v>
      </c>
      <c r="Y35" s="273">
        <f t="shared" si="7"/>
        <v>0</v>
      </c>
      <c r="Z35" s="57"/>
      <c r="AA35" s="57"/>
      <c r="AB35" s="57"/>
      <c r="AC35" s="57"/>
      <c r="AD35" s="57"/>
      <c r="AE35" s="57"/>
      <c r="AF35" s="57"/>
    </row>
    <row r="36" spans="2:32" ht="14">
      <c r="B36" s="232"/>
      <c r="C36" s="246"/>
      <c r="D36" s="214"/>
      <c r="E36" s="234"/>
      <c r="F36" s="222"/>
      <c r="G36" s="240"/>
      <c r="H36" s="259">
        <f t="shared" si="4"/>
        <v>0</v>
      </c>
      <c r="I36" s="152"/>
      <c r="J36" s="153"/>
      <c r="K36" s="154"/>
      <c r="L36" s="269">
        <f t="shared" si="5"/>
        <v>0</v>
      </c>
      <c r="M36" s="155"/>
      <c r="N36" s="270">
        <f t="shared" si="0"/>
        <v>0</v>
      </c>
      <c r="O36" s="155"/>
      <c r="P36" s="189"/>
      <c r="Q36" s="273">
        <f t="shared" si="1"/>
        <v>0</v>
      </c>
      <c r="R36" s="155"/>
      <c r="S36" s="191"/>
      <c r="T36" s="273">
        <f t="shared" si="2"/>
        <v>0</v>
      </c>
      <c r="U36" s="155"/>
      <c r="V36" s="273">
        <f t="shared" si="3"/>
        <v>0</v>
      </c>
      <c r="W36" s="155"/>
      <c r="X36" s="275">
        <f t="shared" si="6"/>
        <v>0</v>
      </c>
      <c r="Y36" s="273">
        <f t="shared" si="7"/>
        <v>0</v>
      </c>
      <c r="Z36" s="57"/>
      <c r="AA36" s="57"/>
      <c r="AB36" s="57"/>
      <c r="AC36" s="57"/>
      <c r="AD36" s="57"/>
      <c r="AE36" s="57"/>
      <c r="AF36" s="57"/>
    </row>
    <row r="37" spans="2:32" ht="14">
      <c r="B37" s="232"/>
      <c r="C37" s="246"/>
      <c r="D37" s="214"/>
      <c r="E37" s="234"/>
      <c r="F37" s="222"/>
      <c r="G37" s="240"/>
      <c r="H37" s="259">
        <f t="shared" si="4"/>
        <v>0</v>
      </c>
      <c r="I37" s="152"/>
      <c r="J37" s="153"/>
      <c r="K37" s="154"/>
      <c r="L37" s="269">
        <f t="shared" si="5"/>
        <v>0</v>
      </c>
      <c r="M37" s="155"/>
      <c r="N37" s="270">
        <f t="shared" si="0"/>
        <v>0</v>
      </c>
      <c r="O37" s="155"/>
      <c r="P37" s="189"/>
      <c r="Q37" s="273">
        <f t="shared" si="1"/>
        <v>0</v>
      </c>
      <c r="R37" s="155"/>
      <c r="S37" s="191"/>
      <c r="T37" s="273">
        <f t="shared" si="2"/>
        <v>0</v>
      </c>
      <c r="U37" s="155"/>
      <c r="V37" s="273">
        <f t="shared" si="3"/>
        <v>0</v>
      </c>
      <c r="W37" s="155"/>
      <c r="X37" s="275">
        <f t="shared" si="6"/>
        <v>0</v>
      </c>
      <c r="Y37" s="273">
        <f t="shared" si="7"/>
        <v>0</v>
      </c>
      <c r="Z37" s="57"/>
      <c r="AA37" s="57"/>
      <c r="AB37" s="57"/>
      <c r="AC37" s="57"/>
      <c r="AD37" s="57"/>
      <c r="AE37" s="57"/>
      <c r="AF37" s="57"/>
    </row>
    <row r="38" spans="2:32" ht="14">
      <c r="B38" s="268" t="s">
        <v>0</v>
      </c>
      <c r="C38" s="237" t="s">
        <v>98</v>
      </c>
      <c r="D38" s="96" t="s">
        <v>98</v>
      </c>
      <c r="E38" s="96" t="s">
        <v>98</v>
      </c>
      <c r="F38" s="96" t="s">
        <v>98</v>
      </c>
      <c r="G38" s="237"/>
      <c r="H38" s="267">
        <f>SUM(H16:H37)</f>
        <v>0</v>
      </c>
      <c r="I38" s="96" t="s">
        <v>98</v>
      </c>
      <c r="J38" s="96" t="s">
        <v>98</v>
      </c>
      <c r="K38" s="96" t="s">
        <v>98</v>
      </c>
      <c r="L38" s="261">
        <f>SUM(L16:L37)</f>
        <v>0</v>
      </c>
      <c r="M38" s="162" t="s">
        <v>98</v>
      </c>
      <c r="N38" s="261">
        <f>SUM(N16:N37)</f>
        <v>0</v>
      </c>
      <c r="O38" s="162" t="s">
        <v>98</v>
      </c>
      <c r="P38" s="121" t="s">
        <v>98</v>
      </c>
      <c r="Q38" s="261">
        <f>SUM(Q16:Q37)</f>
        <v>0</v>
      </c>
      <c r="R38" s="96" t="s">
        <v>98</v>
      </c>
      <c r="S38" s="236" t="s">
        <v>98</v>
      </c>
      <c r="T38" s="274">
        <f>SUM(T16:T37)</f>
        <v>0</v>
      </c>
      <c r="U38" s="162" t="s">
        <v>98</v>
      </c>
      <c r="V38" s="261">
        <f>SUM(V16:V37)</f>
        <v>0</v>
      </c>
      <c r="W38" s="162" t="s">
        <v>98</v>
      </c>
      <c r="X38" s="275">
        <f>SUM(X16:X37)</f>
        <v>0</v>
      </c>
      <c r="Y38" s="261">
        <f>SUM(H38, L38,N38,Q38,T38,V38,X38)</f>
        <v>0</v>
      </c>
      <c r="Z38" s="57"/>
      <c r="AA38" s="57"/>
      <c r="AB38" s="57"/>
      <c r="AC38" s="57"/>
      <c r="AD38" s="57"/>
      <c r="AE38" s="57"/>
      <c r="AF38" s="57"/>
    </row>
    <row r="39" spans="2:32" ht="12.5">
      <c r="B39" s="14"/>
      <c r="C39" s="14"/>
      <c r="D39" s="14"/>
      <c r="E39" s="11"/>
      <c r="F39" s="235"/>
      <c r="G39" s="235"/>
      <c r="H39" s="235"/>
      <c r="I39" s="235"/>
      <c r="J39" s="14"/>
      <c r="K39" s="14"/>
      <c r="L39" s="14"/>
      <c r="M39" s="14"/>
      <c r="P39" s="11"/>
      <c r="Q39" s="11"/>
      <c r="R39" s="11"/>
      <c r="S39" s="11"/>
      <c r="T39" s="11"/>
      <c r="U39" s="11"/>
      <c r="V39" s="11"/>
      <c r="W39" s="11"/>
      <c r="X39" s="11"/>
      <c r="Y39" s="11"/>
      <c r="Z39" s="11"/>
    </row>
  </sheetData>
  <mergeCells count="34">
    <mergeCell ref="A4:P4"/>
    <mergeCell ref="B5:U7"/>
    <mergeCell ref="D9:E9"/>
    <mergeCell ref="B14:B15"/>
    <mergeCell ref="D14:D15"/>
    <mergeCell ref="E14:E15"/>
    <mergeCell ref="F14:F15"/>
    <mergeCell ref="I14:I15"/>
    <mergeCell ref="J14:J15"/>
    <mergeCell ref="K14:K15"/>
    <mergeCell ref="L14:L15"/>
    <mergeCell ref="M14:M15"/>
    <mergeCell ref="N14:N15"/>
    <mergeCell ref="O14:O15"/>
    <mergeCell ref="P14:P15"/>
    <mergeCell ref="Q14:Q15"/>
    <mergeCell ref="Z13:AF13"/>
    <mergeCell ref="S14:S15"/>
    <mergeCell ref="X14:X15"/>
    <mergeCell ref="U13:V13"/>
    <mergeCell ref="W13:Y13"/>
    <mergeCell ref="U14:U15"/>
    <mergeCell ref="V14:V15"/>
    <mergeCell ref="W14:W15"/>
    <mergeCell ref="Y14:Y15"/>
    <mergeCell ref="R13:T13"/>
    <mergeCell ref="R14:R15"/>
    <mergeCell ref="T14:T15"/>
    <mergeCell ref="O13:Q13"/>
    <mergeCell ref="H14:H15"/>
    <mergeCell ref="C14:C15"/>
    <mergeCell ref="G14:G15"/>
    <mergeCell ref="I13:L13"/>
    <mergeCell ref="M13:N13"/>
  </mergeCells>
  <pageMargins left="0.75" right="0.75" top="1" bottom="1" header="0.5" footer="0.5"/>
  <pageSetup orientation="portrait" horizontalDpi="4294967293" verticalDpi="4294967293"/>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2DCAAF4B-B0C0-474C-B824-D5B547C9BC42}">
          <x14:formula1>
            <xm:f>'Dropdown options'!$A$30:$A$31</xm:f>
          </x14:formula1>
          <xm:sqref>D16:D37</xm:sqref>
        </x14:dataValidation>
        <x14:dataValidation type="list" allowBlank="1" showInputMessage="1" showErrorMessage="1" xr:uid="{49A824C3-2FFE-4395-BBDF-19F0E75B1586}">
          <x14:formula1>
            <xm:f>'Dropdown options'!$A$9:$A$10</xm:f>
          </x14:formula1>
          <xm:sqref>Z16:Z37 AA16:AF38 C16:C37</xm:sqref>
        </x14:dataValidation>
        <x14:dataValidation type="list" allowBlank="1" showInputMessage="1" showErrorMessage="1" xr:uid="{F38B493C-58B1-428D-A36B-C14E2783DF4A}">
          <x14:formula1>
            <xm:f>'Dropdown options'!$A$43:$A$52</xm:f>
          </x14:formula1>
          <xm:sqref>K16:K37 F16:G37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49966"/>
  </sheetPr>
  <dimension ref="A1:N30"/>
  <sheetViews>
    <sheetView showGridLines="0" zoomScale="50" zoomScaleNormal="50" workbookViewId="0">
      <selection activeCell="P17" sqref="P16:P17"/>
    </sheetView>
  </sheetViews>
  <sheetFormatPr defaultColWidth="8.453125" defaultRowHeight="12.5"/>
  <cols>
    <col min="1" max="1" width="2.1796875" style="11" customWidth="1"/>
    <col min="2" max="2" width="39.1796875" style="14" customWidth="1"/>
    <col min="3" max="4" width="25.453125" style="11" customWidth="1"/>
    <col min="5" max="5" width="1.1796875" style="11" customWidth="1"/>
    <col min="6" max="6" width="22.453125" style="14" customWidth="1"/>
    <col min="7" max="7" width="22.81640625" style="11" customWidth="1"/>
    <col min="8" max="8" width="23.26953125" style="11" customWidth="1"/>
    <col min="9" max="9" width="22.1796875" style="11" customWidth="1"/>
    <col min="10" max="10" width="23.26953125" style="11" customWidth="1"/>
    <col min="11" max="11" width="22.54296875" style="11" customWidth="1"/>
    <col min="12" max="12" width="18.54296875" style="11" customWidth="1"/>
    <col min="13" max="13" width="14.81640625" style="11" customWidth="1"/>
    <col min="14" max="16384" width="8.453125" style="11"/>
  </cols>
  <sheetData>
    <row r="1" spans="1:14" s="130" customFormat="1" ht="33.75" customHeight="1">
      <c r="A1" s="129" t="s">
        <v>16</v>
      </c>
      <c r="B1" s="133"/>
      <c r="D1" s="134"/>
      <c r="E1" s="134"/>
      <c r="F1" s="133"/>
      <c r="G1" s="133"/>
      <c r="H1" s="133"/>
    </row>
    <row r="2" spans="1:14" s="70" customFormat="1" ht="3.75" customHeight="1">
      <c r="B2" s="71"/>
      <c r="C2" s="72"/>
      <c r="D2" s="73"/>
      <c r="E2" s="73"/>
      <c r="F2" s="74"/>
      <c r="G2" s="74"/>
      <c r="H2" s="74"/>
      <c r="I2" s="75"/>
    </row>
    <row r="3" spans="1:14" s="7" customFormat="1" ht="13">
      <c r="B3" s="4"/>
      <c r="C3" s="5"/>
      <c r="D3" s="6"/>
      <c r="E3" s="6"/>
      <c r="F3" s="2"/>
      <c r="G3" s="2"/>
      <c r="H3" s="2"/>
      <c r="I3" s="3"/>
    </row>
    <row r="4" spans="1:14" s="7" customFormat="1" ht="20.25" customHeight="1">
      <c r="A4" s="317" t="s">
        <v>111</v>
      </c>
      <c r="B4" s="318"/>
      <c r="C4" s="318"/>
      <c r="D4" s="318"/>
      <c r="E4" s="318"/>
      <c r="F4" s="318"/>
      <c r="G4" s="318"/>
      <c r="H4" s="318"/>
      <c r="I4" s="318"/>
      <c r="J4" s="319"/>
      <c r="K4" s="76"/>
      <c r="L4" s="76"/>
      <c r="M4" s="76"/>
      <c r="N4" s="76"/>
    </row>
    <row r="5" spans="1:14" s="7" customFormat="1" ht="20.25" customHeight="1">
      <c r="A5" s="94"/>
      <c r="B5" s="308" t="s">
        <v>192</v>
      </c>
      <c r="C5" s="308"/>
      <c r="D5" s="308"/>
      <c r="E5" s="308"/>
      <c r="F5" s="308"/>
      <c r="G5" s="308"/>
      <c r="H5" s="308"/>
      <c r="I5" s="308"/>
      <c r="J5" s="308"/>
      <c r="K5" s="308"/>
      <c r="L5" s="308"/>
      <c r="M5" s="308"/>
      <c r="N5" s="308"/>
    </row>
    <row r="6" spans="1:14" s="7" customFormat="1" ht="20.25" customHeight="1">
      <c r="A6" s="94"/>
      <c r="B6" s="308"/>
      <c r="C6" s="308"/>
      <c r="D6" s="308"/>
      <c r="E6" s="308"/>
      <c r="F6" s="308"/>
      <c r="G6" s="308"/>
      <c r="H6" s="308"/>
      <c r="I6" s="308"/>
      <c r="J6" s="308"/>
      <c r="K6" s="308"/>
      <c r="L6" s="308"/>
      <c r="M6" s="308"/>
      <c r="N6" s="308"/>
    </row>
    <row r="7" spans="1:14" s="7" customFormat="1" ht="20.25" customHeight="1">
      <c r="A7" s="94"/>
      <c r="B7" s="308"/>
      <c r="C7" s="308"/>
      <c r="D7" s="308"/>
      <c r="E7" s="308"/>
      <c r="F7" s="308"/>
      <c r="G7" s="308"/>
      <c r="H7" s="308"/>
      <c r="I7" s="308"/>
      <c r="J7" s="308"/>
      <c r="K7" s="308"/>
      <c r="L7" s="308"/>
      <c r="M7" s="308"/>
      <c r="N7" s="308"/>
    </row>
    <row r="8" spans="1:14" s="12" customFormat="1" ht="14">
      <c r="B8" s="43"/>
      <c r="C8" s="43"/>
      <c r="D8" s="43"/>
      <c r="E8" s="43"/>
      <c r="F8" s="43"/>
      <c r="G8" s="43"/>
      <c r="H8" s="43"/>
      <c r="I8" s="43"/>
      <c r="J8" s="43"/>
      <c r="K8" s="15"/>
      <c r="L8" s="15"/>
      <c r="M8" s="15"/>
      <c r="N8" s="15"/>
    </row>
    <row r="9" spans="1:14" s="12" customFormat="1" ht="15.5">
      <c r="B9" s="126" t="s">
        <v>19</v>
      </c>
      <c r="C9" s="326"/>
      <c r="D9" s="327"/>
      <c r="E9" s="65"/>
      <c r="F9" s="43"/>
      <c r="G9" s="43"/>
      <c r="H9" s="43"/>
      <c r="I9" s="43"/>
      <c r="J9" s="43"/>
      <c r="K9" s="15"/>
      <c r="L9" s="15"/>
      <c r="M9" s="15"/>
      <c r="N9" s="15"/>
    </row>
    <row r="10" spans="1:14" s="12" customFormat="1" ht="15.5">
      <c r="B10" s="126" t="s">
        <v>20</v>
      </c>
      <c r="C10" s="144"/>
      <c r="D10" s="137"/>
      <c r="E10" s="65"/>
      <c r="F10" s="43"/>
      <c r="G10" s="43"/>
      <c r="H10" s="43"/>
      <c r="I10" s="43"/>
      <c r="J10" s="43"/>
      <c r="K10" s="15"/>
      <c r="L10" s="15"/>
      <c r="M10" s="15"/>
      <c r="N10" s="15"/>
    </row>
    <row r="11" spans="1:14" s="12" customFormat="1" ht="15.5">
      <c r="B11" s="126" t="s">
        <v>134</v>
      </c>
      <c r="C11" s="276">
        <f>C27</f>
        <v>0</v>
      </c>
      <c r="D11" s="277"/>
      <c r="E11" s="65"/>
      <c r="F11" s="43"/>
      <c r="G11" s="43"/>
      <c r="H11" s="43"/>
      <c r="I11" s="43"/>
      <c r="J11" s="43"/>
      <c r="K11" s="15"/>
      <c r="L11" s="15"/>
      <c r="M11" s="15"/>
      <c r="N11" s="15"/>
    </row>
    <row r="12" spans="1:14" s="12" customFormat="1" ht="45" customHeight="1">
      <c r="B12" s="63"/>
      <c r="C12" s="65"/>
      <c r="D12" s="65"/>
      <c r="E12" s="65"/>
      <c r="F12" s="353" t="s">
        <v>137</v>
      </c>
      <c r="G12" s="354"/>
      <c r="H12" s="354"/>
      <c r="I12" s="354"/>
      <c r="J12" s="354"/>
      <c r="K12" s="354"/>
      <c r="L12" s="354"/>
      <c r="M12" s="15"/>
      <c r="N12" s="15"/>
    </row>
    <row r="13" spans="1:14" s="12" customFormat="1" ht="16" customHeight="1">
      <c r="B13" s="63"/>
      <c r="C13" s="63"/>
      <c r="D13" s="65"/>
      <c r="E13" s="65"/>
      <c r="F13" s="149" t="s">
        <v>22</v>
      </c>
      <c r="G13" s="149" t="s">
        <v>23</v>
      </c>
      <c r="H13" s="149" t="s">
        <v>24</v>
      </c>
      <c r="I13" s="149" t="s">
        <v>25</v>
      </c>
      <c r="J13" s="149" t="s">
        <v>26</v>
      </c>
      <c r="K13" s="149" t="s">
        <v>27</v>
      </c>
      <c r="L13" s="149" t="s">
        <v>28</v>
      </c>
      <c r="M13" s="15"/>
      <c r="N13" s="15"/>
    </row>
    <row r="14" spans="1:14" ht="65.150000000000006" customHeight="1">
      <c r="A14" s="42"/>
      <c r="B14" s="147" t="s">
        <v>135</v>
      </c>
      <c r="C14" s="147" t="s">
        <v>136</v>
      </c>
      <c r="D14" s="147" t="s">
        <v>177</v>
      </c>
      <c r="E14" s="148"/>
      <c r="F14" s="136" t="s">
        <v>78</v>
      </c>
      <c r="G14" s="135" t="s">
        <v>80</v>
      </c>
      <c r="H14" s="135" t="s">
        <v>81</v>
      </c>
      <c r="I14" s="135" t="s">
        <v>82</v>
      </c>
      <c r="J14" s="135" t="s">
        <v>83</v>
      </c>
      <c r="K14" s="135" t="s">
        <v>84</v>
      </c>
      <c r="L14" s="135" t="s">
        <v>85</v>
      </c>
      <c r="M14" s="45"/>
    </row>
    <row r="15" spans="1:14" ht="14.5">
      <c r="A15" s="42"/>
      <c r="B15" s="177"/>
      <c r="C15" s="183"/>
      <c r="D15" s="180"/>
      <c r="E15" s="47"/>
      <c r="F15" s="49"/>
      <c r="G15" s="50"/>
      <c r="H15" s="49"/>
      <c r="I15" s="49"/>
      <c r="J15" s="49"/>
      <c r="K15" s="50"/>
      <c r="L15" s="50"/>
      <c r="M15" s="42"/>
    </row>
    <row r="16" spans="1:14" ht="14.5">
      <c r="A16" s="42"/>
      <c r="B16" s="178"/>
      <c r="C16" s="183"/>
      <c r="D16" s="188"/>
      <c r="E16" s="47"/>
      <c r="F16" s="49"/>
      <c r="G16" s="50"/>
      <c r="H16" s="49"/>
      <c r="I16" s="49"/>
      <c r="J16" s="49"/>
      <c r="K16" s="50"/>
      <c r="L16" s="50"/>
      <c r="M16" s="42"/>
    </row>
    <row r="17" spans="2:12" ht="14">
      <c r="B17" s="178"/>
      <c r="C17" s="183"/>
      <c r="D17" s="180"/>
      <c r="E17" s="47"/>
      <c r="F17" s="49"/>
      <c r="G17" s="50"/>
      <c r="H17" s="49"/>
      <c r="I17" s="49"/>
      <c r="J17" s="49"/>
      <c r="K17" s="50"/>
      <c r="L17" s="50"/>
    </row>
    <row r="18" spans="2:12" ht="14">
      <c r="B18" s="179"/>
      <c r="C18" s="184"/>
      <c r="D18" s="181"/>
      <c r="E18" s="47"/>
      <c r="F18" s="51"/>
      <c r="G18" s="52"/>
      <c r="H18" s="51"/>
      <c r="I18" s="51"/>
      <c r="J18" s="51"/>
      <c r="K18" s="52"/>
      <c r="L18" s="52"/>
    </row>
    <row r="19" spans="2:12" ht="14">
      <c r="B19" s="180"/>
      <c r="C19" s="185"/>
      <c r="D19" s="180"/>
      <c r="E19" s="47"/>
      <c r="F19" s="49"/>
      <c r="G19" s="50"/>
      <c r="H19" s="49"/>
      <c r="I19" s="49"/>
      <c r="J19" s="49"/>
      <c r="K19" s="50"/>
      <c r="L19" s="50"/>
    </row>
    <row r="20" spans="2:12" ht="14">
      <c r="B20" s="180"/>
      <c r="C20" s="185"/>
      <c r="D20" s="180"/>
      <c r="E20" s="47"/>
      <c r="F20" s="49"/>
      <c r="G20" s="50"/>
      <c r="H20" s="49"/>
      <c r="I20" s="49"/>
      <c r="J20" s="49"/>
      <c r="K20" s="50"/>
      <c r="L20" s="50"/>
    </row>
    <row r="21" spans="2:12" ht="14">
      <c r="B21" s="180"/>
      <c r="C21" s="185"/>
      <c r="D21" s="180"/>
      <c r="E21" s="47"/>
      <c r="F21" s="49"/>
      <c r="G21" s="50"/>
      <c r="H21" s="49"/>
      <c r="I21" s="49"/>
      <c r="J21" s="49"/>
      <c r="K21" s="50"/>
      <c r="L21" s="50"/>
    </row>
    <row r="22" spans="2:12" ht="14">
      <c r="B22" s="180"/>
      <c r="C22" s="185"/>
      <c r="D22" s="180"/>
      <c r="E22" s="47"/>
      <c r="F22" s="49"/>
      <c r="G22" s="50"/>
      <c r="H22" s="49"/>
      <c r="I22" s="49"/>
      <c r="J22" s="49"/>
      <c r="K22" s="50"/>
      <c r="L22" s="50"/>
    </row>
    <row r="23" spans="2:12" ht="14">
      <c r="B23" s="181"/>
      <c r="C23" s="186"/>
      <c r="D23" s="181"/>
      <c r="E23" s="47"/>
      <c r="F23" s="51"/>
      <c r="G23" s="52"/>
      <c r="H23" s="51"/>
      <c r="I23" s="51"/>
      <c r="J23" s="51"/>
      <c r="K23" s="52"/>
      <c r="L23" s="52"/>
    </row>
    <row r="24" spans="2:12" ht="14">
      <c r="B24" s="181"/>
      <c r="C24" s="186"/>
      <c r="D24" s="181"/>
      <c r="E24" s="47"/>
      <c r="F24" s="51"/>
      <c r="G24" s="52"/>
      <c r="H24" s="51"/>
      <c r="I24" s="51"/>
      <c r="J24" s="51"/>
      <c r="K24" s="52"/>
      <c r="L24" s="52"/>
    </row>
    <row r="25" spans="2:12" ht="14.5">
      <c r="B25" s="182"/>
      <c r="C25" s="187"/>
      <c r="D25" s="182"/>
      <c r="E25" s="48"/>
      <c r="F25" s="51"/>
      <c r="G25" s="52"/>
      <c r="H25" s="51"/>
      <c r="I25" s="51"/>
      <c r="J25" s="51"/>
      <c r="K25" s="52"/>
      <c r="L25" s="52"/>
    </row>
    <row r="26" spans="2:12" ht="14.5">
      <c r="B26" s="182"/>
      <c r="C26" s="187"/>
      <c r="D26" s="182"/>
      <c r="E26" s="48"/>
      <c r="F26" s="51"/>
      <c r="G26" s="52"/>
      <c r="H26" s="51"/>
      <c r="I26" s="51"/>
      <c r="J26" s="51"/>
      <c r="K26" s="52"/>
      <c r="L26" s="52"/>
    </row>
    <row r="27" spans="2:12" ht="14.5">
      <c r="B27" s="101" t="s">
        <v>0</v>
      </c>
      <c r="C27" s="278">
        <f>SUM(C15:C26)</f>
        <v>0</v>
      </c>
      <c r="D27" s="102" t="s">
        <v>98</v>
      </c>
      <c r="E27" s="103"/>
      <c r="F27" s="104"/>
      <c r="G27" s="105"/>
      <c r="H27" s="104"/>
      <c r="I27" s="104"/>
      <c r="J27" s="104"/>
      <c r="K27" s="105"/>
      <c r="L27" s="105"/>
    </row>
    <row r="30" spans="2:12" ht="40.5" customHeight="1">
      <c r="B30" s="111"/>
    </row>
  </sheetData>
  <mergeCells count="4">
    <mergeCell ref="A4:J4"/>
    <mergeCell ref="F12:L12"/>
    <mergeCell ref="B5:N7"/>
    <mergeCell ref="C9:D9"/>
  </mergeCells>
  <pageMargins left="0.75" right="0.75" top="1" bottom="1" header="0.5" footer="0.5"/>
  <pageSetup orientation="portrait" horizontalDpi="4294967293"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2A629F1-AFD3-4F65-9D2D-54289F72E058}">
          <x14:formula1>
            <xm:f>'Dropdown options'!$A$9:$A$10</xm:f>
          </x14:formula1>
          <xm:sqref>F15:F26 G15:G26 H15:H26 I15:I26 J15:J26 K15:K26 L15:L25</xm:sqref>
        </x14:dataValidation>
      </x14:dataValidations>
    </ex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0E1DA6A3C5C14AA75FCB915E4EC762" ma:contentTypeVersion="0" ma:contentTypeDescription="Create a new document." ma:contentTypeScope="" ma:versionID="e77e4b4a9083f030673788833ced3a21">
  <xsd:schema xmlns:xsd="http://www.w3.org/2001/XMLSchema" xmlns:xs="http://www.w3.org/2001/XMLSchema" xmlns:p="http://schemas.microsoft.com/office/2006/metadata/properties" xmlns:ns2="2b13dd97-7bb8-4fef-b994-c93242b87804" targetNamespace="http://schemas.microsoft.com/office/2006/metadata/properties" ma:root="true" ma:fieldsID="4943cf95feec5fdaf0ec0bd4b051868c" ns2:_="">
    <xsd:import namespace="2b13dd97-7bb8-4fef-b994-c93242b87804"/>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3dd97-7bb8-4fef-b994-c93242b878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2b13dd97-7bb8-4fef-b994-c93242b87804">A22TNDR37WPX-1143218240-335</_dlc_DocId>
    <_dlc_DocIdUrl xmlns="2b13dd97-7bb8-4fef-b994-c93242b87804">
      <Url>https://esp.cdc.gov/sites/nccdphp/APPS/grants/PM/1815-17/_layouts/15/DocIdRedir.aspx?ID=A22TNDR37WPX-1143218240-335</Url>
      <Description>A22TNDR37WPX-1143218240-335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88AEA7F-A5B5-4BE4-9FCE-40D4770429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13dd97-7bb8-4fef-b994-c93242b878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A850BC-1FCF-4743-9427-EC77EA9B55D2}">
  <ds:schemaRefs>
    <ds:schemaRef ds:uri="http://schemas.microsoft.com/sharepoint/v3/contenttype/forms"/>
  </ds:schemaRefs>
</ds:datastoreItem>
</file>

<file path=customXml/itemProps3.xml><?xml version="1.0" encoding="utf-8"?>
<ds:datastoreItem xmlns:ds="http://schemas.openxmlformats.org/officeDocument/2006/customXml" ds:itemID="{A33E1210-435E-4615-8117-4734663932E9}">
  <ds:schemaRef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purl.org/dc/terms/"/>
    <ds:schemaRef ds:uri="http://schemas.microsoft.com/office/infopath/2007/PartnerControls"/>
    <ds:schemaRef ds:uri="2b13dd97-7bb8-4fef-b994-c93242b87804"/>
    <ds:schemaRef ds:uri="http://www.w3.org/XML/1998/namespace"/>
    <ds:schemaRef ds:uri="http://purl.org/dc/elements/1.1/"/>
  </ds:schemaRefs>
</ds:datastoreItem>
</file>

<file path=customXml/itemProps4.xml><?xml version="1.0" encoding="utf-8"?>
<ds:datastoreItem xmlns:ds="http://schemas.openxmlformats.org/officeDocument/2006/customXml" ds:itemID="{8C37C602-5452-4E10-BC44-E11CA9E3F22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Cover page</vt:lpstr>
      <vt:lpstr>Instructions</vt:lpstr>
      <vt:lpstr>Component Totals</vt:lpstr>
      <vt:lpstr>Parameters</vt:lpstr>
      <vt:lpstr>Personnel</vt:lpstr>
      <vt:lpstr>Consultants and Subcontractors</vt:lpstr>
      <vt:lpstr>Equipment, Supplies, Materials</vt:lpstr>
      <vt:lpstr>Travel </vt:lpstr>
      <vt:lpstr>Other Resources</vt:lpstr>
      <vt:lpstr>Dropdown options</vt:lpstr>
      <vt:lpstr>'Component Totals'!building_life</vt:lpstr>
      <vt:lpstr>building_life</vt:lpstr>
      <vt:lpstr>'Component Totals'!dr</vt:lpstr>
      <vt:lpstr>dr</vt:lpstr>
      <vt:lpstr>'Component Totals'!med_equip_life</vt:lpstr>
      <vt:lpstr>med_equip_life</vt:lpstr>
      <vt:lpstr>'Component Totals'!non_med_equip_life</vt:lpstr>
      <vt:lpstr>non_med_equip_life</vt:lpstr>
      <vt:lpstr>'Component Totals'!overhead_allocation</vt:lpstr>
      <vt:lpstr>overhead_allocation</vt:lpstr>
      <vt:lpstr>'Component Totals'!staff_allocation</vt:lpstr>
      <vt:lpstr>staff_allocation</vt:lpstr>
      <vt:lpstr>'Component Totals'!vehicles_life</vt:lpstr>
      <vt:lpstr>vehicles_life</vt:lpstr>
    </vt:vector>
  </TitlesOfParts>
  <Company>Deloitte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Hailemeskal, Meklit Berhan</dc:creator>
  <cp:lastModifiedBy>Gillahan, Megan</cp:lastModifiedBy>
  <cp:lastPrinted>2017-03-04T14:16:07Z</cp:lastPrinted>
  <dcterms:created xsi:type="dcterms:W3CDTF">2016-01-21T21:29:47Z</dcterms:created>
  <dcterms:modified xsi:type="dcterms:W3CDTF">2020-03-30T18:06:51Z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0x010100910E1DA6A3C5C14AA75FCB915E4EC762</vt:lpwstr>
  </property>
  <property fmtid="{D5CDD505-2E9C-101B-9397-08002B2CF9AE}" pid="3" name="_dlc_DocIdItemGuid">
    <vt:lpwstr>788e13a2-f42d-49d6-84f0-7f604977ecad</vt:lpwstr>
  </property>
</Properties>
</file>