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https://usdoe-my.sharepoint.com/personal/anthony_schlim_hq_doe_gov/Documents/Desktop/Forms Creation/DOE HQ F 413.40 - Superior Energy Performance 50001 Scorecard Declaration (Excel)/"/>
    </mc:Choice>
  </mc:AlternateContent>
  <xr:revisionPtr revIDLastSave="0" documentId="8_{86285637-B8E8-4EDB-97C1-25860455A2E1}" xr6:coauthVersionLast="46" xr6:coauthVersionMax="46" xr10:uidLastSave="{00000000-0000-0000-0000-000000000000}"/>
  <workbookProtection workbookAlgorithmName="SHA-512" workbookHashValue="OCaD1fwO4YZlkRZhzOx1T3CWa3W7KGysDQDbp++gHgBSGPY3NhdT22YEei8AYmgpUmmALcQVDHH+qDyxtb+tfg==" workbookSaltValue="9wbED/llzv0FKSTZ2/yD6A==" workbookSpinCount="100000" lockStructure="1"/>
  <bookViews>
    <workbookView xWindow="-120" yWindow="-30" windowWidth="29040" windowHeight="15750" tabRatio="645" xr2:uid="{00000000-000D-0000-FFFF-FFFF00000000}"/>
  </bookViews>
  <sheets>
    <sheet name="INTRO" sheetId="2" r:id="rId1"/>
    <sheet name="EP" sheetId="21" r:id="rId2"/>
    <sheet name="DM" sheetId="13" r:id="rId3"/>
    <sheet name="SU" sheetId="14" r:id="rId4"/>
    <sheet name="EO" sheetId="16" r:id="rId5"/>
    <sheet name="OS" sheetId="7" r:id="rId6"/>
    <sheet name="CR" sheetId="17" r:id="rId7"/>
    <sheet name="AT" sheetId="18" r:id="rId8"/>
    <sheet name="AS" sheetId="20" r:id="rId9"/>
    <sheet name="CREDIT SUMMARY" sheetId="1" r:id="rId10"/>
    <sheet name="DECLARATION" sheetId="23" r:id="rId11"/>
    <sheet name="Rev. History" sheetId="24" r:id="rId12"/>
    <sheet name="Drop Down Lists" sheetId="11" state="hidden" r:id="rId13"/>
  </sheets>
  <definedNames>
    <definedName name="_Toc234992649" localSheetId="8">AS!$C$10</definedName>
    <definedName name="_Toc234992649" localSheetId="7">AT!$C$10</definedName>
    <definedName name="_Toc234992649" localSheetId="6">CR!$C$10</definedName>
    <definedName name="_Toc234992649" localSheetId="2">DM!$C$10</definedName>
    <definedName name="_Toc234992649" localSheetId="4">EO!$C$10</definedName>
    <definedName name="_Toc234992649" localSheetId="1">EP!#REF!</definedName>
    <definedName name="_Toc234992649" localSheetId="5">OS!$C$10</definedName>
    <definedName name="_Toc234992649" localSheetId="3">SU!$C$10</definedName>
    <definedName name="_Toc235333390" localSheetId="8">AS!$C$10</definedName>
    <definedName name="_Toc235333390" localSheetId="7">AT!$C$10</definedName>
    <definedName name="_Toc235333390" localSheetId="6">CR!$C$10</definedName>
    <definedName name="_Toc235333390" localSheetId="2">DM!$C$10</definedName>
    <definedName name="_Toc235333390" localSheetId="4">EO!$C$10</definedName>
    <definedName name="_Toc235333390" localSheetId="1">EP!#REF!</definedName>
    <definedName name="_Toc235333390" localSheetId="5">OS!$C$10</definedName>
    <definedName name="_Toc235333390" localSheetId="3">SU!$C$10</definedName>
    <definedName name="_Toc394871306" localSheetId="9">'CREDIT SUMMARY'!$F$21</definedName>
    <definedName name="_Toc394871308" localSheetId="9">'CREDIT SUMMARY'!$D$22</definedName>
    <definedName name="_Toc394871310" localSheetId="9">'CREDIT SUMMARY'!$E$23</definedName>
    <definedName name="_Toc394871311" localSheetId="9">'CREDIT SUMMARY'!$F$23</definedName>
    <definedName name="_Toc394871313" localSheetId="9">'CREDIT SUMMARY'!$E$24</definedName>
    <definedName name="_Toc394871314" localSheetId="9">'CREDIT SUMMARY'!$F$24</definedName>
    <definedName name="_Toc394871315" localSheetId="9">'CREDIT SUMMARY'!$G$24</definedName>
    <definedName name="_Toc394871317" localSheetId="9">'CREDIT SUMMARY'!$F$25</definedName>
    <definedName name="_Toc394871323" localSheetId="9">'CREDIT SUMMARY'!$F$26</definedName>
    <definedName name="_Toc394871326" localSheetId="9">'CREDIT SUMMARY'!$F$27</definedName>
    <definedName name="_Toc394871331" localSheetId="9">'CREDIT SUMMARY'!$F$37</definedName>
    <definedName name="_Toc394871332" localSheetId="9">'CREDIT SUMMARY'!$G$37</definedName>
    <definedName name="_Toc394871336" localSheetId="9">'CREDIT SUMMARY'!$D$28</definedName>
    <definedName name="_Toc394871348" localSheetId="9">'CREDIT SUMMARY'!$F$30</definedName>
    <definedName name="_Toc394871349" localSheetId="9">'CREDIT SUMMARY'!$G$30</definedName>
    <definedName name="_Toc394871352" localSheetId="9">'CREDIT SUMMARY'!$G$31</definedName>
    <definedName name="_Toc394871353" localSheetId="9">'CREDIT SUMMARY'!$D$32</definedName>
    <definedName name="_Toc394871356" localSheetId="9">'CREDIT SUMMARY'!$F$33</definedName>
    <definedName name="_Toc394871357" localSheetId="9">'CREDIT SUMMARY'!$G$33</definedName>
    <definedName name="_Toc394871359" localSheetId="9">'CREDIT SUMMARY'!$F$34</definedName>
    <definedName name="_Toc394871360" localSheetId="9">'CREDIT SUMMARY'!$G$34</definedName>
    <definedName name="_Toc394871362" localSheetId="9">'CREDIT SUMMARY'!$F$35</definedName>
    <definedName name="_Toc394871365" localSheetId="9">'CREDIT SUMMARY'!$F$36</definedName>
    <definedName name="_Toc394871366" localSheetId="9">'CREDIT SUMMARY'!$G$36</definedName>
    <definedName name="_Toc394871378" localSheetId="9">'CREDIT SUMMARY'!$E$46</definedName>
    <definedName name="_Toc394871380" localSheetId="9">'CREDIT SUMMARY'!$G$46</definedName>
    <definedName name="_Toc394871381" localSheetId="9">'CREDIT SUMMARY'!$E$47</definedName>
    <definedName name="_Toc394871383" localSheetId="9">'CREDIT SUMMARY'!$G$47</definedName>
    <definedName name="_Toc394871388" localSheetId="9">'CREDIT SUMMARY'!$F$42</definedName>
    <definedName name="_Toc394871389" localSheetId="9">'CREDIT SUMMARY'!$G$42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3" i="21" l="1"/>
  <c r="E20" i="13"/>
  <c r="E27" i="13"/>
  <c r="E38" i="13"/>
  <c r="E60" i="14"/>
  <c r="E51" i="14"/>
  <c r="E41" i="14"/>
  <c r="E31" i="14"/>
  <c r="E23" i="14"/>
  <c r="E40" i="16"/>
  <c r="I41" i="16" s="1"/>
  <c r="E30" i="16"/>
  <c r="E21" i="16"/>
  <c r="E67" i="7"/>
  <c r="E58" i="7"/>
  <c r="E49" i="7"/>
  <c r="E41" i="7"/>
  <c r="E30" i="7"/>
  <c r="E22" i="7"/>
  <c r="E62" i="17"/>
  <c r="E54" i="17"/>
  <c r="E42" i="17"/>
  <c r="E34" i="17"/>
  <c r="E23" i="17"/>
  <c r="E35" i="18"/>
  <c r="E41" i="20"/>
  <c r="E27" i="20"/>
  <c r="E24" i="18"/>
  <c r="F27" i="20"/>
  <c r="F41" i="20"/>
  <c r="I22" i="18"/>
  <c r="I23" i="18"/>
  <c r="I28" i="21"/>
  <c r="H13" i="1"/>
  <c r="I33" i="21"/>
  <c r="I27" i="21"/>
  <c r="I32" i="21"/>
  <c r="I31" i="21"/>
  <c r="I30" i="21"/>
  <c r="I29" i="21"/>
  <c r="I26" i="21"/>
  <c r="I39" i="20"/>
  <c r="I36" i="20"/>
  <c r="F40" i="20"/>
  <c r="F39" i="20"/>
  <c r="F37" i="20"/>
  <c r="F38" i="20"/>
  <c r="F36" i="20"/>
  <c r="F25" i="20"/>
  <c r="F26" i="20"/>
  <c r="F24" i="20"/>
  <c r="F22" i="20"/>
  <c r="F23" i="20"/>
  <c r="F21" i="20"/>
  <c r="I21" i="20"/>
  <c r="I37" i="20"/>
  <c r="I40" i="20"/>
  <c r="I26" i="20"/>
  <c r="I22" i="20"/>
  <c r="I25" i="20"/>
  <c r="I24" i="20"/>
  <c r="I19" i="18"/>
  <c r="I42" i="20"/>
  <c r="I28" i="20"/>
  <c r="E30" i="20"/>
  <c r="G50" i="1" s="1"/>
  <c r="E16" i="20"/>
  <c r="G49" i="1" s="1"/>
  <c r="I31" i="18"/>
  <c r="I32" i="18"/>
  <c r="I33" i="18"/>
  <c r="I34" i="18"/>
  <c r="I30" i="18"/>
  <c r="I36" i="18"/>
  <c r="I25" i="18"/>
  <c r="I21" i="18"/>
  <c r="I20" i="18"/>
  <c r="E16" i="18" s="1"/>
  <c r="I19" i="17"/>
  <c r="E27" i="18"/>
  <c r="G47" i="1"/>
  <c r="I61" i="17"/>
  <c r="I49" i="17"/>
  <c r="I60" i="17"/>
  <c r="E57" i="17" s="1"/>
  <c r="G44" i="1" s="1"/>
  <c r="I51" i="17"/>
  <c r="I50" i="17"/>
  <c r="I52" i="17"/>
  <c r="I53" i="17"/>
  <c r="I48" i="17"/>
  <c r="I41" i="17"/>
  <c r="I40" i="17"/>
  <c r="E37" i="17" s="1"/>
  <c r="G42" i="1" s="1"/>
  <c r="I32" i="17"/>
  <c r="I33" i="17"/>
  <c r="I31" i="17"/>
  <c r="I30" i="17"/>
  <c r="I29" i="17"/>
  <c r="I19" i="16"/>
  <c r="E16" i="16" s="1"/>
  <c r="G29" i="1" s="1"/>
  <c r="I22" i="17"/>
  <c r="I20" i="17"/>
  <c r="I21" i="17"/>
  <c r="I19" i="7"/>
  <c r="I63" i="17"/>
  <c r="I55" i="17"/>
  <c r="I43" i="17"/>
  <c r="I35" i="17"/>
  <c r="I24" i="17"/>
  <c r="I36" i="7"/>
  <c r="I66" i="7"/>
  <c r="I65" i="7"/>
  <c r="I64" i="7"/>
  <c r="I55" i="7"/>
  <c r="I56" i="7"/>
  <c r="I57" i="7"/>
  <c r="I48" i="7"/>
  <c r="I47" i="7"/>
  <c r="I40" i="7"/>
  <c r="I68" i="7"/>
  <c r="I59" i="7"/>
  <c r="I50" i="7"/>
  <c r="I42" i="7"/>
  <c r="I31" i="7"/>
  <c r="I23" i="7"/>
  <c r="I37" i="16"/>
  <c r="I31" i="16"/>
  <c r="I22" i="16"/>
  <c r="I61" i="14"/>
  <c r="I52" i="14"/>
  <c r="I42" i="14"/>
  <c r="I32" i="14"/>
  <c r="I24" i="14"/>
  <c r="E44" i="7"/>
  <c r="G36" i="1"/>
  <c r="E45" i="17"/>
  <c r="G43" i="1"/>
  <c r="E16" i="17"/>
  <c r="G40" i="1"/>
  <c r="E61" i="7"/>
  <c r="G38" i="1"/>
  <c r="E52" i="7"/>
  <c r="G37" i="1"/>
  <c r="I39" i="7"/>
  <c r="I38" i="7"/>
  <c r="I37" i="7"/>
  <c r="E33" i="7" s="1"/>
  <c r="G35" i="1" s="1"/>
  <c r="I29" i="7"/>
  <c r="I21" i="7"/>
  <c r="I28" i="7"/>
  <c r="I20" i="7"/>
  <c r="I36" i="16"/>
  <c r="I38" i="16"/>
  <c r="I39" i="16"/>
  <c r="I27" i="16"/>
  <c r="I28" i="16"/>
  <c r="I29" i="16"/>
  <c r="I20" i="16"/>
  <c r="I19" i="14"/>
  <c r="I58" i="14"/>
  <c r="I59" i="14"/>
  <c r="I57" i="14"/>
  <c r="I47" i="14"/>
  <c r="I48" i="14"/>
  <c r="I49" i="14"/>
  <c r="I50" i="14"/>
  <c r="I39" i="14"/>
  <c r="I30" i="14"/>
  <c r="I40" i="14"/>
  <c r="E34" i="14" s="1"/>
  <c r="G25" i="1" s="1"/>
  <c r="I29" i="14"/>
  <c r="E26" i="14" s="1"/>
  <c r="I22" i="14"/>
  <c r="I37" i="13"/>
  <c r="I20" i="14"/>
  <c r="I21" i="14"/>
  <c r="I19" i="13"/>
  <c r="I36" i="13"/>
  <c r="I35" i="13"/>
  <c r="I34" i="13"/>
  <c r="I33" i="13"/>
  <c r="I26" i="13"/>
  <c r="E54" i="14"/>
  <c r="G27" i="1"/>
  <c r="E44" i="14"/>
  <c r="G26" i="1"/>
  <c r="E16" i="14"/>
  <c r="G23" i="1"/>
  <c r="E24" i="16"/>
  <c r="G30" i="1"/>
  <c r="E25" i="7"/>
  <c r="G34" i="1" s="1"/>
  <c r="E16" i="7"/>
  <c r="G33" i="1"/>
  <c r="I28" i="13"/>
  <c r="E23" i="13"/>
  <c r="G20" i="1"/>
  <c r="I39" i="13"/>
  <c r="I21" i="13"/>
  <c r="E16" i="13"/>
  <c r="G19" i="1"/>
  <c r="E30" i="13"/>
  <c r="G21" i="1" s="1"/>
  <c r="E33" i="16" l="1"/>
  <c r="G31" i="1" s="1"/>
  <c r="E16" i="21"/>
  <c r="E14" i="21" s="1"/>
  <c r="G15" i="1" s="1"/>
  <c r="E14" i="18"/>
  <c r="G45" i="1" s="1"/>
  <c r="G46" i="1"/>
  <c r="E14" i="20"/>
  <c r="G48" i="1" s="1"/>
  <c r="E26" i="17"/>
  <c r="E14" i="17" s="1"/>
  <c r="G39" i="1" s="1"/>
  <c r="E14" i="14"/>
  <c r="G22" i="1" s="1"/>
  <c r="G24" i="1"/>
  <c r="E14" i="13"/>
  <c r="G18" i="1" s="1"/>
  <c r="E14" i="7"/>
  <c r="G32" i="1" s="1"/>
  <c r="E14" i="16" l="1"/>
  <c r="G28" i="1" s="1"/>
  <c r="G17" i="1" s="1"/>
  <c r="G13" i="1" s="1"/>
  <c r="F13" i="1" s="1"/>
  <c r="G16" i="1"/>
  <c r="G41" i="1"/>
</calcChain>
</file>

<file path=xl/sharedStrings.xml><?xml version="1.0" encoding="utf-8"?>
<sst xmlns="http://schemas.openxmlformats.org/spreadsheetml/2006/main" count="871" uniqueCount="466">
  <si>
    <t>Points</t>
  </si>
  <si>
    <t xml:space="preserve">Energy Performance Improvement (EP)  </t>
  </si>
  <si>
    <t>EP 1</t>
  </si>
  <si>
    <t>Energy Performance Improvement</t>
  </si>
  <si>
    <t>Energy Management System (EnMS)</t>
  </si>
  <si>
    <t>Energy Data, Monitoring and Measurement (DM)</t>
  </si>
  <si>
    <t>DM 1</t>
  </si>
  <si>
    <t>Availability of energy review</t>
  </si>
  <si>
    <t>DM 2</t>
  </si>
  <si>
    <t>SEnPI quarterly updating</t>
  </si>
  <si>
    <t>DM 3</t>
  </si>
  <si>
    <t>Cost centers</t>
  </si>
  <si>
    <t xml:space="preserve">  2 to 3</t>
  </si>
  <si>
    <t>Significant Energy Uses (SU)</t>
  </si>
  <si>
    <t>SU 1</t>
  </si>
  <si>
    <t>Energy balance</t>
  </si>
  <si>
    <t>SU 2</t>
  </si>
  <si>
    <t>Designation of significant energy uses</t>
  </si>
  <si>
    <t xml:space="preserve">  1 to 3</t>
  </si>
  <si>
    <t>SU 3</t>
  </si>
  <si>
    <t>Energy performance and life cycle costing in equipment repair and replacement policy</t>
  </si>
  <si>
    <t xml:space="preserve">  2 to 4</t>
  </si>
  <si>
    <t>SU 4</t>
  </si>
  <si>
    <t>Maintenance system includes energy performance guidelines</t>
  </si>
  <si>
    <t>SU 5</t>
  </si>
  <si>
    <t>Management of Energy Opportunities (EO)</t>
  </si>
  <si>
    <t>EO 1</t>
  </si>
  <si>
    <t>Energy assessment of energy use(s)</t>
  </si>
  <si>
    <t>EO 2</t>
  </si>
  <si>
    <t>Life cycle costing in evaluating energy performance capital improvements</t>
  </si>
  <si>
    <t>EO 3</t>
  </si>
  <si>
    <t>Dedicated capital or operating budgets for energy projects</t>
  </si>
  <si>
    <t xml:space="preserve">  1 to 4</t>
  </si>
  <si>
    <t>Organizational Sustainability (OS)</t>
  </si>
  <si>
    <t>OS 1</t>
  </si>
  <si>
    <t>Resources: energy management team</t>
  </si>
  <si>
    <t>OS 2</t>
  </si>
  <si>
    <t>Awards or incentive program for energy</t>
  </si>
  <si>
    <t>OS 3</t>
  </si>
  <si>
    <t>Energy professional certifications</t>
  </si>
  <si>
    <t>OS 4</t>
  </si>
  <si>
    <t>Strategic planning</t>
  </si>
  <si>
    <t>OS 5</t>
  </si>
  <si>
    <t xml:space="preserve">Include procurement personnel on energy team </t>
  </si>
  <si>
    <t>OS 6</t>
  </si>
  <si>
    <t>Share 50001 SEP experience and data</t>
  </si>
  <si>
    <t>Certification, Partnership, and Reporting (CR)</t>
  </si>
  <si>
    <t>CR 1</t>
  </si>
  <si>
    <t>External certification and recognition programs</t>
  </si>
  <si>
    <t>CR 2</t>
  </si>
  <si>
    <t>Corporate reporting systems</t>
  </si>
  <si>
    <t xml:space="preserve">  1 to 5</t>
  </si>
  <si>
    <t>CR 3</t>
  </si>
  <si>
    <t xml:space="preserve">Promotion of ISO 50001 </t>
  </si>
  <si>
    <t xml:space="preserve">  1 to 6</t>
  </si>
  <si>
    <t>CR 4</t>
  </si>
  <si>
    <t>Third party energy efficiency program participation</t>
  </si>
  <si>
    <t>CR 5</t>
  </si>
  <si>
    <t>Superior performance with benchmarks</t>
  </si>
  <si>
    <t>AT 1</t>
  </si>
  <si>
    <t>Sensors and submeters</t>
  </si>
  <si>
    <t>AT 2</t>
  </si>
  <si>
    <t>Other advanced technologies</t>
  </si>
  <si>
    <t>Advanced Energy Supply (AS)</t>
  </si>
  <si>
    <t>AS 1</t>
  </si>
  <si>
    <t xml:space="preserve"> Combined heat and power</t>
  </si>
  <si>
    <t xml:space="preserve">  1 to 10</t>
  </si>
  <si>
    <t>AS 2</t>
  </si>
  <si>
    <t xml:space="preserve"> Use of onsite renewable energy and recovered energy</t>
  </si>
  <si>
    <t> Advanced Energy Technologies (AT)</t>
  </si>
  <si>
    <t>To ensure that effective personnel have access to energy data and information from the energy review.</t>
  </si>
  <si>
    <t>To report energy consumption and cost to organizational departments to encourage accountability for energy consumption.</t>
  </si>
  <si>
    <t>To encourage a better understanding of the relative energy consumption of processes, equipment, and systems.</t>
  </si>
  <si>
    <t>To encourage organizations to continually broaden the scope of the equipment, systems, and processes that are designated as significant energy uses.</t>
  </si>
  <si>
    <t>SEUs % of total site energy consumption for the reporting year</t>
  </si>
  <si>
    <t>30% to 50%</t>
  </si>
  <si>
    <t>50% to 70%</t>
  </si>
  <si>
    <t>≥ 70%</t>
  </si>
  <si>
    <t>To encourage a systematic, life cycle costing policy for replacement and repair of equipment.</t>
  </si>
  <si>
    <t>Percentage of the facility’s total site energy</t>
  </si>
  <si>
    <t>&gt;25%</t>
  </si>
  <si>
    <t>&gt;50%</t>
  </si>
  <si>
    <t>&gt;75%</t>
  </si>
  <si>
    <t>SELECT</t>
  </si>
  <si>
    <t>To encourage the use of preventive and predictive maintenance programs that account for energy performance of equipment, systems, and processes associated with all significant energy uses.</t>
  </si>
  <si>
    <t>To encourage a better understanding of operations and variability in significant energy uses.</t>
  </si>
  <si>
    <t>Advanced Energy Technologies (AT)</t>
  </si>
  <si>
    <t>Back to Scorecard</t>
  </si>
  <si>
    <t>INTENT</t>
  </si>
  <si>
    <t>CREDIT STATEMENT</t>
  </si>
  <si>
    <t>To ensure that opportunities for energy performance improvement related to SEUs and other energy uses are continually incorporated into the energy management system.</t>
  </si>
  <si>
    <t>Measurement and Verification Criteria</t>
  </si>
  <si>
    <t>SEUs or % total site energy consumption</t>
  </si>
  <si>
    <t>To consistently incorporate the techniques of life cycle costing into the evaluation of energy performance capital improvement opportunities.</t>
  </si>
  <si>
    <t>As part of the ISO 50001 energy review process, energy performance improvement opportunities and new designs for equipment, systems and processes shall be consistently evaluated and prioritized using the results of life cycle costing (LCC) analysis on new capital equipment, system, and process designs associated with significant energy uses.</t>
  </si>
  <si>
    <t>To encourage a separate capital and/or operating budget for implementing energy performance improvement opportunities included in the energy management action plans.</t>
  </si>
  <si>
    <t>The organization shall establish a separate budget and/or operating budget for capital expenditures for energy performance improvement opportunities and shall utilize a financial hurdle rate that is at least the same or less stringent than hurdle rates for other capital projects in the organization.</t>
  </si>
  <si>
    <t>Resources: Energy Management Team</t>
  </si>
  <si>
    <t>To promote the active participation and involvement of top management in the organization’s energy management system.
Having a top manager on the energy management team helps to achieve consistent top management support.</t>
  </si>
  <si>
    <t>The organization’s energy team shall include a member of top management.
Note: A member of top management is a person (or one who works directly for a person) that commits themselves to adopting an EnMS and does any of the following:
-	Commits the organization to defining, establishing, implementing, and maintaining the energy policy.
-	Appoints the management representative for, and approves the formation of, an energy management team.
-	Provides resources needed to establish, implement, maintain, and improve the EnMS and the resulting energy performance.</t>
  </si>
  <si>
    <t>The purpose of this credit is to encourage the active participation and involvement of employees from across the organization in energy management and energy performance improvements.</t>
  </si>
  <si>
    <t>Evidence of an awards or incentive program</t>
  </si>
  <si>
    <t>To promote the organization’s investment in energy management competence that meets a recognized standard.</t>
  </si>
  <si>
    <t>Number of certified personnel to any of the credentials listed in the OS 3 credit statement</t>
  </si>
  <si>
    <t>1 employee</t>
  </si>
  <si>
    <t>3 employees</t>
  </si>
  <si>
    <t>5 employees</t>
  </si>
  <si>
    <t>Check</t>
  </si>
  <si>
    <t>✓</t>
  </si>
  <si>
    <t>✕</t>
  </si>
  <si>
    <t>▶	Evidence of management commitment to sustain investment in energy management competence when personnel changes occur, such as acquiring certified personnel, adding resources, or acting to certify other personnel on staff.</t>
  </si>
  <si>
    <t xml:space="preserve">▶	The organization shall show records related to this credit during the last three years. </t>
  </si>
  <si>
    <t>Max Points</t>
  </si>
  <si>
    <t>To ensure that priorities related to energy management needs, opportunities, and expectations are aligned with and incorporated into an organization’s strategic priorities.</t>
  </si>
  <si>
    <t>Organizational strategic plans shall establish and address energy management priorities and shall allocate resources consistent with those priorities.</t>
  </si>
  <si>
    <t>To enhance communication and interaction between the energy team and personnel that procure energy and significant energy-related equipment, systems and processes.</t>
  </si>
  <si>
    <t>▶	Evidence of energy team meetings that include personnel with procurement responsibility at least quarterly.</t>
  </si>
  <si>
    <t>▶	Evidence that at least one energy team member has trained procurement personnel on energy, energy-related equipment, systems and processes, related to current or future procurement bids and contracts.</t>
  </si>
  <si>
    <t>OS6 M&amp;V Criteria</t>
  </si>
  <si>
    <t>50001 SEP Voluntary Cost/Benefit Form via email or other notification</t>
  </si>
  <si>
    <t>top-down regression model and associated energy data and Automated Register of Implemented Actions electronic files</t>
  </si>
  <si>
    <t>Success Story Form</t>
  </si>
  <si>
    <t>▶ Evidence that a member of top management is on the energy team.</t>
  </si>
  <si>
    <t>▶ Evidence that this member participates consistently in energy team meetings and activities.</t>
  </si>
  <si>
    <t>▶ The organization shall show records related to this credit during the last year.</t>
  </si>
  <si>
    <t xml:space="preserve">▶ The organization shall show records related to this credit during the last year. </t>
  </si>
  <si>
    <t>Availability of Energy Review</t>
  </si>
  <si>
    <t xml:space="preserve">The energy review shall be available and readily accessible in electronic form to effective personnel. Effective personnel are person(s) who work for or on behalf of the organization and whose activities have been identified as having an impact on energy. </t>
  </si>
  <si>
    <t>SEnPI Quarterly Updating</t>
  </si>
  <si>
    <t>Cost Centers</t>
  </si>
  <si>
    <t>Reports shall be made to departmental managers on the energy costs incurred by the activities associated with their cost center, and those costs shall be based on the energy consumption measured by those activities. Reports of departmental costs that include energy costs shall be prepared and distributed to departmental managers at least quarterly.</t>
  </si>
  <si>
    <t>2 to 3</t>
  </si>
  <si>
    <t>▶ Evidence of the tracking of energy consumption on a quarterly basis, with estimates through energy submetering measurement and/or engineering calculations for energy type or types utilized by a cost center.</t>
  </si>
  <si>
    <t>▶ Evidence of charges associated with measured and/or calculated energy consumption for respective cost centers against each cost center.</t>
  </si>
  <si>
    <t>▶ Evidence of quarterly reports and communication of energy charges to cost center managers.</t>
  </si>
  <si>
    <t>▶ Percentage of facility’s total site energy consumption accounted in all aforementioned M&amp;V criteria.</t>
  </si>
  <si>
    <t>The organization shall document the method for an energy balance detailing the energy consumption of the systems and equipment, energy consumption data sources, and all SEUs. The energy consumption data sources, when combined, must account for at least 90% of the total site energy consumption within the facility at the time the energy balance was performed. The method shall address how changes to the facilities, processes, or equipment are included. The energy balance shall be recorded, updated, and maintained as a part of the energy planning process.</t>
  </si>
  <si>
    <t>▶ Evidence of a documented energy balance process detailing the energy consumption of processes, systems, and equipment.</t>
  </si>
  <si>
    <t>▶ The energy balance shall include all SEUs.</t>
  </si>
  <si>
    <t>▶ Evidence of the percentage of site energy consumption utilized by all of the significant energy uses combined. Points are awarded based on the percentage of the site’s energy consumption.</t>
  </si>
  <si>
    <t>A repair and replacement policy shall be documented that defines how energy performance and life cycle costing are factored into decision-making on repair and replacements of equipment and systems within all significant energy uses.</t>
  </si>
  <si>
    <t>▶ Points will be awarded for percentage of the facility’s total site energy as follows: 2 points for over 25%; 3 points for over 50%; and 4 points for over 75%</t>
  </si>
  <si>
    <t>The organization shall identify preventive and predictive maintenance activities that improve the energy-efficient operation of the equipment, systems, and processes associated with significant energy uses. Maintenance activities influencing energy performance shall be included in the maintenance system, and be completed as scheduled.</t>
  </si>
  <si>
    <t>▶ Evidence that preventive and predictive maintenance activities that account for energy performance of the equipment, systems and processes associated with all significant energy use has been identified.</t>
  </si>
  <si>
    <t>▶ Evidence that the maintenance system includes these preventive and predictive maintenance activities influencing energy performance.</t>
  </si>
  <si>
    <t>▶ Evidence that these preventive and predictive maintenance activities influencing energy performance are completed as scheduled.</t>
  </si>
  <si>
    <t>▶ Evidence that EnPIs are developed for each significant energy use based on metered data or measurements (i.e., not based on engineering model calculations).</t>
  </si>
  <si>
    <t>▶ Evidence that values of EnPIs for significant energy uses are tracked on at least on a monthly basis.</t>
  </si>
  <si>
    <t>1 to 3</t>
  </si>
  <si>
    <t>2 to 4</t>
  </si>
  <si>
    <t>▶ The organization shall show records related to this credit during the last three years, including the energy assessment report(s). If points were previously awarded for an SEU/non-SEU, then an updated energy assessment and energy assessment report must have been completed within the last three years.</t>
  </si>
  <si>
    <t>▶ Evidence of LCC analysis for energy performance capital improvement opportunities and designs associated with significant energy uses.</t>
  </si>
  <si>
    <t xml:space="preserve">▶ Evidence that energy performance capital improvement opportunities were prioritized based on or partly based on LCC analysis that was used as part of the organization’s capital allocation approval process. The LCC analysis would be used in place of using traditional simple payback analysis. </t>
  </si>
  <si>
    <t xml:space="preserve">▶ Evidence of an amount of capital budget and/or operating budget that is slated and spent for energy performance capital improvement opportunities within any fiscal year that represents six or more months of the last three years. </t>
  </si>
  <si>
    <t>1 to 4</t>
  </si>
  <si>
    <t>1 to 5</t>
  </si>
  <si>
    <t>1 to 6</t>
  </si>
  <si>
    <t>Promotion of ISO 50001</t>
  </si>
  <si>
    <t>To provide credit for:
-	Facilities that have certifications from nationally-recognized energy efficiency facility/building certification programs, or
-	Facilities whose corporation publicly reports energy performance improvement to an energy efficiency recognition program.</t>
  </si>
  <si>
    <t>Carbon Disclosure Project (CDP)</t>
  </si>
  <si>
    <t>Global Reporting Initiative (GRI)</t>
  </si>
  <si>
    <t>Dow Jones Sustainability Index (DJSI)</t>
  </si>
  <si>
    <t>Others approved by the 50001 SEP Administrator</t>
  </si>
  <si>
    <t>CR2-1</t>
  </si>
  <si>
    <t>CR 2-2</t>
  </si>
  <si>
    <t>50001 SEP recognition</t>
  </si>
  <si>
    <t>50001 SEP certification</t>
  </si>
  <si>
    <t>To provide credit for an organization that promotes or requires ISO 50001 conformance or certification from its stakeholders, including suppliers, vendors, service providers, customers, or other business affiliates.</t>
  </si>
  <si>
    <t>CR3</t>
  </si>
  <si>
    <t>6+</t>
  </si>
  <si>
    <t>To provide credit for an organization that—as part of its ISO 50001 implementation and maintenance—is engaging an external, third-party energy efficiency program.</t>
  </si>
  <si>
    <t>The organization shall demonstrate that its ISO 50001 implementation and maintenance involves engagement with a third-party energy efficiency program implementer, which can include a utility, state, municipality, Energy Service Performance Contract (ESPC), or Utility Energy Service Contract (UESC for Federal agency).</t>
  </si>
  <si>
    <t>▶ Evidence of partnering with one or more external, third-party energy efficiency program to improve the facility’s implementation and maintenance of ISO 50001.</t>
  </si>
  <si>
    <t>Facility staff participation in an ISO 50001 training or technical assistance sponsored by an external, third-party energy efficiency program</t>
  </si>
  <si>
    <t>Third party energy efficiency program implementer promotion of the facility’s ISO 50001 or 50001 SEP case study results to other end users (e.g., workshop, training, webinar, etc.)</t>
  </si>
  <si>
    <t>Incentives or financial payments of $25,000 or greater that are applied directly to the implementation or maintenance of the facility’s ISO 50001 or 50001 SEP certification and not applied to capital improvements.</t>
  </si>
  <si>
    <t>CR4</t>
  </si>
  <si>
    <t>▶ Facility staff participation in an ISO 50001 training or technical assistance sponsored by an external, third-party energy efficiency program</t>
  </si>
  <si>
    <t>To permit organizations to demonstrate superior energy performance through its ranking within a recognized external benchmark system.</t>
  </si>
  <si>
    <t>An organization shall demonstrate a ranking within the top levels of a nationally/internationally recognized external energy efficiency benchmark system.
This credit addresses the organization’s energy performance relative to the external benchmark. Claiming credit for CR 1 through ENERGY STAR building or plant certification can also qualify for this credit in terms of the ENERGY STAR EPI benchmarking score. A recognized external benchmark system is typically developed by credible organizations such as industry associations, government entities, or industry consulting groups.
Sector benchmarking for greenhouse gas emissions can be substantiated as a surrogate to a sector’s energy performance benchmark if the sector’s energy consumption attributes to greater than 90% of the sector’s greenhouse gas emissions.</t>
  </si>
  <si>
    <t>Organization’s Position Relative to Benchmark System Levels</t>
  </si>
  <si>
    <t>Top 25%</t>
  </si>
  <si>
    <t>Top 10%</t>
  </si>
  <si>
    <t>Top 5%</t>
  </si>
  <si>
    <t>▶ The organization must demonstrate this credit using 12 months of energy data from the last three years</t>
  </si>
  <si>
    <t>Submeters and Smart Sensors and Controls</t>
  </si>
  <si>
    <t>To improve energy performance by enhancing data collection through submetering and/or smart sensors and controls that automate and manage the energy used within the facility’s SEUs.</t>
  </si>
  <si>
    <t>▶ Evidence that the facility uses submeters for collecting energy consumption data at least monthly and includes them in the energy review and measurement plan.</t>
  </si>
  <si>
    <t>▶ Number of SEUs with installed submeters that measure the SEU’s total energy consumption.</t>
  </si>
  <si>
    <t>▶ Evidence the wireless or web-enabled smart sensors and are installed and impacting SEU energy performance by 5% or greater.</t>
  </si>
  <si>
    <t>▶ Number of SEUs with installed smart sensors and controls</t>
  </si>
  <si>
    <t>Other Advanced Technologies</t>
  </si>
  <si>
    <t>▶ Evidence of written approval by the 50001 SEP Administrator for measurement and verification criteria and potential points to be awarded.</t>
  </si>
  <si>
    <t>▶ Evidence of description and intent of the emerging technology.</t>
  </si>
  <si>
    <t>▶ Evidence of reported energy performance improvement.</t>
  </si>
  <si>
    <t>▶ Evidence of performance improvement metric including data, collection frequency, and trends.</t>
  </si>
  <si>
    <t>▶ Evidence that the facility deployed the advanced technology or strategy.</t>
  </si>
  <si>
    <t>1 to 10</t>
  </si>
  <si>
    <t xml:space="preserve">To promote utilization of combined heat and power (CHP) that support a facility’s energy reliability, energy security, energy efficiency, overall cost reductions of operations, and energy utilization of existing fuel sources. </t>
  </si>
  <si>
    <t>Installed CHP Operating Hours in the Last Year</t>
  </si>
  <si>
    <t>2,000 to 4,000 hours</t>
  </si>
  <si>
    <t>4,000 to 6,000 hours</t>
  </si>
  <si>
    <t>More than 6,000 hours</t>
  </si>
  <si>
    <t>Only one of these options can be claimed for this credit. That means an organization cannot receive points for both the CHP study and operating the CHP system.</t>
  </si>
  <si>
    <t>CHP Potential Points</t>
  </si>
  <si>
    <t>Qualification Screening for CHP</t>
  </si>
  <si>
    <t>Feasibility Study for CHP</t>
  </si>
  <si>
    <t>▶ Operating CHP: Evidence of determining overall efficiency of the CHP system.</t>
  </si>
  <si>
    <t>Installed CHP Total System Efficiency</t>
  </si>
  <si>
    <t>&gt;60%</t>
  </si>
  <si>
    <t>&gt;70%</t>
  </si>
  <si>
    <t>&gt;80%</t>
  </si>
  <si>
    <t>Use of On-Site Renewable and Recovered Energy</t>
  </si>
  <si>
    <t>To promote the installation of energy technologies that produce useful energy from renewable or recovered energy sources. These technologies lead to greater energy security, reliability, and improved economics in addition to other on-site benefits. While the SEnPI measures the actual energy output of these energy technologies, this credit examines the capacity of the installed system as a percentage of the facility’s average energy consumption rate.</t>
  </si>
  <si>
    <t>Only one option can be claimed for this credit. That means an organization cannot receive points for both the renewable potential study and the qualifying system.</t>
  </si>
  <si>
    <t>Renewable &amp; Recovered Potential Points</t>
  </si>
  <si>
    <t>Qualification Screening</t>
  </si>
  <si>
    <t>Feasibility Study</t>
  </si>
  <si>
    <t xml:space="preserve"> Renewable and Recovered Fuels/Gases Capacity Factor (%)</t>
  </si>
  <si>
    <t>  5 to 10%</t>
  </si>
  <si>
    <t>10 to 20%</t>
  </si>
  <si>
    <t>20 to 30%</t>
  </si>
  <si>
    <t>30 to 40%</t>
  </si>
  <si>
    <t>&gt;40%</t>
  </si>
  <si>
    <t>Energy Performance Improvement (EP)</t>
  </si>
  <si>
    <t>How the criteria was met</t>
  </si>
  <si>
    <t xml:space="preserve">  1- 2</t>
  </si>
  <si>
    <t>▶ Evidence that an energy assessment has been completed on an SEU or non-SEU or for parts of the facility that account for minimum percentage of total site energy consumption anytime during the last three years. A maximum of 4 points for this credit is possible.</t>
  </si>
  <si>
    <t>1 SEU or 50% of total site energy consumption</t>
  </si>
  <si>
    <t>2 SEUs or 70% of total site energy consumption</t>
  </si>
  <si>
    <t>3 SEUs or 90% of total site energy consumption</t>
  </si>
  <si>
    <t>▶	Number of certified personnel to any of the credentials listed in the OS 3 credit statement</t>
  </si>
  <si>
    <t>Program rewards -5- or more employees</t>
  </si>
  <si>
    <t>Program rewards -10- or more employees</t>
  </si>
  <si>
    <t>CHP Category</t>
  </si>
  <si>
    <t>CHP Potential</t>
  </si>
  <si>
    <t>Operating CHP</t>
  </si>
  <si>
    <t>▶ CHP Potential: Evidence of a CHP qualification screening or feasibility study completed during the last three years.</t>
  </si>
  <si>
    <t>Renewable Categories</t>
  </si>
  <si>
    <t>Pre-Installation (Renewable Potential)</t>
  </si>
  <si>
    <t>Operation (Installed Renewable and/or Recovered Energy Systems)</t>
  </si>
  <si>
    <t>Add text here …</t>
  </si>
  <si>
    <t>▶ Enter capital budget and/or operating budget as percentage of total annual energy bill in any fiscal year within the last three years
Three (3) points are awarded for a capital budget and/or operating budget at least 1% of total annual energy bill in any fiscal year within the last three years</t>
  </si>
  <si>
    <t xml:space="preserve">▶ Is there evidence to prove that financial hurdle rate is less stringent than hurdle rates for other capital projects in the organization?
One (1) point is awarded for evidence of a financial hurdle rate that is less stringent than hurdle rates for other capital projects in the organization.  </t>
  </si>
  <si>
    <t>To encourage additional improvement in energy performance above and beyond the basic ISO 50001 requirement of continuous improvement.</t>
  </si>
  <si>
    <t>Paper (NAICS 322)</t>
  </si>
  <si>
    <t>Petroleum (NAICS 324)</t>
  </si>
  <si>
    <t>Chemicals (NAICS 325)</t>
  </si>
  <si>
    <t>Non-Metallic Minerals (NAICS 327)</t>
  </si>
  <si>
    <t>Primary Metals (NAICS 331)</t>
  </si>
  <si>
    <t>EP1 EI</t>
  </si>
  <si>
    <t>EP1 A</t>
  </si>
  <si>
    <t>ENERGY STAR EPI Benchmark certification (industrial)</t>
  </si>
  <si>
    <t>ENERGY STAR certification (commercial building)</t>
  </si>
  <si>
    <t>DOE Better Buildings</t>
  </si>
  <si>
    <t>DOE Better Plants</t>
  </si>
  <si>
    <t>&gt; 2 % per year, on average, for non-energy intensive facilities</t>
  </si>
  <si>
    <t>The facility’s organization has successfully met their Better Buildings or Better Plants commitment and are part of a new energy saving commitment.</t>
  </si>
  <si>
    <t>&gt; 1% per year, on average, for energy intensive facilities</t>
  </si>
  <si>
    <t>The facility has been ENERGY STAR Challenge for Industry recognized in the most recent one to three years. This recognition involves improving energy intensity by 10% or more over 5 years.</t>
  </si>
  <si>
    <t>EP1 B</t>
  </si>
  <si>
    <t>EP1 C</t>
  </si>
  <si>
    <t>3 or more</t>
  </si>
  <si>
    <t>EXAMPLES</t>
  </si>
  <si>
    <t xml:space="preserve">Significant energy uses are the equipment, processes, applications, or activities identified as being chief components of the organization’s energy consumption and providing the largest improvement opportunities. In addition, these SEUs also pose the largest risk if they are not managed effectively.
Management of the SEUs entails a combination of activities. It is essential that SEUs are monitored, controlled, and maintained as appropriate to ensure continued or improved energy performance. In addition, energy considerations should be examined when purchasing new equipment or systems that are associated with the SEUs.
Without the proper management of SEUs, energy consumption can quickly increase due to the magnitude of energy consumption by these uses. Poor purchasing decisions or improper operation of related equipment can drastically impact an organization's energy consumption. Large fluctuations in consumption could diminish performance improvements made in other areas of the organization. Maintenance is another key component: even the most energy-efficient equipment can become inefficient if unchecked, resulting in increased energy consumption. </t>
  </si>
  <si>
    <t>Energy Balance</t>
  </si>
  <si>
    <t>Designation of Significant Energy Uses</t>
  </si>
  <si>
    <t>Maintenance System Includes Energy Performance Guidelines</t>
  </si>
  <si>
    <t>Energy Performance and Life Cycle Costing in Equipment Repair and Replacement Policy</t>
  </si>
  <si>
    <t>Monthly Tracking of EnPI Values for Significant Energy Uses</t>
  </si>
  <si>
    <t>The concept of management of energy opportunities is intentionally broad and incorporates many types of activities including purchasing, operational control, maintenance practices, and traditional capital improvement, among others. Organizations implement many action plans within their organization that have multiple benefits including energy savings. In some cases, energy savings may not be the primary goal.
Management of energy opportunities is a technical category that refers to the activities associated with identifying, planning, prioritizing, and implementing opportunities for energy performance improvement. Several key concepts in the ISO 50001 standard concerning this topic are:
▶ Implementing energy improvement opportunities is a means for achieving objectives and targets. Prioritizing these opportunities should result from careful planning that is influenced by an organization’s energy policy, legal requirements, and its financial and business objectives.
▶ Action plans are documents that show the details required to implement energy performance opportunities.
▶ Action plans should be implemented as planned, including the post-installation measurement and verification of energy performance improvement.
▶ Changes resulting from improvements in energy performance should be incorporated into the management system.
▶ Action plans must be evaluated to ensure that they are effective.</t>
  </si>
  <si>
    <t>Energy Assessment of Energy Use(s)</t>
  </si>
  <si>
    <t>Life Cycle Costing in Evaluating Energy Performance Capital Improvements</t>
  </si>
  <si>
    <t>Dedicated Capital or Operating Budgets for Energy Projects</t>
  </si>
  <si>
    <t>Everyone within the organization uses energy and therefore bears some responsibility to manage energy with the guidance and support of the energy management team.
“System sustainability” is the term describing how the activities of the energy management system:
▶ Move into the everyday practices of the organization.
▶ Are addressed through roles, responsibilities, and authorities that are dispersed through every part and at every level within the organization.
▶ Address the energy-related activities of stakeholders (e.g., employees, suppliers, contractors).
▶ Promote transparency of energy policy and objectives of the organization.
▶ Promote informed decision-making related to energy.
▶ Are prioritized and resourced by management and demonstrated through effectiveness of the management system.</t>
  </si>
  <si>
    <t>Awards or Incentive Program for Energy</t>
  </si>
  <si>
    <t>Energy Professional Certifications</t>
  </si>
  <si>
    <t>Strategic Planning</t>
  </si>
  <si>
    <t>Include Procurement Personnel on Energy Team</t>
  </si>
  <si>
    <t>Corporate Reporting Systems</t>
  </si>
  <si>
    <t>Third Party Energy Efficiency Program Participation</t>
  </si>
  <si>
    <t>Superior Performance with Benchmarks</t>
  </si>
  <si>
    <t>Introduction</t>
  </si>
  <si>
    <t>Total Points</t>
  </si>
  <si>
    <t>US DOE Recognition using SEP 50001 Scorecard</t>
  </si>
  <si>
    <r>
      <rPr>
        <b/>
        <i/>
        <sz val="28"/>
        <color rgb="FF266D32"/>
        <rFont val="Calibri"/>
        <family val="2"/>
      </rPr>
      <t>Scorecard</t>
    </r>
    <r>
      <rPr>
        <b/>
        <sz val="28"/>
        <color rgb="FF266D32"/>
        <rFont val="Calibri"/>
        <family val="2"/>
      </rPr>
      <t xml:space="preserve"> Credit Details</t>
    </r>
  </si>
  <si>
    <t>Credit Categories</t>
  </si>
  <si>
    <t>The EP category differs from the rest of the Scorecard in that points are based on the SEP 50001 verification audit and the third-party verified SEP 50001 Energy Performance Indicator (SEnPI) value. The other difference is that the only way to upgrade EP points during the SEP 50001 recognition cycle is to seek an early recertification to SEP 50001 to obtain a new verified SEnPI value, as opposed to resubmitting an updated Scorecard for the other credit categories.</t>
  </si>
  <si>
    <r>
      <t xml:space="preserve">▶ Please select your industrial sector to determine your </t>
    </r>
    <r>
      <rPr>
        <b/>
        <u/>
        <sz val="13"/>
        <color theme="1"/>
        <rFont val="Calibri"/>
        <family val="2"/>
        <scheme val="minor"/>
      </rPr>
      <t>EI</t>
    </r>
    <r>
      <rPr>
        <sz val="13"/>
        <color theme="1"/>
        <rFont val="Calibri"/>
        <family val="2"/>
        <scheme val="minor"/>
      </rPr>
      <t xml:space="preserve"> factor</t>
    </r>
  </si>
  <si>
    <t>▶ Is the facility being certified to SEP 50001 for the first time?</t>
  </si>
  <si>
    <r>
      <t xml:space="preserve">▶ Please select the energy performance improvement in the past 10 years relative to the facility's SEP 50001 reporting period. This will determine your </t>
    </r>
    <r>
      <rPr>
        <b/>
        <sz val="13"/>
        <color theme="1"/>
        <rFont val="Calibri"/>
        <family val="2"/>
        <scheme val="minor"/>
      </rPr>
      <t>B</t>
    </r>
    <r>
      <rPr>
        <sz val="13"/>
        <color theme="1"/>
        <rFont val="Calibri"/>
        <family val="2"/>
        <scheme val="minor"/>
      </rPr>
      <t xml:space="preserve"> factor.</t>
    </r>
  </si>
  <si>
    <r>
      <t xml:space="preserve">▶ Please elect the number of prior SEP 50001 certifications to determine your </t>
    </r>
    <r>
      <rPr>
        <b/>
        <sz val="13"/>
        <color theme="1"/>
        <rFont val="Calibri"/>
        <family val="2"/>
        <scheme val="minor"/>
      </rPr>
      <t xml:space="preserve">C </t>
    </r>
    <r>
      <rPr>
        <sz val="13"/>
        <color theme="1"/>
        <rFont val="Calibri"/>
        <family val="2"/>
        <scheme val="minor"/>
      </rPr>
      <t>factor.</t>
    </r>
  </si>
  <si>
    <t>ISO 50001 develops a culture of energy awareness, ownership, and management. An organization cannot effectively manage energy if it lacks the proper and actionable energy data. Monitoring and measuring is the primary means to understand the organization’s level of energy consumption and to control and ultimately reduce energy consumption. Energy consumption data are also useful to evaluate equipment and systems prior to purchase and installation so that the optimal option can be acquired to minimize operating expenses. To ensure that equipment continues to operate at peak performance levels, energy consumption must be monitored, collected, and analyzed during operation. Deteriorating energy performance can often signal a need for adjustments or other maintenance activities necessary to restore equipment to peak operating performance. In addition, energy data monitoring can be a critical component in proper process operation when process parameters have changed, indicating detrimental results on energy consumption. Energy consumption data are also necessary to evaluate the results of process or equipment changes implemented.
Data monitoring and measurement is only the first step in the effective use of energy information. Once energy data are collected, data analyses are required to determine the performance of the organization’s equipment and systems. Organizations can use the analyses to make decisions regarding process changes, process or equipment improvements, or the need for equipment maintenance. Analysis is also necessary to determine the root cause of any deterioration in efficiency. Data are critical to defining and improving performance through the SEP 50001 program.</t>
  </si>
  <si>
    <r>
      <t xml:space="preserve">To update and monitor the SEP 50001 Energy Performance Indicator (SEnPI) at least on a quarterly basis. 
</t>
    </r>
    <r>
      <rPr>
        <b/>
        <sz val="13"/>
        <color theme="1"/>
        <rFont val="Calibri"/>
        <family val="2"/>
        <scheme val="minor"/>
      </rPr>
      <t>Note: This credit is different than credit SU 5, Monthly Tracking of EnPI Values for Significant Energy Uses.</t>
    </r>
  </si>
  <si>
    <t xml:space="preserve">The organization shall update and monitor the SEnPI at least quarterly to assess improvement in energy performance across the entire facility and EnMS scope. </t>
  </si>
  <si>
    <t>▶ Evidence that the energy consumption detailed in the energy balance record is at least 90% of the total site energy consumption for the scope of the facility seeking SEP 50001 recognition at the time the energy balance was performed.</t>
  </si>
  <si>
    <t>The combined energy consumption of SEUs shall be 30% or more of the total site energy consumption of the scope for the facility seeking SEP 50001 recognition for the reporting year. Equipment, systems, or processes designated as SEUs must be managed as defined in ISO 50001.</t>
  </si>
  <si>
    <r>
      <rPr>
        <b/>
        <sz val="13"/>
        <color theme="1"/>
        <rFont val="Calibri"/>
        <family val="2"/>
        <scheme val="minor"/>
      </rPr>
      <t>▶ Approach 1:</t>
    </r>
    <r>
      <rPr>
        <sz val="13"/>
        <color theme="1"/>
        <rFont val="Calibri"/>
        <family val="2"/>
        <scheme val="minor"/>
      </rPr>
      <t xml:space="preserve"> Evidence that a repair and replacement policy has been implemented for equipment and systems that account for over 25% of the facility’s total site energy consumption and that the policy defines how energy performance and life cycle costing are taken into account.</t>
    </r>
  </si>
  <si>
    <r>
      <rPr>
        <b/>
        <sz val="13"/>
        <color theme="1"/>
        <rFont val="Calibri"/>
        <family val="2"/>
        <scheme val="minor"/>
      </rPr>
      <t>▶ Approach 2:</t>
    </r>
    <r>
      <rPr>
        <sz val="13"/>
        <color theme="1"/>
        <rFont val="Calibri"/>
        <family val="2"/>
        <scheme val="minor"/>
      </rPr>
      <t xml:space="preserve"> Implementation, maintenance, or certification to ISO 55001 Asset management -- Management systems – Requirements, that account for over 25% of the facility’s total site energy consumption, may be used to meet this credit if energy performance and life cycle costing are taken into account in the asset management processes.</t>
    </r>
  </si>
  <si>
    <r>
      <t xml:space="preserve">Energy performance indicators (EnPI(s)) shall be developed for each significant energy use based on metered data or measurements. Values for these EnPIs shall be tracked on at least a monthly basis.
</t>
    </r>
    <r>
      <rPr>
        <b/>
        <sz val="13"/>
        <color theme="1"/>
        <rFont val="Calibri"/>
        <family val="2"/>
        <scheme val="minor"/>
      </rPr>
      <t>Note: This credit is different than credit DM 2, SEnPI Quarterly Updating.</t>
    </r>
  </si>
  <si>
    <r>
      <t>Energy assessment(s) are conducted on SEU(s) and other energy uses (non-SEU(s)) at least once during the last three years, and the energy assessment contains a final report with recommendations. Examples of energy assessment protocols or approaches include the American Society of Mechanical Engineers (ASME) EA-series of standards, American Society of Heating, Refrigerating and Air-Conditioning Engineers (ASHRAE) Level 2 or 3 audits, or US DOE Industrial Assessment Center (IAC) audit report formats (</t>
    </r>
    <r>
      <rPr>
        <i/>
        <sz val="13"/>
        <color theme="1"/>
        <rFont val="Calibri"/>
        <family val="2"/>
        <scheme val="minor"/>
      </rPr>
      <t>Small- and medium-sized manufacturers may be eligible to receive a no-cost assessment provided by the US DOE IACs. Teams located at universities around the country conduct the energy audits to identify opportunities to improve productivity, reduce waste, and save energy</t>
    </r>
    <r>
      <rPr>
        <sz val="13"/>
        <color theme="1"/>
        <rFont val="Calibri"/>
        <family val="2"/>
        <scheme val="minor"/>
      </rPr>
      <t>).</t>
    </r>
  </si>
  <si>
    <r>
      <t xml:space="preserve">▶	Evidence that the organization has invested in the education and training required for employees to obtain or maintain this certification, or evidence that the organization hired one or more certified professionals in the field of energy management, in the last three years.
</t>
    </r>
    <r>
      <rPr>
        <b/>
        <sz val="13"/>
        <color theme="1"/>
        <rFont val="Calibri"/>
        <family val="2"/>
        <scheme val="minor"/>
      </rPr>
      <t>NOTE: Professional certifications may reside at various levels within the organization, provided they support the site. A certified person located at a corporate level may support more than one site.</t>
    </r>
  </si>
  <si>
    <t>The organization shall establish, implement, and maintain an ongoing internal awards or incentive program(s) for energy that recognizes and rewards employee accomplishments in energy management and/or energy performance improvements.
Note: This credit can be claimed for all sites that are part of a multi-site SEP 50001 certification and SEP 50001 recognition if the central office meets this credit.</t>
  </si>
  <si>
    <r>
      <t xml:space="preserve">▶ Evidence of an awards or incentive program that recognizes and/or rewards five or more employee’s accomplishments in energy management and/or energy performance improvements. One (1) point is awarded if the program rewards five or more employees’ accomplishments; two (2) points are awarded if the program rewards ten or more employees’ accomplishments.
</t>
    </r>
    <r>
      <rPr>
        <b/>
        <sz val="13"/>
        <color theme="1"/>
        <rFont val="Calibri"/>
        <family val="2"/>
        <scheme val="minor"/>
      </rPr>
      <t>NOTE: Award and incentive programs may reside at various levels within the organization, including at the SEP 50001 enterprise level.</t>
    </r>
  </si>
  <si>
    <r>
      <t>During the last three years, the organization shall have invested in the education and training or in the hiring of one or more certified professionals in the field of energy management. This education shall also include ongoing training required to retain certification. The certified professionals shall have responsibilities for and be active in the energy management activities of the organization. This credit recognizes professional certifications (</t>
    </r>
    <r>
      <rPr>
        <i/>
        <sz val="13"/>
        <color theme="1"/>
        <rFont val="Calibri"/>
        <family val="2"/>
        <scheme val="minor"/>
      </rPr>
      <t>Accredited per ANSI/ISO/IEC 17024</t>
    </r>
    <r>
      <rPr>
        <sz val="13"/>
        <color theme="1"/>
        <rFont val="Calibri"/>
        <family val="2"/>
        <scheme val="minor"/>
      </rPr>
      <t>) accredited to ANSI 17024 and related to the practice of energy management:
▶	Certified Energy Manager, CEM [Association of Energy Engineers (AEE)]
▶	Building Commissioning Professional, BCxP [ASHRAE]
▶	Building Energy Assessment Professional, BEAP [ASHRAE]
▶	Building Energy Modeling Professional, BEMP, [ASHRAE]
▶	High-Performance Building Design Professional, HBDP [ASHRAE]
▶	Certified Practitioner in Energy Management Systems, CP EnMS [Institute for Energy Management Professionals (IEnMP (</t>
    </r>
    <r>
      <rPr>
        <i/>
        <sz val="13"/>
        <color theme="1"/>
        <rFont val="Calibri"/>
        <family val="2"/>
        <scheme val="minor"/>
      </rPr>
      <t>www.ienmp.org plus training classes for most IEnMP credentials available from other organizations and are listed on the IEnMP website</t>
    </r>
    <r>
      <rPr>
        <sz val="13"/>
        <color theme="1"/>
        <rFont val="Calibri"/>
        <family val="2"/>
        <scheme val="minor"/>
      </rPr>
      <t xml:space="preserve">) )]
▶SEP Performance Verifier [IEnMP]
▶EPI 	ISO 50001 Lead Auditor [IEnMP] 
▶	Other energy related and energy management professional credentials that are ISO 17024 accredited and approved by th Administrator
</t>
    </r>
    <r>
      <rPr>
        <b/>
        <sz val="13"/>
        <color theme="1"/>
        <rFont val="Calibri"/>
        <family val="2"/>
        <scheme val="minor"/>
      </rPr>
      <t>Note: This credit can be claimed for all sites that are part of a multi-site SEP 50001 certification and SEP 50001 recognition if the credit is met at the central office.</t>
    </r>
  </si>
  <si>
    <r>
      <t>▶Evidence that the organization has employees with responsibilities in energy management that maintain professional certifications listed in the credit statement. Points will be awarded as follows:</t>
    </r>
    <r>
      <rPr>
        <sz val="13"/>
        <color rgb="FFC00000"/>
        <rFont val="Calibri"/>
        <family val="2"/>
        <scheme val="minor"/>
      </rPr>
      <t xml:space="preserve">
</t>
    </r>
    <r>
      <rPr>
        <sz val="13"/>
        <rFont val="Calibri"/>
        <family val="2"/>
        <scheme val="minor"/>
      </rPr>
      <t>1 employee certified: 2 points
3 employees certified: 3 points
5 employees certified: 4 points</t>
    </r>
    <r>
      <rPr>
        <sz val="13"/>
        <color rgb="FFC00000"/>
        <rFont val="Calibri"/>
        <family val="2"/>
        <scheme val="minor"/>
      </rPr>
      <t xml:space="preserve">
</t>
    </r>
    <r>
      <rPr>
        <sz val="13"/>
        <color theme="1"/>
        <rFont val="Calibri"/>
        <family val="2"/>
        <scheme val="minor"/>
      </rPr>
      <t xml:space="preserve">
</t>
    </r>
    <r>
      <rPr>
        <b/>
        <sz val="13"/>
        <color theme="1"/>
        <rFont val="Calibri"/>
        <family val="2"/>
        <scheme val="minor"/>
      </rPr>
      <t>Note: If the facility is part of a multi-site SEP 50001 certification under a central office EnMS, then a central office employee’s professional credential may count toward the number of certified personnel of the facility seeking SEP 50001 recognition.</t>
    </r>
  </si>
  <si>
    <r>
      <t xml:space="preserve">▶	Evidence that the organizational strategic plans address energy management priorities and provide resources consistent with priorities. 
</t>
    </r>
    <r>
      <rPr>
        <b/>
        <sz val="13"/>
        <color theme="1"/>
        <rFont val="Calibri"/>
        <family val="2"/>
        <scheme val="minor"/>
      </rPr>
      <t xml:space="preserve">NOTE: Examples of this evidence could include, but are not limited to:
</t>
    </r>
    <r>
      <rPr>
        <sz val="13"/>
        <color theme="1"/>
        <rFont val="Calibri"/>
        <family val="2"/>
        <scheme val="minor"/>
      </rPr>
      <t>o	Energy performance improvement goals.
o	Capital planning and budget allocations that include funding for energy projects.
o	Definition of how the energy management program and its objectives are integrated within various organization departments, such as engineering, operations, maintenance, procurement, public relations, environmental safety and health, etc.</t>
    </r>
  </si>
  <si>
    <r>
      <t xml:space="preserve">▶	The organization shall show records—and facility, business unit, enterprise or corporate plans—relevant to this credit during the year. 
</t>
    </r>
    <r>
      <rPr>
        <b/>
        <sz val="13"/>
        <color theme="1"/>
        <rFont val="Calibri"/>
        <family val="2"/>
        <scheme val="minor"/>
      </rPr>
      <t>Note: This credit can be claimed for all sites that are part of a multi-site SEP 50001 certification and SEP 50001 recognition if the claim is met at the central office.</t>
    </r>
  </si>
  <si>
    <r>
      <t xml:space="preserve">Personnel responsible for procurement activities of energy, and/or procurement of significant energy-related equipment, systems and processes shall:
a)	Participate at least quarterly in energy team meetings,
b)	Receive scheduled awareness training on energy, or significant energy-related equipment, system and process, related to current or future procurement bids and contracts from one or more member of the energy team, and
c)	Act as liaison to facilitate communication between energy and energy-related equipment, system and process procurement personnel and the energy team.
</t>
    </r>
    <r>
      <rPr>
        <b/>
        <sz val="13"/>
        <color theme="1"/>
        <rFont val="Calibri"/>
        <family val="2"/>
        <scheme val="minor"/>
      </rPr>
      <t>Note: This credit can be claimed for all sites that are part of a multi-site SEP 50001 certification and SEP 50001 recognition if the credit is met at the central office.</t>
    </r>
  </si>
  <si>
    <t>Share SEP 50001 Experience and Data</t>
  </si>
  <si>
    <r>
      <t xml:space="preserve">To encourage the organization to publicize their SEP 50001 experience by completing the </t>
    </r>
    <r>
      <rPr>
        <i/>
        <sz val="13"/>
        <color theme="1"/>
        <rFont val="Calibri"/>
        <family val="2"/>
        <scheme val="minor"/>
      </rPr>
      <t>SEP 50001 Voluntary Cost/Benefit Form</t>
    </r>
    <r>
      <rPr>
        <sz val="13"/>
        <color theme="1"/>
        <rFont val="Calibri"/>
        <family val="2"/>
        <scheme val="minor"/>
      </rPr>
      <t>, providing additional data demonstrating the benefits and cost for the SEP 50001 program, and agreeing to share their success story on the SEP 50001 website.</t>
    </r>
  </si>
  <si>
    <r>
      <t xml:space="preserve">The organization shall complete and submit the </t>
    </r>
    <r>
      <rPr>
        <i/>
        <sz val="13"/>
        <color theme="1"/>
        <rFont val="Calibri"/>
        <family val="2"/>
        <scheme val="minor"/>
      </rPr>
      <t>SEP 50001 Voluntary Cost/Benefit Form</t>
    </r>
    <r>
      <rPr>
        <sz val="13"/>
        <color theme="1"/>
        <rFont val="Calibri"/>
        <family val="2"/>
        <scheme val="minor"/>
      </rPr>
      <t xml:space="preserve"> to the Administrator after achieving SEP 50001 certification but prior to submitting the </t>
    </r>
    <r>
      <rPr>
        <i/>
        <sz val="13"/>
        <color theme="1"/>
        <rFont val="Calibri"/>
        <family val="2"/>
        <scheme val="minor"/>
      </rPr>
      <t>SEP 50001 Scorecard Declaration (Declaration)</t>
    </r>
    <r>
      <rPr>
        <sz val="13"/>
        <color theme="1"/>
        <rFont val="Calibri"/>
        <family val="2"/>
        <scheme val="minor"/>
      </rPr>
      <t>. The organization shall retain documentation from the Administrator that confirms acceptance of the form. 
The organization shall submit the top-down regression model and associated energy data, as well as, the</t>
    </r>
    <r>
      <rPr>
        <i/>
        <sz val="13"/>
        <color theme="1"/>
        <rFont val="Calibri"/>
        <family val="2"/>
        <scheme val="minor"/>
      </rPr>
      <t xml:space="preserve"> Automated Register of Implemented Actions</t>
    </r>
    <r>
      <rPr>
        <sz val="13"/>
        <color theme="1"/>
        <rFont val="Calibri"/>
        <family val="2"/>
        <scheme val="minor"/>
      </rPr>
      <t xml:space="preserve"> (“</t>
    </r>
    <r>
      <rPr>
        <i/>
        <sz val="13"/>
        <color theme="1"/>
        <rFont val="Calibri"/>
        <family val="2"/>
        <scheme val="minor"/>
      </rPr>
      <t>Register</t>
    </r>
    <r>
      <rPr>
        <sz val="13"/>
        <color theme="1"/>
        <rFont val="Calibri"/>
        <family val="2"/>
        <scheme val="minor"/>
      </rPr>
      <t xml:space="preserve">”) for the bottom-up comparison that was used to quantify and verify the SEnPI. The organization shall submit these materials after achieving SEP 50001 certification but prior to submitting the </t>
    </r>
    <r>
      <rPr>
        <i/>
        <sz val="13"/>
        <color theme="1"/>
        <rFont val="Calibri"/>
        <family val="2"/>
        <scheme val="minor"/>
      </rPr>
      <t>Declaration</t>
    </r>
    <r>
      <rPr>
        <sz val="13"/>
        <color theme="1"/>
        <rFont val="Calibri"/>
        <family val="2"/>
        <scheme val="minor"/>
      </rPr>
      <t xml:space="preserve">. The organization shall retain documentation from the Administrator that confirms acceptance of top-down regression model, the associated energy data, and the </t>
    </r>
    <r>
      <rPr>
        <i/>
        <sz val="13"/>
        <color theme="1"/>
        <rFont val="Calibri"/>
        <family val="2"/>
        <scheme val="minor"/>
      </rPr>
      <t>Register.</t>
    </r>
    <r>
      <rPr>
        <sz val="13"/>
        <color theme="1"/>
        <rFont val="Calibri"/>
        <family val="2"/>
        <scheme val="minor"/>
      </rPr>
      <t xml:space="preserve">
The organization participates in the development of a SEP 50001 success story based on completion of the Success Story Form and a brief phone interview (~1 hour or less) prior to submitting this </t>
    </r>
    <r>
      <rPr>
        <i/>
        <sz val="13"/>
        <color theme="1"/>
        <rFont val="Calibri"/>
        <family val="2"/>
        <scheme val="minor"/>
      </rPr>
      <t>Declaration</t>
    </r>
    <r>
      <rPr>
        <sz val="13"/>
        <color theme="1"/>
        <rFont val="Calibri"/>
        <family val="2"/>
        <scheme val="minor"/>
      </rPr>
      <t xml:space="preserve">. The organization shall retain documentation from the Administrator confirming acceptance of the Success Story Form.
</t>
    </r>
  </si>
  <si>
    <r>
      <t xml:space="preserve">▶ Evidence that the Administrator accepted the organization’s </t>
    </r>
    <r>
      <rPr>
        <i/>
        <sz val="13"/>
        <color theme="1"/>
        <rFont val="Calibri"/>
        <family val="2"/>
        <scheme val="minor"/>
      </rPr>
      <t>SEP 50001 Voluntary Cost/Benefit Form</t>
    </r>
    <r>
      <rPr>
        <sz val="13"/>
        <color theme="1"/>
        <rFont val="Calibri"/>
        <family val="2"/>
        <scheme val="minor"/>
      </rPr>
      <t xml:space="preserve"> via email or other notification from the most recent SEP 50001 certification.</t>
    </r>
  </si>
  <si>
    <t>▶ Evidence that the Administrator has accepted the organization’s top-down regression model and associated energy data and Automated Register of Implemented Actions electronic files from the most recent SEP 50001 certification.</t>
  </si>
  <si>
    <t xml:space="preserve">▶ Evidence that the Administrator has accepted the organization’s Success Story Form from the most recent SEP 50001 certification. </t>
  </si>
  <si>
    <t>External programs and partnerships assist the facility to accelerate energy performance improvement and to increase corporate commitment to the principles of continuous energy improvement. To these ends, facility energy teams and top management may seek any of the following external facility certifications:
▶ Receive public recognition (e.g., ENERGY STAR building or industrial plant certification);
▶ Report to  global environmental reporting system(s);
▶ Promote and assist other organizations to implement and achieve 50001 Ready recognition, ISO 50001 or SEP 50001 certification; 
▶ Partner with a local, third party utility or energy efficiency program to support the facility’s  50001 Ready, ISO 50001 and SEP 50001 implementation and maintaining such recognition and/or certification; and
▶ Demonstrate superior energy performance through its ranking with a recognized external benchmark system.</t>
  </si>
  <si>
    <t>During the past 12 months, the facility shall be certified to any of the following certifications:
•	ENERGY STAR building or industrial plant certification
•	Leadership in Energy and Environmental Design (LEED) new construction or LEED existing building, operation and maintenance certification
•	Other certification approved by the Administrator
Or, during the past 12 months, the facility or facility’s corporation shall have been recognized or submitted reports related to the following recognition programs: 
•	50001 Ready recognized building, campus complex, or industrial plant
•	Facility seeking SEP 50001 recognition is part of a corporation or organization that is a Better Buildings or Better Plants Partner and reports its organization’s energy performance improvement
•	Other facility or corporate/organization recognition program approved by the Administrator</t>
  </si>
  <si>
    <t>To provide credit for facilities whose corporation has reported to a global environmental reporting system(s) and/or those whose SEP 50001 certification is reported in the corporation’s annual report or sustainability report.</t>
  </si>
  <si>
    <r>
      <t xml:space="preserve">During the last year, the organization shall have reported to any of the following corporate environmental reporting systems including the reporting of the facility’s approved SEP 50001 application or achievement of SEP 50001 certification of the facility:
•	Carbon Disclosure Project (CDP)
•	Global Reporting Initiative (GRI)
•	Dow Jones Sustainability Index (DJSI)
•	Others approved by the Administrator
and/or
The organization’s annual report or sustainability report during the last year shall mention the facility’s SEP 50001 recognition or SEP 50001 certification.
</t>
    </r>
    <r>
      <rPr>
        <b/>
        <sz val="13"/>
        <color theme="1"/>
        <rFont val="Calibri"/>
        <family val="2"/>
        <scheme val="minor"/>
      </rPr>
      <t>Note: This credit can be claimed for all sites that are part of a multi-site SEP 50001 certification and SEP 50001 recognition if the credit is met at the central office.</t>
    </r>
  </si>
  <si>
    <r>
      <t xml:space="preserve">▶ Evidence that the facility’s corporation has reported to any of the global environmental reporting systems listed in the credit statement during the last year, including evidence that the facility’s Administrator-approved </t>
    </r>
    <r>
      <rPr>
        <i/>
        <sz val="13"/>
        <color theme="1"/>
        <rFont val="Calibri"/>
        <family val="2"/>
        <scheme val="minor"/>
      </rPr>
      <t>SEP 50001 Scorecard Declaration</t>
    </r>
    <r>
      <rPr>
        <sz val="13"/>
        <color theme="1"/>
        <rFont val="Calibri"/>
        <family val="2"/>
        <scheme val="minor"/>
      </rPr>
      <t xml:space="preserve"> was included in the reporting. One point will be awarded for each reporting system with a maximum of 3 points.</t>
    </r>
  </si>
  <si>
    <t>▶ Evidence that the corporation reported the facility’s SEP 50001 certification and/or SEP 50001 recognition within their annual report or sustainability report during the last year.</t>
  </si>
  <si>
    <t xml:space="preserve">The organization shall demonstrate its engagement on ISO 50001 with suppliers, vendors, service providers, customers, or other business affiliates: specifically by promoting or requiring conformance or certification to ISO 50001, or certification to SEP 50001. 
</t>
  </si>
  <si>
    <r>
      <t xml:space="preserve">▶ Enter number of organization’s stakeholders that adopts 50001 Ready, or achieves certification to ISO 50001 or SEP 50001 during the last two years as a result of the organization’s influence (up to 6 points).
</t>
    </r>
    <r>
      <rPr>
        <b/>
        <sz val="13"/>
        <color theme="1"/>
        <rFont val="Calibri"/>
        <family val="2"/>
        <scheme val="minor"/>
      </rPr>
      <t>Note: This credit can be claimed for all sites that are part of a multi-site SEP 50001 certification or SEP 50001 recognition if the credit is met at the central office.</t>
    </r>
  </si>
  <si>
    <r>
      <t xml:space="preserve">▶ Evidence that the facility seeking SEP 50001 recognition influenced the stakeholder’s adoption of ISO 50001 or certification to SEP 50001 during the last two years. The facility shall complete the "SEP 50001 Scorecard Promotion of 50001” form, attached in the credit statement and available on the SEP website.  
</t>
    </r>
    <r>
      <rPr>
        <b/>
        <sz val="13"/>
        <rFont val="Calibri"/>
        <family val="2"/>
        <scheme val="minor"/>
      </rPr>
      <t>Note: This credit can be claimed for all sites that are part of a multi-site SEP 50001 certification or SEP 50001 recognition if the credit is met at the central office.</t>
    </r>
  </si>
  <si>
    <t>▶ Evidence that the facility applying for SEP 50001 recognition or its organization has shared an ISO 50001 or SEP 50001 case study with other end users in cooperation with a third-party energy efficiency program implementer through means such as a presentation at a workshop, training, webinar, or venue.</t>
  </si>
  <si>
    <t>▶ Evidence that ISO 50001 or SEP 50001 is deployed as part of a state/regional program that serves the organization and facility applying for SEP 50001 recognition.</t>
  </si>
  <si>
    <t>▶ Third party energy efficiency program implementer promotion of the facility’s ISO 50001 or SEP 50001 case study results to other end users (e.g., workshop, training, webinar, etc.)</t>
  </si>
  <si>
    <t>▶ Incentives or financial payments of $25,000 or greater that are applied directly to the implementation or maintenance of the facility’s ISO 50001 or SEP 50001 certification and not applied to capital improvements.</t>
  </si>
  <si>
    <r>
      <t xml:space="preserve">▶ Evidence that the organization demonstrates a ranking within the top levels of a recognized external benchmark system as listed in the credit statement. Points are awarded as follows:
</t>
    </r>
    <r>
      <rPr>
        <b/>
        <sz val="13"/>
        <rFont val="Calibri"/>
        <family val="2"/>
        <scheme val="minor"/>
      </rPr>
      <t>Organization's Position Relative to Benchmark System Levels:</t>
    </r>
    <r>
      <rPr>
        <sz val="13"/>
        <rFont val="Calibri"/>
        <family val="2"/>
        <scheme val="minor"/>
      </rPr>
      <t xml:space="preserve"> 
Top 25%: 2 points
Top 10%: 3 points
Top 5%: 4 points</t>
    </r>
  </si>
  <si>
    <t xml:space="preserve">Advanced technologies produce long-term impact on energy performance and support ISO 50001 and SEP 50001. These advanced technologies broadly fall into two categories: submeters and sensors, and advanced energy technologies. Facilities using any of these technologies can significantly improve their SEnPI value.
•	Submeters and sensors include submetering, sensors, controls, and other technologies that inform or optimize energy usage and system performance.  
•	Advanced energy technologies include those that a facility pilots or installs to achieve improvement in the energy performance of the SEUs. Given the evolving nature of energy efficiency and energy performance technology development, SEP 50001 will award points to facilities that pilot or install advanced technologies (other than those specifically mentioned in this Scorecard) that have a positive impact on energy performance of the SEUs.  </t>
  </si>
  <si>
    <t>Two options are available to receive points for this credit, and both may be claimed. 
The organization shall receive points for demonstrated submetering of the facility’s SEUs. Data from permanent submeters shall be analyzed at least monthly and shall be included in the energy review and the measurement plan. 
Additional points will be awarded if a facility installs and uses smart sensors and control systems to more effectively manage energy, improve operational control procedures, and improve facility-wide energy performance improvement. Smart sensors and control systems include wireless or web-enabled systems that provide a service or function above traditional sensors or controls and have been measured to improve overall SEU energy performance by 5% or greater.    
The submeters and smart sensors and controls need to be in place at least 6 months of the 12-month SEP 50001 certification reporting period. For the purposes of this credit: 
•	A submeter is defined as a fixed instrument or meter that continuously collects energy data. 
•	A smart sensor is an instrument that detects or measures one or more physical properties that can improve operational control procedures. 
•	A smart control is an instrument that can automatically react and adjust operation to signals from smart sensors to optimize energy performance.
•	Smart sensors and control systems are wireless or web-enabled systems.</t>
  </si>
  <si>
    <t>To give credit for using advanced energy technologies. Given the evolving nature of energy efficiency and energy performance technology development, SEP 50001 will award points to facilities that pilot or install advanced technologies (other than those specifically mentioned in this Scorecard) that have a positive impact on energy performance of the SEUs.</t>
  </si>
  <si>
    <r>
      <t xml:space="preserve">The organization shall achieve energy performance improvement by implementing emerging technologies and processes that are innovative and beyond the “business as usual” state of other sites in their industry sector (based on their two digit NAICS code). These technologies and processes cannot be addressed through other </t>
    </r>
    <r>
      <rPr>
        <i/>
        <sz val="13"/>
        <color theme="1"/>
        <rFont val="Calibri"/>
        <family val="2"/>
        <scheme val="minor"/>
      </rPr>
      <t>SEP 50001 Scorecard</t>
    </r>
    <r>
      <rPr>
        <sz val="13"/>
        <color theme="1"/>
        <rFont val="Calibri"/>
        <family val="2"/>
        <scheme val="minor"/>
      </rPr>
      <t xml:space="preserve"> credits.
In the organization’s </t>
    </r>
    <r>
      <rPr>
        <i/>
        <sz val="13"/>
        <color theme="1"/>
        <rFont val="Calibri"/>
        <family val="2"/>
        <scheme val="minor"/>
      </rPr>
      <t>SEP 50001 Scorecard Declaration</t>
    </r>
    <r>
      <rPr>
        <sz val="13"/>
        <color theme="1"/>
        <rFont val="Calibri"/>
        <family val="2"/>
        <scheme val="minor"/>
      </rPr>
      <t>, the following information shall be submitted for each innovative action for which this credit is requested:
▶ Description of the emerging technology.
▶ Intent of the emerging technology action.
▶ Metric utilized to determine improvement.
▶ Energy performance improvement achieved.
▶ Justification for credit acceptance.
Credit for emerging technology shall be approved by the Administrator. One to four points shall be awarded for each documented and accepted innovative action. The amount of points to be awarded will be determined by the Administrator.</t>
    </r>
  </si>
  <si>
    <t xml:space="preserve">Advanced energy generation and supply technologies have a long term impact on energy performance and support implementation of ISO 50001 and SEP 50001. These advanced on-site energy generation technologies include combined heat and power and technologies that use renewable energy, improve source energy efficiency, and reduce greenhouse gas emissions </t>
  </si>
  <si>
    <r>
      <t xml:space="preserve">▶ </t>
    </r>
    <r>
      <rPr>
        <u/>
        <sz val="13"/>
        <color theme="1"/>
        <rFont val="Calibri"/>
        <family val="2"/>
        <scheme val="minor"/>
      </rPr>
      <t>CHP Potential</t>
    </r>
    <r>
      <rPr>
        <sz val="13"/>
        <color theme="1"/>
        <rFont val="Calibri"/>
        <family val="2"/>
        <scheme val="minor"/>
      </rPr>
      <t>: Select type(s) of screening and/or feasibility studies completed during the last three years.</t>
    </r>
  </si>
  <si>
    <r>
      <t xml:space="preserve">▶ </t>
    </r>
    <r>
      <rPr>
        <u/>
        <sz val="13"/>
        <color theme="1"/>
        <rFont val="Calibri"/>
        <family val="2"/>
        <scheme val="minor"/>
      </rPr>
      <t>Operating CHP</t>
    </r>
    <r>
      <rPr>
        <sz val="13"/>
        <color theme="1"/>
        <rFont val="Calibri"/>
        <family val="2"/>
        <scheme val="minor"/>
      </rPr>
      <t xml:space="preserve">: Evidence a CHP system is operating per the requirements in the credit statement. </t>
    </r>
  </si>
  <si>
    <t>▶ Please select the CHP category for which you are claiming points.</t>
  </si>
  <si>
    <r>
      <t xml:space="preserve">A facility may only claim points from one of two categories: pre-installation (Renewable Potential) or operation (Installed Renewable and/or Recovered Energy Systems). 
</t>
    </r>
    <r>
      <rPr>
        <u/>
        <sz val="13"/>
        <color theme="1"/>
        <rFont val="Calibri"/>
        <family val="2"/>
        <scheme val="minor"/>
      </rPr>
      <t>Renewable Potential.</t>
    </r>
    <r>
      <rPr>
        <sz val="13"/>
        <color theme="1"/>
        <rFont val="Calibri"/>
        <family val="2"/>
        <scheme val="minor"/>
      </rPr>
      <t xml:space="preserve"> Facility conducts analysis of the potential for renewable or recovered energy systems. A qualification screening is a high level economic analysis that accounts for energy use and prices. A feasibility study is a detailed engineering analysis that includes proposed size of the system, technology employed, system efficiency, avoided cost, and expected investment. The qualification screening and/or feasibility study shall have been conducted during the last three years. 
</t>
    </r>
    <r>
      <rPr>
        <u/>
        <sz val="13"/>
        <color theme="1"/>
        <rFont val="Calibri"/>
        <family val="2"/>
        <scheme val="minor"/>
      </rPr>
      <t>Installed Renewable and/or Recovered Energy Systems.</t>
    </r>
    <r>
      <rPr>
        <sz val="13"/>
        <color theme="1"/>
        <rFont val="Calibri"/>
        <family val="2"/>
        <scheme val="minor"/>
      </rPr>
      <t xml:space="preserve"> Renewable and recovered energy types include: biomass, geothermal, solar, wind, bio-gas, municipal solid waste, waste fuels, waste gases, and any fuel or gas recovered from within the Scope of the EnMS that are consumed to supply heat and/or power within the boundaries of the EnMS. The facility may seek approval from the Administrator for any renewable and/or recovered energy sources not on this list.
A facility calculates its Renewable and Recovered Fuels/Gases Capacity Factor as follows:
Renewable and Recovered Fuels/Gases Capacity Factor = A / B * 100 (%)
</t>
    </r>
    <r>
      <rPr>
        <i/>
        <sz val="13"/>
        <color theme="1"/>
        <rFont val="Calibri"/>
        <family val="2"/>
        <scheme val="minor"/>
      </rPr>
      <t xml:space="preserve">A = Total nameplate power capacity of renewable and recovered fuel/gas systems (MMBTU per hour)
B = Average facility source energy consumption rate (MMBTU per hour)
</t>
    </r>
    <r>
      <rPr>
        <sz val="13"/>
        <color theme="1"/>
        <rFont val="Calibri"/>
        <family val="2"/>
        <scheme val="minor"/>
      </rPr>
      <t xml:space="preserve">A (MM Btu per hour) = [ sum of all renewable electrical nameplate capacity (kW) * 3412 (Btu/kW)  ÷ 106 (million Btus/MMBTU) ] + [ sum of all renewable non-electrical nameplate capacity (MMBTU per Hour)] + [ sum of all recover fuels and gases (MMBTU per Hour) ]
B (MMBTU per hour)  = [ SEP 50001 certification reporting year period primary (source) energy consumption of all purchased and onsite renewable generated energy (MMBTU)2 ] ÷  total annual hours of site operation
</t>
    </r>
    <r>
      <rPr>
        <b/>
        <sz val="13"/>
        <color theme="1"/>
        <rFont val="Calibri"/>
        <family val="2"/>
        <scheme val="minor"/>
      </rPr>
      <t>Note 1: Site maximum hours are 8,760 hours per year. Some sites operate less than 24 hours per day, 365 days per year.
Note 2:  The SEP 50001 Verification Body verifies and reports this number and to the Administrator on the SEP 50001 Energy Performance Improvement Report.  
Note 3: This credit requires the actual consumption of the renewable and/or recovered energy on-site. An organization-owned off-site renewable facility can be included in the SEP 50001 scope and boundary. Purchases of renewable or recovered energy credits do not qualify.</t>
    </r>
  </si>
  <si>
    <r>
      <t xml:space="preserve">▶ </t>
    </r>
    <r>
      <rPr>
        <u/>
        <sz val="13"/>
        <color theme="1"/>
        <rFont val="Calibri"/>
        <family val="2"/>
        <scheme val="minor"/>
      </rPr>
      <t>Renewable Potential:</t>
    </r>
    <r>
      <rPr>
        <sz val="13"/>
        <color theme="1"/>
        <rFont val="Calibri"/>
        <family val="2"/>
        <scheme val="minor"/>
      </rPr>
      <t xml:space="preserve"> Evidence of a qualification screening for renewable and/or recovered energy feasibility study completed within the last three years. The feasibility study will include details such as proposed size of the system, energy resource recovered, proposed energy equipment used, system efficiency, avoided cost, expected investment and potential investment cost off-sets, and tax points available.</t>
    </r>
  </si>
  <si>
    <r>
      <t xml:space="preserve">▶ </t>
    </r>
    <r>
      <rPr>
        <u/>
        <sz val="13"/>
        <color theme="1"/>
        <rFont val="Calibri"/>
        <family val="2"/>
        <scheme val="minor"/>
      </rPr>
      <t>Renewable Potential:</t>
    </r>
    <r>
      <rPr>
        <sz val="13"/>
        <color theme="1"/>
        <rFont val="Calibri"/>
        <family val="2"/>
        <scheme val="minor"/>
      </rPr>
      <t xml:space="preserve"> Identify analyses of the potential for renewables during the last three years that was conducted by the organization.</t>
    </r>
  </si>
  <si>
    <r>
      <t xml:space="preserve">▶ </t>
    </r>
    <r>
      <rPr>
        <u/>
        <sz val="13"/>
        <color theme="1"/>
        <rFont val="Calibri"/>
        <family val="2"/>
        <scheme val="minor"/>
      </rPr>
      <t>Installed Renewable and/or Recovered Energy Systems:</t>
    </r>
    <r>
      <rPr>
        <sz val="13"/>
        <color theme="1"/>
        <rFont val="Calibri"/>
        <family val="2"/>
        <scheme val="minor"/>
      </rPr>
      <t xml:space="preserve"> Evidence of installed renewable and/or recovered energy systems meeting the criteria in the credit statement during the last year.</t>
    </r>
  </si>
  <si>
    <r>
      <t xml:space="preserve">▶ </t>
    </r>
    <r>
      <rPr>
        <u/>
        <sz val="13"/>
        <color theme="1"/>
        <rFont val="Calibri"/>
        <family val="2"/>
        <scheme val="minor"/>
      </rPr>
      <t>Installed Renewable and/or Recovered Energy Systems:</t>
    </r>
    <r>
      <rPr>
        <sz val="13"/>
        <color theme="1"/>
        <rFont val="Calibri"/>
        <family val="2"/>
        <scheme val="minor"/>
      </rPr>
      <t xml:space="preserve"> Capacity factor of the installed renewable or recovered energy system(s) during the last year, as calculated per the credit statement.</t>
    </r>
  </si>
  <si>
    <t>▶ Please select the Renewable category for which you are claiming points.</t>
  </si>
  <si>
    <t>SEP 50001 Scorecard Declaration for Recognition</t>
  </si>
  <si>
    <r>
      <rPr>
        <b/>
        <i/>
        <sz val="12"/>
        <rFont val="Calibri"/>
        <family val="2"/>
        <scheme val="minor"/>
      </rPr>
      <t>Scorecard</t>
    </r>
    <r>
      <rPr>
        <b/>
        <sz val="12"/>
        <rFont val="Calibri"/>
        <family val="2"/>
        <scheme val="minor"/>
      </rPr>
      <t xml:space="preserve"> Total Points Claimed</t>
    </r>
  </si>
  <si>
    <t xml:space="preserve">SEP 50001 Recognition Level </t>
  </si>
  <si>
    <t>Organizational Contact Information</t>
  </si>
  <si>
    <t>Organization Name</t>
  </si>
  <si>
    <t>Parent Company Name (if applicable)</t>
  </si>
  <si>
    <t xml:space="preserve">Name of Site Seeking SEP 50001 Recognition </t>
  </si>
  <si>
    <t xml:space="preserve">Organization Contact Name: </t>
  </si>
  <si>
    <t>Main Contact Address</t>
  </si>
  <si>
    <t>City, State, ZIP Code:</t>
  </si>
  <si>
    <t>Phone Number</t>
  </si>
  <si>
    <t>Email Address</t>
  </si>
  <si>
    <t>SEP 50001 Certification Information</t>
  </si>
  <si>
    <r>
      <t xml:space="preserve">Upgrading Recognition Level
</t>
    </r>
    <r>
      <rPr>
        <sz val="12"/>
        <color theme="1"/>
        <rFont val="Calibri"/>
        <family val="2"/>
        <scheme val="minor"/>
      </rPr>
      <t xml:space="preserve">[Skip this section if your organization is seeking recognition at the beginning of its three-year SEP 50001 certification or recertification cycle.] </t>
    </r>
  </si>
  <si>
    <r>
      <rPr>
        <b/>
        <sz val="12"/>
        <color theme="1"/>
        <rFont val="Calibri"/>
        <family val="2"/>
        <scheme val="minor"/>
      </rPr>
      <t>Increase EP 1 credit points</t>
    </r>
    <r>
      <rPr>
        <sz val="12"/>
        <color theme="1"/>
        <rFont val="Calibri"/>
        <family val="2"/>
        <scheme val="minor"/>
      </rPr>
      <t xml:space="preserve">: 
Organizations can change the EP 1 points earned by re-certifying early to SEP 50001 to obtain a new verified SEP 50001 Energy Performance Indicator (SEnPI) value, or have a certified SEP 50001 Performance Verifier verify a new SEnPI value, and thus increase the EP 1 point level. 
</t>
    </r>
  </si>
  <si>
    <t>My organization seeks to increase EP 1 credit points.</t>
  </si>
  <si>
    <t>Yes</t>
  </si>
  <si>
    <t>No</t>
  </si>
  <si>
    <t>Timeframe of upgrading recognition level relative to the beginning of the SEP 50001 certification cycle</t>
  </si>
  <si>
    <t>12 months</t>
  </si>
  <si>
    <t>24 months</t>
  </si>
  <si>
    <t>Re-certified early to SEP 50001</t>
  </si>
  <si>
    <r>
      <rPr>
        <b/>
        <sz val="12"/>
        <color theme="1"/>
        <rFont val="Calibri"/>
        <family val="2"/>
        <scheme val="minor"/>
      </rPr>
      <t>Increases to other Scorecard points:</t>
    </r>
    <r>
      <rPr>
        <sz val="12"/>
        <color theme="1"/>
        <rFont val="Calibri"/>
        <family val="2"/>
        <scheme val="minor"/>
      </rPr>
      <t xml:space="preserve">
All Scorecard credit points (other than EP 1) may be upgraded at 12 and/or 24 months during the three-year SEP 50001 certification cycle. Points will either be maintained or increased; organization will not lose points. 
</t>
    </r>
  </si>
  <si>
    <r>
      <t xml:space="preserve">My organization seeks to increase other </t>
    </r>
    <r>
      <rPr>
        <i/>
        <sz val="12"/>
        <color theme="1"/>
        <rFont val="Calibri"/>
        <family val="2"/>
        <scheme val="minor"/>
      </rPr>
      <t>Scorecard</t>
    </r>
    <r>
      <rPr>
        <sz val="12"/>
        <color theme="1"/>
        <rFont val="Calibri"/>
        <family val="2"/>
        <scheme val="minor"/>
      </rPr>
      <t xml:space="preserve"> points. </t>
    </r>
  </si>
  <si>
    <t xml:space="preserve">Indicate which credits your organization seeks top upgrade. </t>
  </si>
  <si>
    <t>Top Management Representative Attestation</t>
  </si>
  <si>
    <r>
      <t xml:space="preserve">I acknowledge that I have reviewed the information provided by my organization in this </t>
    </r>
    <r>
      <rPr>
        <i/>
        <sz val="12"/>
        <color theme="1"/>
        <rFont val="Calibri"/>
        <family val="2"/>
        <scheme val="minor"/>
      </rPr>
      <t>SEP 50001 Scorecard Declaration</t>
    </r>
    <r>
      <rPr>
        <sz val="12"/>
        <color theme="1"/>
        <rFont val="Calibri"/>
        <family val="2"/>
        <scheme val="minor"/>
      </rPr>
      <t xml:space="preserve">. By providing my name below, I affirm that this entry contains no untrue statement of a material fact and I permit the information to be disclosed publicly in accordance with the SEP 50001 recognition guidelines. </t>
    </r>
  </si>
  <si>
    <t>Name of Top Management Representative</t>
  </si>
  <si>
    <t>Title of Top Management Representative</t>
  </si>
  <si>
    <t>Email address of Top Management Representative</t>
  </si>
  <si>
    <t>50001 Certified Practitioner in Energy Management Systems Attestation</t>
  </si>
  <si>
    <r>
      <t xml:space="preserve">I acknowledge that I have reviewed the information provided in this </t>
    </r>
    <r>
      <rPr>
        <i/>
        <sz val="12"/>
        <color theme="1"/>
        <rFont val="Calibri"/>
        <family val="2"/>
        <scheme val="minor"/>
      </rPr>
      <t xml:space="preserve">SEP 50001 Scorecard Declaration </t>
    </r>
    <r>
      <rPr>
        <sz val="12"/>
        <color theme="1"/>
        <rFont val="Calibri"/>
        <family val="2"/>
        <scheme val="minor"/>
      </rPr>
      <t xml:space="preserve">on the credits and points claimed. By providing my name below, I affirm that this </t>
    </r>
    <r>
      <rPr>
        <i/>
        <sz val="12"/>
        <color theme="1"/>
        <rFont val="Calibri"/>
        <family val="2"/>
        <scheme val="minor"/>
      </rPr>
      <t>Declaration</t>
    </r>
    <r>
      <rPr>
        <sz val="12"/>
        <color theme="1"/>
        <rFont val="Calibri"/>
        <family val="2"/>
        <scheme val="minor"/>
      </rPr>
      <t xml:space="preserve"> contains no untrue statement of a material fact. </t>
    </r>
  </si>
  <si>
    <t>Name of 50001 CP EnMS</t>
  </si>
  <si>
    <t>Email address of 50001 CP EnMS</t>
  </si>
  <si>
    <t>ANNEX A: Revision History</t>
  </si>
  <si>
    <t xml:space="preserve">Title </t>
  </si>
  <si>
    <t xml:space="preserve">Date </t>
  </si>
  <si>
    <t xml:space="preserve">Version </t>
  </si>
  <si>
    <t>Superior Energy Performance 50001  Scorecard</t>
  </si>
  <si>
    <t>Superior Energy Performance® Scorecard</t>
  </si>
  <si>
    <t>11 July 2016 (R1)</t>
  </si>
  <si>
    <r>
      <t>Superior Energy Performance</t>
    </r>
    <r>
      <rPr>
        <vertAlign val="superscript"/>
        <sz val="20"/>
        <color theme="1"/>
        <rFont val="Calibri"/>
        <family val="2"/>
        <scheme val="minor"/>
      </rPr>
      <t>TM</t>
    </r>
    <r>
      <rPr>
        <sz val="20"/>
        <color theme="1"/>
        <rFont val="Calibri"/>
        <family val="2"/>
        <scheme val="minor"/>
      </rPr>
      <t xml:space="preserve"> Industrial Best Practices Scorecard</t>
    </r>
  </si>
  <si>
    <t>The Superior Energy Performance 50001 Scorecard</t>
  </si>
  <si>
    <t xml:space="preserve">I was involved in the implementation of the ISO 50001 at this facility. 
Note: If the 50001 CP EnMS was not involved with the ISO 50001 implementation, an onsite review is required. </t>
  </si>
  <si>
    <t>Date of SEP 50001 Program Certificate</t>
  </si>
  <si>
    <t>SEP 50001 Program Certificate Number (if known)</t>
  </si>
  <si>
    <r>
      <t xml:space="preserve">This worksheet calculates an organization's SEP 50001 recognition score based on input the organization provides in the following </t>
    </r>
    <r>
      <rPr>
        <i/>
        <sz val="16"/>
        <rFont val="Calibri"/>
        <family val="2"/>
        <scheme val="minor"/>
      </rPr>
      <t>Scorecard</t>
    </r>
    <r>
      <rPr>
        <sz val="16"/>
        <rFont val="Calibri"/>
        <family val="2"/>
        <scheme val="minor"/>
      </rPr>
      <t xml:space="preserve"> credit worksheets: EP, DM, SU, EO, OS, CR, AT, and AS. </t>
    </r>
    <r>
      <rPr>
        <b/>
        <sz val="16"/>
        <rFont val="Calibri"/>
        <family val="2"/>
        <scheme val="minor"/>
      </rPr>
      <t xml:space="preserve">The table automatically populates the number of points claimed and recognition level based on the contents in the </t>
    </r>
    <r>
      <rPr>
        <b/>
        <i/>
        <sz val="16"/>
        <rFont val="Calibri"/>
        <family val="2"/>
        <scheme val="minor"/>
      </rPr>
      <t>Scorecard</t>
    </r>
    <r>
      <rPr>
        <b/>
        <sz val="16"/>
        <rFont val="Calibri"/>
        <family val="2"/>
        <scheme val="minor"/>
      </rPr>
      <t xml:space="preserve"> credit worksheets. </t>
    </r>
  </si>
  <si>
    <t>Superior Energy Performance 50001  Scorecard Declaration</t>
  </si>
  <si>
    <t>Scorecard</t>
  </si>
  <si>
    <t>Declaration</t>
  </si>
  <si>
    <t>Wet Corn Milling (NAICS 311221)</t>
  </si>
  <si>
    <t>Sugar (31131)</t>
  </si>
  <si>
    <t>Wood Products (321)</t>
  </si>
  <si>
    <t>Other (Non Energy Intensive)</t>
  </si>
  <si>
    <t>Measurement
and
Verification
Criteria</t>
  </si>
  <si>
    <r>
      <t xml:space="preserve">Positive energy performance improvement, SEnPI (greater than 0.0% over the 50001 SEP achievement period, rounded to the nearest tenth of a percent), has been achieved per 50001 SEP certification using the </t>
    </r>
    <r>
      <rPr>
        <i/>
        <sz val="13"/>
        <color theme="1"/>
        <rFont val="Calibri"/>
        <family val="2"/>
        <scheme val="minor"/>
      </rPr>
      <t>SEP 50001 Program Measurement and Verification (M&amp;V) Protocol</t>
    </r>
    <r>
      <rPr>
        <sz val="13"/>
        <color theme="1"/>
        <rFont val="Calibri"/>
        <family val="2"/>
        <scheme val="minor"/>
      </rPr>
      <t xml:space="preserve">.  The </t>
    </r>
    <r>
      <rPr>
        <i/>
        <sz val="13"/>
        <color theme="1"/>
        <rFont val="Calibri"/>
        <family val="2"/>
        <scheme val="minor"/>
      </rPr>
      <t>M&amp;V Protocol</t>
    </r>
    <r>
      <rPr>
        <sz val="13"/>
        <color theme="1"/>
        <rFont val="Calibri"/>
        <family val="2"/>
        <scheme val="minor"/>
      </rPr>
      <t xml:space="preserve"> sets forth the verifiable methodology for determining and demonstrating achievement of the energy performance improvement percentage claimed by an organization for a defined facility. The determination and demonstration of energy performance improvement is based upon the comparison of top-down and bottom-up approaches to calculate energy performance improvement.
EP1 credit points = AEPI * EI * (4 + A + B + C)
Verified energy performance improvement percentage from the SEP 50001 certification is “annualized” by dividing the percentage by the number of months in the SEP 50001 achievement period(s), and then multiplying by 12.
---------------------------------------------------------------------------------------------------------------------------------------------------------
</t>
    </r>
    <r>
      <rPr>
        <b/>
        <sz val="13"/>
        <color theme="1"/>
        <rFont val="Calibri"/>
        <family val="2"/>
        <scheme val="minor"/>
      </rPr>
      <t>Annualized SEnPI Percentage Improvement (AEPI):</t>
    </r>
    <r>
      <rPr>
        <sz val="13"/>
        <color theme="1"/>
        <rFont val="Calibri"/>
        <family val="2"/>
        <scheme val="minor"/>
      </rPr>
      <t xml:space="preserve">
          AEPI = verified energy performance improvement (%) / achievement period(s) (months)) * 12
There is a maximum of 33 points awarded for this credit.  Points achieved are rounded to the nearest whole number.
For example, the calculation to annualize a 9% improvement over 3 years: (9%/36 months) * 12 = 3%.  
To calculate the AEPI for 5% improvement over a 2-year SEP 50001 achievement period: (5.0% / 24 months) * 12 = 2.5%.  
---------------------------------------------------------------------------------------------------------------------------------------------------------
</t>
    </r>
    <r>
      <rPr>
        <b/>
        <sz val="13"/>
        <color theme="1"/>
        <rFont val="Calibri"/>
        <family val="2"/>
        <scheme val="minor"/>
      </rPr>
      <t xml:space="preserve">EI: </t>
    </r>
    <r>
      <rPr>
        <sz val="13"/>
        <color theme="1"/>
        <rFont val="Calibri"/>
        <family val="2"/>
        <scheme val="minor"/>
      </rPr>
      <t xml:space="preserve">
The factor EI is determined by the sector the facility is within and is defined as:
EI = 3 if the facility is within an energy-intensive industrial sector: Wet Corn Milling, Sugar, Wood Products, Paper, Petroleum, Chemicals, Non-Metallic Minerals and Primary Metals [NAICS 3-digits: 311221, 31131, 321, 322, 324, 325, 327 &amp; 331]; otherwise EI= 1
---------------------------------------------------------------------------------------------------------------------------------------------------------
</t>
    </r>
    <r>
      <rPr>
        <b/>
        <sz val="13"/>
        <color theme="1"/>
        <rFont val="Calibri"/>
        <family val="2"/>
        <scheme val="minor"/>
      </rPr>
      <t xml:space="preserve">A:
</t>
    </r>
    <r>
      <rPr>
        <sz val="13"/>
        <color theme="1"/>
        <rFont val="Calibri"/>
        <family val="2"/>
        <scheme val="minor"/>
      </rPr>
      <t xml:space="preserve">The factor A relates to a facility’s ENERGY STAR certification or the facility’s corporation’s or organization’s being a partner in good standing (including reporting energy data annually) with the DOE Better Buildings or Better Plants program and is defined as:
A = 3 if the facility has a current ENERGY STAR EPI Benchmark certification (industrial) or ENERGY STAR certification (commercial building) at the time of the SEP 50001 certification date or the facility contributes to a corporation or organization’s portfolio of facilities that annually report energy intensity through the DOE Better Plants program; otherwise A=0.
---------------------------------------------------------------------------------------------------------------------------------------------------------
</t>
    </r>
    <r>
      <rPr>
        <b/>
        <sz val="13"/>
        <color theme="1"/>
        <rFont val="Calibri"/>
        <family val="2"/>
        <scheme val="minor"/>
      </rPr>
      <t xml:space="preserve">B:
</t>
    </r>
    <r>
      <rPr>
        <sz val="13"/>
        <color theme="1"/>
        <rFont val="Calibri"/>
        <family val="2"/>
        <scheme val="minor"/>
      </rPr>
      <t xml:space="preserve">The factor B relates to the facility’s prior 10 year energy performance improvement and is defined as:
B= 5 if the facility is being certified to SEP 50001 for the first time and the energy performance improvement in the past 10 years relative to their SEP 50001 reporting period has improved:
o	&gt; 2% per year, on average, for non-energy intensive facilities
o	&gt; 1% per year, on average, for energy intensive facilities, or
o	The facility has been ENERGY STAR Challenge for Industry recognized in the most recent one to three years.  This recognition involves improving energy intensity by 10% or more over 5 years.
o	The facility’s organization has successfully met their Better Buildings or Better Plants commitment and are part of a new energy saving commitment.
If none of the above applies, and the facility has been certified to SEP 50001 more than once, then B=0.
Note 1 for B:  The 10 year energy performance improvement may be based on simple energy intensity (e.g., energy per manufacturing production, etc.) or normalized energy performance improvement based on a statistically valid regression model.  
Note 2 for B:  The 10 year look back on energy performance improvement is from the SEP 50001 reporting year.   For example, if the SEP 50001 reporting year was 2018 then the 10 year improvement period would be from 2008 to 2018, with 2008 being the baseline year.
Note 3 for B: The energy intensity or normalized energy performance improvement could be quantified and demonstrated through the use of DOE’s Energy Footprint or EnPI (Excel or online) tools, EPA Portfolio Manager or other equivalent tool.
---------------------------------------------------------------------------------------------------------------------------------------------------------
</t>
    </r>
    <r>
      <rPr>
        <b/>
        <sz val="13"/>
        <color theme="1"/>
        <rFont val="Calibri"/>
        <family val="2"/>
        <scheme val="minor"/>
      </rPr>
      <t>C:</t>
    </r>
    <r>
      <rPr>
        <sz val="13"/>
        <color theme="1"/>
        <rFont val="Calibri"/>
        <family val="2"/>
        <scheme val="minor"/>
      </rPr>
      <t xml:space="preserve">
The factor C relates to the number of SEP 50001 certifications and is defined as:
C= 3 if the facility has 1 prior SEP 50001 certification; C=6 if the facility has 2 prior SEP 50001 certifications; and C=9 if the facility has 3 or more prior SEP 50001 certifications; otherwise C= 0
</t>
    </r>
  </si>
  <si>
    <t xml:space="preserve"> 1 to 2</t>
  </si>
  <si>
    <r>
      <t xml:space="preserve">▶ Please select your facility's relevant certification or organization's partnership with relevant US DOE program to determine your </t>
    </r>
    <r>
      <rPr>
        <b/>
        <sz val="13"/>
        <color theme="1"/>
        <rFont val="Calibri"/>
        <family val="2"/>
        <scheme val="minor"/>
      </rPr>
      <t>A</t>
    </r>
    <r>
      <rPr>
        <sz val="13"/>
        <color theme="1"/>
        <rFont val="Calibri"/>
        <family val="2"/>
        <scheme val="minor"/>
      </rPr>
      <t xml:space="preserve"> factor</t>
    </r>
  </si>
  <si>
    <t xml:space="preserve">▶ Has the facility's Energy Performance Improvement Report been submitted to the Administrator? 
An accredited SEP 50001 Verification Body (VB) must use an SEP Performance Verifier (PV) to verify positive improvement in energy performance using processes defined by SEP 50001 certification. The VB reports the verified energy performance improvement percentage and achievement period (in months) to the Administrator via the SEP 50001 Energy Performance Improvement Report (EPIR).  Organizations that are upgrading EP1 points at 12/24 months after their SEP 50001 program certification must use an internal or external SEP PV to verify the new SEnPI, and then submit an updated SEP 50001 EPIR, along with their updated Declaration, to the Administrator.  </t>
  </si>
  <si>
    <t>17 July 2019, updated 6 Dec 2019</t>
  </si>
  <si>
    <t>1.0</t>
  </si>
  <si>
    <t>2.0</t>
  </si>
  <si>
    <t>3.0</t>
  </si>
  <si>
    <t>4.0</t>
  </si>
  <si>
    <t>4.2</t>
  </si>
  <si>
    <t>4.1</t>
  </si>
  <si>
    <t>2019C</t>
  </si>
  <si>
    <t>Version</t>
  </si>
  <si>
    <t>1.0.6</t>
  </si>
  <si>
    <t>1.0.7</t>
  </si>
  <si>
    <t>Former Numbering System</t>
  </si>
  <si>
    <t>[not used]</t>
  </si>
  <si>
    <t>[2019A 
not used]</t>
  </si>
  <si>
    <t>[2019B
not used]</t>
  </si>
  <si>
    <t>Superior Energy Performance 50001 Scorecard Declaration</t>
  </si>
  <si>
    <t>2019D</t>
  </si>
  <si>
    <t>Combined Heat and Power</t>
  </si>
  <si>
    <t xml:space="preserve">Questions or Comments: Contact the SEP 50001 Program Administrator at SEP50001@ee.doe.gov </t>
  </si>
  <si>
    <t>Indicate the date of the SEP certification or the name of the PV and date PV verified the SEnPI in the row below, overwriting "Add text here …"</t>
  </si>
  <si>
    <t>Indicate how effective personnel can access the energy review in the row below, overwriting "Add text here …"</t>
  </si>
  <si>
    <t>Show where (filename and server/computer) the Energy Consumption Related to Cost Center data are stored in the row below, overwriting "Add text here …"</t>
  </si>
  <si>
    <t>Show the date and SEnPI(s) for the last quarter in the row below, overwriting "Add text here …"</t>
  </si>
  <si>
    <t>Indicate the percentage of total site enegy consumption that is included in the Energy Balance in the row below, overwriting "Add text here…"</t>
  </si>
  <si>
    <t>Indicate the percentage of site energy consumption utilized by SEUs in the row below, overwriting "Add text here…"</t>
  </si>
  <si>
    <t>Indicate the percentage of the total site energy consumption where energy performance and LLC is used in equipment repair and replacement in the row below, overwriting "Add text here …"</t>
  </si>
  <si>
    <t>Show where (filename and server/computer) the data related to Maintenance and SEUs are stored in the row below, overwriting "Add text here …"</t>
  </si>
  <si>
    <t>Show where (filename and server/computer) the data related to Monthly Tracking of EnPI Values for SEUs are stored in the row below, overwriting "Add text here …"</t>
  </si>
  <si>
    <t>Indicate the SEUs/non-SEUs related to this credit in the row below, overwriting "Add text here …"</t>
  </si>
  <si>
    <t>Show where (filename and server/computer) the data related to this credit are stored in the row below, overwriting "Add text here …"</t>
  </si>
  <si>
    <t>Show the percentage related to the budget for capital expentitures for energy performance improvement as percentage of total annual energy bill and/or the financial hurdle rate in the row below, overwriting "Add text here …"</t>
  </si>
  <si>
    <t>Show the name of the top manager in the row below, overwriting "Add text here …"</t>
  </si>
  <si>
    <t>Show the number of employees who received awards in the row below, overwriting "Add text here …"</t>
  </si>
  <si>
    <t>Show the employee(s) names and credentials related to this credit in the row below, overwriting "Add text here …"</t>
  </si>
  <si>
    <t>Show the employee(s) names related to this credit in the row below, overwriting "Add text here …"</t>
  </si>
  <si>
    <t>Show where (filename and server/computer) data related to this credit are stored in the row below, overwriting "Add text here …"</t>
  </si>
  <si>
    <t>Show the names of the external certification and recognition programs in the row below, overwriting "Add text here …"</t>
  </si>
  <si>
    <t>Show the names of the corporate reporting systems in the row below, overwriting "Add text here …"</t>
  </si>
  <si>
    <t>Complete the Word Document embedded to the right, and write "Form Completed" in the row below, overwriting "Add text here …"</t>
  </si>
  <si>
    <t>Show the third party program name(s) related to the credit in the row below, overwriting "Add text here …"</t>
  </si>
  <si>
    <t>Show the benchmark name and percentage ranking in the row below, overwriting "Add text here …"</t>
  </si>
  <si>
    <t>Indicate the SEUs and equipment related to this credit in the row below, overwriting "Add text here …"</t>
  </si>
  <si>
    <t>Show the date of the written approval from DOE and the name of the emerging technology(ies) in the row below, overwriting "Add text here …"</t>
  </si>
  <si>
    <t xml:space="preserve">Show where (filename and server/computer) the data related to this credit are stored in the row below, overwriting "Add text here …" and complete the Word doc embedded in the Credit Statement </t>
  </si>
  <si>
    <r>
      <t xml:space="preserve">Measurement and Verification Criteria
</t>
    </r>
    <r>
      <rPr>
        <i/>
        <sz val="11"/>
        <rFont val="Calibri"/>
        <family val="2"/>
        <scheme val="minor"/>
      </rPr>
      <t>Note: Rows #48</t>
    </r>
    <r>
      <rPr>
        <sz val="11"/>
        <rFont val="Calibri"/>
        <family val="2"/>
      </rPr>
      <t>–</t>
    </r>
    <r>
      <rPr>
        <i/>
        <sz val="11"/>
        <rFont val="Calibri"/>
        <family val="2"/>
        <scheme val="minor"/>
      </rPr>
      <t xml:space="preserve">50 must be selected with (✓) in order to earn points for Row 51, Row 52, and/or Row 53. </t>
    </r>
  </si>
  <si>
    <t>▶ Evidence of availability and accessibility of the electronic energy review to effective personnel. The organization shall show records related to this credit during the reporting year or most recent year (which may include a period of time after the reporting period or certification date), whichever applies.</t>
  </si>
  <si>
    <t>▶ Evidence that SEnPI value is updated at least quarterly. The organization shall have records related to this credit during the reporting year or most recent year (which may include a period of time after the reporting period or certification date), whichever applies.</t>
  </si>
  <si>
    <t>▶ The organization shall show records related to this credit during the reporting year or most recent year (which may include a period of time after the reporting period or certification date), whichever applies.</t>
  </si>
  <si>
    <t>▶ The organization shall show records related to this credit during the reporting year or most recent year (which may include a period of time after the reporting period or certification date).</t>
  </si>
  <si>
    <t>▶	The organization shall show records related to this credit during the reporting year or most recent year (which may include a period of time after the reporting period or certification date), whichever applies.</t>
  </si>
  <si>
    <r>
      <t>▶ Evidence of facility energy efficiency certifications (valid any time during the reporting year or most recent year</t>
    </r>
    <r>
      <rPr>
        <sz val="13"/>
        <color theme="1"/>
        <rFont val="Calibri"/>
        <family val="2"/>
      </rPr>
      <t>—which may include a period of time after the reporting period or certification date</t>
    </r>
    <r>
      <rPr>
        <sz val="13"/>
        <color theme="1"/>
        <rFont val="Calibri"/>
        <family val="2"/>
        <scheme val="minor"/>
      </rPr>
      <t>)</t>
    </r>
  </si>
  <si>
    <t>▶ Evidence of facility and/or corporation recognition (valid any time during the reporting year or most recent year—which may include a period of time after the reporting period or certification date)</t>
  </si>
  <si>
    <t>▶ Evidence of facility and/or corporation reporting programs (valid any time during the reporting year or most recent year—which may include a period of time after the reporting period or certification date)</t>
  </si>
  <si>
    <t>▶ The organization shall show records related to this credit indicating the submeters and/or smart sensors or controls are in place during at least 6 months of the 12 month reporting period or most recent year (which may include a period of time after the reporting period or certification date), whichever applies.</t>
  </si>
  <si>
    <t>Monthly tracking of EnPI values for significant energy uses</t>
  </si>
  <si>
    <r>
      <t xml:space="preserve">▶ Please enter the value of your </t>
    </r>
    <r>
      <rPr>
        <b/>
        <u/>
        <sz val="13"/>
        <color theme="1"/>
        <rFont val="Calibri"/>
        <family val="2"/>
        <scheme val="minor"/>
      </rPr>
      <t>Annual Energy Performance Improvement (AEPI)</t>
    </r>
  </si>
  <si>
    <t xml:space="preserve">N/A - this is not the facility's first certification to SEP 50001 </t>
  </si>
  <si>
    <t>▶ Evidence that certifications, recognition, and reporting programs were valid any time during the reporting year or most recent year (which may include a period of time after the reporting period or certification date), whichever applies.</t>
  </si>
  <si>
    <r>
      <rPr>
        <b/>
        <sz val="13"/>
        <color theme="1"/>
        <rFont val="Calibri"/>
        <family val="2"/>
        <scheme val="minor"/>
      </rPr>
      <t xml:space="preserve">Note: </t>
    </r>
    <r>
      <rPr>
        <sz val="13"/>
        <color theme="1"/>
        <rFont val="Calibri"/>
        <family val="2"/>
        <scheme val="minor"/>
      </rPr>
      <t>The capital or operating budgets for the energy projects may reside at various levels within the organization, including at the enterprise level.</t>
    </r>
  </si>
  <si>
    <t>▶ The organization shall show records related to this credit during the achievement period or the period of time after the reporting period or certification date, whichever applies.</t>
  </si>
  <si>
    <r>
      <t xml:space="preserve">The two means of gaining points within this credit include pre-installation analysis or operation. A facility may only claim points from one of the two categories: CHP Potential or Operating CHP. 
CHP Potential. Operations with simultaneous electricity (or shaft power) and thermal energy use shall have completed an analysis of CHP potential. A Qualification Screening is a high level economic analysis (often performed by the DOE CHP Technical Assistance Partnerships (TAPs) ) taking into account energy use and prices. A CHP feasibility study is a detailed engineering analysis that includes proposed size of the CHP system, prime mover employed, heat recovery method and application, system efficiency, avoided cost, and expected investment. 
Operating CHP. Points are awarded for an installed CHP system based on its operating hours and total system efficiency.
To receive points for CHP total system efficiency, the CHP system must operate for a minimum of 2,000 hours in the reporting year or most recent year (which may include a period of time after the reporting period or certification date). The following table lists the points as awarded for CHP operating hours:
Installed CHP Operating Hours in the Last Year  |  Points
2,000 to 4,000 hours                                             |      2
4,000 to 6,000 hours                                             |      3
More than 6,000 hours                                         |      4
To receive points for total system efficiency, a facility must calculate the minimum CHP efficiency using the following equation:
</t>
    </r>
    <r>
      <rPr>
        <i/>
        <sz val="13"/>
        <color theme="1"/>
        <rFont val="Calibri"/>
        <family val="2"/>
        <scheme val="minor"/>
      </rPr>
      <t xml:space="preserve">CHP Efficiency (%) = 100 x (Electrical/Mechanical Output [BTU] + Useful Thermal Output [BTU]) / (CHP Fuel Input [BTU])
</t>
    </r>
    <r>
      <rPr>
        <sz val="13"/>
        <color theme="1"/>
        <rFont val="Calibri"/>
        <family val="2"/>
        <scheme val="minor"/>
      </rPr>
      <t xml:space="preserve">
</t>
    </r>
    <r>
      <rPr>
        <b/>
        <sz val="13"/>
        <color theme="1"/>
        <rFont val="Calibri"/>
        <family val="2"/>
        <scheme val="minor"/>
      </rPr>
      <t>Note: The fuel energy input shall be based on the higher heating value of the fuel.</t>
    </r>
  </si>
  <si>
    <r>
      <t xml:space="preserve">▶ </t>
    </r>
    <r>
      <rPr>
        <u/>
        <sz val="13"/>
        <color theme="1"/>
        <rFont val="Calibri"/>
        <family val="2"/>
        <scheme val="minor"/>
      </rPr>
      <t>Operating CHP</t>
    </r>
    <r>
      <rPr>
        <sz val="13"/>
        <color theme="1"/>
        <rFont val="Calibri"/>
        <family val="2"/>
        <scheme val="minor"/>
      </rPr>
      <t>: Evidence of determining CHP operating hours in the reporting year or most recent year (which may include a period of time after the reporting period or certification date) and the overall efficiency of the CHP system.</t>
    </r>
  </si>
  <si>
    <t>17 July 2019, updated 05 February 2021</t>
  </si>
  <si>
    <t>2019E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</si>
</sst>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69">
    <font>
      <sz val="12"/>
      <color theme="1"/>
      <name val="Calibri"/>
      <family val="2"/>
      <scheme val="minor"/>
    </font>
    <font>
      <sz val="11"/>
      <color theme="1"/>
      <name val="Arial"/>
      <family val="2"/>
    </font>
    <font>
      <u/>
      <sz val="12"/>
      <color theme="10"/>
      <name val="Calibri"/>
      <family val="2"/>
      <scheme val="minor"/>
    </font>
    <font>
      <sz val="20"/>
      <color theme="1"/>
      <name val="Arial"/>
      <family val="2"/>
    </font>
    <font>
      <sz val="20"/>
      <color theme="1"/>
      <name val="Arian"/>
    </font>
    <font>
      <sz val="13"/>
      <color theme="1"/>
      <name val="Corbel"/>
      <family val="2"/>
    </font>
    <font>
      <b/>
      <sz val="13"/>
      <color theme="1"/>
      <name val="Corbel"/>
      <family val="2"/>
    </font>
    <font>
      <u/>
      <sz val="13"/>
      <color theme="10"/>
      <name val="Corbel"/>
      <family val="2"/>
    </font>
    <font>
      <sz val="13"/>
      <color rgb="FF000000"/>
      <name val="Corbel"/>
      <family val="2"/>
    </font>
    <font>
      <sz val="13"/>
      <color rgb="FF1D428A"/>
      <name val="Corbel"/>
      <family val="2"/>
    </font>
    <font>
      <b/>
      <sz val="13"/>
      <color rgb="FF266D32"/>
      <name val="Corbel"/>
      <family val="2"/>
    </font>
    <font>
      <sz val="13"/>
      <color rgb="FF0074B8"/>
      <name val="Corbel"/>
      <family val="2"/>
    </font>
    <font>
      <b/>
      <sz val="28"/>
      <color rgb="FF266D32"/>
      <name val="Corbel"/>
      <family val="2"/>
    </font>
    <font>
      <b/>
      <sz val="28"/>
      <color theme="1"/>
      <name val="Corbel"/>
      <family val="2"/>
    </font>
    <font>
      <i/>
      <sz val="13"/>
      <color theme="1"/>
      <name val="Corbel"/>
      <family val="2"/>
    </font>
    <font>
      <i/>
      <u/>
      <sz val="13"/>
      <color theme="1"/>
      <name val="Corbel"/>
      <family val="2"/>
    </font>
    <font>
      <sz val="11"/>
      <color rgb="FF000000"/>
      <name val="Arial"/>
      <family val="2"/>
    </font>
    <font>
      <sz val="12"/>
      <color theme="1"/>
      <name val="Calibri"/>
      <family val="2"/>
      <scheme val="minor"/>
    </font>
    <font>
      <u/>
      <sz val="18"/>
      <color theme="10"/>
      <name val="Calibri"/>
      <family val="2"/>
      <scheme val="minor"/>
    </font>
    <font>
      <b/>
      <sz val="28"/>
      <color rgb="FF266D32"/>
      <name val="Calibri"/>
      <family val="2"/>
    </font>
    <font>
      <b/>
      <sz val="28"/>
      <color rgb="FF266D32"/>
      <name val="Calibri"/>
      <family val="2"/>
      <scheme val="minor"/>
    </font>
    <font>
      <b/>
      <i/>
      <sz val="28"/>
      <color rgb="FF266D32"/>
      <name val="Calibri"/>
      <family val="2"/>
    </font>
    <font>
      <b/>
      <sz val="20"/>
      <color theme="1"/>
      <name val="Calibri"/>
      <family val="2"/>
      <scheme val="minor"/>
    </font>
    <font>
      <b/>
      <sz val="28"/>
      <color theme="1"/>
      <name val="Calibri"/>
      <family val="2"/>
      <scheme val="minor"/>
    </font>
    <font>
      <sz val="20"/>
      <color theme="10"/>
      <name val="Calibri"/>
      <family val="2"/>
      <scheme val="minor"/>
    </font>
    <font>
      <sz val="20"/>
      <color theme="1"/>
      <name val="Calibri"/>
      <family val="2"/>
      <scheme val="minor"/>
    </font>
    <font>
      <b/>
      <sz val="20"/>
      <color rgb="FF000000"/>
      <name val="Calibri"/>
      <family val="2"/>
      <scheme val="minor"/>
    </font>
    <font>
      <sz val="20"/>
      <color rgb="FF000000"/>
      <name val="Calibri"/>
      <family val="2"/>
      <scheme val="minor"/>
    </font>
    <font>
      <sz val="16"/>
      <name val="Calibri"/>
      <family val="2"/>
      <scheme val="minor"/>
    </font>
    <font>
      <i/>
      <sz val="16"/>
      <name val="Calibri"/>
      <family val="2"/>
      <scheme val="minor"/>
    </font>
    <font>
      <sz val="16"/>
      <color theme="1"/>
      <name val="Calibri"/>
      <family val="2"/>
      <scheme val="minor"/>
    </font>
    <font>
      <sz val="13"/>
      <color theme="1"/>
      <name val="Calibri"/>
      <family val="2"/>
      <scheme val="minor"/>
    </font>
    <font>
      <i/>
      <sz val="13"/>
      <color theme="1"/>
      <name val="Calibri"/>
      <family val="2"/>
      <scheme val="minor"/>
    </font>
    <font>
      <b/>
      <sz val="13"/>
      <color theme="1"/>
      <name val="Calibri"/>
      <family val="2"/>
      <scheme val="minor"/>
    </font>
    <font>
      <b/>
      <u/>
      <sz val="13"/>
      <color theme="1"/>
      <name val="Calibri"/>
      <family val="2"/>
      <scheme val="minor"/>
    </font>
    <font>
      <sz val="13"/>
      <color rgb="FF0074B8"/>
      <name val="Calibri"/>
      <family val="2"/>
      <scheme val="minor"/>
    </font>
    <font>
      <b/>
      <sz val="28"/>
      <color theme="1"/>
      <name val="Calibri"/>
      <family val="2"/>
    </font>
    <font>
      <b/>
      <sz val="13"/>
      <color theme="1"/>
      <name val="Calibri"/>
      <family val="2"/>
    </font>
    <font>
      <u/>
      <sz val="13"/>
      <color theme="10"/>
      <name val="Calibri"/>
      <family val="2"/>
    </font>
    <font>
      <b/>
      <sz val="13"/>
      <color rgb="FF266D32"/>
      <name val="Calibri"/>
      <family val="2"/>
    </font>
    <font>
      <sz val="13"/>
      <color theme="1"/>
      <name val="Calibri"/>
      <family val="2"/>
    </font>
    <font>
      <sz val="13"/>
      <color rgb="FF0074B8"/>
      <name val="Calibri"/>
      <family val="2"/>
    </font>
    <font>
      <i/>
      <sz val="13"/>
      <color theme="1"/>
      <name val="Calibri"/>
      <family val="2"/>
    </font>
    <font>
      <sz val="13"/>
      <color rgb="FF000000"/>
      <name val="Calibri"/>
      <family val="2"/>
    </font>
    <font>
      <sz val="13"/>
      <color rgb="FF1D428A"/>
      <name val="Calibri"/>
      <family val="2"/>
    </font>
    <font>
      <u/>
      <sz val="13"/>
      <color theme="10"/>
      <name val="Calibri"/>
      <family val="2"/>
      <scheme val="minor"/>
    </font>
    <font>
      <b/>
      <sz val="13"/>
      <color rgb="FF266D32"/>
      <name val="Calibri"/>
      <family val="2"/>
      <scheme val="minor"/>
    </font>
    <font>
      <b/>
      <sz val="14"/>
      <color rgb="FF266D32"/>
      <name val="Calibri"/>
      <family val="2"/>
      <scheme val="minor"/>
    </font>
    <font>
      <sz val="13"/>
      <color rgb="FF000000"/>
      <name val="Calibri"/>
      <family val="2"/>
      <scheme val="minor"/>
    </font>
    <font>
      <sz val="13"/>
      <color rgb="FF1D428A"/>
      <name val="Calibri"/>
      <family val="2"/>
      <scheme val="minor"/>
    </font>
    <font>
      <sz val="13"/>
      <color rgb="FFC00000"/>
      <name val="Calibri"/>
      <family val="2"/>
      <scheme val="minor"/>
    </font>
    <font>
      <sz val="13"/>
      <name val="Calibri"/>
      <family val="2"/>
      <scheme val="minor"/>
    </font>
    <font>
      <b/>
      <sz val="13"/>
      <name val="Calibri"/>
      <family val="2"/>
      <scheme val="minor"/>
    </font>
    <font>
      <u/>
      <sz val="13"/>
      <color theme="1"/>
      <name val="Calibri"/>
      <family val="2"/>
      <scheme val="minor"/>
    </font>
    <font>
      <b/>
      <sz val="12"/>
      <name val="Calibri"/>
      <family val="2"/>
      <scheme val="minor"/>
    </font>
    <font>
      <b/>
      <i/>
      <sz val="12"/>
      <name val="Calibri"/>
      <family val="2"/>
      <scheme val="minor"/>
    </font>
    <font>
      <b/>
      <sz val="12"/>
      <color theme="1"/>
      <name val="Calibri"/>
      <family val="2"/>
      <scheme val="minor"/>
    </font>
    <font>
      <i/>
      <sz val="12"/>
      <color theme="1"/>
      <name val="Calibri"/>
      <family val="2"/>
      <scheme val="minor"/>
    </font>
    <font>
      <vertAlign val="superscript"/>
      <sz val="20"/>
      <color theme="1"/>
      <name val="Calibri"/>
      <family val="2"/>
      <scheme val="minor"/>
    </font>
    <font>
      <b/>
      <sz val="16"/>
      <name val="Calibri"/>
      <family val="2"/>
      <scheme val="minor"/>
    </font>
    <font>
      <b/>
      <i/>
      <sz val="16"/>
      <name val="Calibri"/>
      <family val="2"/>
      <scheme val="minor"/>
    </font>
    <font>
      <u/>
      <sz val="16"/>
      <color theme="10"/>
      <name val="Calibri"/>
      <family val="2"/>
      <scheme val="minor"/>
    </font>
    <font>
      <i/>
      <sz val="20"/>
      <color theme="1"/>
      <name val="Calibri"/>
      <family val="2"/>
      <scheme val="minor"/>
    </font>
    <font>
      <i/>
      <sz val="11"/>
      <name val="Calibri"/>
      <family val="2"/>
      <scheme val="minor"/>
    </font>
    <font>
      <sz val="11"/>
      <name val="Calibri"/>
      <family val="2"/>
    </font>
    <font>
      <b/>
      <sz val="16"/>
      <color theme="0"/>
      <name val="Calibri"/>
      <family val="2"/>
      <scheme val="minor"/>
    </font>
    <font>
      <sz val="8"/>
      <name val="Calibri"/>
      <family val="2"/>
      <scheme val="minor"/>
    </font>
    <font>
      <sz val="20"/>
      <name val="Calibri"/>
      <family val="2"/>
      <scheme val="minor"/>
    </font>
    <font>
      <sz val="13"/>
      <color theme="2"/>
      <name val="Corbel"/>
      <family val="2"/>
    </font>
  </fonts>
  <fills count="14">
    <fill>
      <patternFill patternType="none"/>
    </fill>
    <fill>
      <patternFill patternType="gray125"/>
    </fill>
    <fill>
      <patternFill patternType="solid">
        <fgColor theme="0"/>
        <bgColor indexed="64"/>
      </patternFill>
    </fill>
    <fill>
      <patternFill patternType="lightUp">
        <bgColor theme="0"/>
      </patternFill>
    </fill>
    <fill>
      <patternFill patternType="solid">
        <fgColor theme="2" tint="-9.9978637043366805E-2"/>
        <bgColor indexed="64"/>
      </patternFill>
    </fill>
    <fill>
      <patternFill patternType="solid">
        <fgColor rgb="FF0074B8"/>
        <bgColor indexed="64"/>
      </patternFill>
    </fill>
    <fill>
      <patternFill patternType="solid">
        <fgColor rgb="FFFFFFFF"/>
        <bgColor indexed="64"/>
      </patternFill>
    </fill>
    <fill>
      <patternFill patternType="solid">
        <fgColor rgb="FFBBCBE4"/>
        <bgColor indexed="64"/>
      </patternFill>
    </fill>
    <fill>
      <patternFill patternType="solid">
        <fgColor rgb="FFDCE5F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C1EFCF"/>
        <bgColor indexed="64"/>
      </patternFill>
    </fill>
    <fill>
      <patternFill patternType="solid">
        <fgColor rgb="FF0070C0"/>
        <bgColor indexed="64"/>
      </patternFill>
    </fill>
    <fill>
      <patternFill patternType="lightUp"/>
    </fill>
  </fills>
  <borders count="8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medium">
        <color theme="1"/>
      </right>
      <top style="medium">
        <color theme="1"/>
      </top>
      <bottom style="thin">
        <color indexed="64"/>
      </bottom>
      <diagonal/>
    </border>
    <border>
      <left/>
      <right style="medium">
        <color theme="1"/>
      </right>
      <top/>
      <bottom style="medium">
        <color theme="1"/>
      </bottom>
      <diagonal/>
    </border>
    <border>
      <left style="medium">
        <color theme="1"/>
      </left>
      <right style="thin">
        <color theme="1"/>
      </right>
      <top style="medium">
        <color theme="1"/>
      </top>
      <bottom style="thin">
        <color indexed="64"/>
      </bottom>
      <diagonal/>
    </border>
    <border>
      <left style="medium">
        <color theme="1"/>
      </left>
      <right style="thin">
        <color theme="1"/>
      </right>
      <top/>
      <bottom style="medium">
        <color theme="1"/>
      </bottom>
      <diagonal/>
    </border>
    <border>
      <left style="thin">
        <color theme="1"/>
      </left>
      <right style="thin">
        <color theme="1"/>
      </right>
      <top style="thin">
        <color theme="1"/>
      </top>
      <bottom style="thin">
        <color theme="1"/>
      </bottom>
      <diagonal/>
    </border>
    <border>
      <left/>
      <right style="thin">
        <color indexed="64"/>
      </right>
      <top style="thin">
        <color indexed="64"/>
      </top>
      <bottom/>
      <diagonal/>
    </border>
    <border>
      <left style="thin">
        <color indexed="64"/>
      </left>
      <right style="thin">
        <color indexed="64"/>
      </right>
      <top style="thin">
        <color theme="1"/>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theme="1"/>
      </bottom>
      <diagonal/>
    </border>
    <border>
      <left style="thin">
        <color indexed="64"/>
      </left>
      <right style="thin">
        <color indexed="64"/>
      </right>
      <top style="thin">
        <color theme="1"/>
      </top>
      <bottom style="thin">
        <color indexed="64"/>
      </bottom>
      <diagonal/>
    </border>
    <border>
      <left style="thin">
        <color theme="1"/>
      </left>
      <right style="thin">
        <color theme="1"/>
      </right>
      <top style="thin">
        <color theme="1"/>
      </top>
      <bottom style="thin">
        <color indexed="64"/>
      </bottom>
      <diagonal/>
    </border>
    <border>
      <left style="medium">
        <color indexed="64"/>
      </left>
      <right/>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theme="1"/>
      </left>
      <right/>
      <top style="thin">
        <color theme="1"/>
      </top>
      <bottom style="thin">
        <color theme="1"/>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theme="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theme="1"/>
      </left>
      <right/>
      <top style="thin">
        <color theme="1"/>
      </top>
      <bottom/>
      <diagonal/>
    </border>
  </borders>
  <cellStyleXfs count="4">
    <xf numFmtId="0" fontId="0" fillId="0" borderId="0"/>
    <xf numFmtId="0" fontId="2" fillId="0" borderId="0" applyNumberFormat="0" applyFill="0" applyBorder="0" applyAlignment="0" applyProtection="0"/>
    <xf numFmtId="9" fontId="17" fillId="0" borderId="0" applyFont="0" applyFill="0" applyBorder="0" applyAlignment="0" applyProtection="0"/>
    <xf numFmtId="43" fontId="17" fillId="0" borderId="0" applyFont="0" applyFill="0" applyBorder="0" applyAlignment="0" applyProtection="0"/>
  </cellStyleXfs>
  <cellXfs count="544">
    <xf numFmtId="0" fontId="0" fillId="0" borderId="0" xfId="0"/>
    <xf numFmtId="0" fontId="0" fillId="2" borderId="0" xfId="0" applyFill="1"/>
    <xf numFmtId="0" fontId="3" fillId="2" borderId="0" xfId="0" applyFont="1" applyFill="1"/>
    <xf numFmtId="0" fontId="4" fillId="2" borderId="0" xfId="0" applyFont="1" applyFill="1"/>
    <xf numFmtId="0" fontId="0" fillId="0" borderId="0" xfId="0" applyAlignment="1"/>
    <xf numFmtId="0" fontId="1" fillId="0" borderId="3" xfId="0" applyFont="1" applyBorder="1" applyAlignment="1">
      <alignment horizontal="left"/>
    </xf>
    <xf numFmtId="0" fontId="5" fillId="2" borderId="0" xfId="0" applyFont="1" applyFill="1"/>
    <xf numFmtId="0" fontId="5" fillId="2" borderId="0" xfId="0" applyFont="1" applyFill="1" applyAlignment="1">
      <alignment horizontal="right"/>
    </xf>
    <xf numFmtId="0" fontId="0" fillId="0" borderId="3" xfId="0" applyBorder="1" applyAlignment="1">
      <alignment horizontal="left"/>
    </xf>
    <xf numFmtId="0" fontId="0" fillId="0" borderId="0" xfId="0" applyAlignment="1">
      <alignment horizontal="left"/>
    </xf>
    <xf numFmtId="0" fontId="1" fillId="0" borderId="3" xfId="0" applyFont="1" applyBorder="1" applyAlignment="1">
      <alignment horizontal="left" vertical="center"/>
    </xf>
    <xf numFmtId="0" fontId="1" fillId="0" borderId="3" xfId="0" applyFont="1" applyBorder="1" applyAlignment="1">
      <alignment horizontal="left" vertical="center" wrapText="1"/>
    </xf>
    <xf numFmtId="0" fontId="5" fillId="0" borderId="3" xfId="0" applyFont="1" applyFill="1" applyBorder="1" applyAlignment="1">
      <alignment horizontal="center" vertical="center" wrapText="1"/>
    </xf>
    <xf numFmtId="0" fontId="5" fillId="5" borderId="0" xfId="0" applyFont="1" applyFill="1"/>
    <xf numFmtId="0" fontId="8" fillId="5" borderId="0" xfId="0" applyFont="1" applyFill="1" applyBorder="1" applyAlignment="1">
      <alignment horizontal="center" vertical="center"/>
    </xf>
    <xf numFmtId="0" fontId="5" fillId="5" borderId="0" xfId="0" applyFont="1" applyFill="1" applyBorder="1" applyAlignment="1">
      <alignment horizontal="left" vertical="center"/>
    </xf>
    <xf numFmtId="0" fontId="9" fillId="5" borderId="0" xfId="0" applyFont="1" applyFill="1" applyBorder="1" applyAlignment="1">
      <alignment horizontal="justify" vertical="center"/>
    </xf>
    <xf numFmtId="0" fontId="5" fillId="5" borderId="0" xfId="0" applyFont="1" applyFill="1" applyBorder="1" applyAlignment="1">
      <alignment vertical="center"/>
    </xf>
    <xf numFmtId="0" fontId="5" fillId="5" borderId="0" xfId="0" applyFont="1" applyFill="1" applyBorder="1" applyAlignment="1">
      <alignment horizontal="right" vertical="center"/>
    </xf>
    <xf numFmtId="0" fontId="6" fillId="5" borderId="0" xfId="0" applyFont="1" applyFill="1" applyBorder="1" applyAlignment="1">
      <alignment vertical="center"/>
    </xf>
    <xf numFmtId="0" fontId="6" fillId="5" borderId="0" xfId="0" applyFont="1" applyFill="1" applyBorder="1" applyAlignment="1">
      <alignment horizontal="right" vertical="center"/>
    </xf>
    <xf numFmtId="0" fontId="7" fillId="5" borderId="0" xfId="1" applyFont="1" applyFill="1" applyBorder="1" applyAlignment="1">
      <alignment vertical="center"/>
    </xf>
    <xf numFmtId="0" fontId="5" fillId="5" borderId="0" xfId="0" applyFont="1" applyFill="1" applyBorder="1"/>
    <xf numFmtId="0" fontId="5" fillId="5" borderId="0" xfId="0" applyFont="1" applyFill="1" applyBorder="1" applyAlignment="1">
      <alignment horizontal="right"/>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xf numFmtId="0" fontId="5" fillId="4" borderId="10" xfId="0" applyFont="1" applyFill="1" applyBorder="1" applyAlignment="1">
      <alignment horizontal="center" vertical="center"/>
    </xf>
    <xf numFmtId="0" fontId="1" fillId="0" borderId="24" xfId="0" applyFont="1" applyFill="1" applyBorder="1" applyAlignment="1">
      <alignment horizontal="left" vertical="center" wrapText="1"/>
    </xf>
    <xf numFmtId="0" fontId="0" fillId="0" borderId="24" xfId="0" applyBorder="1" applyAlignment="1"/>
    <xf numFmtId="0" fontId="1" fillId="0" borderId="24" xfId="0" applyFont="1" applyBorder="1"/>
    <xf numFmtId="0" fontId="1" fillId="0" borderId="24" xfId="0" applyFont="1" applyFill="1" applyBorder="1" applyAlignment="1">
      <alignment horizontal="left" vertical="center"/>
    </xf>
    <xf numFmtId="0" fontId="6" fillId="2" borderId="22" xfId="0" applyFont="1" applyFill="1" applyBorder="1" applyAlignment="1">
      <alignment horizontal="center" vertical="center"/>
    </xf>
    <xf numFmtId="0" fontId="0" fillId="0" borderId="24" xfId="0" applyBorder="1" applyAlignment="1">
      <alignment horizontal="left"/>
    </xf>
    <xf numFmtId="9" fontId="0" fillId="0" borderId="24" xfId="0" applyNumberFormat="1" applyBorder="1" applyAlignment="1">
      <alignment horizontal="left"/>
    </xf>
    <xf numFmtId="0" fontId="7" fillId="5" borderId="0" xfId="1" applyFont="1" applyFill="1" applyBorder="1" applyAlignment="1">
      <alignment vertical="center"/>
    </xf>
    <xf numFmtId="0" fontId="0" fillId="0" borderId="3" xfId="0" applyBorder="1" applyAlignment="1"/>
    <xf numFmtId="0" fontId="0" fillId="0" borderId="3" xfId="0" applyFill="1" applyBorder="1" applyAlignment="1"/>
    <xf numFmtId="0" fontId="1" fillId="0" borderId="3" xfId="0" applyFont="1" applyFill="1" applyBorder="1" applyAlignment="1">
      <alignment horizontal="left" vertical="center" wrapText="1"/>
    </xf>
    <xf numFmtId="0" fontId="1" fillId="0" borderId="3" xfId="0" applyFont="1" applyBorder="1" applyAlignment="1">
      <alignment horizontal="justify" vertical="center"/>
    </xf>
    <xf numFmtId="0" fontId="1" fillId="0" borderId="3" xfId="0" applyFont="1" applyFill="1" applyBorder="1" applyAlignment="1">
      <alignment horizontal="justify" vertical="center"/>
    </xf>
    <xf numFmtId="0" fontId="1" fillId="0" borderId="3" xfId="0" applyFont="1" applyBorder="1" applyAlignment="1">
      <alignment horizontal="justify" vertical="center" wrapText="1"/>
    </xf>
    <xf numFmtId="0" fontId="1" fillId="0" borderId="3" xfId="0" applyFont="1" applyBorder="1" applyAlignment="1">
      <alignment vertical="center" wrapText="1"/>
    </xf>
    <xf numFmtId="0" fontId="1" fillId="0" borderId="3" xfId="0" applyFont="1" applyFill="1" applyBorder="1" applyAlignment="1">
      <alignment vertical="center" wrapText="1"/>
    </xf>
    <xf numFmtId="0" fontId="0" fillId="0" borderId="3" xfId="0" applyFill="1" applyBorder="1" applyAlignment="1">
      <alignment horizontal="left"/>
    </xf>
    <xf numFmtId="0" fontId="0" fillId="0" borderId="0" xfId="0" applyFill="1" applyBorder="1" applyAlignment="1">
      <alignment horizontal="left"/>
    </xf>
    <xf numFmtId="0" fontId="16" fillId="0" borderId="3" xfId="0" applyFont="1" applyBorder="1" applyAlignment="1">
      <alignment horizontal="left" vertical="center" wrapText="1"/>
    </xf>
    <xf numFmtId="0" fontId="1" fillId="6" borderId="3" xfId="0" applyFont="1" applyFill="1" applyBorder="1" applyAlignment="1">
      <alignment horizontal="left" vertical="center" wrapText="1"/>
    </xf>
    <xf numFmtId="0" fontId="5" fillId="5" borderId="0" xfId="0" applyFont="1" applyFill="1" applyAlignment="1">
      <alignment horizontal="left"/>
    </xf>
    <xf numFmtId="0" fontId="5" fillId="2" borderId="0" xfId="0" applyFont="1" applyFill="1" applyAlignment="1">
      <alignment horizontal="left"/>
    </xf>
    <xf numFmtId="0" fontId="6" fillId="2" borderId="23"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3" xfId="0" applyFont="1" applyFill="1" applyBorder="1" applyAlignment="1">
      <alignment horizontal="center" vertical="center"/>
    </xf>
    <xf numFmtId="0" fontId="5" fillId="5" borderId="0" xfId="0" applyFont="1" applyFill="1" applyBorder="1" applyAlignment="1">
      <alignment horizontal="center" vertical="center"/>
    </xf>
    <xf numFmtId="0" fontId="5" fillId="0" borderId="14"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5" xfId="0" applyFont="1" applyFill="1" applyBorder="1" applyAlignment="1">
      <alignment horizontal="center" vertical="center"/>
    </xf>
    <xf numFmtId="0" fontId="5" fillId="2" borderId="25" xfId="0" applyFont="1" applyFill="1" applyBorder="1" applyAlignment="1">
      <alignment horizontal="center" vertical="center"/>
    </xf>
    <xf numFmtId="0" fontId="6" fillId="5" borderId="0" xfId="0" applyFont="1" applyFill="1" applyBorder="1" applyAlignment="1">
      <alignment horizontal="center" vertical="center"/>
    </xf>
    <xf numFmtId="0" fontId="5" fillId="10" borderId="3" xfId="0" applyFont="1" applyFill="1" applyBorder="1" applyAlignment="1">
      <alignment horizontal="center" vertical="center"/>
    </xf>
    <xf numFmtId="0" fontId="5" fillId="10" borderId="5" xfId="0" applyFont="1" applyFill="1" applyBorder="1" applyAlignment="1">
      <alignment horizontal="center" vertical="center"/>
    </xf>
    <xf numFmtId="0" fontId="5" fillId="2" borderId="2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30"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0" xfId="0" applyFont="1" applyFill="1" applyAlignment="1">
      <alignment horizontal="center"/>
    </xf>
    <xf numFmtId="0" fontId="5" fillId="5" borderId="0" xfId="0" applyFont="1" applyFill="1" applyBorder="1" applyAlignment="1">
      <alignment horizontal="center"/>
    </xf>
    <xf numFmtId="0" fontId="5" fillId="0" borderId="5"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0" fillId="0" borderId="0" xfId="0" applyBorder="1" applyAlignment="1">
      <alignment horizontal="left"/>
    </xf>
    <xf numFmtId="0" fontId="5" fillId="0" borderId="3" xfId="3" applyNumberFormat="1" applyFont="1" applyFill="1" applyBorder="1" applyAlignment="1">
      <alignment horizontal="center" vertical="center"/>
    </xf>
    <xf numFmtId="0" fontId="5" fillId="2" borderId="0" xfId="0" applyFont="1" applyFill="1" applyAlignment="1">
      <alignment wrapText="1"/>
    </xf>
    <xf numFmtId="0" fontId="5" fillId="5" borderId="0" xfId="0" applyFont="1" applyFill="1" applyBorder="1" applyAlignment="1">
      <alignment wrapText="1"/>
    </xf>
    <xf numFmtId="0" fontId="5" fillId="5" borderId="0" xfId="0" applyFont="1" applyFill="1" applyBorder="1" applyAlignment="1">
      <alignment horizontal="right" wrapText="1"/>
    </xf>
    <xf numFmtId="0" fontId="6" fillId="5" borderId="0" xfId="0" applyFont="1" applyFill="1" applyBorder="1" applyAlignment="1">
      <alignment vertical="center" wrapText="1"/>
    </xf>
    <xf numFmtId="0" fontId="6" fillId="5" borderId="0" xfId="0" applyFont="1" applyFill="1" applyBorder="1" applyAlignment="1">
      <alignment horizontal="right" vertical="center" wrapText="1"/>
    </xf>
    <xf numFmtId="0" fontId="5" fillId="0" borderId="0"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3" fillId="2" borderId="62" xfId="0" applyFont="1" applyFill="1" applyBorder="1" applyAlignment="1">
      <alignment horizontal="center"/>
    </xf>
    <xf numFmtId="1" fontId="22" fillId="0" borderId="63" xfId="0" applyNumberFormat="1" applyFont="1" applyFill="1" applyBorder="1" applyAlignment="1">
      <alignment horizontal="center" vertical="center"/>
    </xf>
    <xf numFmtId="1" fontId="22" fillId="0" borderId="64" xfId="0" applyNumberFormat="1" applyFont="1" applyFill="1" applyBorder="1" applyAlignment="1">
      <alignment horizontal="center" vertical="center"/>
    </xf>
    <xf numFmtId="1" fontId="25" fillId="8" borderId="3" xfId="0" applyNumberFormat="1" applyFont="1" applyFill="1" applyBorder="1" applyAlignment="1">
      <alignment horizontal="center" vertical="center"/>
    </xf>
    <xf numFmtId="0" fontId="22" fillId="7" borderId="12" xfId="0" applyFont="1" applyFill="1" applyBorder="1" applyAlignment="1">
      <alignment horizontal="center" vertical="center"/>
    </xf>
    <xf numFmtId="0" fontId="22" fillId="2" borderId="61" xfId="0" applyFont="1" applyFill="1" applyBorder="1" applyAlignment="1">
      <alignment vertical="center"/>
    </xf>
    <xf numFmtId="0" fontId="22" fillId="2" borderId="1" xfId="0" applyFont="1" applyFill="1" applyBorder="1" applyAlignment="1">
      <alignment vertical="center"/>
    </xf>
    <xf numFmtId="0" fontId="22" fillId="2" borderId="3" xfId="0" applyFont="1" applyFill="1" applyBorder="1" applyAlignment="1">
      <alignment vertical="center"/>
    </xf>
    <xf numFmtId="0" fontId="25" fillId="2" borderId="3" xfId="0" applyFont="1" applyFill="1" applyBorder="1" applyAlignment="1">
      <alignment horizontal="center" vertical="center" wrapText="1"/>
    </xf>
    <xf numFmtId="0" fontId="25" fillId="2" borderId="3" xfId="0" applyFont="1" applyFill="1" applyBorder="1" applyAlignment="1">
      <alignment vertical="center" wrapText="1"/>
    </xf>
    <xf numFmtId="1" fontId="25" fillId="0" borderId="3" xfId="0" applyNumberFormat="1" applyFont="1" applyFill="1" applyBorder="1" applyAlignment="1">
      <alignment horizontal="center" vertical="center"/>
    </xf>
    <xf numFmtId="0" fontId="25" fillId="9" borderId="12" xfId="0" applyFont="1" applyFill="1" applyBorder="1" applyAlignment="1">
      <alignment horizontal="center" vertical="center"/>
    </xf>
    <xf numFmtId="0" fontId="24" fillId="8" borderId="11" xfId="1" applyFont="1" applyFill="1" applyBorder="1" applyAlignment="1">
      <alignment vertical="center"/>
    </xf>
    <xf numFmtId="0" fontId="24" fillId="8" borderId="3" xfId="1" applyFont="1" applyFill="1" applyBorder="1" applyAlignment="1">
      <alignment vertical="center"/>
    </xf>
    <xf numFmtId="0" fontId="25" fillId="8" borderId="3" xfId="0" applyFont="1" applyFill="1" applyBorder="1" applyAlignment="1">
      <alignment horizontal="center" vertical="center"/>
    </xf>
    <xf numFmtId="0" fontId="27" fillId="2" borderId="3" xfId="0" applyFont="1" applyFill="1" applyBorder="1" applyAlignment="1">
      <alignment vertical="center"/>
    </xf>
    <xf numFmtId="0" fontId="25" fillId="2" borderId="3" xfId="0" applyFont="1" applyFill="1" applyBorder="1" applyAlignment="1">
      <alignment horizontal="center" vertical="center"/>
    </xf>
    <xf numFmtId="0" fontId="25" fillId="2" borderId="3" xfId="0" applyFont="1" applyFill="1" applyBorder="1" applyAlignment="1">
      <alignment vertical="center"/>
    </xf>
    <xf numFmtId="0" fontId="25" fillId="0" borderId="3" xfId="0" applyFont="1" applyFill="1" applyBorder="1" applyAlignment="1">
      <alignment horizontal="center" vertical="center"/>
    </xf>
    <xf numFmtId="0" fontId="27" fillId="2" borderId="3" xfId="0" applyFont="1" applyFill="1" applyBorder="1" applyAlignment="1">
      <alignment horizontal="center" vertical="center"/>
    </xf>
    <xf numFmtId="0" fontId="27" fillId="9" borderId="12" xfId="0" applyFont="1" applyFill="1" applyBorder="1" applyAlignment="1">
      <alignment horizontal="center" vertical="center"/>
    </xf>
    <xf numFmtId="0" fontId="27" fillId="2" borderId="14" xfId="0" applyFont="1" applyFill="1" applyBorder="1" applyAlignment="1">
      <alignment vertical="center"/>
    </xf>
    <xf numFmtId="0" fontId="25" fillId="2" borderId="14" xfId="0" applyFont="1" applyFill="1" applyBorder="1" applyAlignment="1">
      <alignment horizontal="center" vertical="center"/>
    </xf>
    <xf numFmtId="0" fontId="25" fillId="2" borderId="14" xfId="0" applyFont="1" applyFill="1" applyBorder="1" applyAlignment="1">
      <alignment vertical="center"/>
    </xf>
    <xf numFmtId="0" fontId="25" fillId="0" borderId="14" xfId="0" applyFont="1" applyFill="1" applyBorder="1" applyAlignment="1">
      <alignment horizontal="center" vertical="center"/>
    </xf>
    <xf numFmtId="0" fontId="25" fillId="9" borderId="15" xfId="0" applyFont="1" applyFill="1" applyBorder="1" applyAlignment="1">
      <alignment horizontal="center" vertical="center"/>
    </xf>
    <xf numFmtId="0" fontId="31" fillId="2" borderId="48" xfId="0" applyFont="1" applyFill="1" applyBorder="1" applyAlignment="1">
      <alignment vertical="center" wrapText="1"/>
    </xf>
    <xf numFmtId="0" fontId="31" fillId="0" borderId="7" xfId="0" applyFont="1" applyBorder="1" applyAlignment="1">
      <alignment horizontal="justify" vertical="center" wrapText="1"/>
    </xf>
    <xf numFmtId="0" fontId="31" fillId="0" borderId="29" xfId="0" applyFont="1" applyBorder="1" applyAlignment="1">
      <alignment horizontal="justify" vertical="center" wrapText="1"/>
    </xf>
    <xf numFmtId="0" fontId="37" fillId="5" borderId="0" xfId="0" applyFont="1" applyFill="1" applyBorder="1" applyAlignment="1">
      <alignment vertical="center"/>
    </xf>
    <xf numFmtId="0" fontId="38" fillId="5" borderId="0" xfId="1" applyFont="1" applyFill="1" applyBorder="1" applyAlignment="1">
      <alignment vertical="center"/>
    </xf>
    <xf numFmtId="0" fontId="43" fillId="5" borderId="0" xfId="0" applyFont="1" applyFill="1" applyBorder="1" applyAlignment="1">
      <alignment horizontal="center" vertical="center"/>
    </xf>
    <xf numFmtId="0" fontId="40" fillId="5" borderId="0" xfId="0" applyFont="1" applyFill="1" applyBorder="1" applyAlignment="1">
      <alignment horizontal="left" vertical="center"/>
    </xf>
    <xf numFmtId="0" fontId="44" fillId="5" borderId="0" xfId="0" applyFont="1" applyFill="1" applyBorder="1" applyAlignment="1">
      <alignment horizontal="justify" vertical="center"/>
    </xf>
    <xf numFmtId="0" fontId="33" fillId="5" borderId="0" xfId="0" applyFont="1" applyFill="1" applyBorder="1" applyAlignment="1">
      <alignment vertical="center"/>
    </xf>
    <xf numFmtId="0" fontId="33" fillId="2" borderId="22" xfId="0" applyFont="1" applyFill="1" applyBorder="1" applyAlignment="1">
      <alignment horizontal="center" vertical="center" wrapText="1"/>
    </xf>
    <xf numFmtId="0" fontId="33" fillId="4" borderId="20" xfId="0" applyFont="1" applyFill="1" applyBorder="1" applyAlignment="1">
      <alignment horizontal="center" vertical="center" wrapText="1"/>
    </xf>
    <xf numFmtId="1" fontId="33" fillId="2" borderId="23" xfId="0" applyNumberFormat="1" applyFont="1" applyFill="1" applyBorder="1" applyAlignment="1">
      <alignment horizontal="center" vertical="center" wrapText="1"/>
    </xf>
    <xf numFmtId="0" fontId="33" fillId="4" borderId="21" xfId="0" applyFont="1" applyFill="1" applyBorder="1" applyAlignment="1">
      <alignment horizontal="center" vertical="center" wrapText="1"/>
    </xf>
    <xf numFmtId="0" fontId="45" fillId="5" borderId="0" xfId="1" applyFont="1" applyFill="1" applyBorder="1" applyAlignment="1">
      <alignment vertical="center"/>
    </xf>
    <xf numFmtId="0" fontId="33" fillId="5" borderId="0" xfId="0" applyFont="1" applyFill="1" applyBorder="1" applyAlignment="1">
      <alignment vertical="center" wrapText="1"/>
    </xf>
    <xf numFmtId="0" fontId="33" fillId="5" borderId="0" xfId="0" applyFont="1" applyFill="1" applyBorder="1" applyAlignment="1">
      <alignment horizontal="right" vertical="center" wrapText="1"/>
    </xf>
    <xf numFmtId="1" fontId="31" fillId="2" borderId="9" xfId="0" applyNumberFormat="1" applyFont="1" applyFill="1" applyBorder="1" applyAlignment="1">
      <alignment horizontal="center" vertical="center" wrapText="1"/>
    </xf>
    <xf numFmtId="0" fontId="31" fillId="4" borderId="10" xfId="0" applyFont="1" applyFill="1" applyBorder="1" applyAlignment="1">
      <alignment horizontal="center" vertical="center" wrapText="1"/>
    </xf>
    <xf numFmtId="0" fontId="35" fillId="2" borderId="7" xfId="0" applyFont="1" applyFill="1" applyBorder="1" applyAlignment="1">
      <alignment horizontal="left" vertical="center"/>
    </xf>
    <xf numFmtId="0" fontId="48" fillId="5" borderId="0" xfId="0" applyFont="1" applyFill="1" applyBorder="1" applyAlignment="1">
      <alignment horizontal="center" vertical="center"/>
    </xf>
    <xf numFmtId="0" fontId="31" fillId="5" borderId="0" xfId="0" applyFont="1" applyFill="1" applyBorder="1" applyAlignment="1">
      <alignment horizontal="left" vertical="center"/>
    </xf>
    <xf numFmtId="0" fontId="49" fillId="5" borderId="0" xfId="0" applyFont="1" applyFill="1" applyBorder="1" applyAlignment="1">
      <alignment horizontal="justify" vertical="center"/>
    </xf>
    <xf numFmtId="0" fontId="31" fillId="5" borderId="0" xfId="0" applyFont="1" applyFill="1" applyBorder="1" applyAlignment="1">
      <alignment horizontal="center" vertical="center" wrapText="1"/>
    </xf>
    <xf numFmtId="0" fontId="31" fillId="5" borderId="0" xfId="0" applyFont="1" applyFill="1" applyBorder="1" applyAlignment="1">
      <alignment horizontal="right" vertical="center" wrapText="1"/>
    </xf>
    <xf numFmtId="0" fontId="31" fillId="5" borderId="0" xfId="0" applyFont="1" applyFill="1"/>
    <xf numFmtId="0" fontId="31" fillId="2" borderId="38" xfId="0" applyFont="1" applyFill="1" applyBorder="1"/>
    <xf numFmtId="0" fontId="31" fillId="2" borderId="53" xfId="0" applyFont="1" applyFill="1" applyBorder="1"/>
    <xf numFmtId="0" fontId="31" fillId="2" borderId="53" xfId="0" applyFont="1" applyFill="1" applyBorder="1" applyAlignment="1">
      <alignment wrapText="1"/>
    </xf>
    <xf numFmtId="0" fontId="31" fillId="2" borderId="54" xfId="0" applyFont="1" applyFill="1" applyBorder="1" applyAlignment="1">
      <alignment wrapText="1"/>
    </xf>
    <xf numFmtId="0" fontId="31" fillId="2" borderId="43" xfId="0" applyFont="1" applyFill="1" applyBorder="1"/>
    <xf numFmtId="0" fontId="31" fillId="2" borderId="0" xfId="0" applyFont="1" applyFill="1" applyBorder="1"/>
    <xf numFmtId="0" fontId="31" fillId="2" borderId="0" xfId="0" applyFont="1" applyFill="1" applyBorder="1" applyAlignment="1">
      <alignment wrapText="1"/>
    </xf>
    <xf numFmtId="0" fontId="31" fillId="2" borderId="47" xfId="0" applyFont="1" applyFill="1" applyBorder="1" applyAlignment="1">
      <alignment wrapText="1"/>
    </xf>
    <xf numFmtId="0" fontId="31" fillId="2" borderId="0" xfId="0" applyFont="1" applyFill="1"/>
    <xf numFmtId="0" fontId="31" fillId="2" borderId="0" xfId="0" applyFont="1" applyFill="1" applyAlignment="1">
      <alignment wrapText="1"/>
    </xf>
    <xf numFmtId="0" fontId="37" fillId="2" borderId="22" xfId="0" applyFont="1" applyFill="1" applyBorder="1" applyAlignment="1">
      <alignment horizontal="center" vertical="center"/>
    </xf>
    <xf numFmtId="0" fontId="37" fillId="4" borderId="20" xfId="0" applyFont="1" applyFill="1" applyBorder="1" applyAlignment="1">
      <alignment horizontal="center" vertical="center"/>
    </xf>
    <xf numFmtId="0" fontId="37" fillId="2" borderId="23" xfId="0" applyFont="1" applyFill="1" applyBorder="1" applyAlignment="1">
      <alignment horizontal="center" vertical="center"/>
    </xf>
    <xf numFmtId="0" fontId="37" fillId="4" borderId="21" xfId="0" applyFont="1" applyFill="1" applyBorder="1" applyAlignment="1">
      <alignment horizontal="center" vertical="center"/>
    </xf>
    <xf numFmtId="0" fontId="37" fillId="5" borderId="0" xfId="0" applyFont="1" applyFill="1" applyBorder="1" applyAlignment="1">
      <alignment horizontal="right" vertical="center"/>
    </xf>
    <xf numFmtId="0" fontId="40" fillId="2" borderId="9" xfId="0" applyFont="1" applyFill="1" applyBorder="1" applyAlignment="1">
      <alignment horizontal="center" vertical="center"/>
    </xf>
    <xf numFmtId="0" fontId="40" fillId="4" borderId="10" xfId="0" applyFont="1" applyFill="1" applyBorder="1" applyAlignment="1">
      <alignment horizontal="center" vertical="center"/>
    </xf>
    <xf numFmtId="0" fontId="40" fillId="5" borderId="0" xfId="0" applyFont="1" applyFill="1" applyBorder="1" applyAlignment="1">
      <alignment horizontal="center" vertical="center"/>
    </xf>
    <xf numFmtId="0" fontId="40" fillId="5" borderId="0" xfId="0" applyFont="1" applyFill="1" applyBorder="1" applyAlignment="1">
      <alignment horizontal="right" vertical="center"/>
    </xf>
    <xf numFmtId="0" fontId="33" fillId="2" borderId="22" xfId="0" applyFont="1" applyFill="1" applyBorder="1" applyAlignment="1">
      <alignment horizontal="center" vertical="center"/>
    </xf>
    <xf numFmtId="0" fontId="33" fillId="4" borderId="20" xfId="0" applyFont="1" applyFill="1" applyBorder="1" applyAlignment="1">
      <alignment horizontal="center" vertical="center"/>
    </xf>
    <xf numFmtId="0" fontId="33" fillId="2" borderId="23" xfId="0" applyFont="1" applyFill="1" applyBorder="1" applyAlignment="1">
      <alignment horizontal="center" vertical="center"/>
    </xf>
    <xf numFmtId="0" fontId="33" fillId="4" borderId="21" xfId="0" applyFont="1" applyFill="1" applyBorder="1" applyAlignment="1">
      <alignment horizontal="center" vertical="center"/>
    </xf>
    <xf numFmtId="0" fontId="33" fillId="5" borderId="0" xfId="0" applyFont="1" applyFill="1" applyBorder="1" applyAlignment="1">
      <alignment horizontal="right" vertical="center"/>
    </xf>
    <xf numFmtId="0" fontId="31" fillId="2" borderId="9" xfId="0" applyFont="1" applyFill="1" applyBorder="1" applyAlignment="1">
      <alignment horizontal="center" vertical="center"/>
    </xf>
    <xf numFmtId="0" fontId="31" fillId="4" borderId="10" xfId="0" applyFont="1" applyFill="1" applyBorder="1" applyAlignment="1">
      <alignment horizontal="center" vertical="center"/>
    </xf>
    <xf numFmtId="0" fontId="35" fillId="2" borderId="3" xfId="0" applyFont="1" applyFill="1" applyBorder="1" applyAlignment="1">
      <alignment horizontal="left" vertical="center"/>
    </xf>
    <xf numFmtId="0" fontId="31" fillId="2" borderId="49" xfId="0" applyFont="1" applyFill="1" applyBorder="1" applyAlignment="1">
      <alignment vertical="center" wrapText="1"/>
    </xf>
    <xf numFmtId="0" fontId="35" fillId="2" borderId="3" xfId="0" applyFont="1" applyFill="1" applyBorder="1" applyAlignment="1">
      <alignment vertical="center"/>
    </xf>
    <xf numFmtId="0" fontId="31" fillId="0" borderId="7" xfId="0" applyFont="1" applyBorder="1" applyAlignment="1">
      <alignment horizontal="justify" vertical="center"/>
    </xf>
    <xf numFmtId="0" fontId="31" fillId="5" borderId="0" xfId="0" applyFont="1" applyFill="1" applyBorder="1" applyAlignment="1">
      <alignment horizontal="center" vertical="center"/>
    </xf>
    <xf numFmtId="0" fontId="31" fillId="5" borderId="0" xfId="0" applyFont="1" applyFill="1" applyBorder="1" applyAlignment="1">
      <alignment horizontal="right" vertical="center"/>
    </xf>
    <xf numFmtId="0" fontId="31" fillId="2" borderId="3" xfId="0" applyFont="1" applyFill="1" applyBorder="1" applyAlignment="1">
      <alignment vertical="center" wrapText="1"/>
    </xf>
    <xf numFmtId="0" fontId="31" fillId="5" borderId="0" xfId="0" applyFont="1" applyFill="1" applyBorder="1" applyAlignment="1">
      <alignment vertical="center"/>
    </xf>
    <xf numFmtId="0" fontId="31" fillId="2" borderId="0" xfId="0" applyFont="1" applyFill="1" applyAlignment="1">
      <alignment horizontal="right"/>
    </xf>
    <xf numFmtId="0" fontId="35" fillId="2" borderId="3" xfId="0" applyFont="1" applyFill="1" applyBorder="1" applyAlignment="1">
      <alignment vertical="center" wrapText="1"/>
    </xf>
    <xf numFmtId="0" fontId="31" fillId="0" borderId="29" xfId="0" applyFont="1" applyBorder="1" applyAlignment="1">
      <alignment horizontal="justify" vertical="center"/>
    </xf>
    <xf numFmtId="0" fontId="31" fillId="2" borderId="5" xfId="0" applyFont="1" applyFill="1" applyBorder="1" applyAlignment="1">
      <alignment vertical="center" wrapText="1"/>
    </xf>
    <xf numFmtId="0" fontId="31" fillId="0" borderId="0" xfId="0" applyFont="1" applyBorder="1"/>
    <xf numFmtId="0" fontId="35" fillId="2" borderId="7" xfId="0" applyFont="1" applyFill="1" applyBorder="1" applyAlignment="1">
      <alignment vertical="center"/>
    </xf>
    <xf numFmtId="0" fontId="31" fillId="0" borderId="7" xfId="0" applyFont="1" applyBorder="1" applyAlignment="1">
      <alignment vertical="center"/>
    </xf>
    <xf numFmtId="0" fontId="31" fillId="2" borderId="29" xfId="0" applyFont="1" applyFill="1" applyBorder="1" applyAlignment="1">
      <alignment vertical="center" wrapText="1"/>
    </xf>
    <xf numFmtId="0" fontId="35" fillId="2" borderId="7" xfId="0" applyFont="1" applyFill="1" applyBorder="1" applyAlignment="1">
      <alignment vertical="center" wrapText="1"/>
    </xf>
    <xf numFmtId="0" fontId="31" fillId="0" borderId="7" xfId="0" applyFont="1" applyBorder="1" applyAlignment="1">
      <alignment vertical="center" wrapText="1"/>
    </xf>
    <xf numFmtId="0" fontId="31" fillId="2" borderId="7" xfId="0" applyFont="1" applyFill="1" applyBorder="1" applyAlignment="1">
      <alignment vertical="center" wrapText="1"/>
    </xf>
    <xf numFmtId="0" fontId="31" fillId="0" borderId="3" xfId="0" applyFont="1" applyFill="1" applyBorder="1" applyAlignment="1">
      <alignment vertical="center" wrapText="1"/>
    </xf>
    <xf numFmtId="0" fontId="31" fillId="0" borderId="5" xfId="0" applyFont="1" applyFill="1" applyBorder="1" applyAlignment="1">
      <alignment vertical="center" wrapText="1"/>
    </xf>
    <xf numFmtId="0" fontId="37" fillId="5" borderId="0" xfId="0" applyFont="1" applyFill="1" applyBorder="1" applyAlignment="1">
      <alignment horizontal="center" vertical="center"/>
    </xf>
    <xf numFmtId="0" fontId="33" fillId="5" borderId="0" xfId="0" applyFont="1" applyFill="1" applyBorder="1" applyAlignment="1">
      <alignment horizontal="center" vertical="center"/>
    </xf>
    <xf numFmtId="0" fontId="31" fillId="2" borderId="24" xfId="0" applyFont="1" applyFill="1" applyBorder="1" applyAlignment="1">
      <alignment vertical="center" wrapText="1"/>
    </xf>
    <xf numFmtId="0" fontId="31" fillId="2" borderId="4" xfId="0" applyFont="1" applyFill="1" applyBorder="1" applyAlignment="1">
      <alignment vertical="center" wrapText="1"/>
    </xf>
    <xf numFmtId="0" fontId="31" fillId="0" borderId="3" xfId="0" applyFont="1" applyBorder="1" applyAlignment="1">
      <alignment horizontal="justify" vertical="center"/>
    </xf>
    <xf numFmtId="0" fontId="35" fillId="2" borderId="5" xfId="0" applyFont="1" applyFill="1" applyBorder="1" applyAlignment="1">
      <alignment horizontal="left" vertical="center"/>
    </xf>
    <xf numFmtId="0" fontId="31" fillId="2" borderId="27" xfId="0" applyFont="1" applyFill="1" applyBorder="1" applyAlignment="1">
      <alignment vertical="center" wrapText="1"/>
    </xf>
    <xf numFmtId="0" fontId="31" fillId="0" borderId="48" xfId="0" applyFont="1" applyBorder="1" applyAlignment="1">
      <alignment wrapText="1"/>
    </xf>
    <xf numFmtId="0" fontId="31" fillId="0" borderId="48" xfId="0" applyFont="1" applyBorder="1" applyAlignment="1">
      <alignment horizontal="justify" vertical="center"/>
    </xf>
    <xf numFmtId="0" fontId="31" fillId="0" borderId="3" xfId="0" applyFont="1" applyBorder="1" applyAlignment="1">
      <alignment horizontal="justify" vertical="center" wrapText="1"/>
    </xf>
    <xf numFmtId="0" fontId="51" fillId="2" borderId="5" xfId="0" applyFont="1" applyFill="1" applyBorder="1" applyAlignment="1">
      <alignment vertical="center" wrapText="1"/>
    </xf>
    <xf numFmtId="0" fontId="31" fillId="0" borderId="5" xfId="0" applyFont="1" applyBorder="1" applyAlignment="1">
      <alignment horizontal="justify" vertical="center"/>
    </xf>
    <xf numFmtId="0" fontId="31" fillId="0" borderId="29" xfId="0" applyFont="1" applyFill="1" applyBorder="1" applyAlignment="1">
      <alignment horizontal="left" vertical="center"/>
    </xf>
    <xf numFmtId="0" fontId="31" fillId="5" borderId="0" xfId="0" applyFont="1" applyFill="1" applyBorder="1"/>
    <xf numFmtId="0" fontId="31" fillId="5" borderId="0" xfId="0" applyFont="1" applyFill="1" applyBorder="1" applyAlignment="1">
      <alignment horizontal="right"/>
    </xf>
    <xf numFmtId="0" fontId="0" fillId="2" borderId="0" xfId="0" applyFont="1" applyFill="1"/>
    <xf numFmtId="0" fontId="5" fillId="12" borderId="0" xfId="0" applyFont="1" applyFill="1" applyBorder="1"/>
    <xf numFmtId="0" fontId="0" fillId="12" borderId="0" xfId="0" applyFont="1" applyFill="1"/>
    <xf numFmtId="0" fontId="54" fillId="2" borderId="8" xfId="0" applyFont="1" applyFill="1" applyBorder="1"/>
    <xf numFmtId="0" fontId="54" fillId="2" borderId="13" xfId="0" applyFont="1" applyFill="1" applyBorder="1"/>
    <xf numFmtId="0" fontId="0" fillId="2" borderId="11" xfId="0" applyFont="1" applyFill="1" applyBorder="1"/>
    <xf numFmtId="0" fontId="0" fillId="2" borderId="13" xfId="0" applyFont="1" applyFill="1" applyBorder="1"/>
    <xf numFmtId="0" fontId="0" fillId="2" borderId="9" xfId="0" applyFont="1" applyFill="1" applyBorder="1" applyAlignment="1">
      <alignment vertical="top" wrapText="1"/>
    </xf>
    <xf numFmtId="0" fontId="0" fillId="2" borderId="14" xfId="0" applyFont="1" applyFill="1" applyBorder="1" applyAlignment="1">
      <alignment vertical="top" wrapText="1"/>
    </xf>
    <xf numFmtId="0" fontId="0" fillId="2" borderId="3" xfId="0" applyFont="1" applyFill="1" applyBorder="1" applyAlignment="1">
      <alignment vertical="top" wrapText="1"/>
    </xf>
    <xf numFmtId="0" fontId="0" fillId="2" borderId="14" xfId="0" applyFont="1" applyFill="1" applyBorder="1" applyAlignment="1">
      <alignment horizontal="left" vertical="top" wrapText="1"/>
    </xf>
    <xf numFmtId="0" fontId="0" fillId="2" borderId="0" xfId="0" applyFont="1" applyFill="1" applyAlignment="1">
      <alignment vertical="top" wrapText="1"/>
    </xf>
    <xf numFmtId="0" fontId="0" fillId="2" borderId="11" xfId="0" applyFont="1" applyFill="1" applyBorder="1" applyAlignment="1">
      <alignment vertical="top" wrapText="1"/>
    </xf>
    <xf numFmtId="0" fontId="0" fillId="12" borderId="0" xfId="0" applyFill="1"/>
    <xf numFmtId="0" fontId="32" fillId="11" borderId="14" xfId="0" applyFont="1" applyFill="1" applyBorder="1" applyAlignment="1" applyProtection="1">
      <alignment horizontal="justify" vertical="center"/>
      <protection locked="0"/>
    </xf>
    <xf numFmtId="0" fontId="5" fillId="0" borderId="3" xfId="0" applyFont="1" applyFill="1" applyBorder="1" applyAlignment="1" applyProtection="1">
      <alignment horizontal="center" vertical="center"/>
      <protection locked="0"/>
    </xf>
    <xf numFmtId="0" fontId="5" fillId="0" borderId="40" xfId="0" applyFont="1" applyFill="1" applyBorder="1" applyAlignment="1" applyProtection="1">
      <alignment horizontal="center" vertical="center" wrapText="1"/>
      <protection locked="0"/>
    </xf>
    <xf numFmtId="0" fontId="5" fillId="0" borderId="26" xfId="0" applyFont="1" applyFill="1" applyBorder="1" applyAlignment="1" applyProtection="1">
      <alignment horizontal="center" vertical="center" wrapText="1"/>
      <protection locked="0"/>
    </xf>
    <xf numFmtId="0" fontId="5" fillId="0" borderId="4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44" xfId="0" applyFont="1" applyFill="1" applyBorder="1" applyAlignment="1" applyProtection="1">
      <alignment horizontal="center" vertical="center" wrapText="1"/>
      <protection locked="0"/>
    </xf>
    <xf numFmtId="0" fontId="5" fillId="2" borderId="0" xfId="0" applyFont="1" applyFill="1" applyBorder="1"/>
    <xf numFmtId="0" fontId="3" fillId="2" borderId="0" xfId="0" applyFont="1" applyFill="1" applyBorder="1"/>
    <xf numFmtId="0" fontId="32" fillId="11" borderId="66" xfId="0" applyFont="1" applyFill="1" applyBorder="1" applyAlignment="1" applyProtection="1">
      <alignment horizontal="justify" vertical="center"/>
      <protection locked="0"/>
    </xf>
    <xf numFmtId="0" fontId="0" fillId="0" borderId="10" xfId="0" applyFont="1" applyBorder="1" applyAlignment="1" applyProtection="1">
      <alignment horizontal="left" vertical="center"/>
      <protection locked="0"/>
    </xf>
    <xf numFmtId="0" fontId="0" fillId="0" borderId="15" xfId="0" applyFont="1" applyBorder="1" applyAlignment="1" applyProtection="1">
      <alignment horizontal="left" vertical="center"/>
      <protection locked="0"/>
    </xf>
    <xf numFmtId="0" fontId="0" fillId="0" borderId="12" xfId="0" applyFont="1" applyBorder="1" applyAlignment="1" applyProtection="1">
      <alignment horizontal="left" vertical="center"/>
      <protection locked="0"/>
    </xf>
    <xf numFmtId="0" fontId="32" fillId="11" borderId="15" xfId="0" applyFont="1" applyFill="1" applyBorder="1" applyAlignment="1" applyProtection="1">
      <alignment horizontal="justify" vertical="center"/>
      <protection locked="0"/>
    </xf>
    <xf numFmtId="0" fontId="32" fillId="11" borderId="3" xfId="0" applyFont="1" applyFill="1" applyBorder="1" applyAlignment="1" applyProtection="1">
      <alignment horizontal="justify" vertical="center"/>
      <protection locked="0"/>
    </xf>
    <xf numFmtId="0" fontId="0" fillId="0" borderId="3" xfId="0" applyFont="1" applyBorder="1" applyAlignment="1" applyProtection="1">
      <alignment horizontal="left" vertical="center"/>
      <protection locked="0"/>
    </xf>
    <xf numFmtId="0" fontId="0" fillId="9" borderId="43" xfId="0" applyFont="1" applyFill="1" applyBorder="1"/>
    <xf numFmtId="0" fontId="0" fillId="9" borderId="0" xfId="0" applyFont="1" applyFill="1" applyBorder="1"/>
    <xf numFmtId="0" fontId="0" fillId="9" borderId="47" xfId="0" applyFont="1" applyFill="1" applyBorder="1"/>
    <xf numFmtId="0" fontId="5" fillId="0" borderId="6" xfId="0" applyFont="1" applyFill="1" applyBorder="1" applyAlignment="1">
      <alignment horizontal="center" vertical="center" wrapText="1"/>
    </xf>
    <xf numFmtId="0" fontId="14" fillId="11" borderId="0" xfId="0" applyFont="1" applyFill="1" applyBorder="1" applyAlignment="1">
      <alignment horizontal="left" vertical="center"/>
    </xf>
    <xf numFmtId="0" fontId="65" fillId="5" borderId="0" xfId="0" applyFont="1" applyFill="1" applyBorder="1"/>
    <xf numFmtId="0" fontId="35" fillId="2" borderId="1" xfId="0" applyFont="1" applyFill="1" applyBorder="1" applyAlignment="1">
      <alignment horizontal="left" vertical="center"/>
    </xf>
    <xf numFmtId="0" fontId="5" fillId="0" borderId="6"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6" xfId="0" applyFont="1" applyFill="1" applyBorder="1" applyAlignment="1">
      <alignment horizontal="center" vertical="center"/>
    </xf>
    <xf numFmtId="0" fontId="31" fillId="0" borderId="46" xfId="0" applyFont="1" applyBorder="1" applyAlignment="1">
      <alignment horizontal="justify" vertical="center"/>
    </xf>
    <xf numFmtId="0" fontId="31" fillId="2" borderId="6" xfId="0" applyFont="1" applyFill="1" applyBorder="1" applyAlignment="1">
      <alignment vertical="center" wrapText="1"/>
    </xf>
    <xf numFmtId="0" fontId="14" fillId="11" borderId="50" xfId="0" applyFont="1" applyFill="1" applyBorder="1" applyAlignment="1" applyProtection="1">
      <alignment horizontal="justify" vertical="center"/>
      <protection locked="0"/>
    </xf>
    <xf numFmtId="0" fontId="14" fillId="11" borderId="3" xfId="0" applyFont="1" applyFill="1" applyBorder="1" applyAlignment="1">
      <alignment horizontal="left" vertical="center"/>
    </xf>
    <xf numFmtId="0" fontId="14" fillId="11" borderId="3" xfId="0" applyFont="1" applyFill="1" applyBorder="1" applyAlignment="1" applyProtection="1">
      <alignment horizontal="justify" vertical="center"/>
      <protection locked="0"/>
    </xf>
    <xf numFmtId="0" fontId="32" fillId="11" borderId="3" xfId="0" applyFont="1" applyFill="1" applyBorder="1" applyAlignment="1">
      <alignment horizontal="left" vertical="center" wrapText="1"/>
    </xf>
    <xf numFmtId="0" fontId="32" fillId="11" borderId="3" xfId="0" applyFont="1" applyFill="1" applyBorder="1" applyAlignment="1">
      <alignment horizontal="left" vertical="center"/>
    </xf>
    <xf numFmtId="0" fontId="31" fillId="0" borderId="29" xfId="0" applyFont="1" applyBorder="1" applyAlignment="1">
      <alignment vertical="center"/>
    </xf>
    <xf numFmtId="0" fontId="31" fillId="0" borderId="29" xfId="0" applyFont="1" applyBorder="1" applyAlignment="1">
      <alignment vertical="center" wrapText="1"/>
    </xf>
    <xf numFmtId="0" fontId="14" fillId="11" borderId="3" xfId="0" applyFont="1" applyFill="1" applyBorder="1" applyAlignment="1">
      <alignment horizontal="left" vertical="center" wrapText="1"/>
    </xf>
    <xf numFmtId="0" fontId="31" fillId="0" borderId="79" xfId="0" applyFont="1" applyBorder="1"/>
    <xf numFmtId="0" fontId="31" fillId="2" borderId="26" xfId="0" applyFont="1" applyFill="1" applyBorder="1" applyAlignment="1">
      <alignment vertical="center" wrapText="1"/>
    </xf>
    <xf numFmtId="0" fontId="42" fillId="11" borderId="3" xfId="0" applyFont="1" applyFill="1" applyBorder="1" applyAlignment="1">
      <alignment horizontal="left" vertical="center"/>
    </xf>
    <xf numFmtId="0" fontId="42" fillId="11" borderId="3" xfId="0" applyFont="1" applyFill="1" applyBorder="1" applyAlignment="1" applyProtection="1">
      <alignment horizontal="justify" vertical="center"/>
      <protection locked="0"/>
    </xf>
    <xf numFmtId="0" fontId="19" fillId="0" borderId="36" xfId="0" applyFont="1" applyFill="1" applyBorder="1" applyAlignment="1">
      <alignment horizontal="center"/>
    </xf>
    <xf numFmtId="0" fontId="19" fillId="0" borderId="37" xfId="0" applyFont="1" applyFill="1" applyBorder="1" applyAlignment="1">
      <alignment horizontal="center"/>
    </xf>
    <xf numFmtId="0" fontId="19" fillId="0" borderId="35" xfId="0" applyFont="1" applyFill="1" applyBorder="1" applyAlignment="1">
      <alignment horizontal="center"/>
    </xf>
    <xf numFmtId="0" fontId="20" fillId="0" borderId="36" xfId="0" applyFont="1" applyFill="1" applyBorder="1" applyAlignment="1">
      <alignment horizontal="center"/>
    </xf>
    <xf numFmtId="0" fontId="20" fillId="0" borderId="37" xfId="0" applyFont="1" applyFill="1" applyBorder="1" applyAlignment="1">
      <alignment horizontal="center"/>
    </xf>
    <xf numFmtId="0" fontId="20" fillId="0" borderId="35" xfId="0" applyFont="1" applyFill="1" applyBorder="1" applyAlignment="1">
      <alignment horizontal="center"/>
    </xf>
    <xf numFmtId="9" fontId="31" fillId="0" borderId="7" xfId="2" applyFont="1" applyFill="1" applyBorder="1" applyAlignment="1" applyProtection="1">
      <alignment horizontal="center" vertical="center" wrapText="1"/>
      <protection locked="0"/>
    </xf>
    <xf numFmtId="9" fontId="31" fillId="0" borderId="45" xfId="2" applyFont="1" applyFill="1" applyBorder="1" applyAlignment="1" applyProtection="1">
      <alignment horizontal="center" vertical="center" wrapText="1"/>
      <protection locked="0"/>
    </xf>
    <xf numFmtId="0" fontId="31" fillId="0" borderId="29" xfId="0" applyFont="1" applyFill="1" applyBorder="1" applyAlignment="1" applyProtection="1">
      <alignment horizontal="center" vertical="center" wrapText="1"/>
      <protection locked="0"/>
    </xf>
    <xf numFmtId="0" fontId="31" fillId="0" borderId="34" xfId="0" applyFont="1" applyFill="1" applyBorder="1" applyAlignment="1" applyProtection="1">
      <alignment horizontal="center" vertical="center" wrapText="1"/>
      <protection locked="0"/>
    </xf>
    <xf numFmtId="0" fontId="35" fillId="2" borderId="25" xfId="0" applyFont="1" applyFill="1" applyBorder="1" applyAlignment="1">
      <alignment horizontal="left" vertical="center"/>
    </xf>
    <xf numFmtId="0" fontId="35" fillId="2" borderId="71" xfId="0" applyFont="1" applyFill="1" applyBorder="1" applyAlignment="1">
      <alignment horizontal="left" vertical="center"/>
    </xf>
    <xf numFmtId="0" fontId="35" fillId="2" borderId="44" xfId="0" applyFont="1" applyFill="1" applyBorder="1" applyAlignment="1">
      <alignment horizontal="left" vertical="center"/>
    </xf>
    <xf numFmtId="0" fontId="31" fillId="2" borderId="74" xfId="0" applyFont="1" applyFill="1" applyBorder="1" applyAlignment="1">
      <alignment horizontal="left" vertical="top" wrapText="1"/>
    </xf>
    <xf numFmtId="0" fontId="31" fillId="2" borderId="71" xfId="0" applyFont="1" applyFill="1" applyBorder="1" applyAlignment="1">
      <alignment horizontal="left" vertical="top" wrapText="1"/>
    </xf>
    <xf numFmtId="0" fontId="31" fillId="2" borderId="44" xfId="0" applyFont="1" applyFill="1" applyBorder="1" applyAlignment="1">
      <alignment horizontal="left" vertical="top" wrapText="1"/>
    </xf>
    <xf numFmtId="0" fontId="35" fillId="2" borderId="38" xfId="0" applyFont="1" applyFill="1" applyBorder="1" applyAlignment="1">
      <alignment horizontal="left" vertical="center"/>
    </xf>
    <xf numFmtId="0" fontId="35" fillId="2" borderId="39" xfId="0" applyFont="1" applyFill="1" applyBorder="1" applyAlignment="1">
      <alignment horizontal="left" vertical="center"/>
    </xf>
    <xf numFmtId="0" fontId="46" fillId="2" borderId="75" xfId="0" applyFont="1" applyFill="1" applyBorder="1" applyAlignment="1">
      <alignment horizontal="center" vertical="center"/>
    </xf>
    <xf numFmtId="0" fontId="46" fillId="2" borderId="76" xfId="0" applyFont="1" applyFill="1" applyBorder="1" applyAlignment="1">
      <alignment horizontal="center" vertical="center"/>
    </xf>
    <xf numFmtId="0" fontId="46" fillId="2" borderId="77" xfId="0" applyFont="1" applyFill="1" applyBorder="1" applyAlignment="1">
      <alignment horizontal="center" vertical="center"/>
    </xf>
    <xf numFmtId="0" fontId="35" fillId="2" borderId="25" xfId="0" applyFont="1" applyFill="1" applyBorder="1" applyAlignment="1">
      <alignment horizontal="center" vertical="center" wrapText="1"/>
    </xf>
    <xf numFmtId="0" fontId="35" fillId="2" borderId="71" xfId="0" applyFont="1" applyFill="1" applyBorder="1" applyAlignment="1">
      <alignment horizontal="center" vertical="center" wrapText="1"/>
    </xf>
    <xf numFmtId="0" fontId="31" fillId="0" borderId="7" xfId="0" applyFont="1" applyFill="1" applyBorder="1" applyAlignment="1" applyProtection="1">
      <alignment horizontal="center" vertical="center" wrapText="1"/>
      <protection locked="0"/>
    </xf>
    <xf numFmtId="0" fontId="31" fillId="0" borderId="45" xfId="0" applyFont="1" applyFill="1" applyBorder="1" applyAlignment="1" applyProtection="1">
      <alignment horizontal="center" vertical="center" wrapText="1"/>
      <protection locked="0"/>
    </xf>
    <xf numFmtId="164" fontId="31" fillId="0" borderId="3" xfId="2" applyNumberFormat="1" applyFont="1" applyFill="1" applyBorder="1" applyAlignment="1" applyProtection="1">
      <alignment horizontal="center" vertical="center" wrapText="1"/>
      <protection locked="0"/>
    </xf>
    <xf numFmtId="164" fontId="31" fillId="0" borderId="12" xfId="2" applyNumberFormat="1" applyFont="1" applyFill="1" applyBorder="1" applyAlignment="1" applyProtection="1">
      <alignment horizontal="center" vertical="center" wrapText="1"/>
      <protection locked="0"/>
    </xf>
    <xf numFmtId="0" fontId="31" fillId="0" borderId="3" xfId="0" applyFont="1" applyFill="1" applyBorder="1" applyAlignment="1" applyProtection="1">
      <alignment horizontal="center" vertical="center" wrapText="1"/>
      <protection locked="0"/>
    </xf>
    <xf numFmtId="0" fontId="31" fillId="0" borderId="12" xfId="0" applyFont="1" applyFill="1" applyBorder="1" applyAlignment="1" applyProtection="1">
      <alignment horizontal="center" vertical="center" wrapText="1"/>
      <protection locked="0"/>
    </xf>
    <xf numFmtId="0" fontId="31" fillId="3" borderId="29" xfId="0" applyFont="1" applyFill="1" applyBorder="1" applyAlignment="1">
      <alignment horizontal="center" vertical="center" wrapText="1"/>
    </xf>
    <xf numFmtId="0" fontId="31" fillId="3" borderId="34" xfId="0" applyFont="1" applyFill="1" applyBorder="1" applyAlignment="1">
      <alignment horizontal="center" vertical="center" wrapText="1"/>
    </xf>
    <xf numFmtId="0" fontId="31" fillId="3" borderId="46" xfId="0" applyFont="1" applyFill="1" applyBorder="1" applyAlignment="1">
      <alignment horizontal="center" vertical="center" wrapText="1"/>
    </xf>
    <xf numFmtId="0" fontId="31" fillId="3" borderId="47" xfId="0" applyFont="1" applyFill="1" applyBorder="1" applyAlignment="1">
      <alignment horizontal="center" vertical="center" wrapText="1"/>
    </xf>
    <xf numFmtId="0" fontId="31" fillId="3" borderId="49" xfId="0" applyFont="1" applyFill="1" applyBorder="1" applyAlignment="1">
      <alignment horizontal="center" vertical="center" wrapText="1"/>
    </xf>
    <xf numFmtId="0" fontId="31" fillId="3" borderId="52"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12" fillId="0" borderId="17" xfId="0" applyFont="1" applyFill="1" applyBorder="1" applyAlignment="1">
      <alignment horizontal="center"/>
    </xf>
    <xf numFmtId="0" fontId="13" fillId="0" borderId="18" xfId="0" applyFont="1" applyFill="1" applyBorder="1" applyAlignment="1">
      <alignment horizontal="center"/>
    </xf>
    <xf numFmtId="0" fontId="18" fillId="2" borderId="18" xfId="1" applyFont="1" applyFill="1" applyBorder="1" applyAlignment="1">
      <alignment horizontal="center" vertical="center" wrapText="1"/>
    </xf>
    <xf numFmtId="0" fontId="18" fillId="2" borderId="19" xfId="1" applyFont="1" applyFill="1" applyBorder="1" applyAlignment="1">
      <alignment horizontal="center" vertical="center" wrapText="1"/>
    </xf>
    <xf numFmtId="0" fontId="30" fillId="2" borderId="36" xfId="0" applyFont="1" applyFill="1" applyBorder="1" applyAlignment="1">
      <alignment horizontal="left" vertical="center" wrapText="1"/>
    </xf>
    <xf numFmtId="0" fontId="30" fillId="2" borderId="37"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45" fillId="5" borderId="0" xfId="1" applyFont="1" applyFill="1" applyBorder="1" applyAlignment="1">
      <alignment vertical="center"/>
    </xf>
    <xf numFmtId="0" fontId="47" fillId="2" borderId="59" xfId="0" applyFont="1" applyFill="1" applyBorder="1" applyAlignment="1">
      <alignment horizontal="left" vertical="center"/>
    </xf>
    <xf numFmtId="0" fontId="47" fillId="2" borderId="16" xfId="0" applyFont="1" applyFill="1" applyBorder="1" applyAlignment="1">
      <alignment horizontal="left" vertical="center"/>
    </xf>
    <xf numFmtId="0" fontId="46" fillId="2" borderId="8" xfId="0" applyFont="1" applyFill="1" applyBorder="1" applyAlignment="1">
      <alignment horizontal="center" vertical="center"/>
    </xf>
    <xf numFmtId="0" fontId="46" fillId="2" borderId="11" xfId="0" applyFont="1" applyFill="1" applyBorder="1" applyAlignment="1">
      <alignment horizontal="center" vertical="center"/>
    </xf>
    <xf numFmtId="0" fontId="46" fillId="2" borderId="28" xfId="0" applyFont="1" applyFill="1" applyBorder="1" applyAlignment="1">
      <alignment horizontal="center" vertical="center"/>
    </xf>
    <xf numFmtId="0" fontId="46" fillId="2" borderId="13" xfId="0" applyFont="1" applyFill="1" applyBorder="1" applyAlignment="1">
      <alignment horizontal="center" vertical="center"/>
    </xf>
    <xf numFmtId="0" fontId="47" fillId="2" borderId="9" xfId="0" applyFont="1" applyFill="1" applyBorder="1" applyAlignment="1">
      <alignment horizontal="left" vertical="center"/>
    </xf>
    <xf numFmtId="0" fontId="35" fillId="2" borderId="3" xfId="0" applyFont="1" applyFill="1" applyBorder="1" applyAlignment="1">
      <alignment horizontal="left" vertical="center" wrapText="1"/>
    </xf>
    <xf numFmtId="0" fontId="35" fillId="0" borderId="5" xfId="0" applyFont="1" applyFill="1" applyBorder="1" applyAlignment="1">
      <alignment horizontal="center" vertical="center"/>
    </xf>
    <xf numFmtId="0" fontId="35" fillId="0" borderId="30" xfId="0" applyFont="1" applyFill="1" applyBorder="1" applyAlignment="1">
      <alignment horizontal="center" vertical="center"/>
    </xf>
    <xf numFmtId="0" fontId="35" fillId="2" borderId="5" xfId="0" applyFont="1" applyFill="1" applyBorder="1" applyAlignment="1">
      <alignment horizontal="center" vertical="center"/>
    </xf>
    <xf numFmtId="0" fontId="35" fillId="2" borderId="30" xfId="0" applyFont="1" applyFill="1" applyBorder="1" applyAlignment="1">
      <alignment horizontal="center" vertical="center"/>
    </xf>
    <xf numFmtId="0" fontId="20" fillId="0" borderId="17" xfId="0" applyFont="1" applyFill="1" applyBorder="1" applyAlignment="1">
      <alignment horizontal="center"/>
    </xf>
    <xf numFmtId="0" fontId="23" fillId="0" borderId="18" xfId="0" applyFont="1" applyFill="1" applyBorder="1" applyAlignment="1">
      <alignment horizontal="center"/>
    </xf>
    <xf numFmtId="0" fontId="18" fillId="2" borderId="18" xfId="1" applyFont="1" applyFill="1" applyBorder="1" applyAlignment="1">
      <alignment horizontal="center" vertical="center"/>
    </xf>
    <xf numFmtId="0" fontId="18" fillId="2" borderId="19" xfId="1" applyFont="1" applyFill="1" applyBorder="1" applyAlignment="1">
      <alignment horizontal="center" vertical="center"/>
    </xf>
    <xf numFmtId="0" fontId="31" fillId="3" borderId="29" xfId="0" applyFont="1" applyFill="1" applyBorder="1" applyAlignment="1">
      <alignment horizontal="center" vertical="center"/>
    </xf>
    <xf numFmtId="0" fontId="31" fillId="3" borderId="34" xfId="0" applyFont="1" applyFill="1" applyBorder="1" applyAlignment="1">
      <alignment horizontal="center" vertical="center"/>
    </xf>
    <xf numFmtId="0" fontId="31" fillId="3" borderId="49" xfId="0" applyFont="1" applyFill="1" applyBorder="1" applyAlignment="1">
      <alignment horizontal="center" vertical="center"/>
    </xf>
    <xf numFmtId="0" fontId="31" fillId="3" borderId="52" xfId="0" applyFont="1" applyFill="1" applyBorder="1" applyAlignment="1">
      <alignment horizontal="center" vertical="center"/>
    </xf>
    <xf numFmtId="0" fontId="31" fillId="0" borderId="5" xfId="0" applyFont="1" applyFill="1" applyBorder="1" applyAlignment="1" applyProtection="1">
      <alignment horizontal="center" vertical="center" wrapText="1"/>
      <protection locked="0"/>
    </xf>
    <xf numFmtId="0" fontId="31" fillId="0" borderId="68"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5" fillId="0" borderId="68" xfId="0" applyFont="1" applyFill="1" applyBorder="1" applyAlignment="1" applyProtection="1">
      <alignment horizontal="center" vertical="center" wrapText="1"/>
      <protection locked="0"/>
    </xf>
    <xf numFmtId="0" fontId="5" fillId="3" borderId="29"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52" xfId="0" applyFont="1" applyFill="1" applyBorder="1" applyAlignment="1">
      <alignment horizontal="center" vertical="center"/>
    </xf>
    <xf numFmtId="0" fontId="5" fillId="2" borderId="7" xfId="0" applyFont="1" applyFill="1" applyBorder="1" applyAlignment="1" applyProtection="1">
      <alignment horizontal="center" vertical="center"/>
      <protection locked="0"/>
    </xf>
    <xf numFmtId="0" fontId="5" fillId="2" borderId="45" xfId="0" applyFont="1" applyFill="1" applyBorder="1" applyAlignment="1" applyProtection="1">
      <alignment horizontal="center" vertical="center"/>
      <protection locked="0"/>
    </xf>
    <xf numFmtId="0" fontId="5" fillId="0" borderId="46" xfId="0" applyFont="1" applyFill="1" applyBorder="1" applyAlignment="1" applyProtection="1">
      <alignment horizontal="center" vertical="center" wrapText="1"/>
      <protection locked="0"/>
    </xf>
    <xf numFmtId="0" fontId="5" fillId="0" borderId="47" xfId="0" applyFont="1" applyFill="1" applyBorder="1" applyAlignment="1" applyProtection="1">
      <alignment horizontal="center" vertical="center" wrapText="1"/>
      <protection locked="0"/>
    </xf>
    <xf numFmtId="0" fontId="5" fillId="3" borderId="46" xfId="0" applyFont="1" applyFill="1" applyBorder="1" applyAlignment="1">
      <alignment horizontal="center" vertical="center"/>
    </xf>
    <xf numFmtId="0" fontId="5" fillId="3" borderId="4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7" xfId="0" applyFont="1" applyFill="1" applyBorder="1" applyAlignment="1" applyProtection="1">
      <alignment horizontal="center" vertical="center" wrapText="1"/>
      <protection locked="0"/>
    </xf>
    <xf numFmtId="0" fontId="5" fillId="0" borderId="45" xfId="0" applyFont="1" applyFill="1" applyBorder="1" applyAlignment="1" applyProtection="1">
      <alignment horizontal="center" vertical="center" wrapText="1"/>
      <protection locked="0"/>
    </xf>
    <xf numFmtId="0" fontId="11" fillId="2" borderId="5" xfId="0" applyFont="1" applyFill="1" applyBorder="1" applyAlignment="1">
      <alignment vertical="center"/>
    </xf>
    <xf numFmtId="0" fontId="11" fillId="2" borderId="30" xfId="0" applyFont="1" applyFill="1" applyBorder="1" applyAlignment="1">
      <alignment vertical="center"/>
    </xf>
    <xf numFmtId="0" fontId="5" fillId="0" borderId="29"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0" fontId="7" fillId="5" borderId="0" xfId="1" applyFont="1" applyFill="1" applyBorder="1" applyAlignment="1">
      <alignment vertical="center"/>
    </xf>
    <xf numFmtId="0" fontId="35" fillId="2" borderId="5" xfId="0" applyFont="1" applyFill="1" applyBorder="1" applyAlignment="1">
      <alignment horizontal="left" vertical="center" wrapText="1"/>
    </xf>
    <xf numFmtId="0" fontId="35" fillId="2" borderId="6" xfId="0" applyFont="1" applyFill="1" applyBorder="1" applyAlignment="1">
      <alignment horizontal="left" vertical="center" wrapText="1"/>
    </xf>
    <xf numFmtId="0" fontId="35" fillId="2" borderId="4" xfId="0" applyFont="1" applyFill="1" applyBorder="1" applyAlignment="1">
      <alignment horizontal="left" vertical="center" wrapText="1"/>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11" fillId="2" borderId="6" xfId="0" applyFont="1" applyFill="1" applyBorder="1" applyAlignment="1">
      <alignment vertical="center"/>
    </xf>
    <xf numFmtId="0" fontId="47" fillId="2" borderId="9" xfId="0" applyFont="1" applyFill="1" applyBorder="1" applyAlignment="1">
      <alignment vertical="center"/>
    </xf>
    <xf numFmtId="0" fontId="35" fillId="2" borderId="5" xfId="0" applyFont="1" applyFill="1" applyBorder="1" applyAlignment="1">
      <alignment vertical="center" wrapText="1"/>
    </xf>
    <xf numFmtId="0" fontId="35" fillId="2" borderId="6" xfId="0" applyFont="1" applyFill="1" applyBorder="1" applyAlignment="1">
      <alignment vertical="center" wrapText="1"/>
    </xf>
    <xf numFmtId="0" fontId="35" fillId="2" borderId="4" xfId="0" applyFont="1" applyFill="1" applyBorder="1" applyAlignment="1">
      <alignment vertical="center" wrapText="1"/>
    </xf>
    <xf numFmtId="0" fontId="47" fillId="2" borderId="16" xfId="0" applyFont="1" applyFill="1" applyBorder="1" applyAlignment="1">
      <alignment vertical="center"/>
    </xf>
    <xf numFmtId="0" fontId="68" fillId="13" borderId="5" xfId="0" applyFont="1" applyFill="1" applyBorder="1" applyAlignment="1" applyProtection="1">
      <alignment horizontal="center" vertical="center" wrapText="1"/>
      <protection locked="0"/>
    </xf>
    <xf numFmtId="0" fontId="68" fillId="13" borderId="68" xfId="0" applyFont="1" applyFill="1" applyBorder="1" applyAlignment="1" applyProtection="1">
      <alignment horizontal="center" vertical="center" wrapText="1"/>
      <protection locked="0"/>
    </xf>
    <xf numFmtId="10" fontId="5" fillId="0" borderId="3" xfId="2" applyNumberFormat="1" applyFont="1" applyFill="1" applyBorder="1" applyAlignment="1" applyProtection="1">
      <alignment horizontal="center" vertical="center" wrapText="1"/>
      <protection locked="0"/>
    </xf>
    <xf numFmtId="10" fontId="5" fillId="0" borderId="12" xfId="2" applyNumberFormat="1" applyFont="1" applyFill="1" applyBorder="1" applyAlignment="1" applyProtection="1">
      <alignment horizontal="center" vertical="center" wrapText="1"/>
      <protection locked="0"/>
    </xf>
    <xf numFmtId="0" fontId="47" fillId="2" borderId="9" xfId="0" applyFont="1" applyFill="1" applyBorder="1" applyAlignment="1">
      <alignment vertical="center" wrapText="1"/>
    </xf>
    <xf numFmtId="0" fontId="47" fillId="2" borderId="16" xfId="0" applyFont="1" applyFill="1" applyBorder="1" applyAlignment="1">
      <alignment vertical="center" wrapText="1"/>
    </xf>
    <xf numFmtId="0" fontId="35" fillId="2" borderId="5" xfId="0" applyFont="1" applyFill="1" applyBorder="1" applyAlignment="1">
      <alignment vertical="center"/>
    </xf>
    <xf numFmtId="0" fontId="35" fillId="2" borderId="30" xfId="0" applyFont="1" applyFill="1" applyBorder="1" applyAlignment="1">
      <alignment vertical="center"/>
    </xf>
    <xf numFmtId="0" fontId="31" fillId="3" borderId="46" xfId="0" applyFont="1" applyFill="1" applyBorder="1" applyAlignment="1">
      <alignment horizontal="center" vertical="center"/>
    </xf>
    <xf numFmtId="0" fontId="31" fillId="3" borderId="47" xfId="0" applyFont="1" applyFill="1" applyBorder="1" applyAlignment="1">
      <alignment horizontal="center" vertical="center"/>
    </xf>
    <xf numFmtId="0" fontId="35" fillId="2" borderId="5" xfId="0" applyFont="1" applyFill="1" applyBorder="1" applyAlignment="1">
      <alignment horizontal="left" vertical="center"/>
    </xf>
    <xf numFmtId="0" fontId="35" fillId="2" borderId="30" xfId="0" applyFont="1" applyFill="1" applyBorder="1" applyAlignment="1">
      <alignment horizontal="left" vertical="center"/>
    </xf>
    <xf numFmtId="0" fontId="35" fillId="2" borderId="4" xfId="0" applyFont="1" applyFill="1" applyBorder="1" applyAlignment="1">
      <alignment horizontal="center" vertical="center"/>
    </xf>
    <xf numFmtId="0" fontId="61" fillId="2" borderId="18" xfId="1" applyFont="1" applyFill="1" applyBorder="1" applyAlignment="1">
      <alignment horizontal="center" vertical="center"/>
    </xf>
    <xf numFmtId="0" fontId="61" fillId="2" borderId="19" xfId="1" applyFont="1" applyFill="1" applyBorder="1" applyAlignment="1">
      <alignment horizontal="center" vertical="center"/>
    </xf>
    <xf numFmtId="0" fontId="35" fillId="2" borderId="24" xfId="0" applyFont="1" applyFill="1" applyBorder="1" applyAlignment="1">
      <alignment horizontal="left" vertical="center" wrapText="1"/>
    </xf>
    <xf numFmtId="0" fontId="35" fillId="2" borderId="42" xfId="0" applyFont="1" applyFill="1" applyBorder="1" applyAlignment="1">
      <alignment horizontal="left" vertical="center" wrapText="1"/>
    </xf>
    <xf numFmtId="0" fontId="46" fillId="2" borderId="31" xfId="0" applyFont="1" applyFill="1" applyBorder="1" applyAlignment="1">
      <alignment horizontal="center" vertical="center"/>
    </xf>
    <xf numFmtId="0" fontId="46" fillId="2" borderId="32" xfId="0" applyFont="1" applyFill="1" applyBorder="1" applyAlignment="1">
      <alignment horizontal="center" vertical="center"/>
    </xf>
    <xf numFmtId="0" fontId="46" fillId="2" borderId="33" xfId="0" applyFont="1" applyFill="1" applyBorder="1" applyAlignment="1">
      <alignment horizontal="center" vertical="center"/>
    </xf>
    <xf numFmtId="0" fontId="31" fillId="3" borderId="27" xfId="0" applyFont="1" applyFill="1" applyBorder="1" applyAlignment="1">
      <alignment horizontal="center" vertical="center"/>
    </xf>
    <xf numFmtId="0" fontId="31" fillId="3" borderId="51" xfId="0" applyFont="1" applyFill="1" applyBorder="1" applyAlignment="1">
      <alignment horizontal="center" vertical="center"/>
    </xf>
    <xf numFmtId="0" fontId="46" fillId="2" borderId="38" xfId="0" applyFont="1" applyFill="1" applyBorder="1" applyAlignment="1">
      <alignment horizontal="center" vertical="center"/>
    </xf>
    <xf numFmtId="0" fontId="46" fillId="2" borderId="43" xfId="0" applyFont="1" applyFill="1" applyBorder="1" applyAlignment="1">
      <alignment horizontal="center" vertical="center"/>
    </xf>
    <xf numFmtId="0" fontId="46" fillId="2" borderId="39" xfId="0" applyFont="1" applyFill="1" applyBorder="1" applyAlignment="1">
      <alignment horizontal="center" vertical="center"/>
    </xf>
    <xf numFmtId="0" fontId="31" fillId="3" borderId="3" xfId="0" applyFont="1" applyFill="1" applyBorder="1" applyAlignment="1">
      <alignment horizontal="center" vertical="center"/>
    </xf>
    <xf numFmtId="0" fontId="31" fillId="3" borderId="12" xfId="0"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6" xfId="0" applyFont="1" applyFill="1" applyBorder="1" applyAlignment="1">
      <alignment horizontal="left" vertical="center" wrapText="1"/>
    </xf>
    <xf numFmtId="0" fontId="35" fillId="2" borderId="29" xfId="0" applyFont="1" applyFill="1" applyBorder="1" applyAlignment="1">
      <alignment horizontal="left" vertical="center" wrapText="1"/>
    </xf>
    <xf numFmtId="0" fontId="35" fillId="2" borderId="7" xfId="0" applyFont="1" applyFill="1" applyBorder="1" applyAlignment="1">
      <alignment horizontal="left" vertical="center" wrapText="1"/>
    </xf>
    <xf numFmtId="0" fontId="35" fillId="2" borderId="29" xfId="0" applyFont="1" applyFill="1" applyBorder="1" applyAlignment="1">
      <alignment vertical="center"/>
    </xf>
    <xf numFmtId="0" fontId="35" fillId="2" borderId="78" xfId="0" applyFont="1" applyFill="1" applyBorder="1" applyAlignment="1">
      <alignment vertical="center"/>
    </xf>
    <xf numFmtId="0" fontId="39" fillId="2" borderId="31" xfId="0" applyFont="1" applyFill="1" applyBorder="1" applyAlignment="1">
      <alignment horizontal="center" vertical="center"/>
    </xf>
    <xf numFmtId="0" fontId="39" fillId="2" borderId="32" xfId="0" applyFont="1" applyFill="1" applyBorder="1" applyAlignment="1">
      <alignment horizontal="center" vertical="center"/>
    </xf>
    <xf numFmtId="0" fontId="39" fillId="2" borderId="33" xfId="0" applyFont="1" applyFill="1" applyBorder="1" applyAlignment="1">
      <alignment horizontal="center" vertical="center"/>
    </xf>
    <xf numFmtId="0" fontId="40" fillId="0" borderId="3" xfId="0" applyFont="1" applyFill="1" applyBorder="1" applyAlignment="1" applyProtection="1">
      <alignment horizontal="center" vertical="center" wrapText="1"/>
      <protection locked="0"/>
    </xf>
    <xf numFmtId="0" fontId="40" fillId="0" borderId="12" xfId="0" applyFont="1" applyFill="1" applyBorder="1" applyAlignment="1" applyProtection="1">
      <alignment horizontal="center" vertical="center" wrapText="1"/>
      <protection locked="0"/>
    </xf>
    <xf numFmtId="0" fontId="40" fillId="0" borderId="5" xfId="0" applyFont="1" applyFill="1" applyBorder="1" applyAlignment="1" applyProtection="1">
      <alignment horizontal="center" vertical="center" wrapText="1"/>
      <protection locked="0"/>
    </xf>
    <xf numFmtId="0" fontId="40" fillId="0" borderId="68" xfId="0" applyFont="1" applyFill="1" applyBorder="1" applyAlignment="1" applyProtection="1">
      <alignment horizontal="center" vertical="center" wrapText="1"/>
      <protection locked="0"/>
    </xf>
    <xf numFmtId="0" fontId="41" fillId="2" borderId="5" xfId="0" applyFont="1" applyFill="1" applyBorder="1" applyAlignment="1">
      <alignment vertical="center"/>
    </xf>
    <xf numFmtId="0" fontId="41" fillId="2" borderId="30" xfId="0" applyFont="1" applyFill="1" applyBorder="1" applyAlignment="1">
      <alignment vertical="center"/>
    </xf>
    <xf numFmtId="0" fontId="40" fillId="3" borderId="29" xfId="0" applyFont="1" applyFill="1" applyBorder="1" applyAlignment="1">
      <alignment horizontal="center" vertical="center"/>
    </xf>
    <xf numFmtId="0" fontId="40" fillId="3" borderId="34" xfId="0" applyFont="1" applyFill="1" applyBorder="1" applyAlignment="1">
      <alignment horizontal="center" vertical="center"/>
    </xf>
    <xf numFmtId="0" fontId="40" fillId="3" borderId="49" xfId="0" applyFont="1" applyFill="1" applyBorder="1" applyAlignment="1">
      <alignment horizontal="center" vertical="center"/>
    </xf>
    <xf numFmtId="0" fontId="40" fillId="3" borderId="52" xfId="0" applyFont="1" applyFill="1" applyBorder="1" applyAlignment="1">
      <alignment horizontal="center" vertical="center"/>
    </xf>
    <xf numFmtId="0" fontId="40" fillId="0" borderId="7" xfId="0" applyFont="1" applyFill="1" applyBorder="1" applyAlignment="1" applyProtection="1">
      <alignment horizontal="center" vertical="center" wrapText="1"/>
      <protection locked="0"/>
    </xf>
    <xf numFmtId="0" fontId="40" fillId="0" borderId="45" xfId="0" applyFont="1" applyFill="1" applyBorder="1" applyAlignment="1" applyProtection="1">
      <alignment horizontal="center" vertical="center" wrapText="1"/>
      <protection locked="0"/>
    </xf>
    <xf numFmtId="0" fontId="40" fillId="0" borderId="29" xfId="0" applyFont="1" applyFill="1" applyBorder="1" applyAlignment="1" applyProtection="1">
      <alignment horizontal="center" vertical="center" wrapText="1"/>
      <protection locked="0"/>
    </xf>
    <xf numFmtId="0" fontId="40" fillId="0" borderId="34" xfId="0" applyFont="1" applyFill="1" applyBorder="1" applyAlignment="1" applyProtection="1">
      <alignment horizontal="center" vertical="center" wrapText="1"/>
      <protection locked="0"/>
    </xf>
    <xf numFmtId="0" fontId="19" fillId="0" borderId="17" xfId="0" applyFont="1" applyFill="1" applyBorder="1" applyAlignment="1">
      <alignment horizontal="center"/>
    </xf>
    <xf numFmtId="0" fontId="36" fillId="0" borderId="18" xfId="0" applyFont="1" applyFill="1" applyBorder="1" applyAlignment="1">
      <alignment horizontal="center"/>
    </xf>
    <xf numFmtId="0" fontId="38" fillId="5" borderId="0" xfId="1" applyFont="1" applyFill="1" applyBorder="1" applyAlignment="1">
      <alignment vertical="center"/>
    </xf>
    <xf numFmtId="0" fontId="40" fillId="3" borderId="27" xfId="0" applyFont="1" applyFill="1" applyBorder="1" applyAlignment="1">
      <alignment horizontal="center" vertical="center"/>
    </xf>
    <xf numFmtId="0" fontId="40" fillId="3" borderId="51" xfId="0" applyFont="1" applyFill="1" applyBorder="1" applyAlignment="1">
      <alignment horizontal="center" vertical="center"/>
    </xf>
    <xf numFmtId="0" fontId="11" fillId="2" borderId="3"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5" fillId="0" borderId="7"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3" borderId="27" xfId="0" applyFont="1" applyFill="1" applyBorder="1" applyAlignment="1">
      <alignment horizontal="center" vertical="center"/>
    </xf>
    <xf numFmtId="0" fontId="5" fillId="3" borderId="5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4" xfId="0" applyFont="1" applyFill="1" applyBorder="1" applyAlignment="1">
      <alignment horizontal="center" vertical="center"/>
    </xf>
    <xf numFmtId="0" fontId="15" fillId="4" borderId="29" xfId="0" applyFont="1" applyFill="1" applyBorder="1" applyAlignment="1">
      <alignment horizontal="center" vertical="center"/>
    </xf>
    <xf numFmtId="0" fontId="15" fillId="4" borderId="27" xfId="0" applyFont="1" applyFill="1" applyBorder="1" applyAlignment="1">
      <alignment horizontal="center" vertical="center"/>
    </xf>
    <xf numFmtId="0" fontId="15" fillId="4" borderId="34" xfId="0" applyFont="1" applyFill="1" applyBorder="1" applyAlignment="1">
      <alignment horizontal="center" vertical="center"/>
    </xf>
    <xf numFmtId="0" fontId="31" fillId="0" borderId="5" xfId="0" applyFont="1" applyBorder="1" applyAlignment="1">
      <alignment horizontal="left" vertical="center"/>
    </xf>
    <xf numFmtId="0" fontId="31" fillId="0" borderId="4" xfId="0" applyFont="1" applyBorder="1" applyAlignment="1">
      <alignment horizontal="left" vertical="center"/>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7" fillId="2" borderId="65" xfId="0" applyFont="1" applyFill="1" applyBorder="1" applyAlignment="1">
      <alignment horizontal="left" vertical="center"/>
    </xf>
    <xf numFmtId="0" fontId="5" fillId="0" borderId="6" xfId="0" applyFont="1" applyFill="1" applyBorder="1" applyAlignment="1">
      <alignment horizontal="center" vertical="center" wrapText="1"/>
    </xf>
    <xf numFmtId="0" fontId="31" fillId="2" borderId="29" xfId="0" applyFont="1" applyFill="1" applyBorder="1" applyAlignment="1">
      <alignment horizontal="left" vertical="center" wrapText="1"/>
    </xf>
    <xf numFmtId="0" fontId="31" fillId="2" borderId="49" xfId="0" applyFont="1" applyFill="1" applyBorder="1" applyAlignment="1">
      <alignment horizontal="left" vertical="center" wrapText="1"/>
    </xf>
    <xf numFmtId="0" fontId="5" fillId="3" borderId="0" xfId="0" applyFont="1" applyFill="1" applyBorder="1" applyAlignment="1">
      <alignment horizontal="center" vertical="center"/>
    </xf>
    <xf numFmtId="0" fontId="20" fillId="2" borderId="36" xfId="0" applyFont="1" applyFill="1" applyBorder="1" applyAlignment="1">
      <alignment horizontal="center"/>
    </xf>
    <xf numFmtId="0" fontId="20" fillId="2" borderId="37" xfId="0" applyFont="1" applyFill="1" applyBorder="1" applyAlignment="1">
      <alignment horizontal="center"/>
    </xf>
    <xf numFmtId="0" fontId="20" fillId="0" borderId="57" xfId="0" applyFont="1" applyFill="1" applyBorder="1" applyAlignment="1">
      <alignment horizontal="center"/>
    </xf>
    <xf numFmtId="0" fontId="20" fillId="0" borderId="58" xfId="0" applyFont="1" applyFill="1" applyBorder="1" applyAlignment="1">
      <alignment horizontal="center"/>
    </xf>
    <xf numFmtId="0" fontId="20" fillId="0" borderId="59" xfId="0" applyFont="1" applyFill="1" applyBorder="1" applyAlignment="1">
      <alignment horizontal="center"/>
    </xf>
    <xf numFmtId="0" fontId="24" fillId="8" borderId="60" xfId="1" applyFont="1" applyFill="1" applyBorder="1" applyAlignment="1">
      <alignment vertical="center"/>
    </xf>
    <xf numFmtId="0" fontId="24" fillId="8" borderId="4" xfId="1" applyFont="1" applyFill="1" applyBorder="1" applyAlignment="1">
      <alignment vertical="center"/>
    </xf>
    <xf numFmtId="0" fontId="26" fillId="0" borderId="61" xfId="0" applyFont="1" applyFill="1" applyBorder="1" applyAlignment="1">
      <alignment vertical="center"/>
    </xf>
    <xf numFmtId="0" fontId="26" fillId="0" borderId="2" xfId="0" applyFont="1" applyFill="1" applyBorder="1" applyAlignment="1">
      <alignment vertical="center"/>
    </xf>
    <xf numFmtId="0" fontId="24" fillId="8" borderId="3" xfId="1" applyFont="1" applyFill="1" applyBorder="1" applyAlignment="1">
      <alignment vertical="center"/>
    </xf>
    <xf numFmtId="0" fontId="28" fillId="2" borderId="43" xfId="0" applyFont="1" applyFill="1" applyBorder="1" applyAlignment="1">
      <alignment horizontal="left" vertical="center" wrapText="1"/>
    </xf>
    <xf numFmtId="0" fontId="28" fillId="2" borderId="0" xfId="0" applyFont="1" applyFill="1" applyBorder="1" applyAlignment="1">
      <alignment horizontal="left" vertical="center" wrapText="1"/>
    </xf>
    <xf numFmtId="0" fontId="27" fillId="0" borderId="61" xfId="0" applyFont="1" applyFill="1" applyBorder="1" applyAlignment="1">
      <alignment vertical="center"/>
    </xf>
    <xf numFmtId="0" fontId="27" fillId="0" borderId="2" xfId="0" applyFont="1" applyFill="1" applyBorder="1" applyAlignment="1">
      <alignment vertical="center"/>
    </xf>
    <xf numFmtId="0" fontId="26" fillId="2" borderId="61" xfId="0" applyFont="1" applyFill="1" applyBorder="1" applyAlignment="1">
      <alignment vertical="center"/>
    </xf>
    <xf numFmtId="0" fontId="26" fillId="2" borderId="2" xfId="0" applyFont="1" applyFill="1" applyBorder="1" applyAlignment="1">
      <alignment vertical="center"/>
    </xf>
    <xf numFmtId="0" fontId="27" fillId="2" borderId="61" xfId="0" applyFont="1" applyFill="1" applyBorder="1" applyAlignment="1">
      <alignment vertical="center"/>
    </xf>
    <xf numFmtId="0" fontId="27" fillId="2" borderId="2" xfId="0" applyFont="1" applyFill="1" applyBorder="1" applyAlignment="1">
      <alignment vertical="center"/>
    </xf>
    <xf numFmtId="0" fontId="27" fillId="2" borderId="13" xfId="0" applyFont="1" applyFill="1" applyBorder="1" applyAlignment="1">
      <alignment vertical="center"/>
    </xf>
    <xf numFmtId="0" fontId="27" fillId="2" borderId="14" xfId="0" applyFont="1" applyFill="1" applyBorder="1" applyAlignment="1">
      <alignment vertical="center"/>
    </xf>
    <xf numFmtId="0" fontId="27" fillId="2" borderId="11" xfId="0" applyFont="1" applyFill="1" applyBorder="1" applyAlignment="1">
      <alignment vertical="center"/>
    </xf>
    <xf numFmtId="0" fontId="27" fillId="2" borderId="3" xfId="0" applyFont="1" applyFill="1" applyBorder="1" applyAlignment="1">
      <alignment vertical="center"/>
    </xf>
    <xf numFmtId="0" fontId="24" fillId="8" borderId="11" xfId="1" applyFont="1" applyFill="1" applyBorder="1" applyAlignment="1">
      <alignment vertical="center"/>
    </xf>
    <xf numFmtId="0" fontId="26" fillId="2" borderId="11" xfId="0" applyFont="1" applyFill="1" applyBorder="1" applyAlignment="1">
      <alignment vertical="center"/>
    </xf>
    <xf numFmtId="0" fontId="26" fillId="2" borderId="3" xfId="0" applyFont="1" applyFill="1" applyBorder="1" applyAlignment="1">
      <alignment vertical="center"/>
    </xf>
    <xf numFmtId="0" fontId="56" fillId="2" borderId="57" xfId="0" applyFont="1" applyFill="1" applyBorder="1" applyAlignment="1">
      <alignment horizontal="left"/>
    </xf>
    <xf numFmtId="0" fontId="56" fillId="2" borderId="58" xfId="0" applyFont="1" applyFill="1" applyBorder="1" applyAlignment="1">
      <alignment horizontal="left"/>
    </xf>
    <xf numFmtId="0" fontId="56" fillId="2" borderId="67" xfId="0" applyFont="1" applyFill="1" applyBorder="1" applyAlignment="1">
      <alignment horizontal="left"/>
    </xf>
    <xf numFmtId="0" fontId="31" fillId="3" borderId="5" xfId="0" applyFont="1" applyFill="1" applyBorder="1" applyAlignment="1">
      <alignment horizontal="center" vertical="center"/>
    </xf>
    <xf numFmtId="0" fontId="31" fillId="3" borderId="4" xfId="0" applyFont="1" applyFill="1" applyBorder="1" applyAlignment="1">
      <alignment horizontal="center" vertical="center"/>
    </xf>
    <xf numFmtId="0" fontId="54" fillId="2" borderId="57" xfId="0" applyFont="1" applyFill="1" applyBorder="1" applyAlignment="1">
      <alignment horizontal="left"/>
    </xf>
    <xf numFmtId="0" fontId="54" fillId="2" borderId="58" xfId="0" applyFont="1" applyFill="1" applyBorder="1" applyAlignment="1">
      <alignment horizontal="left"/>
    </xf>
    <xf numFmtId="0" fontId="54" fillId="2" borderId="67" xfId="0" applyFont="1" applyFill="1" applyBorder="1" applyAlignment="1">
      <alignment horizontal="left"/>
    </xf>
    <xf numFmtId="0" fontId="31" fillId="3" borderId="68" xfId="0" applyFont="1" applyFill="1" applyBorder="1" applyAlignment="1">
      <alignment horizontal="center" vertical="center"/>
    </xf>
    <xf numFmtId="0" fontId="31" fillId="3" borderId="69" xfId="0" applyFont="1" applyFill="1" applyBorder="1" applyAlignment="1">
      <alignment horizontal="center" vertical="center"/>
    </xf>
    <xf numFmtId="0" fontId="31" fillId="3" borderId="70" xfId="0" applyFont="1" applyFill="1" applyBorder="1" applyAlignment="1">
      <alignment horizontal="center" vertical="center"/>
    </xf>
    <xf numFmtId="0" fontId="0" fillId="2" borderId="39" xfId="0" applyFont="1" applyFill="1" applyBorder="1" applyAlignment="1">
      <alignment horizontal="left"/>
    </xf>
    <xf numFmtId="0" fontId="0" fillId="2" borderId="55" xfId="0" applyFont="1" applyFill="1" applyBorder="1" applyAlignment="1">
      <alignment horizontal="left"/>
    </xf>
    <xf numFmtId="0" fontId="0" fillId="2" borderId="56" xfId="0" applyFont="1" applyFill="1" applyBorder="1" applyAlignment="1">
      <alignment horizontal="left"/>
    </xf>
    <xf numFmtId="0" fontId="56" fillId="2" borderId="36" xfId="0" applyFont="1" applyFill="1" applyBorder="1" applyAlignment="1">
      <alignment horizontal="left" vertical="top" wrapText="1"/>
    </xf>
    <xf numFmtId="0" fontId="56" fillId="2" borderId="37" xfId="0" applyFont="1" applyFill="1" applyBorder="1" applyAlignment="1">
      <alignment horizontal="left" vertical="top" wrapText="1"/>
    </xf>
    <xf numFmtId="0" fontId="56" fillId="2" borderId="35" xfId="0" applyFont="1" applyFill="1" applyBorder="1" applyAlignment="1">
      <alignment horizontal="left" vertical="top" wrapText="1"/>
    </xf>
    <xf numFmtId="0" fontId="0" fillId="2" borderId="43"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47" xfId="0" applyFont="1" applyFill="1" applyBorder="1" applyAlignment="1">
      <alignment horizontal="left" vertical="top" wrapText="1"/>
    </xf>
    <xf numFmtId="0" fontId="0" fillId="2" borderId="31" xfId="0" applyFont="1" applyFill="1" applyBorder="1" applyAlignment="1">
      <alignment horizontal="left" vertical="top" wrapText="1"/>
    </xf>
    <xf numFmtId="0" fontId="0" fillId="2" borderId="33" xfId="0" applyFont="1" applyFill="1" applyBorder="1" applyAlignment="1">
      <alignment horizontal="left" vertical="top" wrapText="1"/>
    </xf>
    <xf numFmtId="0" fontId="0" fillId="2" borderId="32" xfId="0" applyFont="1" applyFill="1" applyBorder="1" applyAlignment="1">
      <alignment horizontal="left" vertical="top" wrapText="1"/>
    </xf>
    <xf numFmtId="0" fontId="54" fillId="2" borderId="57" xfId="0" applyFont="1" applyFill="1" applyBorder="1"/>
    <xf numFmtId="0" fontId="54" fillId="2" borderId="58" xfId="0" applyFont="1" applyFill="1" applyBorder="1"/>
    <xf numFmtId="0" fontId="54" fillId="2" borderId="67" xfId="0" applyFont="1" applyFill="1" applyBorder="1"/>
    <xf numFmtId="0" fontId="0" fillId="2" borderId="11"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12" xfId="0" applyFont="1" applyFill="1" applyBorder="1" applyAlignment="1">
      <alignment horizontal="left" vertical="top" wrapText="1"/>
    </xf>
    <xf numFmtId="0" fontId="0" fillId="2" borderId="46" xfId="0" applyFont="1" applyFill="1" applyBorder="1" applyAlignment="1">
      <alignment horizontal="left"/>
    </xf>
    <xf numFmtId="0" fontId="0" fillId="2" borderId="0" xfId="0" applyFont="1" applyFill="1" applyBorder="1" applyAlignment="1">
      <alignment horizontal="left"/>
    </xf>
    <xf numFmtId="0" fontId="0" fillId="2" borderId="71" xfId="0" applyFont="1" applyFill="1" applyBorder="1" applyAlignment="1">
      <alignment horizontal="left"/>
    </xf>
    <xf numFmtId="0" fontId="56" fillId="2" borderId="57" xfId="0" applyFont="1" applyFill="1" applyBorder="1"/>
    <xf numFmtId="0" fontId="56" fillId="2" borderId="58" xfId="0" applyFont="1" applyFill="1" applyBorder="1"/>
    <xf numFmtId="0" fontId="56" fillId="2" borderId="67" xfId="0" applyFont="1" applyFill="1" applyBorder="1"/>
    <xf numFmtId="0" fontId="65" fillId="5" borderId="53" xfId="0" applyFont="1" applyFill="1" applyBorder="1" applyAlignment="1">
      <alignment horizontal="left"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31" fillId="5" borderId="53" xfId="0" applyFont="1" applyFill="1" applyBorder="1" applyAlignment="1">
      <alignment horizontal="center"/>
    </xf>
    <xf numFmtId="0" fontId="31" fillId="5" borderId="0" xfId="0" applyFont="1" applyFill="1" applyBorder="1" applyAlignment="1">
      <alignment horizontal="center"/>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1" xfId="0" applyFont="1" applyFill="1" applyBorder="1" applyAlignment="1">
      <alignment horizontal="center" vertical="center" wrapText="1"/>
    </xf>
    <xf numFmtId="0" fontId="25" fillId="0" borderId="3" xfId="0" applyFont="1" applyFill="1" applyBorder="1" applyAlignment="1">
      <alignment horizontal="center" vertical="center" wrapText="1"/>
    </xf>
    <xf numFmtId="14" fontId="25" fillId="0" borderId="3" xfId="0" applyNumberFormat="1" applyFont="1" applyFill="1" applyBorder="1" applyAlignment="1">
      <alignment horizontal="center" vertical="center"/>
    </xf>
    <xf numFmtId="0" fontId="0" fillId="0" borderId="3" xfId="0" applyFill="1" applyBorder="1" applyAlignment="1">
      <alignment horizontal="center" vertical="center"/>
    </xf>
    <xf numFmtId="0" fontId="62" fillId="2" borderId="1" xfId="0" quotePrefix="1" applyFont="1" applyFill="1" applyBorder="1" applyAlignment="1">
      <alignment horizontal="center" vertical="center"/>
    </xf>
    <xf numFmtId="0" fontId="0" fillId="0" borderId="45" xfId="0" applyBorder="1" applyAlignment="1">
      <alignment horizontal="center" vertical="center"/>
    </xf>
    <xf numFmtId="0" fontId="25" fillId="0" borderId="73"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71" xfId="0" applyFont="1" applyBorder="1" applyAlignment="1">
      <alignment horizontal="center" vertical="center" wrapText="1"/>
    </xf>
    <xf numFmtId="0" fontId="25" fillId="0" borderId="72"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44" xfId="0" applyFont="1" applyBorder="1" applyAlignment="1">
      <alignment horizontal="center" vertical="center" wrapText="1"/>
    </xf>
    <xf numFmtId="15" fontId="67" fillId="0" borderId="3" xfId="0" applyNumberFormat="1" applyFont="1" applyFill="1" applyBorder="1" applyAlignment="1">
      <alignment horizontal="center" vertical="center" wrapText="1"/>
    </xf>
    <xf numFmtId="0" fontId="67" fillId="0" borderId="3" xfId="0" applyFont="1" applyFill="1" applyBorder="1" applyAlignment="1">
      <alignment horizontal="center" vertical="center" wrapText="1"/>
    </xf>
    <xf numFmtId="15" fontId="25" fillId="0" borderId="29" xfId="0" applyNumberFormat="1" applyFont="1" applyBorder="1" applyAlignment="1">
      <alignment horizontal="center" vertical="center" wrapText="1"/>
    </xf>
    <xf numFmtId="15" fontId="25" fillId="0" borderId="25" xfId="0" applyNumberFormat="1" applyFont="1" applyBorder="1" applyAlignment="1">
      <alignment horizontal="center" vertical="center" wrapText="1"/>
    </xf>
    <xf numFmtId="0" fontId="25" fillId="0" borderId="7" xfId="0" applyFont="1" applyBorder="1" applyAlignment="1">
      <alignment horizontal="center" vertical="center" wrapText="1"/>
    </xf>
    <xf numFmtId="0" fontId="22" fillId="0" borderId="65" xfId="0" applyFont="1" applyBorder="1" applyAlignment="1">
      <alignment horizontal="center" vertical="center" wrapText="1"/>
    </xf>
    <xf numFmtId="0" fontId="22" fillId="0" borderId="59" xfId="0" applyFont="1" applyBorder="1" applyAlignment="1">
      <alignment horizontal="center" vertical="center" wrapText="1"/>
    </xf>
    <xf numFmtId="0" fontId="25" fillId="0" borderId="3" xfId="0" applyFont="1" applyBorder="1" applyAlignment="1">
      <alignment horizontal="center" vertical="center" wrapText="1"/>
    </xf>
    <xf numFmtId="0" fontId="62" fillId="2" borderId="3" xfId="0" quotePrefix="1"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14" fontId="25" fillId="2" borderId="3" xfId="0" applyNumberFormat="1" applyFont="1" applyFill="1" applyBorder="1" applyAlignment="1">
      <alignment horizontal="center" vertical="center"/>
    </xf>
    <xf numFmtId="0" fontId="25" fillId="0" borderId="11" xfId="0" applyFont="1" applyBorder="1" applyAlignment="1">
      <alignment horizontal="center" vertical="center" wrapText="1"/>
    </xf>
    <xf numFmtId="15" fontId="25" fillId="0" borderId="14" xfId="0" applyNumberFormat="1" applyFont="1" applyBorder="1" applyAlignment="1">
      <alignment horizontal="center" vertical="center" wrapText="1"/>
    </xf>
    <xf numFmtId="2" fontId="25" fillId="2" borderId="14" xfId="0" quotePrefix="1" applyNumberFormat="1" applyFont="1" applyFill="1" applyBorder="1" applyAlignment="1">
      <alignment horizontal="center" vertical="center"/>
    </xf>
    <xf numFmtId="2" fontId="25" fillId="2" borderId="15" xfId="0" applyNumberFormat="1" applyFont="1" applyFill="1" applyBorder="1" applyAlignment="1">
      <alignment horizontal="center" vertical="center"/>
    </xf>
    <xf numFmtId="15" fontId="25" fillId="0" borderId="7" xfId="0" applyNumberFormat="1" applyFont="1" applyBorder="1" applyAlignment="1">
      <alignment horizontal="center" vertical="center" wrapText="1"/>
    </xf>
    <xf numFmtId="15" fontId="25" fillId="0" borderId="2" xfId="0" applyNumberFormat="1" applyFont="1" applyBorder="1" applyAlignment="1">
      <alignment horizontal="center" vertical="center" wrapText="1"/>
    </xf>
    <xf numFmtId="2" fontId="25" fillId="2" borderId="7" xfId="0" quotePrefix="1" applyNumberFormat="1" applyFont="1" applyFill="1" applyBorder="1" applyAlignment="1">
      <alignment horizontal="center" vertical="center"/>
    </xf>
    <xf numFmtId="2" fontId="25" fillId="2" borderId="45" xfId="0" applyNumberFormat="1" applyFont="1" applyFill="1" applyBorder="1" applyAlignment="1">
      <alignment horizontal="center" vertical="center"/>
    </xf>
    <xf numFmtId="0" fontId="25" fillId="2" borderId="1" xfId="0" quotePrefix="1" applyFont="1" applyFill="1" applyBorder="1" applyAlignment="1">
      <alignment horizontal="center" vertical="center"/>
    </xf>
    <xf numFmtId="0" fontId="25" fillId="2" borderId="45" xfId="0" applyFont="1" applyFill="1" applyBorder="1" applyAlignment="1">
      <alignment horizontal="center" vertical="center"/>
    </xf>
    <xf numFmtId="0" fontId="25" fillId="0" borderId="45" xfId="0" applyFont="1" applyBorder="1" applyAlignment="1">
      <alignment horizontal="center" vertical="center" wrapText="1"/>
    </xf>
    <xf numFmtId="2" fontId="25" fillId="2" borderId="3" xfId="0" quotePrefix="1" applyNumberFormat="1" applyFont="1" applyFill="1" applyBorder="1" applyAlignment="1">
      <alignment horizontal="center" vertical="center"/>
    </xf>
    <xf numFmtId="2" fontId="25" fillId="2" borderId="12" xfId="0" quotePrefix="1" applyNumberFormat="1" applyFont="1" applyFill="1" applyBorder="1" applyAlignment="1">
      <alignment horizontal="center" vertical="center"/>
    </xf>
    <xf numFmtId="2" fontId="25" fillId="2" borderId="12" xfId="0" applyNumberFormat="1" applyFont="1" applyFill="1" applyBorder="1" applyAlignment="1">
      <alignment horizontal="center" vertical="center"/>
    </xf>
    <xf numFmtId="2" fontId="25" fillId="2" borderId="29" xfId="0" quotePrefix="1" applyNumberFormat="1" applyFont="1" applyFill="1" applyBorder="1" applyAlignment="1">
      <alignment horizontal="center" vertical="center"/>
    </xf>
    <xf numFmtId="2" fontId="25" fillId="2" borderId="34" xfId="0" quotePrefix="1" applyNumberFormat="1" applyFont="1" applyFill="1" applyBorder="1" applyAlignment="1">
      <alignment horizontal="center" vertical="center"/>
    </xf>
    <xf numFmtId="15" fontId="25" fillId="0" borderId="3" xfId="0" applyNumberFormat="1" applyFont="1" applyBorder="1" applyAlignment="1">
      <alignment horizontal="center" vertical="center" wrapText="1"/>
    </xf>
  </cellXfs>
  <cellStyles count="4">
    <cellStyle name="Comma" xfId="3" builtinId="3"/>
    <cellStyle name="Hyperlink" xfId="1" builtinId="8"/>
    <cellStyle name="Normal" xfId="0" builtinId="0"/>
    <cellStyle name="Percent" xfId="2" builtinId="5"/>
  </cellStyles>
  <dxfs count="2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6" tint="-0.24994659260841701"/>
        </patternFill>
      </fill>
    </dxf>
    <dxf>
      <font>
        <color theme="1"/>
      </font>
      <fill>
        <patternFill>
          <bgColor rgb="FFFFC000"/>
        </patternFill>
      </fill>
    </dxf>
    <dxf>
      <font>
        <color theme="1"/>
      </font>
      <fill>
        <patternFill>
          <bgColor theme="0" tint="-0.14996795556505021"/>
        </patternFill>
      </fill>
    </dxf>
    <dxf>
      <font>
        <color rgb="FFC00000"/>
      </font>
      <fill>
        <patternFill>
          <fgColor theme="5" tint="0.79995117038483843"/>
          <bgColor theme="5" tint="0.79998168889431442"/>
        </patternFill>
      </fill>
    </dxf>
    <dxf>
      <font>
        <color rgb="FF9C0006"/>
      </font>
      <fill>
        <patternFill>
          <bgColor rgb="FFFFC7CE"/>
        </patternFill>
      </fill>
    </dxf>
    <dxf>
      <font>
        <color rgb="FF006100"/>
      </font>
      <fill>
        <patternFill>
          <bgColor rgb="FFC6EFCE"/>
        </patternFill>
      </fill>
    </dxf>
    <dxf>
      <font>
        <color rgb="FFC00000"/>
      </font>
      <fill>
        <patternFill>
          <fgColor theme="5" tint="0.79995117038483843"/>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1EFCF"/>
      <color rgb="FFBBCBE4"/>
      <color rgb="FFDCE5F1"/>
      <color rgb="FF0074B8"/>
      <color rgb="FF266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12700</xdr:colOff>
      <xdr:row>53</xdr:row>
      <xdr:rowOff>12700</xdr:rowOff>
    </xdr:from>
    <xdr:to>
      <xdr:col>19</xdr:col>
      <xdr:colOff>0</xdr:colOff>
      <xdr:row>76</xdr:row>
      <xdr:rowOff>1685925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50825" y="12823825"/>
          <a:ext cx="17132300" cy="6711950"/>
        </a:xfrm>
        <a:prstGeom prst="rect">
          <a:avLst/>
        </a:prstGeom>
        <a:solidFill>
          <a:schemeClr val="bg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457200" tIns="457200" rIns="457200" bIns="4572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This SEP 50001 Scorecard defines the credits and associated points for improvements in energy performance and implementing actions, processes, procedures, or advanced technologies beyond the requirements for ISO 50001 and SEP 50001. Credits are grouped into the following credit categories with maximum points: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	Energy Performance Improvement (EP) with 33 points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	Energy Management System (EnMS) with 44 points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	Certification, Partnership, and Reporting (CR) with 23 points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	Advanced Technologies (AT) with 8 extra bonus points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	Advanced Energy Supply (AS) with 20 extra bonus points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The "CREDIT SUMMARY" tab lists the credits and associated points achievable as categorized in the credit categories. A total potential of 128 points are available. </a:t>
          </a:r>
          <a:r>
            <a:rPr kumimoji="0" lang="en-US" sz="2000" b="0" i="0" u="none" strike="noStrike" kern="0" cap="none" spc="0" normalizeH="0" baseline="0" noProof="0">
              <a:ln>
                <a:noFill/>
              </a:ln>
              <a:solidFill>
                <a:schemeClr val="dk1"/>
              </a:solidFill>
              <a:effectLst/>
              <a:uLnTx/>
              <a:uFillTx/>
              <a:latin typeface="+mn-lt"/>
              <a:ea typeface="+mn-ea"/>
              <a:cs typeface="+mn-cs"/>
            </a:rPr>
            <a:t>T</a:t>
          </a:r>
          <a:r>
            <a:rPr lang="en-US" sz="2000">
              <a:solidFill>
                <a:schemeClr val="dk1"/>
              </a:solidFill>
              <a:effectLst/>
              <a:latin typeface="+mn-lt"/>
              <a:ea typeface="+mn-ea"/>
              <a:cs typeface="+mn-cs"/>
            </a:rPr>
            <a:t>he “CREDIT SUMMARY” tab auto populates as the user works through the scorecard.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An organization submits this SEP 50001 Scorecard Declaration to the Administrator to claim Scorecard credits for SEP 50001 recognition.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Note: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Use of the </a:t>
          </a:r>
          <a:r>
            <a:rPr kumimoji="0" lang="en-US" sz="2000" b="0" i="1" u="none" strike="noStrike" kern="0" cap="none" spc="0" normalizeH="0" baseline="0" noProof="0">
              <a:ln>
                <a:noFill/>
              </a:ln>
              <a:solidFill>
                <a:prstClr val="black"/>
              </a:solidFill>
              <a:effectLst/>
              <a:uLnTx/>
              <a:uFillTx/>
              <a:latin typeface="+mn-lt"/>
              <a:ea typeface="+mn-ea"/>
              <a:cs typeface="Arial" panose="020B0604020202020204" pitchFamily="34" charset="0"/>
            </a:rPr>
            <a:t>Scorecard</a:t>
          </a: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 is not required for SEP 50001 program certification. SEP 50001 program certification and use of the </a:t>
          </a:r>
          <a:r>
            <a:rPr kumimoji="0" lang="en-US" sz="2000" b="0" i="1" u="none" strike="noStrike" kern="0" cap="none" spc="0" normalizeH="0" baseline="0" noProof="0">
              <a:ln>
                <a:noFill/>
              </a:ln>
              <a:solidFill>
                <a:prstClr val="black"/>
              </a:solidFill>
              <a:effectLst/>
              <a:uLnTx/>
              <a:uFillTx/>
              <a:latin typeface="+mn-lt"/>
              <a:ea typeface="+mn-ea"/>
              <a:cs typeface="Arial" panose="020B0604020202020204" pitchFamily="34" charset="0"/>
            </a:rPr>
            <a:t>Scorecard</a:t>
          </a: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 are required to achieve higher levels of recognition (Silver, Gold, and Platinum). </a:t>
          </a:r>
          <a:r>
            <a:rPr lang="en-US" sz="2000" b="0" i="0" baseline="0">
              <a:solidFill>
                <a:schemeClr val="dk1"/>
              </a:solidFill>
              <a:effectLst/>
              <a:latin typeface="+mn-lt"/>
              <a:ea typeface="+mn-ea"/>
              <a:cs typeface="+mn-cs"/>
            </a:rPr>
            <a:t>Although there are eight sections, points are not needed in all sections.</a:t>
          </a:r>
          <a:endParaRPr lang="en-US" sz="2000">
            <a:effectLst/>
          </a:endParaRPr>
        </a:p>
      </xdr:txBody>
    </xdr:sp>
    <xdr:clientData/>
  </xdr:twoCellAnchor>
  <xdr:twoCellAnchor>
    <xdr:from>
      <xdr:col>1</xdr:col>
      <xdr:colOff>12700</xdr:colOff>
      <xdr:row>128</xdr:row>
      <xdr:rowOff>25399</xdr:rowOff>
    </xdr:from>
    <xdr:to>
      <xdr:col>18</xdr:col>
      <xdr:colOff>949325</xdr:colOff>
      <xdr:row>153</xdr:row>
      <xdr:rowOff>971550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250825" y="35953699"/>
          <a:ext cx="17129125" cy="6423026"/>
        </a:xfrm>
        <a:prstGeom prst="rect">
          <a:avLst/>
        </a:prstGeom>
        <a:solidFill>
          <a:schemeClr val="bg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457200" tIns="457200" rIns="457200" bIns="4572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The descriptions of each credit provide the following details:</a:t>
          </a:r>
        </a:p>
        <a:p>
          <a:pPr marL="0" marR="0" lvl="0" indent="0" defTabSz="914400" eaLnBrk="1" fontAlgn="auto" latinLnBrk="0" hangingPunct="1">
            <a:lnSpc>
              <a:spcPct val="100000"/>
            </a:lnSpc>
            <a:spcBef>
              <a:spcPts val="60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1.	</a:t>
          </a:r>
          <a:r>
            <a:rPr kumimoji="0" lang="en-US" sz="2000" b="1" i="0" u="none" strike="noStrike" kern="0" cap="none" spc="0" normalizeH="0" baseline="0" noProof="0">
              <a:ln>
                <a:noFill/>
              </a:ln>
              <a:solidFill>
                <a:prstClr val="black"/>
              </a:solidFill>
              <a:effectLst/>
              <a:uLnTx/>
              <a:uFillTx/>
              <a:latin typeface="+mn-lt"/>
              <a:ea typeface="+mn-ea"/>
              <a:cs typeface="Arial" panose="020B0604020202020204" pitchFamily="34" charset="0"/>
            </a:rPr>
            <a:t>Points</a:t>
          </a: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 The number of points available for the credit.</a:t>
          </a:r>
        </a:p>
        <a:p>
          <a:pPr marL="0" marR="0" lvl="0" indent="0" defTabSz="914400" eaLnBrk="1" fontAlgn="auto" latinLnBrk="0" hangingPunct="1">
            <a:lnSpc>
              <a:spcPct val="100000"/>
            </a:lnSpc>
            <a:spcBef>
              <a:spcPts val="60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2.	</a:t>
          </a:r>
          <a:r>
            <a:rPr kumimoji="0" lang="en-US" sz="2000" b="1" i="0" u="none" strike="noStrike" kern="0" cap="none" spc="0" normalizeH="0" baseline="0" noProof="0">
              <a:ln>
                <a:noFill/>
              </a:ln>
              <a:solidFill>
                <a:prstClr val="black"/>
              </a:solidFill>
              <a:effectLst/>
              <a:uLnTx/>
              <a:uFillTx/>
              <a:latin typeface="+mn-lt"/>
              <a:ea typeface="+mn-ea"/>
              <a:cs typeface="Arial" panose="020B0604020202020204" pitchFamily="34" charset="0"/>
            </a:rPr>
            <a:t>Intent</a:t>
          </a: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 Description of the credit’s purpose.</a:t>
          </a:r>
        </a:p>
        <a:p>
          <a:pPr marL="0" marR="0" lvl="0" indent="0" defTabSz="914400" eaLnBrk="1" fontAlgn="auto" latinLnBrk="0" hangingPunct="1">
            <a:lnSpc>
              <a:spcPct val="100000"/>
            </a:lnSpc>
            <a:spcBef>
              <a:spcPts val="60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3.	</a:t>
          </a:r>
          <a:r>
            <a:rPr kumimoji="0" lang="en-US" sz="2000" b="1" i="0" u="none" strike="noStrike" kern="0" cap="none" spc="0" normalizeH="0" baseline="0" noProof="0">
              <a:ln>
                <a:noFill/>
              </a:ln>
              <a:solidFill>
                <a:prstClr val="black"/>
              </a:solidFill>
              <a:effectLst/>
              <a:uLnTx/>
              <a:uFillTx/>
              <a:latin typeface="+mn-lt"/>
              <a:ea typeface="+mn-ea"/>
              <a:cs typeface="Arial" panose="020B0604020202020204" pitchFamily="34" charset="0"/>
            </a:rPr>
            <a:t>Credit statement</a:t>
          </a: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 Summary of what the organization must demonstrate to receive points.</a:t>
          </a:r>
        </a:p>
        <a:p>
          <a:pPr marL="0" marR="0" lvl="0" indent="0" defTabSz="914400" eaLnBrk="1" fontAlgn="auto" latinLnBrk="0" hangingPunct="1">
            <a:lnSpc>
              <a:spcPct val="100000"/>
            </a:lnSpc>
            <a:spcBef>
              <a:spcPts val="60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4.	</a:t>
          </a:r>
          <a:r>
            <a:rPr kumimoji="0" lang="en-US" sz="2000" b="1" i="0" u="none" strike="noStrike" kern="0" cap="none" spc="0" normalizeH="0" baseline="0" noProof="0">
              <a:ln>
                <a:noFill/>
              </a:ln>
              <a:solidFill>
                <a:prstClr val="black"/>
              </a:solidFill>
              <a:effectLst/>
              <a:uLnTx/>
              <a:uFillTx/>
              <a:latin typeface="+mn-lt"/>
              <a:ea typeface="+mn-ea"/>
              <a:cs typeface="Arial" panose="020B0604020202020204" pitchFamily="34" charset="0"/>
            </a:rPr>
            <a:t>Measurement and verification criteria for recognition</a:t>
          </a: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 Defines the evidence evaluated to determine the number of points awarded.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If an organization is seeking multi-site SEP 50001 certification and SEP 50001 recognition using a central function EnMS, the following credits can be claimed for all sites if the claim is met at the central function:</a:t>
          </a:r>
        </a:p>
        <a:p>
          <a:pPr marL="0" marR="0" lvl="0" indent="0" defTabSz="914400" eaLnBrk="1" fontAlgn="auto" latinLnBrk="0" hangingPunct="1">
            <a:lnSpc>
              <a:spcPct val="100000"/>
            </a:lnSpc>
            <a:spcBef>
              <a:spcPts val="60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	OS 2 – Awards or incentive program for energy</a:t>
          </a:r>
        </a:p>
        <a:p>
          <a:pPr marL="0" marR="0" lvl="0" indent="0" defTabSz="914400" eaLnBrk="1" fontAlgn="auto" latinLnBrk="0" hangingPunct="1">
            <a:lnSpc>
              <a:spcPct val="100000"/>
            </a:lnSpc>
            <a:spcBef>
              <a:spcPts val="60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	OS 3 – Energy professional certifications</a:t>
          </a:r>
        </a:p>
        <a:p>
          <a:pPr marL="0" marR="0" lvl="0" indent="0" defTabSz="914400" eaLnBrk="1" fontAlgn="auto" latinLnBrk="0" hangingPunct="1">
            <a:lnSpc>
              <a:spcPct val="100000"/>
            </a:lnSpc>
            <a:spcBef>
              <a:spcPts val="60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	OS 4 – Strategic planning</a:t>
          </a:r>
        </a:p>
        <a:p>
          <a:pPr marL="0" marR="0" lvl="0" indent="0" defTabSz="914400" eaLnBrk="1" fontAlgn="auto" latinLnBrk="0" hangingPunct="1">
            <a:lnSpc>
              <a:spcPct val="100000"/>
            </a:lnSpc>
            <a:spcBef>
              <a:spcPts val="60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	OS 5 – Include procurement personnel on energy team</a:t>
          </a:r>
        </a:p>
        <a:p>
          <a:pPr marL="0" marR="0" lvl="0" indent="0" defTabSz="914400" eaLnBrk="1" fontAlgn="auto" latinLnBrk="0" hangingPunct="1">
            <a:lnSpc>
              <a:spcPct val="100000"/>
            </a:lnSpc>
            <a:spcBef>
              <a:spcPts val="60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	CR 2 – Corporate reporting systems</a:t>
          </a:r>
        </a:p>
        <a:p>
          <a:pPr marL="0" marR="0" lvl="0" indent="0" defTabSz="914400" eaLnBrk="1" fontAlgn="auto" latinLnBrk="0" hangingPunct="1">
            <a:lnSpc>
              <a:spcPct val="100000"/>
            </a:lnSpc>
            <a:spcBef>
              <a:spcPts val="60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	CR 3 – Promotion of ISO 50001</a:t>
          </a:r>
        </a:p>
        <a:p>
          <a:endParaRPr lang="en-US" sz="2000">
            <a:latin typeface="Corbel" panose="020B0503020204020204" pitchFamily="34" charset="0"/>
            <a:cs typeface="Arial" panose="020B0604020202020204" pitchFamily="34" charset="0"/>
          </a:endParaRPr>
        </a:p>
      </xdr:txBody>
    </xdr:sp>
    <xdr:clientData/>
  </xdr:twoCellAnchor>
  <xdr:twoCellAnchor>
    <xdr:from>
      <xdr:col>0</xdr:col>
      <xdr:colOff>0</xdr:colOff>
      <xdr:row>0</xdr:row>
      <xdr:rowOff>0</xdr:rowOff>
    </xdr:from>
    <xdr:to>
      <xdr:col>20</xdr:col>
      <xdr:colOff>0</xdr:colOff>
      <xdr:row>6</xdr:row>
      <xdr:rowOff>205148</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0" y="0"/>
          <a:ext cx="23431500" cy="1665648"/>
        </a:xfrm>
        <a:prstGeom prst="rect">
          <a:avLst/>
        </a:prstGeom>
        <a:gradFill>
          <a:gsLst>
            <a:gs pos="73000">
              <a:schemeClr val="accent1">
                <a:lumMod val="66000"/>
                <a:lumOff val="34000"/>
              </a:schemeClr>
            </a:gs>
            <a:gs pos="100000">
              <a:schemeClr val="accent1">
                <a:lumMod val="90000"/>
              </a:schemeClr>
            </a:gs>
            <a:gs pos="46000">
              <a:srgbClr val="92D050"/>
            </a:gs>
          </a:gsLst>
          <a:lin ang="4800000" scaled="0"/>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2000" b="0" i="0">
              <a:solidFill>
                <a:schemeClr val="dk1"/>
              </a:solidFill>
              <a:effectLst/>
              <a:latin typeface="Palatino Linotype" panose="02040502050505030304" pitchFamily="18" charset="0"/>
              <a:ea typeface="+mn-ea"/>
              <a:cs typeface="+mn-cs"/>
            </a:rPr>
            <a:t>				</a:t>
          </a:r>
          <a:r>
            <a:rPr lang="en-US" sz="4800" b="1" i="0">
              <a:solidFill>
                <a:srgbClr val="002060"/>
              </a:solidFill>
              <a:effectLst/>
              <a:latin typeface="Arial" panose="020B0604020202020204" pitchFamily="34" charset="0"/>
              <a:ea typeface="+mn-ea"/>
              <a:cs typeface="Arial" panose="020B0604020202020204" pitchFamily="34" charset="0"/>
            </a:rPr>
            <a:t>Superior Energy Performance 50001</a:t>
          </a:r>
          <a:r>
            <a:rPr kumimoji="0" lang="en-US" sz="4800" b="1" i="0" u="none" strike="noStrike" kern="0" cap="none" spc="0" normalizeH="0" baseline="0" noProof="0">
              <a:ln>
                <a:noFill/>
              </a:ln>
              <a:solidFill>
                <a:srgbClr val="002060"/>
              </a:solidFill>
              <a:effectLst/>
              <a:uLnTx/>
              <a:uFillTx/>
              <a:latin typeface="Arial" panose="020B0604020202020204" pitchFamily="34" charset="0"/>
              <a:ea typeface="+mn-ea"/>
              <a:cs typeface="Arial" panose="020B0604020202020204" pitchFamily="34" charset="0"/>
            </a:rPr>
            <a:t>™</a:t>
          </a:r>
          <a:r>
            <a:rPr lang="en-US" sz="4800" b="1" i="0" baseline="0">
              <a:solidFill>
                <a:srgbClr val="002060"/>
              </a:solidFill>
              <a:effectLst/>
              <a:latin typeface="Arial" panose="020B0604020202020204" pitchFamily="34" charset="0"/>
              <a:ea typeface="+mn-ea"/>
              <a:cs typeface="Arial" panose="020B0604020202020204" pitchFamily="34" charset="0"/>
            </a:rPr>
            <a:t> 							Scorecard Declaration</a:t>
          </a:r>
          <a:endParaRPr lang="en-US" sz="4800" b="1" i="0">
            <a:solidFill>
              <a:srgbClr val="002060"/>
            </a:solidFill>
            <a:latin typeface="Arial" panose="020B0604020202020204" pitchFamily="34" charset="0"/>
            <a:cs typeface="Arial" panose="020B0604020202020204" pitchFamily="34" charset="0"/>
          </a:endParaRPr>
        </a:p>
      </xdr:txBody>
    </xdr:sp>
    <xdr:clientData/>
  </xdr:twoCellAnchor>
  <xdr:twoCellAnchor>
    <xdr:from>
      <xdr:col>0</xdr:col>
      <xdr:colOff>221674</xdr:colOff>
      <xdr:row>80</xdr:row>
      <xdr:rowOff>12699</xdr:rowOff>
    </xdr:from>
    <xdr:to>
      <xdr:col>18</xdr:col>
      <xdr:colOff>949327</xdr:colOff>
      <xdr:row>125</xdr:row>
      <xdr:rowOff>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21674" y="20739099"/>
          <a:ext cx="17214562" cy="14728537"/>
        </a:xfrm>
        <a:prstGeom prst="rect">
          <a:avLst/>
        </a:prstGeom>
        <a:solidFill>
          <a:schemeClr val="bg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457200" tIns="457200" rIns="457200" bIns="457200" rtlCol="0" anchor="t"/>
        <a:lstStyle/>
        <a:p>
          <a:pPr marL="0" marR="0">
            <a:lnSpc>
              <a:spcPct val="100000"/>
            </a:lnSpc>
            <a:spcBef>
              <a:spcPts val="300"/>
            </a:spcBef>
            <a:spcAft>
              <a:spcPts val="800"/>
            </a:spcAft>
          </a:pPr>
          <a:r>
            <a:rPr lang="en-US" sz="2000">
              <a:effectLst/>
              <a:latin typeface="+mn-lt"/>
              <a:ea typeface="MS Mincho" panose="02020609040205080304" pitchFamily="49" charset="-128"/>
              <a:cs typeface="Arial" panose="020B0604020202020204" pitchFamily="34" charset="0"/>
            </a:rPr>
            <a:t>Entities that exceed SEP 50001 program certification requirements can use the </a:t>
          </a:r>
          <a:r>
            <a:rPr lang="en-US" sz="2000" i="1">
              <a:effectLst/>
              <a:latin typeface="+mn-lt"/>
              <a:ea typeface="MS Mincho" panose="02020609040205080304" pitchFamily="49" charset="-128"/>
              <a:cs typeface="Arial" panose="020B0604020202020204" pitchFamily="34" charset="0"/>
            </a:rPr>
            <a:t>Scorecard</a:t>
          </a:r>
          <a:r>
            <a:rPr lang="en-US" sz="2000">
              <a:effectLst/>
              <a:latin typeface="+mn-lt"/>
              <a:ea typeface="MS Mincho" panose="02020609040205080304" pitchFamily="49" charset="-128"/>
              <a:cs typeface="Arial" panose="020B0604020202020204" pitchFamily="34" charset="0"/>
            </a:rPr>
            <a:t> to achieve a higher recognition level. </a:t>
          </a:r>
          <a:r>
            <a:rPr lang="en-US" sz="2000">
              <a:effectLst/>
              <a:latin typeface="+mn-lt"/>
              <a:ea typeface="MS Mincho" panose="02020609040205080304" pitchFamily="49" charset="-128"/>
              <a:cs typeface="Times New Roman" panose="02020603050405020304" pitchFamily="18" charset="0"/>
            </a:rPr>
            <a:t>Organizations use the Scorecard to earn points to qualify for Silver, Gold, or Platinum, and submit  the </a:t>
          </a:r>
          <a:r>
            <a:rPr lang="en-US" sz="2000" i="1">
              <a:effectLst/>
              <a:latin typeface="+mn-lt"/>
              <a:ea typeface="MS Mincho" panose="02020609040205080304" pitchFamily="49" charset="-128"/>
              <a:cs typeface="Times New Roman" panose="02020603050405020304" pitchFamily="18" charset="0"/>
            </a:rPr>
            <a:t>SEP 50001 Scorecard Declaration (Declaration)</a:t>
          </a:r>
          <a:r>
            <a:rPr lang="en-US" sz="2000">
              <a:effectLst/>
              <a:latin typeface="+mn-lt"/>
              <a:ea typeface="MS Mincho" panose="02020609040205080304" pitchFamily="49" charset="-128"/>
              <a:cs typeface="Times New Roman" panose="02020603050405020304" pitchFamily="18" charset="0"/>
            </a:rPr>
            <a:t> to the Administrator. The Administrator will review the Declaration and respond to confirm the recognition level achieved.</a:t>
          </a:r>
        </a:p>
        <a:p>
          <a:pPr marL="0" marR="0">
            <a:lnSpc>
              <a:spcPct val="100000"/>
            </a:lnSpc>
            <a:spcBef>
              <a:spcPts val="300"/>
            </a:spcBef>
            <a:spcAft>
              <a:spcPts val="800"/>
            </a:spcAft>
          </a:pPr>
          <a:r>
            <a:rPr lang="en-US" sz="2000" spc="20">
              <a:effectLst/>
              <a:latin typeface="+mn-lt"/>
              <a:ea typeface="MS Mincho" panose="02020609040205080304" pitchFamily="49" charset="-128"/>
              <a:cs typeface="Times New Roman" panose="02020603050405020304" pitchFamily="18" charset="0"/>
            </a:rPr>
            <a:t>Most </a:t>
          </a:r>
          <a:r>
            <a:rPr lang="en-US" sz="2000" i="1" spc="20">
              <a:effectLst/>
              <a:latin typeface="+mn-lt"/>
              <a:ea typeface="MS Mincho" panose="02020609040205080304" pitchFamily="49" charset="-128"/>
              <a:cs typeface="Times New Roman" panose="02020603050405020304" pitchFamily="18" charset="0"/>
            </a:rPr>
            <a:t>Scorecard</a:t>
          </a:r>
          <a:r>
            <a:rPr lang="en-US" sz="2000" spc="20">
              <a:effectLst/>
              <a:latin typeface="+mn-lt"/>
              <a:ea typeface="MS Mincho" panose="02020609040205080304" pitchFamily="49" charset="-128"/>
              <a:cs typeface="Times New Roman" panose="02020603050405020304" pitchFamily="18" charset="0"/>
            </a:rPr>
            <a:t> credits involve implementation of an a</a:t>
          </a:r>
          <a:r>
            <a:rPr lang="en-US" sz="2000" spc="-15">
              <a:effectLst/>
              <a:latin typeface="+mn-lt"/>
              <a:ea typeface="MS Mincho" panose="02020609040205080304" pitchFamily="49" charset="-128"/>
              <a:cs typeface="Times New Roman" panose="02020603050405020304" pitchFamily="18" charset="0"/>
            </a:rPr>
            <a:t>c</a:t>
          </a:r>
          <a:r>
            <a:rPr lang="en-US" sz="2000" spc="5">
              <a:effectLst/>
              <a:latin typeface="+mn-lt"/>
              <a:ea typeface="MS Mincho" panose="02020609040205080304" pitchFamily="49" charset="-128"/>
              <a:cs typeface="Times New Roman" panose="02020603050405020304" pitchFamily="18" charset="0"/>
            </a:rPr>
            <a:t>t</a:t>
          </a:r>
          <a:r>
            <a:rPr lang="en-US" sz="2000" spc="-5">
              <a:effectLst/>
              <a:latin typeface="+mn-lt"/>
              <a:ea typeface="MS Mincho" panose="02020609040205080304" pitchFamily="49" charset="-128"/>
              <a:cs typeface="Times New Roman" panose="02020603050405020304" pitchFamily="18" charset="0"/>
            </a:rPr>
            <a:t>i</a:t>
          </a:r>
          <a:r>
            <a:rPr lang="en-US" sz="2000">
              <a:effectLst/>
              <a:latin typeface="+mn-lt"/>
              <a:ea typeface="MS Mincho" panose="02020609040205080304" pitchFamily="49" charset="-128"/>
              <a:cs typeface="Times New Roman" panose="02020603050405020304" pitchFamily="18" charset="0"/>
            </a:rPr>
            <a:t>o</a:t>
          </a:r>
          <a:r>
            <a:rPr lang="en-US" sz="2000" spc="-5">
              <a:effectLst/>
              <a:latin typeface="+mn-lt"/>
              <a:ea typeface="MS Mincho" panose="02020609040205080304" pitchFamily="49" charset="-128"/>
              <a:cs typeface="Times New Roman" panose="02020603050405020304" pitchFamily="18" charset="0"/>
            </a:rPr>
            <a:t>n</a:t>
          </a:r>
          <a:r>
            <a:rPr lang="en-US" sz="2000">
              <a:effectLst/>
              <a:latin typeface="+mn-lt"/>
              <a:ea typeface="MS Mincho" panose="02020609040205080304" pitchFamily="49" charset="-128"/>
              <a:cs typeface="Times New Roman" panose="02020603050405020304" pitchFamily="18" charset="0"/>
            </a:rPr>
            <a:t>, pr</a:t>
          </a:r>
          <a:r>
            <a:rPr lang="en-US" sz="2000" spc="-10">
              <a:effectLst/>
              <a:latin typeface="+mn-lt"/>
              <a:ea typeface="MS Mincho" panose="02020609040205080304" pitchFamily="49" charset="-128"/>
              <a:cs typeface="Times New Roman" panose="02020603050405020304" pitchFamily="18" charset="0"/>
            </a:rPr>
            <a:t>o</a:t>
          </a:r>
          <a:r>
            <a:rPr lang="en-US" sz="2000">
              <a:effectLst/>
              <a:latin typeface="+mn-lt"/>
              <a:ea typeface="MS Mincho" panose="02020609040205080304" pitchFamily="49" charset="-128"/>
              <a:cs typeface="Times New Roman" panose="02020603050405020304" pitchFamily="18" charset="0"/>
            </a:rPr>
            <a:t>cess, proced</a:t>
          </a:r>
          <a:r>
            <a:rPr lang="en-US" sz="2000" spc="-5">
              <a:effectLst/>
              <a:latin typeface="+mn-lt"/>
              <a:ea typeface="MS Mincho" panose="02020609040205080304" pitchFamily="49" charset="-128"/>
              <a:cs typeface="Times New Roman" panose="02020603050405020304" pitchFamily="18" charset="0"/>
            </a:rPr>
            <a:t>u</a:t>
          </a:r>
          <a:r>
            <a:rPr lang="en-US" sz="2000" spc="5">
              <a:effectLst/>
              <a:latin typeface="+mn-lt"/>
              <a:ea typeface="MS Mincho" panose="02020609040205080304" pitchFamily="49" charset="-128"/>
              <a:cs typeface="Times New Roman" panose="02020603050405020304" pitchFamily="18" charset="0"/>
            </a:rPr>
            <a:t>r</a:t>
          </a:r>
          <a:r>
            <a:rPr lang="en-US" sz="2000">
              <a:effectLst/>
              <a:latin typeface="+mn-lt"/>
              <a:ea typeface="MS Mincho" panose="02020609040205080304" pitchFamily="49" charset="-128"/>
              <a:cs typeface="Times New Roman" panose="02020603050405020304" pitchFamily="18" charset="0"/>
            </a:rPr>
            <a:t>e, or advanced technology. The credit will specify the timeframe of implementation, e.g., </a:t>
          </a:r>
          <a:r>
            <a:rPr lang="en-US" sz="2000" spc="20">
              <a:effectLst/>
              <a:latin typeface="+mn-lt"/>
              <a:ea typeface="MS Mincho" panose="02020609040205080304" pitchFamily="49" charset="-128"/>
              <a:cs typeface="Times New Roman" panose="02020603050405020304" pitchFamily="18" charset="0"/>
            </a:rPr>
            <a:t>immediately prior to SEP 50001 recognition, or during the SEP 50001 program certification reporting or achievement period, or previous one year or three years relative to the SEP 50001 recognition. Each credit will also specify the number of points that organizations can claim. For </a:t>
          </a:r>
          <a:r>
            <a:rPr lang="en-US" sz="2000">
              <a:effectLst/>
              <a:latin typeface="+mn-lt"/>
              <a:ea typeface="MS Mincho" panose="02020609040205080304" pitchFamily="49" charset="-128"/>
              <a:cs typeface="Times New Roman" panose="02020603050405020304" pitchFamily="18" charset="0"/>
            </a:rPr>
            <a:t>organizations seeking multi-site SEP </a:t>
          </a:r>
          <a:r>
            <a:rPr lang="en-US" sz="2000" spc="-10">
              <a:effectLst/>
              <a:latin typeface="+mn-lt"/>
              <a:ea typeface="MS Mincho" panose="02020609040205080304" pitchFamily="49" charset="-128"/>
              <a:cs typeface="Times New Roman" panose="02020603050405020304" pitchFamily="18" charset="0"/>
            </a:rPr>
            <a:t>50001</a:t>
          </a:r>
          <a:r>
            <a:rPr lang="en-US" sz="2000">
              <a:effectLst/>
              <a:latin typeface="+mn-lt"/>
              <a:ea typeface="MS Mincho" panose="02020609040205080304" pitchFamily="49" charset="-128"/>
              <a:cs typeface="Times New Roman" panose="02020603050405020304" pitchFamily="18" charset="0"/>
            </a:rPr>
            <a:t> program certification and recognition using a central function EnMS, see the “Scorecard Credit Details” section of this document.  </a:t>
          </a:r>
        </a:p>
        <a:p>
          <a:pPr marL="0" marR="0">
            <a:lnSpc>
              <a:spcPct val="100000"/>
            </a:lnSpc>
            <a:spcBef>
              <a:spcPts val="300"/>
            </a:spcBef>
            <a:spcAft>
              <a:spcPts val="800"/>
            </a:spcAft>
          </a:pPr>
          <a:r>
            <a:rPr lang="en-US" sz="2000" b="1" i="1">
              <a:effectLst/>
              <a:latin typeface="+mn-lt"/>
              <a:ea typeface="MS Mincho" panose="02020609040205080304" pitchFamily="49" charset="-128"/>
              <a:cs typeface="Times New Roman" panose="02020603050405020304" pitchFamily="18" charset="0"/>
            </a:rPr>
            <a:t>Scorecard Declaration</a:t>
          </a:r>
          <a:r>
            <a:rPr lang="en-US" sz="2000" i="1">
              <a:effectLst/>
              <a:latin typeface="+mn-lt"/>
              <a:ea typeface="MS Mincho" panose="02020609040205080304" pitchFamily="49" charset="-128"/>
              <a:cs typeface="Times New Roman" panose="02020603050405020304" pitchFamily="18" charset="0"/>
            </a:rPr>
            <a:t>:</a:t>
          </a:r>
          <a:r>
            <a:rPr lang="en-US" sz="2000">
              <a:effectLst/>
              <a:latin typeface="+mn-lt"/>
              <a:ea typeface="MS Mincho" panose="02020609040205080304" pitchFamily="49" charset="-128"/>
              <a:cs typeface="Arial" panose="020B0604020202020204" pitchFamily="34" charset="0"/>
            </a:rPr>
            <a:t> This Excel</a:t>
          </a:r>
          <a:r>
            <a:rPr lang="en-US" sz="2000" baseline="0">
              <a:effectLst/>
              <a:latin typeface="+mn-lt"/>
              <a:ea typeface="MS Mincho" panose="02020609040205080304" pitchFamily="49" charset="-128"/>
              <a:cs typeface="Arial" panose="020B0604020202020204" pitchFamily="34" charset="0"/>
            </a:rPr>
            <a:t> spreadsheet is the </a:t>
          </a:r>
          <a:r>
            <a:rPr lang="en-US" sz="2000" i="1">
              <a:effectLst/>
              <a:latin typeface="+mn-lt"/>
              <a:ea typeface="MS Mincho" panose="02020609040205080304" pitchFamily="49" charset="-128"/>
              <a:cs typeface="Arial" panose="020B0604020202020204" pitchFamily="34" charset="0"/>
            </a:rPr>
            <a:t>Declaration</a:t>
          </a:r>
          <a:r>
            <a:rPr lang="en-US" sz="2000">
              <a:effectLst/>
              <a:latin typeface="+mn-lt"/>
              <a:ea typeface="MS Mincho" panose="02020609040205080304" pitchFamily="49" charset="-128"/>
              <a:cs typeface="Arial" panose="020B0604020202020204" pitchFamily="34" charset="0"/>
            </a:rPr>
            <a:t> that organizations download, populate, and submit to the Administrator. The spreadsheet allows organizations to indicate how many points it claims for each credit and provide justification for the points claimed. The Declaration will </a:t>
          </a:r>
          <a:r>
            <a:rPr lang="en-US" sz="2000">
              <a:effectLst/>
              <a:latin typeface="+mn-lt"/>
              <a:ea typeface="MS Mincho" panose="02020609040205080304" pitchFamily="49" charset="-128"/>
              <a:cs typeface="Times New Roman" panose="02020603050405020304" pitchFamily="18" charset="0"/>
            </a:rPr>
            <a:t>calculate the organization’s SEP 50001 recognition score. The </a:t>
          </a:r>
          <a:r>
            <a:rPr lang="en-US" sz="2000" i="1">
              <a:effectLst/>
              <a:latin typeface="+mn-lt"/>
              <a:ea typeface="MS Mincho" panose="02020609040205080304" pitchFamily="49" charset="-128"/>
              <a:cs typeface="Times New Roman" panose="02020603050405020304" pitchFamily="18" charset="0"/>
            </a:rPr>
            <a:t>Declaration </a:t>
          </a:r>
          <a:r>
            <a:rPr lang="en-US" sz="2000" i="0">
              <a:effectLst/>
              <a:latin typeface="+mn-lt"/>
              <a:ea typeface="MS Mincho" panose="02020609040205080304" pitchFamily="49" charset="-128"/>
              <a:cs typeface="Times New Roman" panose="02020603050405020304" pitchFamily="18" charset="0"/>
            </a:rPr>
            <a:t>is available on the SEP 50001 website.</a:t>
          </a:r>
          <a:r>
            <a:rPr lang="en-US" sz="2000" i="0" baseline="0">
              <a:effectLst/>
              <a:latin typeface="+mn-lt"/>
              <a:ea typeface="MS Mincho" panose="02020609040205080304" pitchFamily="49" charset="-128"/>
              <a:cs typeface="Times New Roman" panose="02020603050405020304" pitchFamily="18" charset="0"/>
            </a:rPr>
            <a:t> </a:t>
          </a:r>
          <a:r>
            <a:rPr lang="en-US" sz="2000">
              <a:effectLst/>
              <a:latin typeface="+mn-lt"/>
              <a:ea typeface="MS Mincho" panose="02020609040205080304" pitchFamily="49" charset="-128"/>
              <a:cs typeface="Times New Roman" panose="02020603050405020304" pitchFamily="18" charset="0"/>
            </a:rPr>
            <a:t>On the </a:t>
          </a:r>
          <a:r>
            <a:rPr lang="en-US" sz="2000" i="1">
              <a:effectLst/>
              <a:latin typeface="+mn-lt"/>
              <a:ea typeface="MS Mincho" panose="02020609040205080304" pitchFamily="49" charset="-128"/>
              <a:cs typeface="Times New Roman" panose="02020603050405020304" pitchFamily="18" charset="0"/>
            </a:rPr>
            <a:t>Declaration</a:t>
          </a:r>
          <a:r>
            <a:rPr lang="en-US" sz="2000">
              <a:effectLst/>
              <a:latin typeface="+mn-lt"/>
              <a:ea typeface="MS Mincho" panose="02020609040205080304" pitchFamily="49" charset="-128"/>
              <a:cs typeface="Times New Roman" panose="02020603050405020304" pitchFamily="18" charset="0"/>
            </a:rPr>
            <a:t>, two representatives verify and attest to the </a:t>
          </a:r>
          <a:r>
            <a:rPr lang="en-US" sz="2000" i="1">
              <a:effectLst/>
              <a:latin typeface="+mn-lt"/>
              <a:ea typeface="MS Mincho" panose="02020609040205080304" pitchFamily="49" charset="-128"/>
              <a:cs typeface="Times New Roman" panose="02020603050405020304" pitchFamily="18" charset="0"/>
            </a:rPr>
            <a:t>Scorecard</a:t>
          </a:r>
          <a:r>
            <a:rPr lang="en-US" sz="2000">
              <a:effectLst/>
              <a:latin typeface="+mn-lt"/>
              <a:ea typeface="MS Mincho" panose="02020609040205080304" pitchFamily="49" charset="-128"/>
              <a:cs typeface="Times New Roman" panose="02020603050405020304" pitchFamily="18" charset="0"/>
            </a:rPr>
            <a:t> points achieved: a top management representative from the organization and a 50001 Certified Practitioner in Energy Management Systems (50001 CP EnMS) who has also completed the SEP 50001 Specialist Training for 2019. This 50001 CP EnMS can be an internal organization staff member or an external consultant. If the 50001 CP EnMS was not involved with the ISO 50001 implementation, an onsite review is required. </a:t>
          </a:r>
        </a:p>
        <a:p>
          <a:pPr eaLnBrk="1" fontAlgn="auto" latinLnBrk="0" hangingPunct="1"/>
          <a:r>
            <a:rPr lang="en-US" sz="2000" b="0" i="0" baseline="0">
              <a:solidFill>
                <a:schemeClr val="dk1"/>
              </a:solidFill>
              <a:effectLst/>
              <a:latin typeface="+mn-lt"/>
              <a:ea typeface="+mn-ea"/>
              <a:cs typeface="+mn-cs"/>
            </a:rPr>
            <a:t>•	</a:t>
          </a:r>
          <a:r>
            <a:rPr lang="en-US" sz="2000" u="none">
              <a:solidFill>
                <a:sysClr val="windowText" lastClr="000000"/>
              </a:solidFill>
              <a:effectLst/>
              <a:latin typeface="+mn-lt"/>
              <a:ea typeface="MS Mincho" panose="02020609040205080304" pitchFamily="49" charset="-128"/>
              <a:cs typeface="Times New Roman" panose="02020603050405020304" pitchFamily="18" charset="0"/>
            </a:rPr>
            <a:t>Find a CP EnMS who has completed the SEP 50001 Specialist Training for 2019: Visit the online listing maintained by the Institute of Energy 	Management Professionals (IEnMP). Qualified individuals must have both the SEP 50001 (2019) program competency and one of the following  	certifications: 50001 CP EnMS or CP EnMS</a:t>
          </a:r>
          <a:r>
            <a:rPr lang="en-US" sz="2000" u="none" baseline="0">
              <a:solidFill>
                <a:sysClr val="windowText" lastClr="000000"/>
              </a:solidFill>
              <a:effectLst/>
              <a:latin typeface="+mn-lt"/>
              <a:ea typeface="MS Mincho" panose="02020609040205080304" pitchFamily="49" charset="-128"/>
              <a:cs typeface="Times New Roman" panose="02020603050405020304" pitchFamily="18" charset="0"/>
            </a:rPr>
            <a:t> - </a:t>
          </a:r>
          <a:r>
            <a:rPr lang="en-US" sz="2000" u="none">
              <a:solidFill>
                <a:sysClr val="windowText" lastClr="000000"/>
              </a:solidFill>
              <a:effectLst/>
              <a:latin typeface="+mn-lt"/>
              <a:ea typeface="MS Mincho" panose="02020609040205080304" pitchFamily="49" charset="-128"/>
              <a:cs typeface="Times New Roman" panose="02020603050405020304" pitchFamily="18" charset="0"/>
            </a:rPr>
            <a:t>Industrial at </a:t>
          </a:r>
          <a:r>
            <a:rPr lang="en-US" sz="2000">
              <a:hlinkClick xmlns:r="http://schemas.openxmlformats.org/officeDocument/2006/relationships" r:id=""/>
            </a:rPr>
            <a:t>https://ienmp.org/certifications/find-a-professional/</a:t>
          </a:r>
          <a:endParaRPr lang="en-US" sz="2000" u="none">
            <a:solidFill>
              <a:sysClr val="windowText" lastClr="000000"/>
            </a:solidFill>
            <a:effectLst/>
            <a:latin typeface="+mn-lt"/>
            <a:ea typeface="MS Mincho" panose="02020609040205080304" pitchFamily="49" charset="-128"/>
            <a:cs typeface="Times New Roman" panose="02020603050405020304" pitchFamily="18" charset="0"/>
          </a:endParaRPr>
        </a:p>
        <a:p>
          <a:pPr eaLnBrk="1" fontAlgn="auto" latinLnBrk="0" hangingPunct="1"/>
          <a:r>
            <a:rPr lang="en-US" sz="2000" b="0" i="0" u="none" baseline="0">
              <a:solidFill>
                <a:sysClr val="windowText" lastClr="000000"/>
              </a:solidFill>
              <a:effectLst/>
              <a:latin typeface="+mn-lt"/>
              <a:ea typeface="+mn-ea"/>
              <a:cs typeface="+mn-cs"/>
            </a:rPr>
            <a:t>•	</a:t>
          </a:r>
          <a:r>
            <a:rPr lang="en-US" sz="2000" u="none">
              <a:solidFill>
                <a:sysClr val="windowText" lastClr="000000"/>
              </a:solidFill>
              <a:effectLst/>
              <a:latin typeface="+mn-lt"/>
              <a:ea typeface="MS Mincho" panose="02020609040205080304" pitchFamily="49" charset="-128"/>
              <a:cs typeface="Times New Roman" panose="02020603050405020304" pitchFamily="18" charset="0"/>
            </a:rPr>
            <a:t>Learn how to become a 50001 CP EnMS</a:t>
          </a:r>
          <a:r>
            <a:rPr lang="en-US" sz="2000" u="none" baseline="0">
              <a:solidFill>
                <a:sysClr val="windowText" lastClr="000000"/>
              </a:solidFill>
              <a:effectLst/>
              <a:latin typeface="+mn-lt"/>
              <a:ea typeface="MS Mincho" panose="02020609040205080304" pitchFamily="49" charset="-128"/>
              <a:cs typeface="Times New Roman" panose="02020603050405020304" pitchFamily="18" charset="0"/>
            </a:rPr>
            <a:t> and take the SEP 50001 Specialist Training for 2019 at 	</a:t>
          </a:r>
          <a:r>
            <a:rPr lang="en-US" sz="2000">
              <a:hlinkClick xmlns:r="http://schemas.openxmlformats.org/officeDocument/2006/relationships" r:id=""/>
            </a:rPr>
            <a:t>https://betterbuildingssolutioncenter.energy.gov/iso-50001/become-energy-management-professional</a:t>
          </a:r>
          <a:r>
            <a:rPr lang="en-US" sz="2000" u="none">
              <a:solidFill>
                <a:sysClr val="windowText" lastClr="000000"/>
              </a:solidFill>
              <a:effectLst/>
              <a:latin typeface="+mn-lt"/>
              <a:ea typeface="MS Mincho" panose="02020609040205080304" pitchFamily="49" charset="-128"/>
              <a:cs typeface="Times New Roman" panose="02020603050405020304" pitchFamily="18" charset="0"/>
            </a:rPr>
            <a:t>.</a:t>
          </a:r>
          <a:endParaRPr lang="en-US" sz="2000" b="0" i="0" u="none" baseline="0">
            <a:solidFill>
              <a:sysClr val="windowText" lastClr="000000"/>
            </a:solidFill>
            <a:effectLst/>
            <a:latin typeface="+mn-lt"/>
            <a:ea typeface="+mn-ea"/>
            <a:cs typeface="+mn-cs"/>
          </a:endParaRPr>
        </a:p>
        <a:p>
          <a:pPr eaLnBrk="1" fontAlgn="auto" latinLnBrk="0" hangingPunct="1"/>
          <a:endParaRPr lang="en-US" sz="2000">
            <a:effectLst/>
          </a:endParaRPr>
        </a:p>
        <a:p>
          <a:pPr marL="0" marR="0">
            <a:lnSpc>
              <a:spcPct val="100000"/>
            </a:lnSpc>
            <a:spcBef>
              <a:spcPts val="300"/>
            </a:spcBef>
            <a:spcAft>
              <a:spcPts val="800"/>
            </a:spcAft>
          </a:pPr>
          <a:r>
            <a:rPr lang="en-US" sz="2000" b="1" i="1">
              <a:effectLst/>
              <a:latin typeface="+mn-lt"/>
              <a:ea typeface="MS Mincho" panose="02020609040205080304" pitchFamily="49" charset="-128"/>
              <a:cs typeface="Times New Roman" panose="02020603050405020304" pitchFamily="18" charset="0"/>
            </a:rPr>
            <a:t>Declaration </a:t>
          </a:r>
          <a:r>
            <a:rPr lang="en-US" sz="2000" b="1">
              <a:effectLst/>
              <a:latin typeface="+mn-lt"/>
              <a:ea typeface="MS Mincho" panose="02020609040205080304" pitchFamily="49" charset="-128"/>
              <a:cs typeface="Times New Roman" panose="02020603050405020304" pitchFamily="18" charset="0"/>
            </a:rPr>
            <a:t>Review by Administrator and Spot-Checks:</a:t>
          </a:r>
          <a:r>
            <a:rPr lang="en-US" sz="2000" b="1" i="1">
              <a:effectLst/>
              <a:latin typeface="+mn-lt"/>
              <a:ea typeface="MS Mincho" panose="02020609040205080304" pitchFamily="49" charset="-128"/>
              <a:cs typeface="Times New Roman" panose="02020603050405020304" pitchFamily="18" charset="0"/>
            </a:rPr>
            <a:t> </a:t>
          </a:r>
          <a:r>
            <a:rPr lang="en-US" sz="2000">
              <a:effectLst/>
              <a:latin typeface="+mn-lt"/>
              <a:ea typeface="MS Mincho" panose="02020609040205080304" pitchFamily="49" charset="-128"/>
              <a:cs typeface="Times New Roman" panose="02020603050405020304" pitchFamily="18" charset="0"/>
            </a:rPr>
            <a:t>US DOE will review the </a:t>
          </a:r>
          <a:r>
            <a:rPr lang="en-US" sz="2000" i="1">
              <a:effectLst/>
              <a:latin typeface="+mn-lt"/>
              <a:ea typeface="MS Mincho" panose="02020609040205080304" pitchFamily="49" charset="-128"/>
              <a:cs typeface="Arial" panose="020B0604020202020204" pitchFamily="34" charset="0"/>
            </a:rPr>
            <a:t>Declaration </a:t>
          </a:r>
          <a:r>
            <a:rPr lang="en-US" sz="2000">
              <a:effectLst/>
              <a:latin typeface="+mn-lt"/>
              <a:ea typeface="MS Mincho" panose="02020609040205080304" pitchFamily="49" charset="-128"/>
              <a:cs typeface="Times New Roman" panose="02020603050405020304" pitchFamily="18" charset="0"/>
            </a:rPr>
            <a:t>for accuracy and may request a telephone call or webinar with the energy team leader, top management representative, and the 50001 CP EnMS who attested to the </a:t>
          </a:r>
          <a:r>
            <a:rPr lang="en-US" sz="2000" i="1">
              <a:effectLst/>
              <a:latin typeface="+mn-lt"/>
              <a:ea typeface="MS Mincho" panose="02020609040205080304" pitchFamily="49" charset="-128"/>
              <a:cs typeface="Times New Roman" panose="02020603050405020304" pitchFamily="18" charset="0"/>
            </a:rPr>
            <a:t>Scorecard</a:t>
          </a:r>
          <a:r>
            <a:rPr lang="en-US" sz="2000">
              <a:effectLst/>
              <a:latin typeface="+mn-lt"/>
              <a:ea typeface="MS Mincho" panose="02020609040205080304" pitchFamily="49" charset="-128"/>
              <a:cs typeface="Times New Roman" panose="02020603050405020304" pitchFamily="18" charset="0"/>
            </a:rPr>
            <a:t> credits to spot check the data. The call is anticipated to last around 30 minutes and will only address content related to the </a:t>
          </a:r>
          <a:r>
            <a:rPr lang="en-US" sz="2000" i="1">
              <a:effectLst/>
              <a:latin typeface="+mn-lt"/>
              <a:ea typeface="MS Mincho" panose="02020609040205080304" pitchFamily="49" charset="-128"/>
              <a:cs typeface="Arial" panose="020B0604020202020204" pitchFamily="34" charset="0"/>
            </a:rPr>
            <a:t>Declaration</a:t>
          </a:r>
          <a:r>
            <a:rPr lang="en-US" sz="2000">
              <a:effectLst/>
              <a:latin typeface="+mn-lt"/>
              <a:ea typeface="MS Mincho" panose="02020609040205080304" pitchFamily="49" charset="-128"/>
              <a:cs typeface="Times New Roman" panose="02020603050405020304" pitchFamily="18" charset="0"/>
            </a:rPr>
            <a:t>. During the call or webinar, the organization may be asked to share evidence in support of the credits claimed.</a:t>
          </a:r>
        </a:p>
        <a:p>
          <a:pPr marL="0" marR="0">
            <a:lnSpc>
              <a:spcPct val="100000"/>
            </a:lnSpc>
            <a:spcBef>
              <a:spcPts val="300"/>
            </a:spcBef>
            <a:spcAft>
              <a:spcPts val="800"/>
            </a:spcAft>
          </a:pPr>
          <a:r>
            <a:rPr lang="en-US" sz="2000" b="1">
              <a:effectLst/>
              <a:latin typeface="+mn-lt"/>
              <a:ea typeface="MS Mincho" panose="02020609040205080304" pitchFamily="49" charset="-128"/>
              <a:cs typeface="Times New Roman" panose="02020603050405020304" pitchFamily="18" charset="0"/>
            </a:rPr>
            <a:t>Certificate of SEP 50001 Recognition: </a:t>
          </a:r>
          <a:r>
            <a:rPr lang="en-US" sz="2000">
              <a:effectLst/>
              <a:latin typeface="+mn-lt"/>
              <a:ea typeface="MS Mincho" panose="02020609040205080304" pitchFamily="49" charset="-128"/>
              <a:cs typeface="Times New Roman" panose="02020603050405020304" pitchFamily="18" charset="0"/>
            </a:rPr>
            <a:t>Upon approval of the </a:t>
          </a:r>
          <a:r>
            <a:rPr lang="en-US" sz="2000" i="1">
              <a:effectLst/>
              <a:latin typeface="+mn-lt"/>
              <a:ea typeface="MS Mincho" panose="02020609040205080304" pitchFamily="49" charset="-128"/>
              <a:cs typeface="Times New Roman" panose="02020603050405020304" pitchFamily="18" charset="0"/>
            </a:rPr>
            <a:t>Declaration</a:t>
          </a:r>
          <a:r>
            <a:rPr lang="en-US" sz="2000">
              <a:effectLst/>
              <a:latin typeface="+mn-lt"/>
              <a:ea typeface="MS Mincho" panose="02020609040205080304" pitchFamily="49" charset="-128"/>
              <a:cs typeface="Times New Roman" panose="02020603050405020304" pitchFamily="18" charset="0"/>
            </a:rPr>
            <a:t>, US DOE will issue a certificate to the organization indicating its recognition level and add the organization to the SEP 50001 website. </a:t>
          </a:r>
        </a:p>
        <a:p>
          <a:pPr marL="0" marR="0">
            <a:lnSpc>
              <a:spcPct val="100000"/>
            </a:lnSpc>
            <a:spcBef>
              <a:spcPts val="300"/>
            </a:spcBef>
            <a:spcAft>
              <a:spcPts val="800"/>
            </a:spcAft>
          </a:pPr>
          <a:r>
            <a:rPr lang="en-US" sz="2000" b="1">
              <a:effectLst/>
              <a:latin typeface="+mn-lt"/>
              <a:ea typeface="MS Mincho" panose="02020609040205080304" pitchFamily="49" charset="-128"/>
              <a:cs typeface="Times New Roman" panose="02020603050405020304" pitchFamily="18" charset="0"/>
            </a:rPr>
            <a:t>Timeframe</a:t>
          </a:r>
          <a:r>
            <a:rPr lang="en-US" sz="2000">
              <a:effectLst/>
              <a:latin typeface="+mn-lt"/>
              <a:ea typeface="MS Mincho" panose="02020609040205080304" pitchFamily="49" charset="-128"/>
              <a:cs typeface="Times New Roman" panose="02020603050405020304" pitchFamily="18" charset="0"/>
            </a:rPr>
            <a:t>: It is anticipated that most organizations applying for a higher level of recognition will do so within three months of achieving SEP </a:t>
          </a:r>
          <a:r>
            <a:rPr lang="en-US" sz="2000" spc="-10">
              <a:effectLst/>
              <a:latin typeface="+mn-lt"/>
              <a:ea typeface="MS Mincho" panose="02020609040205080304" pitchFamily="49" charset="-128"/>
              <a:cs typeface="Times New Roman" panose="02020603050405020304" pitchFamily="18" charset="0"/>
            </a:rPr>
            <a:t>50001 program</a:t>
          </a:r>
          <a:r>
            <a:rPr lang="en-US" sz="2000">
              <a:effectLst/>
              <a:latin typeface="+mn-lt"/>
              <a:ea typeface="MS Mincho" panose="02020609040205080304" pitchFamily="49" charset="-128"/>
              <a:cs typeface="Times New Roman" panose="02020603050405020304" pitchFamily="18" charset="0"/>
            </a:rPr>
            <a:t> certification or recertification (i.e., at the beginning of the next three-year certification cycle). Administrator recognition will be valid for a period to extend three months beyond the expiration of the SEP </a:t>
          </a:r>
          <a:r>
            <a:rPr lang="en-US" sz="2000" spc="-10">
              <a:effectLst/>
              <a:latin typeface="+mn-lt"/>
              <a:ea typeface="MS Mincho" panose="02020609040205080304" pitchFamily="49" charset="-128"/>
              <a:cs typeface="Times New Roman" panose="02020603050405020304" pitchFamily="18" charset="0"/>
            </a:rPr>
            <a:t>50001</a:t>
          </a:r>
          <a:r>
            <a:rPr lang="en-US" sz="2000">
              <a:effectLst/>
              <a:latin typeface="+mn-lt"/>
              <a:ea typeface="MS Mincho" panose="02020609040205080304" pitchFamily="49" charset="-128"/>
              <a:cs typeface="Times New Roman" panose="02020603050405020304" pitchFamily="18" charset="0"/>
            </a:rPr>
            <a:t> </a:t>
          </a:r>
          <a:r>
            <a:rPr lang="en-US" sz="2000" spc="-10">
              <a:effectLst/>
              <a:latin typeface="+mn-lt"/>
              <a:ea typeface="MS Mincho" panose="02020609040205080304" pitchFamily="49" charset="-128"/>
              <a:cs typeface="Times New Roman" panose="02020603050405020304" pitchFamily="18" charset="0"/>
            </a:rPr>
            <a:t>program</a:t>
          </a:r>
          <a:r>
            <a:rPr lang="en-US" sz="2000">
              <a:effectLst/>
              <a:latin typeface="+mn-lt"/>
              <a:ea typeface="MS Mincho" panose="02020609040205080304" pitchFamily="49" charset="-128"/>
              <a:cs typeface="Times New Roman" panose="02020603050405020304" pitchFamily="18" charset="0"/>
            </a:rPr>
            <a:t> certification. Therefore, a new declaration for Administrator recognition must be submitted for recertification. The </a:t>
          </a:r>
          <a:r>
            <a:rPr lang="en-US" sz="2000" i="1">
              <a:effectLst/>
              <a:latin typeface="+mn-lt"/>
              <a:ea typeface="MS Mincho" panose="02020609040205080304" pitchFamily="49" charset="-128"/>
              <a:cs typeface="Times New Roman" panose="02020603050405020304" pitchFamily="18" charset="0"/>
            </a:rPr>
            <a:t>Scorecard</a:t>
          </a:r>
          <a:r>
            <a:rPr lang="en-US" sz="2000">
              <a:effectLst/>
              <a:latin typeface="+mn-lt"/>
              <a:ea typeface="MS Mincho" panose="02020609040205080304" pitchFamily="49" charset="-128"/>
              <a:cs typeface="Times New Roman" panose="02020603050405020304" pitchFamily="18" charset="0"/>
            </a:rPr>
            <a:t> points earned are good for the entire SEP </a:t>
          </a:r>
          <a:r>
            <a:rPr lang="en-US" sz="2000" spc="-10">
              <a:effectLst/>
              <a:latin typeface="+mn-lt"/>
              <a:ea typeface="MS Mincho" panose="02020609040205080304" pitchFamily="49" charset="-128"/>
              <a:cs typeface="Times New Roman" panose="02020603050405020304" pitchFamily="18" charset="0"/>
            </a:rPr>
            <a:t>50001</a:t>
          </a:r>
          <a:r>
            <a:rPr lang="en-US" sz="2000">
              <a:effectLst/>
              <a:latin typeface="+mn-lt"/>
              <a:ea typeface="MS Mincho" panose="02020609040205080304" pitchFamily="49" charset="-128"/>
              <a:cs typeface="Times New Roman" panose="02020603050405020304" pitchFamily="18" charset="0"/>
            </a:rPr>
            <a:t> recognition period (up to three years, three months) and do not need to be audited prior to the next </a:t>
          </a:r>
          <a:r>
            <a:rPr lang="en-US" sz="2000" u="none">
              <a:solidFill>
                <a:sysClr val="windowText" lastClr="000000"/>
              </a:solidFill>
              <a:effectLst/>
              <a:latin typeface="+mn-lt"/>
              <a:ea typeface="MS Mincho" panose="02020609040205080304" pitchFamily="49" charset="-128"/>
              <a:cs typeface="Times New Roman" panose="02020603050405020304" pitchFamily="18" charset="0"/>
            </a:rPr>
            <a:t>certification. Once the organization has been recertified, all </a:t>
          </a:r>
          <a:r>
            <a:rPr lang="en-US" sz="2000" i="1" u="none">
              <a:solidFill>
                <a:sysClr val="windowText" lastClr="000000"/>
              </a:solidFill>
              <a:effectLst/>
              <a:latin typeface="+mn-lt"/>
              <a:ea typeface="MS Mincho" panose="02020609040205080304" pitchFamily="49" charset="-128"/>
              <a:cs typeface="Times New Roman" panose="02020603050405020304" pitchFamily="18" charset="0"/>
            </a:rPr>
            <a:t>Scorecard</a:t>
          </a:r>
          <a:r>
            <a:rPr lang="en-US" sz="2000" u="none">
              <a:solidFill>
                <a:sysClr val="windowText" lastClr="000000"/>
              </a:solidFill>
              <a:effectLst/>
              <a:latin typeface="+mn-lt"/>
              <a:ea typeface="MS Mincho" panose="02020609040205080304" pitchFamily="49" charset="-128"/>
              <a:cs typeface="Times New Roman" panose="02020603050405020304" pitchFamily="18" charset="0"/>
            </a:rPr>
            <a:t> points must be checked and submitted anew. </a:t>
          </a:r>
        </a:p>
        <a:p>
          <a:pPr marL="0" marR="0">
            <a:lnSpc>
              <a:spcPct val="100000"/>
            </a:lnSpc>
            <a:spcBef>
              <a:spcPts val="300"/>
            </a:spcBef>
            <a:spcAft>
              <a:spcPts val="800"/>
            </a:spcAft>
          </a:pPr>
          <a:r>
            <a:rPr lang="en-US" sz="2000" b="1" spc="20">
              <a:effectLst/>
              <a:latin typeface="+mn-lt"/>
              <a:ea typeface="MS Mincho" panose="02020609040205080304" pitchFamily="49" charset="-128"/>
              <a:cs typeface="Times New Roman" panose="02020603050405020304" pitchFamily="18" charset="0"/>
            </a:rPr>
            <a:t>Upgrading Recognition Level</a:t>
          </a:r>
          <a:r>
            <a:rPr lang="en-US" sz="2000" spc="20">
              <a:effectLst/>
              <a:latin typeface="+mn-lt"/>
              <a:ea typeface="MS Mincho" panose="02020609040205080304" pitchFamily="49" charset="-128"/>
              <a:cs typeface="Times New Roman" panose="02020603050405020304" pitchFamily="18" charset="0"/>
            </a:rPr>
            <a:t>: </a:t>
          </a:r>
          <a:r>
            <a:rPr lang="en-US" sz="2000">
              <a:effectLst/>
              <a:latin typeface="+mn-lt"/>
              <a:ea typeface="MS Mincho" panose="02020609040205080304" pitchFamily="49" charset="-128"/>
              <a:cs typeface="Times New Roman" panose="02020603050405020304" pitchFamily="18" charset="0"/>
            </a:rPr>
            <a:t>Organizations may choose to increase the number of points earned and upgrade their recognition </a:t>
          </a:r>
          <a:r>
            <a:rPr lang="en-US" sz="2000">
              <a:solidFill>
                <a:sysClr val="windowText" lastClr="000000"/>
              </a:solidFill>
              <a:effectLst/>
              <a:latin typeface="+mn-lt"/>
              <a:ea typeface="MS Mincho" panose="02020609040205080304" pitchFamily="49" charset="-128"/>
              <a:cs typeface="Times New Roman" panose="02020603050405020304" pitchFamily="18" charset="0"/>
            </a:rPr>
            <a:t>level </a:t>
          </a:r>
          <a:r>
            <a:rPr lang="en-US" sz="2000" u="none">
              <a:solidFill>
                <a:sysClr val="windowText" lastClr="000000"/>
              </a:solidFill>
              <a:effectLst/>
              <a:latin typeface="+mn-lt"/>
              <a:ea typeface="MS Mincho" panose="02020609040205080304" pitchFamily="49" charset="-128"/>
              <a:cs typeface="Times New Roman" panose="02020603050405020304" pitchFamily="18" charset="0"/>
            </a:rPr>
            <a:t>at </a:t>
          </a:r>
          <a:r>
            <a:rPr lang="en-US" sz="2000" i="1" u="none">
              <a:solidFill>
                <a:sysClr val="windowText" lastClr="000000"/>
              </a:solidFill>
              <a:effectLst/>
              <a:latin typeface="+mn-lt"/>
              <a:ea typeface="MS Mincho" panose="02020609040205080304" pitchFamily="49" charset="-128"/>
              <a:cs typeface="Times New Roman" panose="02020603050405020304" pitchFamily="18" charset="0"/>
            </a:rPr>
            <a:t>12 and/or 24 months </a:t>
          </a:r>
          <a:r>
            <a:rPr lang="en-US" sz="1200" b="1" i="1" u="none">
              <a:solidFill>
                <a:sysClr val="windowText" lastClr="000000"/>
              </a:solidFill>
              <a:effectLst/>
              <a:latin typeface="+mn-lt"/>
              <a:ea typeface="MS Mincho" panose="02020609040205080304" pitchFamily="49" charset="-128"/>
              <a:cs typeface="Times New Roman" panose="02020603050405020304" pitchFamily="18" charset="0"/>
            </a:rPr>
            <a:t> </a:t>
          </a:r>
          <a:r>
            <a:rPr lang="en-US" sz="2000" i="1" u="none">
              <a:solidFill>
                <a:sysClr val="windowText" lastClr="000000"/>
              </a:solidFill>
              <a:effectLst/>
              <a:latin typeface="+mn-lt"/>
              <a:ea typeface="MS Mincho" panose="02020609040205080304" pitchFamily="49" charset="-128"/>
              <a:cs typeface="Times New Roman" panose="02020603050405020304" pitchFamily="18" charset="0"/>
            </a:rPr>
            <a:t>after </a:t>
          </a:r>
          <a:r>
            <a:rPr lang="en-US" sz="2000" i="1">
              <a:effectLst/>
              <a:latin typeface="+mn-lt"/>
              <a:ea typeface="MS Mincho" panose="02020609040205080304" pitchFamily="49" charset="-128"/>
              <a:cs typeface="Times New Roman" panose="02020603050405020304" pitchFamily="18" charset="0"/>
            </a:rPr>
            <a:t>SEP </a:t>
          </a:r>
          <a:r>
            <a:rPr lang="en-US" sz="2000" i="1" spc="-10">
              <a:effectLst/>
              <a:latin typeface="+mn-lt"/>
              <a:ea typeface="MS Mincho" panose="02020609040205080304" pitchFamily="49" charset="-128"/>
              <a:cs typeface="Times New Roman" panose="02020603050405020304" pitchFamily="18" charset="0"/>
            </a:rPr>
            <a:t>50001</a:t>
          </a:r>
          <a:r>
            <a:rPr lang="en-US" sz="2000" i="1">
              <a:effectLst/>
              <a:latin typeface="+mn-lt"/>
              <a:ea typeface="MS Mincho" panose="02020609040205080304" pitchFamily="49" charset="-128"/>
              <a:cs typeface="Times New Roman" panose="02020603050405020304" pitchFamily="18" charset="0"/>
            </a:rPr>
            <a:t> program certification within the three-year certification cycle</a:t>
          </a:r>
          <a:r>
            <a:rPr lang="en-US" sz="2000">
              <a:effectLst/>
              <a:latin typeface="+mn-lt"/>
              <a:ea typeface="MS Mincho" panose="02020609040205080304" pitchFamily="49" charset="-128"/>
              <a:cs typeface="Times New Roman" panose="02020603050405020304" pitchFamily="18" charset="0"/>
            </a:rPr>
            <a:t>. </a:t>
          </a:r>
          <a:r>
            <a:rPr lang="en-US" sz="2000" i="1">
              <a:effectLst/>
              <a:latin typeface="+mn-lt"/>
              <a:ea typeface="MS Mincho" panose="02020609040205080304" pitchFamily="49" charset="-128"/>
              <a:cs typeface="Times New Roman" panose="02020603050405020304" pitchFamily="18" charset="0"/>
            </a:rPr>
            <a:t>Scorecard</a:t>
          </a:r>
          <a:r>
            <a:rPr lang="en-US" sz="2000">
              <a:effectLst/>
              <a:latin typeface="+mn-lt"/>
              <a:ea typeface="MS Mincho" panose="02020609040205080304" pitchFamily="49" charset="-128"/>
              <a:cs typeface="Times New Roman" panose="02020603050405020304" pitchFamily="18" charset="0"/>
            </a:rPr>
            <a:t> points may be added, and existing points remain valid and are not re-checked. Changes to </a:t>
          </a:r>
          <a:r>
            <a:rPr lang="en-US" sz="2000" i="1">
              <a:effectLst/>
              <a:latin typeface="+mn-lt"/>
              <a:ea typeface="MS Mincho" panose="02020609040205080304" pitchFamily="49" charset="-128"/>
              <a:cs typeface="Times New Roman" panose="02020603050405020304" pitchFamily="18" charset="0"/>
            </a:rPr>
            <a:t>Scorecard</a:t>
          </a:r>
          <a:r>
            <a:rPr lang="en-US" sz="2000">
              <a:effectLst/>
              <a:latin typeface="+mn-lt"/>
              <a:ea typeface="MS Mincho" panose="02020609040205080304" pitchFamily="49" charset="-128"/>
              <a:cs typeface="Times New Roman" panose="02020603050405020304" pitchFamily="18" charset="0"/>
            </a:rPr>
            <a:t> points and recognition level occur under the following scenarios:</a:t>
          </a:r>
        </a:p>
        <a:p>
          <a:pPr marL="342900" marR="0" lvl="0" indent="-342900">
            <a:lnSpc>
              <a:spcPct val="100000"/>
            </a:lnSpc>
            <a:spcBef>
              <a:spcPts val="300"/>
            </a:spcBef>
            <a:spcAft>
              <a:spcPts val="0"/>
            </a:spcAft>
            <a:buFont typeface="+mj-lt"/>
            <a:buAutoNum type="arabicPeriod"/>
          </a:pPr>
          <a:r>
            <a:rPr lang="en-US" sz="2000">
              <a:effectLst/>
              <a:latin typeface="+mn-lt"/>
              <a:ea typeface="MS Mincho" panose="02020609040205080304" pitchFamily="49" charset="-128"/>
              <a:cs typeface="Times New Roman" panose="02020603050405020304" pitchFamily="18" charset="0"/>
            </a:rPr>
            <a:t>Increase EP 1 credit points: Organizations can change the EP 1 points earned by recertifying early to SEP 50001 to obtain a new verified SEP 50001 Energy Performance Indicator (SEnPI) value, or have a certified SEP Performance Verifier*</a:t>
          </a:r>
          <a:r>
            <a:rPr lang="en-US" sz="2000" baseline="30000">
              <a:effectLst/>
              <a:latin typeface="+mn-lt"/>
              <a:ea typeface="MS Mincho" panose="02020609040205080304" pitchFamily="49" charset="-128"/>
              <a:cs typeface="Times New Roman" panose="02020603050405020304" pitchFamily="18" charset="0"/>
            </a:rPr>
            <a:t> </a:t>
          </a:r>
          <a:r>
            <a:rPr lang="en-US" sz="2000">
              <a:effectLst/>
              <a:latin typeface="+mn-lt"/>
              <a:ea typeface="MS Mincho" panose="02020609040205080304" pitchFamily="49" charset="-128"/>
              <a:cs typeface="Times New Roman" panose="02020603050405020304" pitchFamily="18" charset="0"/>
            </a:rPr>
            <a:t>verify a new SEnPI value, and thus increase the EP 1 point level. The organization may use an internal or external certified SEP Performance Verifier.  </a:t>
          </a:r>
        </a:p>
        <a:p>
          <a:pPr marL="342900" marR="0" lvl="0" indent="-342900">
            <a:lnSpc>
              <a:spcPct val="100000"/>
            </a:lnSpc>
            <a:spcBef>
              <a:spcPts val="0"/>
            </a:spcBef>
            <a:spcAft>
              <a:spcPts val="800"/>
            </a:spcAft>
            <a:buFont typeface="+mj-lt"/>
            <a:buAutoNum type="arabicPeriod"/>
          </a:pPr>
          <a:r>
            <a:rPr lang="en-US" sz="2000">
              <a:effectLst/>
              <a:latin typeface="+mn-lt"/>
              <a:ea typeface="MS Mincho" panose="02020609040205080304" pitchFamily="49" charset="-128"/>
              <a:cs typeface="Times New Roman" panose="02020603050405020304" pitchFamily="18" charset="0"/>
            </a:rPr>
            <a:t>Increases to other </a:t>
          </a:r>
          <a:r>
            <a:rPr lang="en-US" sz="2000" i="1">
              <a:effectLst/>
              <a:latin typeface="+mn-lt"/>
              <a:ea typeface="MS Mincho" panose="02020609040205080304" pitchFamily="49" charset="-128"/>
              <a:cs typeface="Times New Roman" panose="02020603050405020304" pitchFamily="18" charset="0"/>
            </a:rPr>
            <a:t>Scorecard</a:t>
          </a:r>
          <a:r>
            <a:rPr lang="en-US" sz="2000">
              <a:effectLst/>
              <a:latin typeface="+mn-lt"/>
              <a:ea typeface="MS Mincho" panose="02020609040205080304" pitchFamily="49" charset="-128"/>
              <a:cs typeface="Times New Roman" panose="02020603050405020304" pitchFamily="18" charset="0"/>
            </a:rPr>
            <a:t> credit points: All </a:t>
          </a:r>
          <a:r>
            <a:rPr lang="en-US" sz="2000" i="1">
              <a:effectLst/>
              <a:latin typeface="+mn-lt"/>
              <a:ea typeface="MS Mincho" panose="02020609040205080304" pitchFamily="49" charset="-128"/>
              <a:cs typeface="Times New Roman" panose="02020603050405020304" pitchFamily="18" charset="0"/>
            </a:rPr>
            <a:t>Scorecard</a:t>
          </a:r>
          <a:r>
            <a:rPr lang="en-US" sz="2000">
              <a:effectLst/>
              <a:latin typeface="+mn-lt"/>
              <a:ea typeface="MS Mincho" panose="02020609040205080304" pitchFamily="49" charset="-128"/>
              <a:cs typeface="Times New Roman" panose="02020603050405020304" pitchFamily="18" charset="0"/>
            </a:rPr>
            <a:t> credit points (other than EP 1) may be upgraded and points will either be maintained or increased; organization will not lose points.</a:t>
          </a:r>
        </a:p>
        <a:p>
          <a:pPr marL="0" marR="0" lvl="0" indent="0">
            <a:lnSpc>
              <a:spcPct val="100000"/>
            </a:lnSpc>
            <a:spcBef>
              <a:spcPts val="0"/>
            </a:spcBef>
            <a:spcAft>
              <a:spcPts val="800"/>
            </a:spcAft>
            <a:buFontTx/>
            <a:buNone/>
          </a:pPr>
          <a:r>
            <a:rPr lang="en-US" sz="2000">
              <a:effectLst/>
              <a:latin typeface="+mn-lt"/>
              <a:ea typeface="MS Mincho" panose="02020609040205080304" pitchFamily="49" charset="-128"/>
              <a:cs typeface="Times New Roman" panose="02020603050405020304" pitchFamily="18" charset="0"/>
            </a:rPr>
            <a:t>*</a:t>
          </a:r>
          <a:r>
            <a:rPr lang="en-US" sz="2000" baseline="30000">
              <a:effectLst/>
              <a:latin typeface="+mn-lt"/>
              <a:ea typeface="MS Mincho" panose="02020609040205080304" pitchFamily="49" charset="-128"/>
              <a:cs typeface="Times New Roman" panose="02020603050405020304" pitchFamily="18" charset="0"/>
            </a:rPr>
            <a:t> </a:t>
          </a:r>
          <a:r>
            <a:rPr lang="en-US" sz="2000">
              <a:effectLst/>
              <a:latin typeface="+mn-lt"/>
              <a:ea typeface="MS Mincho" panose="02020609040205080304" pitchFamily="49" charset="-128"/>
              <a:cs typeface="Times New Roman" panose="02020603050405020304" pitchFamily="18" charset="0"/>
            </a:rPr>
            <a:t>The organization may use an internal or external certified SEP Performance Verifier. Typically, verification by an external SEP Performance Verifier will incur a cost for the service. </a:t>
          </a:r>
        </a:p>
        <a:p>
          <a:pPr marL="0" marR="0" algn="just">
            <a:lnSpc>
              <a:spcPct val="120000"/>
            </a:lnSpc>
            <a:spcBef>
              <a:spcPts val="0"/>
            </a:spcBef>
            <a:spcAft>
              <a:spcPts val="1000"/>
            </a:spcAft>
          </a:pPr>
          <a:r>
            <a:rPr lang="en-US" sz="1200" b="1">
              <a:effectLst/>
              <a:latin typeface="+mn-lt"/>
              <a:ea typeface="MS Mincho" panose="02020609040205080304" pitchFamily="49" charset="-128"/>
              <a:cs typeface="Times New Roman" panose="02020603050405020304" pitchFamily="18" charset="0"/>
            </a:rPr>
            <a:t> </a:t>
          </a:r>
          <a:endParaRPr lang="en-US" sz="2000" b="1">
            <a:effectLst/>
            <a:latin typeface="+mn-lt"/>
            <a:ea typeface="MS Mincho" panose="02020609040205080304" pitchFamily="49" charset="-128"/>
            <a:cs typeface="Times New Roman" panose="02020603050405020304" pitchFamily="18" charset="0"/>
          </a:endParaRPr>
        </a:p>
      </xdr:txBody>
    </xdr:sp>
    <xdr:clientData/>
  </xdr:twoCellAnchor>
  <xdr:twoCellAnchor>
    <xdr:from>
      <xdr:col>1</xdr:col>
      <xdr:colOff>12700</xdr:colOff>
      <xdr:row>10</xdr:row>
      <xdr:rowOff>12700</xdr:rowOff>
    </xdr:from>
    <xdr:to>
      <xdr:col>19</xdr:col>
      <xdr:colOff>0</xdr:colOff>
      <xdr:row>49</xdr:row>
      <xdr:rowOff>800099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250825" y="2489200"/>
          <a:ext cx="17132300" cy="9988549"/>
        </a:xfrm>
        <a:prstGeom prst="rect">
          <a:avLst/>
        </a:prstGeom>
        <a:solidFill>
          <a:schemeClr val="bg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457200" tIns="457200" rIns="457200" bIns="457200" rtlCol="0" anchor="t"/>
        <a:lstStyle/>
        <a:p>
          <a:pPr marL="0" marR="0" lvl="0" indent="0" defTabSz="914400" eaLnBrk="1" fontAlgn="auto" latinLnBrk="0" hangingPunct="1">
            <a:lnSpc>
              <a:spcPct val="100000"/>
            </a:lnSpc>
            <a:spcBef>
              <a:spcPts val="120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Organizations that achieve sustained excellence through their energy management system (EnMS) can receive elevated recognition and a coveted program certificate for the Superior Energy Performance 50001™ (SEP 50001™). Certified organizations may gain elevated recognition using the </a:t>
          </a:r>
          <a:r>
            <a:rPr kumimoji="0" lang="en-US" sz="2000" b="0" i="1" u="none" strike="noStrike" kern="0" cap="none" spc="0" normalizeH="0" baseline="0" noProof="0">
              <a:ln>
                <a:noFill/>
              </a:ln>
              <a:solidFill>
                <a:prstClr val="black"/>
              </a:solidFill>
              <a:effectLst/>
              <a:uLnTx/>
              <a:uFillTx/>
              <a:latin typeface="+mn-lt"/>
              <a:ea typeface="+mn-ea"/>
              <a:cs typeface="Arial" panose="020B0604020202020204" pitchFamily="34" charset="0"/>
            </a:rPr>
            <a:t>SEP 50001 Scorecard </a:t>
          </a: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a:t>
          </a:r>
          <a:r>
            <a:rPr kumimoji="0" lang="en-US" sz="2000" b="0" i="1" u="none" strike="noStrike" kern="0" cap="none" spc="0" normalizeH="0" baseline="0" noProof="0">
              <a:ln>
                <a:noFill/>
              </a:ln>
              <a:solidFill>
                <a:prstClr val="black"/>
              </a:solidFill>
              <a:effectLst/>
              <a:uLnTx/>
              <a:uFillTx/>
              <a:latin typeface="+mn-lt"/>
              <a:ea typeface="+mn-ea"/>
              <a:cs typeface="Arial" panose="020B0604020202020204" pitchFamily="34" charset="0"/>
            </a:rPr>
            <a:t>Scorecard</a:t>
          </a: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 The SEP 50001 Program Administrator (Administrator) in the United States is the U.S. Department of Energy (US DOE). </a:t>
          </a:r>
        </a:p>
        <a:p>
          <a:pPr marL="0" marR="0" lvl="0" indent="0" defTabSz="914400" eaLnBrk="1" fontAlgn="auto" latinLnBrk="0" hangingPunct="1">
            <a:lnSpc>
              <a:spcPct val="100000"/>
            </a:lnSpc>
            <a:spcBef>
              <a:spcPts val="120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To become certified, an organization implements an energy management system that meets the ISO 50001 and SEP 50001 (</a:t>
          </a:r>
          <a:r>
            <a:rPr kumimoji="0" lang="en-US" sz="2000" b="0" i="1" u="none" strike="noStrike" kern="0" cap="none" spc="0" normalizeH="0" baseline="0" noProof="0">
              <a:ln>
                <a:noFill/>
              </a:ln>
              <a:solidFill>
                <a:prstClr val="black"/>
              </a:solidFill>
              <a:effectLst/>
              <a:uLnTx/>
              <a:uFillTx/>
              <a:latin typeface="+mn-lt"/>
              <a:ea typeface="+mn-ea"/>
              <a:cs typeface="Arial" panose="020B0604020202020204" pitchFamily="34" charset="0"/>
            </a:rPr>
            <a:t>ANSI/MSE 50028-1:2019)</a:t>
          </a: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 standards. An accredited third-party certification body conducts an audit to verify the ISO 50001 program. Then the organization can use the </a:t>
          </a:r>
          <a:r>
            <a:rPr kumimoji="0" lang="en-US" sz="2000" b="0" i="1" u="none" strike="noStrike" kern="0" cap="none" spc="0" normalizeH="0" baseline="0" noProof="0">
              <a:ln>
                <a:noFill/>
              </a:ln>
              <a:solidFill>
                <a:prstClr val="black"/>
              </a:solidFill>
              <a:effectLst/>
              <a:uLnTx/>
              <a:uFillTx/>
              <a:latin typeface="+mn-lt"/>
              <a:ea typeface="+mn-ea"/>
              <a:cs typeface="Arial" panose="020B0604020202020204" pitchFamily="34" charset="0"/>
            </a:rPr>
            <a:t>Scorecard</a:t>
          </a: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 achieve a higher recognition level (Silver, Gold, or Platinum). Figure 1 outlines the recognition levels available in the United States. </a:t>
          </a:r>
        </a:p>
        <a:p>
          <a:pPr marL="0" marR="0" lvl="0" indent="0" defTabSz="914400" eaLnBrk="1" fontAlgn="auto" latinLnBrk="0" hangingPunct="1">
            <a:lnSpc>
              <a:spcPct val="100000"/>
            </a:lnSpc>
            <a:spcBef>
              <a:spcPts val="120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rPr>
            <a:t>US DOE will recognize organizations that become certified and those that achieve a higher level of recognition. Government agencies in other countries may create similar recognition and award programs specific to their country, but US DOE does not administer SEP 50001 recognition to organizations located outside of the United States.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20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a:ln>
                <a:noFill/>
              </a:ln>
              <a:solidFill>
                <a:prstClr val="black"/>
              </a:solidFill>
              <a:effectLst/>
              <a:uLnTx/>
              <a:uFillTx/>
              <a:latin typeface="+mn-lt"/>
              <a:ea typeface="+mn-ea"/>
              <a:cs typeface="Arial" panose="020B0604020202020204" pitchFamily="34" charset="0"/>
            </a:rPr>
            <a:t>Figure 1 –  SEP 50001 certification is required before organizations seek additional SEP 50001 recognition by US DOE </a:t>
          </a:r>
        </a:p>
        <a:p>
          <a:endParaRPr lang="en-US" sz="2000">
            <a:latin typeface="+mn-lt"/>
            <a:cs typeface="Arial" panose="020B0604020202020204" pitchFamily="34" charset="0"/>
          </a:endParaRPr>
        </a:p>
        <a:p>
          <a:endParaRPr lang="en-US" sz="2000">
            <a:latin typeface="Corbel" panose="020B0503020204020204" pitchFamily="34" charset="0"/>
            <a:cs typeface="Arial" panose="020B0604020202020204" pitchFamily="34" charset="0"/>
          </a:endParaRPr>
        </a:p>
      </xdr:txBody>
    </xdr:sp>
    <xdr:clientData/>
  </xdr:twoCellAnchor>
  <xdr:twoCellAnchor editAs="oneCell">
    <xdr:from>
      <xdr:col>0</xdr:col>
      <xdr:colOff>37418</xdr:colOff>
      <xdr:row>1</xdr:row>
      <xdr:rowOff>13479</xdr:rowOff>
    </xdr:from>
    <xdr:to>
      <xdr:col>4</xdr:col>
      <xdr:colOff>552795</xdr:colOff>
      <xdr:row>5</xdr:row>
      <xdr:rowOff>175661</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418" y="261129"/>
          <a:ext cx="3611002" cy="1038482"/>
        </a:xfrm>
        <a:prstGeom prst="rect">
          <a:avLst/>
        </a:prstGeom>
        <a:solidFill>
          <a:schemeClr val="bg1"/>
        </a:solidFill>
      </xdr:spPr>
    </xdr:pic>
    <xdr:clientData/>
  </xdr:twoCellAnchor>
  <xdr:twoCellAnchor editAs="oneCell">
    <xdr:from>
      <xdr:col>1</xdr:col>
      <xdr:colOff>435264</xdr:colOff>
      <xdr:row>30</xdr:row>
      <xdr:rowOff>87745</xdr:rowOff>
    </xdr:from>
    <xdr:to>
      <xdr:col>13</xdr:col>
      <xdr:colOff>879763</xdr:colOff>
      <xdr:row>49</xdr:row>
      <xdr:rowOff>292838</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2"/>
        <a:srcRect l="975" t="2078" r="544" b="5012"/>
        <a:stretch/>
      </xdr:blipFill>
      <xdr:spPr>
        <a:xfrm>
          <a:off x="677719" y="7101609"/>
          <a:ext cx="11874499" cy="4482684"/>
        </a:xfrm>
        <a:prstGeom prst="rect">
          <a:avLst/>
        </a:prstGeom>
        <a:ln>
          <a:solidFill>
            <a:schemeClr val="bg1">
              <a:lumMod val="75000"/>
            </a:schemeClr>
          </a:solidFill>
        </a:ln>
      </xdr:spPr>
    </xdr:pic>
    <xdr:clientData/>
  </xdr:twoCellAnchor>
  <xdr:twoCellAnchor>
    <xdr:from>
      <xdr:col>1</xdr:col>
      <xdr:colOff>83129</xdr:colOff>
      <xdr:row>155</xdr:row>
      <xdr:rowOff>87814</xdr:rowOff>
    </xdr:from>
    <xdr:to>
      <xdr:col>18</xdr:col>
      <xdr:colOff>928256</xdr:colOff>
      <xdr:row>164</xdr:row>
      <xdr:rowOff>101668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8453" y="43611461"/>
          <a:ext cx="17037627" cy="2075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OMB DISCLOSURE STATEMENT</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This data is being collected to facilitate delivery of technical assistance and other program services. The data you supply will be used to evaluate the effectiveness of investments in energy management systems and to improve the usefulness of Federal technical assistance and recognition programs.</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OMB control number 1910-5177, U.S. Department of Energy, 1000 Independence Ave SW, Washington, DC, 20585-1290; and to the Office of Management and Budget (OMB), OIRA, Paperwork Reduction Project OMB control number 1910-5177, Washington, DC  20503.</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Submission of this data is voluntary.</a:t>
          </a:r>
        </a:p>
        <a:p>
          <a:endParaRPr lang="en-US" sz="1100"/>
        </a:p>
      </xdr:txBody>
    </xdr:sp>
    <xdr:clientData/>
  </xdr:twoCellAnchor>
  <xdr:twoCellAnchor>
    <xdr:from>
      <xdr:col>17</xdr:col>
      <xdr:colOff>69273</xdr:colOff>
      <xdr:row>3</xdr:row>
      <xdr:rowOff>55418</xdr:rowOff>
    </xdr:from>
    <xdr:to>
      <xdr:col>18</xdr:col>
      <xdr:colOff>845129</xdr:colOff>
      <xdr:row>6</xdr:row>
      <xdr:rowOff>83127</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5600218" y="748145"/>
          <a:ext cx="1731820" cy="692727"/>
        </a:xfrm>
        <a:prstGeom prst="rect">
          <a:avLst/>
        </a:prstGeom>
        <a:solidFill>
          <a:schemeClr val="accent5">
            <a:lumMod val="40000"/>
            <a:lumOff val="60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DOE HQ F 413.40</a:t>
          </a:r>
          <a:endParaRPr lang="en-US">
            <a:effectLst/>
          </a:endParaRPr>
        </a:p>
        <a:p>
          <a:r>
            <a:rPr lang="en-US" sz="1100">
              <a:solidFill>
                <a:schemeClr val="dk1"/>
              </a:solidFill>
              <a:effectLst/>
              <a:latin typeface="+mn-lt"/>
              <a:ea typeface="+mn-ea"/>
              <a:cs typeface="+mn-cs"/>
            </a:rPr>
            <a:t>OMB Control #: 1910-5177</a:t>
          </a:r>
        </a:p>
        <a:p>
          <a:r>
            <a:rPr lang="en-US" sz="1100">
              <a:solidFill>
                <a:schemeClr val="dk1"/>
              </a:solidFill>
              <a:effectLst/>
              <a:latin typeface="+mn-lt"/>
              <a:ea typeface="+mn-ea"/>
              <a:cs typeface="+mn-cs"/>
            </a:rPr>
            <a:t>Exp. Date:  _____________</a:t>
          </a:r>
          <a:br>
            <a:rPr lang="en-US" sz="1100">
              <a:solidFill>
                <a:schemeClr val="dk1"/>
              </a:solidFill>
              <a:effectLst/>
              <a:latin typeface="+mn-lt"/>
              <a:ea typeface="+mn-ea"/>
              <a:cs typeface="+mn-cs"/>
            </a:rPr>
          </a:br>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6</xdr:row>
      <xdr:rowOff>205148</xdr:rowOff>
    </xdr:to>
    <xdr:sp macro="" textlink="">
      <xdr:nvSpPr>
        <xdr:cNvPr id="16" name="TextBox 15">
          <a:extLst>
            <a:ext uri="{FF2B5EF4-FFF2-40B4-BE49-F238E27FC236}">
              <a16:creationId xmlns:a16="http://schemas.microsoft.com/office/drawing/2014/main" id="{00000000-0008-0000-0900-000010000000}"/>
            </a:ext>
          </a:extLst>
        </xdr:cNvPr>
        <xdr:cNvSpPr txBox="1"/>
      </xdr:nvSpPr>
      <xdr:spPr>
        <a:xfrm>
          <a:off x="0" y="0"/>
          <a:ext cx="23456900" cy="1665648"/>
        </a:xfrm>
        <a:prstGeom prst="rect">
          <a:avLst/>
        </a:prstGeom>
        <a:gradFill>
          <a:gsLst>
            <a:gs pos="73000">
              <a:schemeClr val="accent1">
                <a:lumMod val="66000"/>
                <a:lumOff val="34000"/>
              </a:schemeClr>
            </a:gs>
            <a:gs pos="100000">
              <a:schemeClr val="accent1">
                <a:lumMod val="90000"/>
              </a:schemeClr>
            </a:gs>
            <a:gs pos="46000">
              <a:srgbClr val="92D050"/>
            </a:gs>
          </a:gsLst>
          <a:lin ang="4800000" scaled="0"/>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sz="2000" i="0">
              <a:solidFill>
                <a:schemeClr val="dk1"/>
              </a:solidFill>
              <a:effectLst/>
              <a:latin typeface="Palatino Linotype" panose="02040502050505030304" pitchFamily="18" charset="0"/>
              <a:ea typeface="+mn-ea"/>
              <a:cs typeface="+mn-cs"/>
            </a:rPr>
            <a:t>				</a:t>
          </a:r>
          <a:r>
            <a:rPr kumimoji="0" lang="en-US" sz="4400" b="1" i="0" u="none" strike="noStrike" kern="0" cap="none" spc="0" normalizeH="0" baseline="0" noProof="0">
              <a:ln>
                <a:noFill/>
              </a:ln>
              <a:solidFill>
                <a:srgbClr val="002060"/>
              </a:solidFill>
              <a:effectLst/>
              <a:uLnTx/>
              <a:uFillTx/>
              <a:latin typeface="Arial" panose="020B0604020202020204" pitchFamily="34" charset="0"/>
              <a:ea typeface="+mn-ea"/>
              <a:cs typeface="Arial" panose="020B0604020202020204" pitchFamily="34" charset="0"/>
            </a:rPr>
            <a:t>Superior Energy Performance 50001™ 						Scorecard Declaration </a:t>
          </a:r>
          <a:endParaRPr kumimoji="0" lang="en-US" sz="4800" b="1" i="0" u="none" strike="noStrike" kern="0" cap="none" spc="0" normalizeH="0" baseline="0" noProof="0">
            <a:ln>
              <a:noFill/>
            </a:ln>
            <a:solidFill>
              <a:srgbClr val="002060"/>
            </a:solidFill>
            <a:effectLst/>
            <a:uLnTx/>
            <a:uFillTx/>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155864</xdr:colOff>
      <xdr:row>1</xdr:row>
      <xdr:rowOff>70600</xdr:rowOff>
    </xdr:from>
    <xdr:to>
      <xdr:col>4</xdr:col>
      <xdr:colOff>472498</xdr:colOff>
      <xdr:row>5</xdr:row>
      <xdr:rowOff>52358</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5864" y="318250"/>
          <a:ext cx="2983634" cy="858058"/>
        </a:xfrm>
        <a:prstGeom prst="rect">
          <a:avLst/>
        </a:prstGeom>
        <a:solidFill>
          <a:schemeClr val="bg1"/>
        </a:solidFill>
      </xdr:spPr>
    </xdr:pic>
    <xdr:clientData/>
  </xdr:twoCellAnchor>
  <xdr:twoCellAnchor>
    <xdr:from>
      <xdr:col>6</xdr:col>
      <xdr:colOff>413658</xdr:colOff>
      <xdr:row>3</xdr:row>
      <xdr:rowOff>43543</xdr:rowOff>
    </xdr:from>
    <xdr:to>
      <xdr:col>8</xdr:col>
      <xdr:colOff>6927</xdr:colOff>
      <xdr:row>6</xdr:row>
      <xdr:rowOff>75210</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13672458" y="729343"/>
          <a:ext cx="1966355" cy="684810"/>
        </a:xfrm>
        <a:prstGeom prst="rect">
          <a:avLst/>
        </a:prstGeom>
        <a:solidFill>
          <a:schemeClr val="accent5">
            <a:lumMod val="40000"/>
            <a:lumOff val="60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eaLnBrk="1" fontAlgn="auto" latinLnBrk="0" hangingPunct="1"/>
          <a:r>
            <a:rPr lang="en-US" sz="1100" b="1">
              <a:solidFill>
                <a:schemeClr val="dk1"/>
              </a:solidFill>
              <a:effectLst/>
              <a:latin typeface="+mn-lt"/>
              <a:ea typeface="+mn-ea"/>
              <a:cs typeface="+mn-cs"/>
            </a:rPr>
            <a:t>DOE HQ F 413.40</a:t>
          </a:r>
          <a:endParaRPr lang="en-US">
            <a:effectLst/>
          </a:endParaRPr>
        </a:p>
        <a:p>
          <a:r>
            <a:rPr lang="en-US" sz="1100">
              <a:solidFill>
                <a:schemeClr val="dk1"/>
              </a:solidFill>
              <a:effectLst/>
              <a:latin typeface="+mn-lt"/>
              <a:ea typeface="+mn-ea"/>
              <a:cs typeface="+mn-cs"/>
            </a:rPr>
            <a:t>OMB Control #: 1910-5177</a:t>
          </a:r>
          <a:endParaRPr lang="en-US">
            <a:effectLst/>
          </a:endParaRPr>
        </a:p>
        <a:p>
          <a:r>
            <a:rPr lang="en-US" sz="1100">
              <a:solidFill>
                <a:schemeClr val="dk1"/>
              </a:solidFill>
              <a:effectLst/>
              <a:latin typeface="+mn-lt"/>
              <a:ea typeface="+mn-ea"/>
              <a:cs typeface="+mn-cs"/>
            </a:rPr>
            <a:t>Exp. Date:  ________________</a:t>
          </a:r>
          <a:endParaRPr lang="en-US">
            <a:effectLst/>
          </a:endParaRPr>
        </a:p>
      </xdr:txBody>
    </xdr:sp>
    <xdr:clientData/>
  </xdr:twoCellAnchor>
  <xdr:twoCellAnchor>
    <xdr:from>
      <xdr:col>1</xdr:col>
      <xdr:colOff>0</xdr:colOff>
      <xdr:row>52</xdr:row>
      <xdr:rowOff>0</xdr:rowOff>
    </xdr:from>
    <xdr:to>
      <xdr:col>10</xdr:col>
      <xdr:colOff>559377</xdr:colOff>
      <xdr:row>58</xdr:row>
      <xdr:rowOff>116308</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244929" y="17022536"/>
          <a:ext cx="17037627" cy="2075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OMB DISCLOSURE STATEMENT</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This data is being collected to facilitate delivery of technical assistance and other program services. The data you supply will be used to evaluate the effectiveness of investments in energy management systems and to improve the usefulness of Federal technical assistance and recognition programs.</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OMB control number 1910-5177, U.S. Department of Energy, 1000 Independence Ave SW, Washington, DC, 20585-1290; and to the Office of Management and Budget (OMB), OIRA, Paperwork Reduction Project OMB control number 1910-5177, Washington, DC  20503.</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Submission of this data is voluntary.</a:t>
          </a:r>
        </a:p>
        <a:p>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225137</xdr:colOff>
      <xdr:row>10</xdr:row>
      <xdr:rowOff>12699</xdr:rowOff>
    </xdr:from>
    <xdr:to>
      <xdr:col>4</xdr:col>
      <xdr:colOff>0</xdr:colOff>
      <xdr:row>17</xdr:row>
      <xdr:rowOff>190500</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225137" y="2489199"/>
          <a:ext cx="13252738" cy="1711326"/>
        </a:xfrm>
        <a:prstGeom prst="rect">
          <a:avLst/>
        </a:prstGeom>
        <a:solidFill>
          <a:schemeClr val="bg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457200" tIns="91440" rIns="457200" bIns="91440" rtlCol="0" anchor="t"/>
        <a:lstStyle/>
        <a:p>
          <a:r>
            <a:rPr lang="en-US" sz="2000">
              <a:latin typeface="+mn-lt"/>
              <a:cs typeface="Arial" panose="020B0604020202020204" pitchFamily="34" charset="0"/>
            </a:rPr>
            <a:t>The</a:t>
          </a:r>
          <a:r>
            <a:rPr lang="en-US" sz="2000" baseline="0">
              <a:latin typeface="+mn-lt"/>
              <a:cs typeface="Arial" panose="020B0604020202020204" pitchFamily="34" charset="0"/>
            </a:rPr>
            <a:t> purpose of this worksheet is for an organization to declare its SEP 50001 recognition score and to verify and attest to the accuracy of this </a:t>
          </a:r>
          <a:r>
            <a:rPr lang="en-US" sz="2000" i="1" baseline="0">
              <a:latin typeface="+mn-lt"/>
              <a:cs typeface="Arial" panose="020B0604020202020204" pitchFamily="34" charset="0"/>
            </a:rPr>
            <a:t>Declaration</a:t>
          </a:r>
          <a:r>
            <a:rPr lang="en-US" sz="2000" baseline="0">
              <a:latin typeface="+mn-lt"/>
              <a:cs typeface="Arial" panose="020B0604020202020204" pitchFamily="34" charset="0"/>
            </a:rPr>
            <a:t>. </a:t>
          </a:r>
        </a:p>
        <a:p>
          <a:endParaRPr lang="en-US" sz="2000" baseline="0">
            <a:latin typeface="+mn-lt"/>
            <a:cs typeface="Arial" panose="020B0604020202020204" pitchFamily="34" charset="0"/>
          </a:endParaRPr>
        </a:p>
        <a:p>
          <a:r>
            <a:rPr lang="en-US" sz="2000" baseline="0">
              <a:latin typeface="+mn-lt"/>
              <a:cs typeface="Arial" panose="020B0604020202020204" pitchFamily="34" charset="0"/>
            </a:rPr>
            <a:t>Upon completion, submit this </a:t>
          </a:r>
          <a:r>
            <a:rPr lang="en-US" sz="2000" i="1" baseline="0">
              <a:latin typeface="+mn-lt"/>
              <a:cs typeface="Arial" panose="020B0604020202020204" pitchFamily="34" charset="0"/>
            </a:rPr>
            <a:t>Declaration </a:t>
          </a:r>
          <a:r>
            <a:rPr lang="en-US" sz="2000" baseline="0">
              <a:latin typeface="+mn-lt"/>
              <a:cs typeface="Arial" panose="020B0604020202020204" pitchFamily="34" charset="0"/>
            </a:rPr>
            <a:t>to the SEP 50001 Program Administrator at </a:t>
          </a:r>
          <a:r>
            <a:rPr lang="en-US" sz="2000" u="sng">
              <a:solidFill>
                <a:schemeClr val="dk1"/>
              </a:solidFill>
              <a:effectLst/>
              <a:latin typeface="+mn-lt"/>
              <a:ea typeface="+mn-ea"/>
              <a:cs typeface="+mn-cs"/>
              <a:hlinkClick xmlns:r="http://schemas.openxmlformats.org/officeDocument/2006/relationships" r:id=""/>
            </a:rPr>
            <a:t>SEP50001@ee.doe.gov</a:t>
          </a:r>
          <a:endParaRPr lang="en-US" sz="2000">
            <a:solidFill>
              <a:schemeClr val="dk1"/>
            </a:solidFill>
            <a:effectLst/>
            <a:latin typeface="+mn-lt"/>
            <a:ea typeface="+mn-ea"/>
            <a:cs typeface="+mn-cs"/>
          </a:endParaRPr>
        </a:p>
        <a:p>
          <a:endParaRPr lang="en-US" sz="2000">
            <a:latin typeface="+mn-lt"/>
            <a:cs typeface="Arial" panose="020B0604020202020204" pitchFamily="34" charset="0"/>
          </a:endParaRPr>
        </a:p>
      </xdr:txBody>
    </xdr:sp>
    <xdr:clientData/>
  </xdr:twoCellAnchor>
  <xdr:twoCellAnchor>
    <xdr:from>
      <xdr:col>0</xdr:col>
      <xdr:colOff>13607</xdr:colOff>
      <xdr:row>0</xdr:row>
      <xdr:rowOff>0</xdr:rowOff>
    </xdr:from>
    <xdr:to>
      <xdr:col>9</xdr:col>
      <xdr:colOff>0</xdr:colOff>
      <xdr:row>6</xdr:row>
      <xdr:rowOff>205148</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13607" y="0"/>
          <a:ext cx="13711918" cy="1548173"/>
        </a:xfrm>
        <a:prstGeom prst="rect">
          <a:avLst/>
        </a:prstGeom>
        <a:gradFill>
          <a:gsLst>
            <a:gs pos="73000">
              <a:schemeClr val="accent1">
                <a:lumMod val="66000"/>
                <a:lumOff val="34000"/>
              </a:schemeClr>
            </a:gs>
            <a:gs pos="100000">
              <a:schemeClr val="accent1">
                <a:lumMod val="90000"/>
              </a:schemeClr>
            </a:gs>
            <a:gs pos="46000">
              <a:srgbClr val="92D050"/>
            </a:gs>
          </a:gsLst>
          <a:lin ang="4800000" scaled="0"/>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840480" rtlCol="0" anchor="ctr"/>
        <a:lstStyle/>
        <a:p>
          <a:pPr algn="l"/>
          <a:r>
            <a:rPr lang="en-US" sz="4000" b="1" i="0">
              <a:solidFill>
                <a:srgbClr val="002060"/>
              </a:solidFill>
              <a:effectLst/>
              <a:latin typeface="Arial" panose="020B0604020202020204" pitchFamily="34" charset="0"/>
              <a:ea typeface="+mn-ea"/>
              <a:cs typeface="Arial" panose="020B0604020202020204" pitchFamily="34" charset="0"/>
            </a:rPr>
            <a:t>Superior Energy Performance 50001™</a:t>
          </a:r>
          <a:r>
            <a:rPr lang="en-US" sz="4000" b="1" i="0" baseline="0">
              <a:solidFill>
                <a:srgbClr val="002060"/>
              </a:solidFill>
              <a:effectLst/>
              <a:latin typeface="Arial" panose="020B0604020202020204" pitchFamily="34" charset="0"/>
              <a:ea typeface="+mn-ea"/>
              <a:cs typeface="Arial" panose="020B0604020202020204" pitchFamily="34" charset="0"/>
            </a:rPr>
            <a:t> Scorecard Declaration</a:t>
          </a:r>
          <a:endParaRPr lang="en-US" sz="4000" b="1" i="0">
            <a:solidFill>
              <a:srgbClr val="002060"/>
            </a:solidFill>
            <a:latin typeface="Arial" panose="020B0604020202020204" pitchFamily="34" charset="0"/>
            <a:cs typeface="Arial" panose="020B0604020202020204" pitchFamily="34" charset="0"/>
          </a:endParaRPr>
        </a:p>
      </xdr:txBody>
    </xdr:sp>
    <xdr:clientData/>
  </xdr:twoCellAnchor>
  <xdr:twoCellAnchor editAs="oneCell">
    <xdr:from>
      <xdr:col>1</xdr:col>
      <xdr:colOff>68036</xdr:colOff>
      <xdr:row>1</xdr:row>
      <xdr:rowOff>108309</xdr:rowOff>
    </xdr:from>
    <xdr:to>
      <xdr:col>1</xdr:col>
      <xdr:colOff>3390326</xdr:colOff>
      <xdr:row>5</xdr:row>
      <xdr:rowOff>187461</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1118" y="359321"/>
          <a:ext cx="3322290" cy="975622"/>
        </a:xfrm>
        <a:prstGeom prst="rect">
          <a:avLst/>
        </a:prstGeom>
        <a:solidFill>
          <a:schemeClr val="bg1"/>
        </a:solidFill>
      </xdr:spPr>
    </xdr:pic>
    <xdr:clientData/>
  </xdr:twoCellAnchor>
  <xdr:twoCellAnchor>
    <xdr:from>
      <xdr:col>3</xdr:col>
      <xdr:colOff>3088500</xdr:colOff>
      <xdr:row>3</xdr:row>
      <xdr:rowOff>143436</xdr:rowOff>
    </xdr:from>
    <xdr:to>
      <xdr:col>4</xdr:col>
      <xdr:colOff>8963</xdr:colOff>
      <xdr:row>6</xdr:row>
      <xdr:rowOff>159734</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11622900" y="842683"/>
          <a:ext cx="1842087" cy="688651"/>
        </a:xfrm>
        <a:prstGeom prst="rect">
          <a:avLst/>
        </a:prstGeom>
        <a:solidFill>
          <a:schemeClr val="accent5">
            <a:lumMod val="40000"/>
            <a:lumOff val="60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eaLnBrk="1" fontAlgn="auto" latinLnBrk="0" hangingPunct="1"/>
          <a:r>
            <a:rPr lang="en-US" sz="1100" b="1">
              <a:solidFill>
                <a:schemeClr val="dk1"/>
              </a:solidFill>
              <a:effectLst/>
              <a:latin typeface="+mn-lt"/>
              <a:ea typeface="+mn-ea"/>
              <a:cs typeface="+mn-cs"/>
            </a:rPr>
            <a:t>DOE HQ F 413.40</a:t>
          </a:r>
          <a:endParaRPr lang="en-US">
            <a:effectLst/>
          </a:endParaRPr>
        </a:p>
        <a:p>
          <a:r>
            <a:rPr lang="en-US" sz="1100">
              <a:solidFill>
                <a:schemeClr val="dk1"/>
              </a:solidFill>
              <a:effectLst/>
              <a:latin typeface="+mn-lt"/>
              <a:ea typeface="+mn-ea"/>
              <a:cs typeface="+mn-cs"/>
            </a:rPr>
            <a:t>OMB Control #: 1910-5177</a:t>
          </a:r>
          <a:endParaRPr lang="en-US">
            <a:effectLst/>
          </a:endParaRPr>
        </a:p>
        <a:p>
          <a:r>
            <a:rPr lang="en-US" sz="1100">
              <a:solidFill>
                <a:schemeClr val="dk1"/>
              </a:solidFill>
              <a:effectLst/>
              <a:latin typeface="+mn-lt"/>
              <a:ea typeface="+mn-ea"/>
              <a:cs typeface="+mn-cs"/>
            </a:rPr>
            <a:t>Exp. Date: _______________</a:t>
          </a:r>
          <a:endParaRPr lang="en-US">
            <a:effectLst/>
          </a:endParaRPr>
        </a:p>
        <a:p>
          <a:endParaRPr lang="en-US" sz="1100"/>
        </a:p>
      </xdr:txBody>
    </xdr:sp>
    <xdr:clientData/>
  </xdr:twoCellAnchor>
  <xdr:twoCellAnchor>
    <xdr:from>
      <xdr:col>1</xdr:col>
      <xdr:colOff>1</xdr:colOff>
      <xdr:row>58</xdr:row>
      <xdr:rowOff>0</xdr:rowOff>
    </xdr:from>
    <xdr:to>
      <xdr:col>4</xdr:col>
      <xdr:colOff>0</xdr:colOff>
      <xdr:row>68</xdr:row>
      <xdr:rowOff>75486</xdr:rowOff>
    </xdr:to>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238126" y="16735425"/>
          <a:ext cx="13220699" cy="2075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OMB DISCLOSURE STATEMENT</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This data is being collected to facilitate delivery of technical assistance and other program services. The data you supply will be used to evaluate the effectiveness of investments in energy management systems and to improve the usefulness of Federal technical assistance and recognition programs.</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OMB control number 1910-5177, U.S. Department of Energy, 1000 Independence Ave SW, Washington, DC, 20585-1290; and to the Office of Management and Budget (OMB), OIRA, Paperwork Reduction Project OMB control number 1910-5177, Washington, DC  20503.</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Submission of this data is voluntary.</a:t>
          </a:r>
        </a:p>
        <a:p>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23</xdr:col>
      <xdr:colOff>0</xdr:colOff>
      <xdr:row>6</xdr:row>
      <xdr:rowOff>205148</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0" y="0"/>
          <a:ext cx="15373350" cy="1548173"/>
        </a:xfrm>
        <a:prstGeom prst="rect">
          <a:avLst/>
        </a:prstGeom>
        <a:gradFill>
          <a:gsLst>
            <a:gs pos="73000">
              <a:schemeClr val="accent1">
                <a:lumMod val="66000"/>
                <a:lumOff val="34000"/>
              </a:schemeClr>
            </a:gs>
            <a:gs pos="100000">
              <a:schemeClr val="accent1">
                <a:lumMod val="90000"/>
              </a:schemeClr>
            </a:gs>
            <a:gs pos="46000">
              <a:srgbClr val="92D050"/>
            </a:gs>
          </a:gsLst>
          <a:lin ang="4800000" scaled="0"/>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023360" rtlCol="0" anchor="ctr"/>
        <a:lstStyle/>
        <a:p>
          <a:pPr algn="l"/>
          <a:r>
            <a:rPr lang="en-US" sz="4800" b="1" i="0">
              <a:solidFill>
                <a:srgbClr val="002060"/>
              </a:solidFill>
              <a:effectLst/>
              <a:latin typeface="Arial" panose="020B0604020202020204" pitchFamily="34" charset="0"/>
              <a:ea typeface="+mn-ea"/>
              <a:cs typeface="Arial" panose="020B0604020202020204" pitchFamily="34" charset="0"/>
            </a:rPr>
            <a:t>Superior Energy Performance 50001™</a:t>
          </a:r>
          <a:r>
            <a:rPr lang="en-US" sz="4800" b="1" i="0" baseline="0">
              <a:solidFill>
                <a:srgbClr val="002060"/>
              </a:solidFill>
              <a:effectLst/>
              <a:latin typeface="Arial" panose="020B0604020202020204" pitchFamily="34" charset="0"/>
              <a:ea typeface="+mn-ea"/>
              <a:cs typeface="Arial" panose="020B0604020202020204" pitchFamily="34" charset="0"/>
            </a:rPr>
            <a:t> Scorecard Declaration</a:t>
          </a:r>
          <a:endParaRPr lang="en-US" sz="4800" b="1" i="0">
            <a:solidFill>
              <a:srgbClr val="002060"/>
            </a:solidFill>
            <a:latin typeface="Arial" panose="020B0604020202020204" pitchFamily="34" charset="0"/>
            <a:cs typeface="Arial" panose="020B0604020202020204" pitchFamily="34" charset="0"/>
          </a:endParaRPr>
        </a:p>
      </xdr:txBody>
    </xdr:sp>
    <xdr:clientData/>
  </xdr:twoCellAnchor>
  <xdr:twoCellAnchor editAs="oneCell">
    <xdr:from>
      <xdr:col>0</xdr:col>
      <xdr:colOff>190501</xdr:colOff>
      <xdr:row>1</xdr:row>
      <xdr:rowOff>106009</xdr:rowOff>
    </xdr:from>
    <xdr:to>
      <xdr:col>4</xdr:col>
      <xdr:colOff>693102</xdr:colOff>
      <xdr:row>5</xdr:row>
      <xdr:rowOff>182338</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501" y="353659"/>
          <a:ext cx="3312476" cy="952629"/>
        </a:xfrm>
        <a:prstGeom prst="rect">
          <a:avLst/>
        </a:prstGeom>
        <a:solidFill>
          <a:schemeClr val="bg1"/>
        </a:solidFill>
      </xdr:spPr>
    </xdr:pic>
    <xdr:clientData/>
  </xdr:twoCellAnchor>
  <xdr:twoCellAnchor>
    <xdr:from>
      <xdr:col>19</xdr:col>
      <xdr:colOff>335280</xdr:colOff>
      <xdr:row>3</xdr:row>
      <xdr:rowOff>106680</xdr:rowOff>
    </xdr:from>
    <xdr:to>
      <xdr:col>22</xdr:col>
      <xdr:colOff>52647</xdr:colOff>
      <xdr:row>6</xdr:row>
      <xdr:rowOff>66501</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15072360" y="822960"/>
          <a:ext cx="2140527" cy="645621"/>
        </a:xfrm>
        <a:prstGeom prst="rect">
          <a:avLst/>
        </a:prstGeom>
        <a:solidFill>
          <a:schemeClr val="accent5">
            <a:lumMod val="40000"/>
            <a:lumOff val="60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eaLnBrk="1" fontAlgn="auto" latinLnBrk="0" hangingPunct="1"/>
          <a:r>
            <a:rPr lang="en-US" sz="1100" b="1">
              <a:solidFill>
                <a:schemeClr val="dk1"/>
              </a:solidFill>
              <a:effectLst/>
              <a:latin typeface="+mn-lt"/>
              <a:ea typeface="+mn-ea"/>
              <a:cs typeface="+mn-cs"/>
            </a:rPr>
            <a:t>DOE HQ F 413.40</a:t>
          </a:r>
          <a:endParaRPr lang="en-US">
            <a:effectLst/>
          </a:endParaRPr>
        </a:p>
        <a:p>
          <a:r>
            <a:rPr lang="en-US" sz="1100">
              <a:solidFill>
                <a:schemeClr val="dk1"/>
              </a:solidFill>
              <a:effectLst/>
              <a:latin typeface="+mn-lt"/>
              <a:ea typeface="+mn-ea"/>
              <a:cs typeface="+mn-cs"/>
            </a:rPr>
            <a:t>OMB Control #: 1910-5177</a:t>
          </a:r>
          <a:endParaRPr lang="en-US">
            <a:effectLst/>
          </a:endParaRPr>
        </a:p>
        <a:p>
          <a:r>
            <a:rPr lang="en-US" sz="1100">
              <a:solidFill>
                <a:schemeClr val="dk1"/>
              </a:solidFill>
              <a:effectLst/>
              <a:latin typeface="+mn-lt"/>
              <a:ea typeface="+mn-ea"/>
              <a:cs typeface="+mn-cs"/>
            </a:rPr>
            <a:t>Exp. Date:  ________________</a:t>
          </a:r>
          <a:endParaRPr lang="en-US">
            <a:effectLst/>
          </a:endParaRPr>
        </a:p>
        <a:p>
          <a:endParaRPr lang="en-US" sz="1100"/>
        </a:p>
      </xdr:txBody>
    </xdr:sp>
    <xdr:clientData/>
  </xdr:twoCellAnchor>
  <xdr:twoCellAnchor>
    <xdr:from>
      <xdr:col>1</xdr:col>
      <xdr:colOff>0</xdr:colOff>
      <xdr:row>22</xdr:row>
      <xdr:rowOff>0</xdr:rowOff>
    </xdr:from>
    <xdr:to>
      <xdr:col>21</xdr:col>
      <xdr:colOff>730827</xdr:colOff>
      <xdr:row>31</xdr:row>
      <xdr:rowOff>189786</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47650" y="11734800"/>
          <a:ext cx="17037627" cy="2075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OMB DISCLOSURE STATEMENT</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This data is being collected to facilitate delivery of technical assistance and other program services. The data you supply will be used to evaluate the effectiveness of investments in energy management systems and to improve the usefulness of Federal technical assistance and recognition programs.</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OMB control number 1910-5177, U.S. Department of Energy, 1000 Independence Ave SW, Washington, DC, 20585-1290; and to the Office of Management and Budget (OMB), OIRA, Paperwork Reduction Project OMB control number 1910-5177, Washington, DC  20503.</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Submission of this data is voluntary.</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19542</xdr:colOff>
      <xdr:row>0</xdr:row>
      <xdr:rowOff>29313</xdr:rowOff>
    </xdr:from>
    <xdr:to>
      <xdr:col>7</xdr:col>
      <xdr:colOff>0</xdr:colOff>
      <xdr:row>6</xdr:row>
      <xdr:rowOff>234461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9542" y="29313"/>
          <a:ext cx="22548358" cy="1665648"/>
        </a:xfrm>
        <a:prstGeom prst="rect">
          <a:avLst/>
        </a:prstGeom>
        <a:gradFill>
          <a:gsLst>
            <a:gs pos="73000">
              <a:schemeClr val="accent1">
                <a:lumMod val="66000"/>
                <a:lumOff val="34000"/>
              </a:schemeClr>
            </a:gs>
            <a:gs pos="100000">
              <a:schemeClr val="accent1">
                <a:lumMod val="90000"/>
              </a:schemeClr>
            </a:gs>
            <a:gs pos="46000">
              <a:srgbClr val="92D050"/>
            </a:gs>
          </a:gsLst>
          <a:lin ang="4800000" scaled="0"/>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sz="2000" i="0">
              <a:solidFill>
                <a:schemeClr val="dk1"/>
              </a:solidFill>
              <a:effectLst/>
              <a:latin typeface="Palatino Linotype" panose="02040502050505030304" pitchFamily="18" charset="0"/>
              <a:ea typeface="+mn-ea"/>
              <a:cs typeface="+mn-cs"/>
            </a:rPr>
            <a:t>				</a:t>
          </a:r>
          <a:r>
            <a:rPr kumimoji="0" lang="en-US" sz="4800" b="1" i="0" u="none" strike="noStrike" kern="0" cap="none" spc="0" normalizeH="0" baseline="0" noProof="0">
              <a:ln>
                <a:noFill/>
              </a:ln>
              <a:solidFill>
                <a:srgbClr val="002060"/>
              </a:solidFill>
              <a:effectLst/>
              <a:uLnTx/>
              <a:uFillTx/>
              <a:latin typeface="Arial" panose="020B0604020202020204" pitchFamily="34" charset="0"/>
              <a:ea typeface="+mn-ea"/>
              <a:cs typeface="Arial" panose="020B0604020202020204" pitchFamily="34" charset="0"/>
            </a:rPr>
            <a:t>Superior Energy Performance 50001™ 							Scorecard Declaration</a:t>
          </a:r>
        </a:p>
      </xdr:txBody>
    </xdr:sp>
    <xdr:clientData/>
  </xdr:twoCellAnchor>
  <xdr:twoCellAnchor>
    <xdr:from>
      <xdr:col>1</xdr:col>
      <xdr:colOff>25400</xdr:colOff>
      <xdr:row>37</xdr:row>
      <xdr:rowOff>25400</xdr:rowOff>
    </xdr:from>
    <xdr:to>
      <xdr:col>5</xdr:col>
      <xdr:colOff>3619500</xdr:colOff>
      <xdr:row>56</xdr:row>
      <xdr:rowOff>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66700" y="24193500"/>
          <a:ext cx="17272000" cy="455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500" b="0" i="0" u="none" strike="noStrike" kern="0" cap="none" spc="0" normalizeH="0" baseline="0" noProof="0">
              <a:ln>
                <a:noFill/>
              </a:ln>
              <a:solidFill>
                <a:prstClr val="black"/>
              </a:solidFill>
              <a:effectLst/>
              <a:uLnTx/>
              <a:uFillTx/>
              <a:latin typeface="+mn-lt"/>
              <a:ea typeface="+mn-ea"/>
              <a:cs typeface="+mn-cs"/>
            </a:rPr>
            <a:t>Example 1:  General Pulp Mill, a facility within the Paper Manufacturing sector, NAICS 322, achieved SEP 50001 certification for the first time. Their verified energy performance improvement  was 1.5% over the 3 year achievement period, 2015 to 2017; a 36-month achievement period. They have also analyzed their energy performance improvement from 2007 to 2017 to be 12% over 10 years (1.2% per year).  They are currently ENERGY STAR EPI Benchmark certified (2017).</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5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500" b="0" i="0" u="none" strike="noStrike" kern="0" cap="none" spc="0" normalizeH="0" baseline="0" noProof="0">
              <a:ln>
                <a:noFill/>
              </a:ln>
              <a:solidFill>
                <a:prstClr val="black"/>
              </a:solidFill>
              <a:effectLst/>
              <a:uLnTx/>
              <a:uFillTx/>
              <a:latin typeface="+mn-lt"/>
              <a:ea typeface="+mn-ea"/>
              <a:cs typeface="+mn-cs"/>
            </a:rPr>
            <a:t>General Pulp Mill may apply the factors of EI, A, B and C as EI=3, A= 3, B= 5 and C=0:  they are within an energy intensive sector (EI=3), they are ENERGY STAR EPI Benchmark certified (A=3), and have 1.2% (12% / 10 years) annualized energy performance improvement over a 10 year period looking back from their SEP 50001 reporting period (&gt;1.0 per year over 10 years) (B=5).  Since this is the first SEP 50001 certification, no points for C are awarded (C=0).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5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500" b="0" i="0" u="none" strike="noStrike" kern="0" cap="none" spc="0" normalizeH="0" baseline="0" noProof="0">
              <a:ln>
                <a:noFill/>
              </a:ln>
              <a:solidFill>
                <a:prstClr val="black"/>
              </a:solidFill>
              <a:effectLst/>
              <a:uLnTx/>
              <a:uFillTx/>
              <a:latin typeface="+mn-lt"/>
              <a:ea typeface="+mn-ea"/>
              <a:cs typeface="+mn-cs"/>
            </a:rPr>
            <a:t>EP1 credit points = [(1.5 / 36) * 12] * 3 * (4+ 3 + 5 + 0) = 18 points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5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500" b="0" i="0" u="none" strike="noStrike" kern="0" cap="none" spc="0" normalizeH="0" baseline="0" noProof="0">
              <a:ln>
                <a:noFill/>
              </a:ln>
              <a:solidFill>
                <a:prstClr val="black"/>
              </a:solidFill>
              <a:effectLst/>
              <a:uLnTx/>
              <a:uFillTx/>
              <a:latin typeface="+mn-lt"/>
              <a:ea typeface="+mn-ea"/>
              <a:cs typeface="+mn-cs"/>
            </a:rPr>
            <a:t>Example 2:  High Tech Manufacturing achieved SEP 50001 certification for the third time (i.e., second SEP 50001 recertification).  Their verified energy performance improvement  over the most recent achievement was 1.5% over 3 years.  They are in the Primary Metals sector, NAICS 331.  They are not ENERGY STAR EPI Benchmark certified.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5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500" b="0" i="0" u="none" strike="noStrike" kern="0" cap="none" spc="0" normalizeH="0" baseline="0" noProof="0">
              <a:ln>
                <a:noFill/>
              </a:ln>
              <a:solidFill>
                <a:prstClr val="black"/>
              </a:solidFill>
              <a:effectLst/>
              <a:uLnTx/>
              <a:uFillTx/>
              <a:latin typeface="+mn-lt"/>
              <a:ea typeface="+mn-ea"/>
              <a:cs typeface="+mn-cs"/>
            </a:rPr>
            <a:t>EI = 3 since they are in an energy intensive sector, A=0 (not ENERGY STAR certified), B=0 (not first SEP 50001 certification) and C=6 (3rd SEP 50001 certification; two prior SEP 50001 certifications).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5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500" b="0" i="0" u="none" strike="noStrike" kern="0" cap="none" spc="0" normalizeH="0" baseline="0" noProof="0">
              <a:ln>
                <a:noFill/>
              </a:ln>
              <a:solidFill>
                <a:prstClr val="black"/>
              </a:solidFill>
              <a:effectLst/>
              <a:uLnTx/>
              <a:uFillTx/>
              <a:latin typeface="+mn-lt"/>
              <a:ea typeface="+mn-ea"/>
              <a:cs typeface="+mn-cs"/>
            </a:rPr>
            <a:t>EP1 credit points are calculated based on the verified energy performance improvement from their most recent SEP 50001certification: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500" b="0" i="0" u="none" strike="noStrike" kern="0" cap="none" spc="0" normalizeH="0" baseline="0" noProof="0">
              <a:ln>
                <a:noFill/>
              </a:ln>
              <a:solidFill>
                <a:prstClr val="black"/>
              </a:solidFill>
              <a:effectLst/>
              <a:uLnTx/>
              <a:uFillTx/>
              <a:latin typeface="+mn-lt"/>
              <a:ea typeface="+mn-ea"/>
              <a:cs typeface="+mn-cs"/>
            </a:rPr>
            <a:t>EP1 credit points = [(1.5% / 36 months] * 12  * 3 * (4 + 0 + 0 + 6) = 15.4 points.  After rounding points to the nearest whole number, this facility is awarded 15 points.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500" b="0" i="0" u="none" strike="noStrike" kern="0" cap="none" spc="0" normalizeH="0" baseline="0" noProof="0">
              <a:ln>
                <a:noFill/>
              </a:ln>
              <a:solidFill>
                <a:prstClr val="black"/>
              </a:solidFill>
              <a:effectLst/>
              <a:uLnTx/>
              <a:uFillTx/>
              <a:latin typeface="+mn-lt"/>
              <a:ea typeface="+mn-ea"/>
              <a:cs typeface="+mn-cs"/>
            </a:rPr>
            <a:t>After rounding to the nearest whole number, this facility is awarded 15 points. </a:t>
          </a:r>
        </a:p>
      </xdr:txBody>
    </xdr:sp>
    <xdr:clientData/>
  </xdr:twoCellAnchor>
  <xdr:twoCellAnchor editAs="oneCell">
    <xdr:from>
      <xdr:col>0</xdr:col>
      <xdr:colOff>190500</xdr:colOff>
      <xdr:row>1</xdr:row>
      <xdr:rowOff>48910</xdr:rowOff>
    </xdr:from>
    <xdr:to>
      <xdr:col>3</xdr:col>
      <xdr:colOff>1077276</xdr:colOff>
      <xdr:row>5</xdr:row>
      <xdr:rowOff>141591</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500" y="302910"/>
          <a:ext cx="3325176" cy="956281"/>
        </a:xfrm>
        <a:prstGeom prst="rect">
          <a:avLst/>
        </a:prstGeom>
        <a:solidFill>
          <a:schemeClr val="bg1"/>
        </a:solidFill>
      </xdr:spPr>
    </xdr:pic>
    <xdr:clientData/>
  </xdr:twoCellAnchor>
  <xdr:twoCellAnchor>
    <xdr:from>
      <xdr:col>5</xdr:col>
      <xdr:colOff>1709058</xdr:colOff>
      <xdr:row>3</xdr:row>
      <xdr:rowOff>97972</xdr:rowOff>
    </xdr:from>
    <xdr:to>
      <xdr:col>5</xdr:col>
      <xdr:colOff>3610099</xdr:colOff>
      <xdr:row>6</xdr:row>
      <xdr:rowOff>77931</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5610115" y="783772"/>
          <a:ext cx="1901041" cy="633102"/>
        </a:xfrm>
        <a:prstGeom prst="rect">
          <a:avLst/>
        </a:prstGeom>
        <a:solidFill>
          <a:schemeClr val="accent5">
            <a:lumMod val="40000"/>
            <a:lumOff val="60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DOE HQ F 413.40</a:t>
          </a:r>
          <a:endParaRPr lang="en-US" sz="1050">
            <a:effectLst/>
          </a:endParaRPr>
        </a:p>
        <a:p>
          <a:r>
            <a:rPr lang="en-US" sz="1050">
              <a:solidFill>
                <a:schemeClr val="dk1"/>
              </a:solidFill>
              <a:effectLst/>
              <a:latin typeface="+mn-lt"/>
              <a:ea typeface="+mn-ea"/>
              <a:cs typeface="+mn-cs"/>
            </a:rPr>
            <a:t>OMB Control #: 1910-5177</a:t>
          </a:r>
        </a:p>
        <a:p>
          <a:r>
            <a:rPr lang="en-US" sz="1050">
              <a:solidFill>
                <a:schemeClr val="dk1"/>
              </a:solidFill>
              <a:effectLst/>
              <a:latin typeface="+mn-lt"/>
              <a:ea typeface="+mn-ea"/>
              <a:cs typeface="+mn-cs"/>
            </a:rPr>
            <a:t>Exp. Date:  ________________</a:t>
          </a:r>
          <a:endParaRPr lang="en-US" sz="1050"/>
        </a:p>
      </xdr:txBody>
    </xdr:sp>
    <xdr:clientData/>
  </xdr:twoCellAnchor>
  <xdr:twoCellAnchor>
    <xdr:from>
      <xdr:col>1</xdr:col>
      <xdr:colOff>62593</xdr:colOff>
      <xdr:row>57</xdr:row>
      <xdr:rowOff>182336</xdr:rowOff>
    </xdr:from>
    <xdr:to>
      <xdr:col>5</xdr:col>
      <xdr:colOff>3411435</xdr:colOff>
      <xdr:row>67</xdr:row>
      <xdr:rowOff>80929</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307522" y="29900336"/>
          <a:ext cx="17037627" cy="2075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OMB DISCLOSURE STATEMENT</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This data is being collected to facilitate delivery of technical assistance and other program services. The data you supply will be used to evaluate the effectiveness of investments in energy management systems and to improve the usefulness of Federal technical assistance and recognition programs.</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OMB control number 1910-5177, U.S. Department of Energy, 1000 Independence Ave SW, Washington, DC, 20585-1290; and to the Office of Management and Budget (OMB), OIRA, Paperwork Reduction Project OMB control number 1910-5177, Washington, DC  20503.</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Submission of this data is voluntary.</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19542</xdr:colOff>
      <xdr:row>0</xdr:row>
      <xdr:rowOff>29313</xdr:rowOff>
    </xdr:from>
    <xdr:to>
      <xdr:col>7</xdr:col>
      <xdr:colOff>0</xdr:colOff>
      <xdr:row>7</xdr:row>
      <xdr:rowOff>95250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9542" y="29313"/>
          <a:ext cx="17782683" cy="1628037"/>
        </a:xfrm>
        <a:prstGeom prst="rect">
          <a:avLst/>
        </a:prstGeom>
        <a:gradFill>
          <a:gsLst>
            <a:gs pos="73000">
              <a:schemeClr val="accent1">
                <a:lumMod val="66000"/>
                <a:lumOff val="34000"/>
              </a:schemeClr>
            </a:gs>
            <a:gs pos="100000">
              <a:schemeClr val="accent1">
                <a:lumMod val="90000"/>
              </a:schemeClr>
            </a:gs>
            <a:gs pos="46000">
              <a:srgbClr val="92D050"/>
            </a:gs>
          </a:gsLst>
          <a:lin ang="4800000" scaled="0"/>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4800" i="0">
              <a:solidFill>
                <a:schemeClr val="dk1"/>
              </a:solidFill>
              <a:effectLst/>
              <a:latin typeface="Palatino Linotype" panose="02040502050505030304" pitchFamily="18" charset="0"/>
              <a:ea typeface="+mn-ea"/>
              <a:cs typeface="+mn-cs"/>
            </a:rPr>
            <a:t>				</a:t>
          </a:r>
          <a:r>
            <a:rPr lang="en-US" sz="4800" b="1" i="0">
              <a:solidFill>
                <a:srgbClr val="002060"/>
              </a:solidFill>
              <a:effectLst/>
              <a:latin typeface="Arial" panose="020B0604020202020204" pitchFamily="34" charset="0"/>
              <a:ea typeface="+mn-ea"/>
              <a:cs typeface="Arial" panose="020B0604020202020204" pitchFamily="34" charset="0"/>
            </a:rPr>
            <a:t>Superior Energy Performance 50001™ 							Scorecard Declaration</a:t>
          </a:r>
        </a:p>
      </xdr:txBody>
    </xdr:sp>
    <xdr:clientData/>
  </xdr:twoCellAnchor>
  <xdr:twoCellAnchor editAs="oneCell">
    <xdr:from>
      <xdr:col>0</xdr:col>
      <xdr:colOff>190499</xdr:colOff>
      <xdr:row>1</xdr:row>
      <xdr:rowOff>105298</xdr:rowOff>
    </xdr:from>
    <xdr:to>
      <xdr:col>3</xdr:col>
      <xdr:colOff>824341</xdr:colOff>
      <xdr:row>5</xdr:row>
      <xdr:rowOff>170063</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499" y="352948"/>
          <a:ext cx="3272267" cy="941065"/>
        </a:xfrm>
        <a:prstGeom prst="rect">
          <a:avLst/>
        </a:prstGeom>
        <a:solidFill>
          <a:schemeClr val="bg1"/>
        </a:solidFill>
      </xdr:spPr>
    </xdr:pic>
    <xdr:clientData/>
  </xdr:twoCellAnchor>
  <xdr:twoCellAnchor>
    <xdr:from>
      <xdr:col>3</xdr:col>
      <xdr:colOff>12866914</xdr:colOff>
      <xdr:row>4</xdr:row>
      <xdr:rowOff>21772</xdr:rowOff>
    </xdr:from>
    <xdr:to>
      <xdr:col>5</xdr:col>
      <xdr:colOff>964870</xdr:colOff>
      <xdr:row>7</xdr:row>
      <xdr:rowOff>5814</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15512143" y="925286"/>
          <a:ext cx="1999013" cy="637185"/>
        </a:xfrm>
        <a:prstGeom prst="rect">
          <a:avLst/>
        </a:prstGeom>
        <a:solidFill>
          <a:schemeClr val="accent5">
            <a:lumMod val="40000"/>
            <a:lumOff val="60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eaLnBrk="1" fontAlgn="auto" latinLnBrk="0" hangingPunct="1"/>
          <a:r>
            <a:rPr lang="en-US" sz="1100" b="1">
              <a:solidFill>
                <a:schemeClr val="dk1"/>
              </a:solidFill>
              <a:effectLst/>
              <a:latin typeface="+mn-lt"/>
              <a:ea typeface="+mn-ea"/>
              <a:cs typeface="+mn-cs"/>
            </a:rPr>
            <a:t>DOE HQ F 413.40</a:t>
          </a:r>
          <a:endParaRPr lang="en-US">
            <a:effectLst/>
          </a:endParaRPr>
        </a:p>
        <a:p>
          <a:r>
            <a:rPr lang="en-US" sz="1100">
              <a:solidFill>
                <a:schemeClr val="dk1"/>
              </a:solidFill>
              <a:effectLst/>
              <a:latin typeface="+mn-lt"/>
              <a:ea typeface="+mn-ea"/>
              <a:cs typeface="+mn-cs"/>
            </a:rPr>
            <a:t>OMB Control #: 1910-5177</a:t>
          </a:r>
          <a:endParaRPr lang="en-US">
            <a:effectLst/>
          </a:endParaRPr>
        </a:p>
        <a:p>
          <a:r>
            <a:rPr lang="en-US" sz="1100">
              <a:solidFill>
                <a:schemeClr val="dk1"/>
              </a:solidFill>
              <a:effectLst/>
              <a:latin typeface="+mn-lt"/>
              <a:ea typeface="+mn-ea"/>
              <a:cs typeface="+mn-cs"/>
            </a:rPr>
            <a:t>Exp. Date:  ________________</a:t>
          </a:r>
          <a:endParaRPr lang="en-US">
            <a:effectLst/>
          </a:endParaRPr>
        </a:p>
        <a:p>
          <a:endParaRPr lang="en-US" sz="1100"/>
        </a:p>
      </xdr:txBody>
    </xdr:sp>
    <xdr:clientData/>
  </xdr:twoCellAnchor>
  <xdr:twoCellAnchor>
    <xdr:from>
      <xdr:col>1</xdr:col>
      <xdr:colOff>48986</xdr:colOff>
      <xdr:row>40</xdr:row>
      <xdr:rowOff>141515</xdr:rowOff>
    </xdr:from>
    <xdr:to>
      <xdr:col>5</xdr:col>
      <xdr:colOff>798863</xdr:colOff>
      <xdr:row>50</xdr:row>
      <xdr:rowOff>40108</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293915" y="13762265"/>
          <a:ext cx="17037627" cy="2075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OMB DISCLOSURE STATEMENT</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This data is being collected to facilitate delivery of technical assistance and other program services. The data you supply will be used to evaluate the effectiveness of investments in energy management systems and to improve the usefulness of Federal technical assistance and recognition programs.</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OMB control number 1910-5177, U.S. Department of Energy, 1000 Independence Ave SW, Washington, DC, 20585-1290; and to the Office of Management and Budget (OMB), OIRA, Paperwork Reduction Project OMB control number 1910-5177, Washington, DC  20503.</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Submission of this data is voluntary.</a:t>
          </a: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19542</xdr:colOff>
      <xdr:row>0</xdr:row>
      <xdr:rowOff>29313</xdr:rowOff>
    </xdr:from>
    <xdr:to>
      <xdr:col>7</xdr:col>
      <xdr:colOff>0</xdr:colOff>
      <xdr:row>7</xdr:row>
      <xdr:rowOff>85725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9542" y="29313"/>
          <a:ext cx="17782683" cy="1618512"/>
        </a:xfrm>
        <a:prstGeom prst="rect">
          <a:avLst/>
        </a:prstGeom>
        <a:gradFill>
          <a:gsLst>
            <a:gs pos="73000">
              <a:schemeClr val="accent1">
                <a:lumMod val="66000"/>
                <a:lumOff val="34000"/>
              </a:schemeClr>
            </a:gs>
            <a:gs pos="100000">
              <a:schemeClr val="accent1">
                <a:lumMod val="90000"/>
              </a:schemeClr>
            </a:gs>
            <a:gs pos="46000">
              <a:srgbClr val="92D050"/>
            </a:gs>
          </a:gsLst>
          <a:lin ang="4800000" scaled="0"/>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4800" i="0">
              <a:solidFill>
                <a:schemeClr val="dk1"/>
              </a:solidFill>
              <a:effectLst/>
              <a:latin typeface="Palatino Linotype" panose="02040502050505030304" pitchFamily="18" charset="0"/>
              <a:ea typeface="+mn-ea"/>
              <a:cs typeface="+mn-cs"/>
            </a:rPr>
            <a:t>				</a:t>
          </a:r>
          <a:r>
            <a:rPr lang="en-US" sz="4800" b="1" i="0">
              <a:solidFill>
                <a:srgbClr val="002060"/>
              </a:solidFill>
              <a:effectLst/>
              <a:latin typeface="Arial" panose="020B0604020202020204" pitchFamily="34" charset="0"/>
              <a:ea typeface="+mn-ea"/>
              <a:cs typeface="Arial" panose="020B0604020202020204" pitchFamily="34" charset="0"/>
            </a:rPr>
            <a:t>Superior Energy Performance 50001™ 							Scorecard Declaration</a:t>
          </a:r>
        </a:p>
      </xdr:txBody>
    </xdr:sp>
    <xdr:clientData/>
  </xdr:twoCellAnchor>
  <xdr:twoCellAnchor editAs="oneCell">
    <xdr:from>
      <xdr:col>0</xdr:col>
      <xdr:colOff>209549</xdr:colOff>
      <xdr:row>1</xdr:row>
      <xdr:rowOff>120301</xdr:rowOff>
    </xdr:from>
    <xdr:to>
      <xdr:col>3</xdr:col>
      <xdr:colOff>849181</xdr:colOff>
      <xdr:row>5</xdr:row>
      <xdr:rowOff>181253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9549" y="367951"/>
          <a:ext cx="3259007" cy="937252"/>
        </a:xfrm>
        <a:prstGeom prst="rect">
          <a:avLst/>
        </a:prstGeom>
        <a:solidFill>
          <a:schemeClr val="bg1"/>
        </a:solidFill>
      </xdr:spPr>
    </xdr:pic>
    <xdr:clientData/>
  </xdr:twoCellAnchor>
  <xdr:twoCellAnchor>
    <xdr:from>
      <xdr:col>3</xdr:col>
      <xdr:colOff>12992100</xdr:colOff>
      <xdr:row>3</xdr:row>
      <xdr:rowOff>180975</xdr:rowOff>
    </xdr:from>
    <xdr:to>
      <xdr:col>5</xdr:col>
      <xdr:colOff>997527</xdr:colOff>
      <xdr:row>6</xdr:row>
      <xdr:rowOff>182706</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5611475" y="866775"/>
          <a:ext cx="1921452" cy="658956"/>
        </a:xfrm>
        <a:prstGeom prst="rect">
          <a:avLst/>
        </a:prstGeom>
        <a:solidFill>
          <a:schemeClr val="accent5">
            <a:lumMod val="40000"/>
            <a:lumOff val="60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eaLnBrk="1" fontAlgn="auto" latinLnBrk="0" hangingPunct="1"/>
          <a:r>
            <a:rPr lang="en-US" sz="1100" b="1">
              <a:solidFill>
                <a:schemeClr val="dk1"/>
              </a:solidFill>
              <a:effectLst/>
              <a:latin typeface="+mn-lt"/>
              <a:ea typeface="+mn-ea"/>
              <a:cs typeface="+mn-cs"/>
            </a:rPr>
            <a:t>DOE HQ F 413.40</a:t>
          </a:r>
          <a:endParaRPr lang="en-US">
            <a:effectLst/>
          </a:endParaRPr>
        </a:p>
        <a:p>
          <a:r>
            <a:rPr lang="en-US" sz="1100">
              <a:solidFill>
                <a:schemeClr val="dk1"/>
              </a:solidFill>
              <a:effectLst/>
              <a:latin typeface="+mn-lt"/>
              <a:ea typeface="+mn-ea"/>
              <a:cs typeface="+mn-cs"/>
            </a:rPr>
            <a:t>OMB Control #: 1910-5177</a:t>
          </a:r>
          <a:endParaRPr lang="en-US">
            <a:effectLst/>
          </a:endParaRPr>
        </a:p>
        <a:p>
          <a:r>
            <a:rPr lang="en-US" sz="1100">
              <a:solidFill>
                <a:schemeClr val="dk1"/>
              </a:solidFill>
              <a:effectLst/>
              <a:latin typeface="+mn-lt"/>
              <a:ea typeface="+mn-ea"/>
              <a:cs typeface="+mn-cs"/>
            </a:rPr>
            <a:t>Exp. Date: ________________</a:t>
          </a:r>
          <a:endParaRPr lang="en-US">
            <a:effectLst/>
          </a:endParaRPr>
        </a:p>
        <a:p>
          <a:endParaRPr lang="en-US" sz="1100"/>
        </a:p>
      </xdr:txBody>
    </xdr:sp>
    <xdr:clientData/>
  </xdr:twoCellAnchor>
  <xdr:twoCellAnchor>
    <xdr:from>
      <xdr:col>0</xdr:col>
      <xdr:colOff>190500</xdr:colOff>
      <xdr:row>62</xdr:row>
      <xdr:rowOff>126206</xdr:rowOff>
    </xdr:from>
    <xdr:to>
      <xdr:col>5</xdr:col>
      <xdr:colOff>690346</xdr:colOff>
      <xdr:row>72</xdr:row>
      <xdr:rowOff>58817</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190500" y="20724019"/>
          <a:ext cx="17037627" cy="2075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OMB DISCLOSURE STATEMENT</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This data is being collected to facilitate delivery of technical assistance and other program services. The data you supply will be used to evaluate the effectiveness of investments in energy management systems and to improve the usefulness of Federal technical assistance and recognition programs.</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OMB control number 1910-5177, U.S. Department of Energy, 1000 Independence Ave SW, Washington, DC, 20585-1290; and to the Office of Management and Budget (OMB), OIRA, Paperwork Reduction Project OMB control number 1910-5177, Washington, DC  20503.</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Submission of this data is voluntary.</a:t>
          </a: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19542</xdr:colOff>
      <xdr:row>0</xdr:row>
      <xdr:rowOff>29313</xdr:rowOff>
    </xdr:from>
    <xdr:to>
      <xdr:col>7</xdr:col>
      <xdr:colOff>0</xdr:colOff>
      <xdr:row>7</xdr:row>
      <xdr:rowOff>104775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9542" y="29313"/>
          <a:ext cx="17754108" cy="1637562"/>
        </a:xfrm>
        <a:prstGeom prst="rect">
          <a:avLst/>
        </a:prstGeom>
        <a:gradFill>
          <a:gsLst>
            <a:gs pos="73000">
              <a:schemeClr val="accent1">
                <a:lumMod val="66000"/>
                <a:lumOff val="34000"/>
              </a:schemeClr>
            </a:gs>
            <a:gs pos="100000">
              <a:schemeClr val="accent1">
                <a:lumMod val="90000"/>
              </a:schemeClr>
            </a:gs>
            <a:gs pos="46000">
              <a:srgbClr val="92D050"/>
            </a:gs>
          </a:gsLst>
          <a:lin ang="4800000" scaled="0"/>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4800" i="0">
              <a:solidFill>
                <a:schemeClr val="dk1"/>
              </a:solidFill>
              <a:effectLst/>
              <a:latin typeface="Palatino Linotype" panose="02040502050505030304" pitchFamily="18" charset="0"/>
              <a:ea typeface="+mn-ea"/>
              <a:cs typeface="+mn-cs"/>
            </a:rPr>
            <a:t>				</a:t>
          </a:r>
          <a:r>
            <a:rPr lang="en-US" sz="4800" b="1" i="0">
              <a:solidFill>
                <a:srgbClr val="002060"/>
              </a:solidFill>
              <a:effectLst/>
              <a:latin typeface="Arial" panose="020B0604020202020204" pitchFamily="34" charset="0"/>
              <a:ea typeface="+mn-ea"/>
              <a:cs typeface="Arial" panose="020B0604020202020204" pitchFamily="34" charset="0"/>
            </a:rPr>
            <a:t>Superior Energy Performance 50001™ 							Scorecard Declaration</a:t>
          </a:r>
        </a:p>
      </xdr:txBody>
    </xdr:sp>
    <xdr:clientData/>
  </xdr:twoCellAnchor>
  <xdr:twoCellAnchor editAs="oneCell">
    <xdr:from>
      <xdr:col>0</xdr:col>
      <xdr:colOff>166688</xdr:colOff>
      <xdr:row>1</xdr:row>
      <xdr:rowOff>85740</xdr:rowOff>
    </xdr:from>
    <xdr:to>
      <xdr:col>3</xdr:col>
      <xdr:colOff>853728</xdr:colOff>
      <xdr:row>5</xdr:row>
      <xdr:rowOff>165805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6688" y="333390"/>
          <a:ext cx="3325465" cy="956365"/>
        </a:xfrm>
        <a:prstGeom prst="rect">
          <a:avLst/>
        </a:prstGeom>
        <a:solidFill>
          <a:schemeClr val="bg1"/>
        </a:solidFill>
      </xdr:spPr>
    </xdr:pic>
    <xdr:clientData/>
  </xdr:twoCellAnchor>
  <xdr:twoCellAnchor>
    <xdr:from>
      <xdr:col>4</xdr:col>
      <xdr:colOff>266700</xdr:colOff>
      <xdr:row>4</xdr:row>
      <xdr:rowOff>19050</xdr:rowOff>
    </xdr:from>
    <xdr:to>
      <xdr:col>6</xdr:col>
      <xdr:colOff>45027</xdr:colOff>
      <xdr:row>7</xdr:row>
      <xdr:rowOff>30306</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15859125" y="923925"/>
          <a:ext cx="1721427" cy="668481"/>
        </a:xfrm>
        <a:prstGeom prst="rect">
          <a:avLst/>
        </a:prstGeom>
        <a:solidFill>
          <a:schemeClr val="accent5">
            <a:lumMod val="40000"/>
            <a:lumOff val="60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eaLnBrk="1" fontAlgn="auto" latinLnBrk="0" hangingPunct="1"/>
          <a:r>
            <a:rPr lang="en-US" sz="1100" b="1">
              <a:solidFill>
                <a:schemeClr val="dk1"/>
              </a:solidFill>
              <a:effectLst/>
              <a:latin typeface="+mn-lt"/>
              <a:ea typeface="+mn-ea"/>
              <a:cs typeface="+mn-cs"/>
            </a:rPr>
            <a:t>DOE HQ F 413.40</a:t>
          </a:r>
          <a:endParaRPr lang="en-US">
            <a:effectLst/>
          </a:endParaRPr>
        </a:p>
        <a:p>
          <a:r>
            <a:rPr lang="en-US" sz="1100">
              <a:solidFill>
                <a:schemeClr val="dk1"/>
              </a:solidFill>
              <a:effectLst/>
              <a:latin typeface="+mn-lt"/>
              <a:ea typeface="+mn-ea"/>
              <a:cs typeface="+mn-cs"/>
            </a:rPr>
            <a:t>OMB Control #: 1910-5177</a:t>
          </a:r>
          <a:endParaRPr lang="en-US">
            <a:effectLst/>
          </a:endParaRPr>
        </a:p>
        <a:p>
          <a:r>
            <a:rPr lang="en-US" sz="1100">
              <a:solidFill>
                <a:schemeClr val="dk1"/>
              </a:solidFill>
              <a:effectLst/>
              <a:latin typeface="+mn-lt"/>
              <a:ea typeface="+mn-ea"/>
              <a:cs typeface="+mn-cs"/>
            </a:rPr>
            <a:t>Exp. Date: _____________</a:t>
          </a:r>
          <a:endParaRPr lang="en-US">
            <a:effectLst/>
          </a:endParaRPr>
        </a:p>
        <a:p>
          <a:endParaRPr lang="en-US" sz="1100"/>
        </a:p>
      </xdr:txBody>
    </xdr:sp>
    <xdr:clientData/>
  </xdr:twoCellAnchor>
  <xdr:twoCellAnchor>
    <xdr:from>
      <xdr:col>1</xdr:col>
      <xdr:colOff>0</xdr:colOff>
      <xdr:row>43</xdr:row>
      <xdr:rowOff>0</xdr:rowOff>
    </xdr:from>
    <xdr:to>
      <xdr:col>5</xdr:col>
      <xdr:colOff>761783</xdr:colOff>
      <xdr:row>52</xdr:row>
      <xdr:rowOff>146923</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238125" y="15954375"/>
          <a:ext cx="17037627" cy="2075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OMB DISCLOSURE STATEMENT</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This data is being collected to facilitate delivery of technical assistance and other program services. The data you supply will be used to evaluate the effectiveness of investments in energy management systems and to improve the usefulness of Federal technical assistance and recognition programs.</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OMB control number 1910-5177, U.S. Department of Energy, 1000 Independence Ave SW, Washington, DC, 20585-1290; and to the Office of Management and Budget (OMB), OIRA, Paperwork Reduction Project OMB control number 1910-5177, Washington, DC  20503.</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Submission of this data is voluntary.</a:t>
          </a:r>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19542</xdr:colOff>
      <xdr:row>0</xdr:row>
      <xdr:rowOff>29313</xdr:rowOff>
    </xdr:from>
    <xdr:to>
      <xdr:col>7</xdr:col>
      <xdr:colOff>0</xdr:colOff>
      <xdr:row>7</xdr:row>
      <xdr:rowOff>85725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9542" y="29313"/>
          <a:ext cx="17744583" cy="1618512"/>
        </a:xfrm>
        <a:prstGeom prst="rect">
          <a:avLst/>
        </a:prstGeom>
        <a:gradFill>
          <a:gsLst>
            <a:gs pos="73000">
              <a:schemeClr val="accent1">
                <a:lumMod val="66000"/>
                <a:lumOff val="34000"/>
              </a:schemeClr>
            </a:gs>
            <a:gs pos="100000">
              <a:schemeClr val="accent1">
                <a:lumMod val="90000"/>
              </a:schemeClr>
            </a:gs>
            <a:gs pos="46000">
              <a:srgbClr val="92D050"/>
            </a:gs>
          </a:gsLst>
          <a:lin ang="4800000" scaled="0"/>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4800" i="0">
              <a:solidFill>
                <a:schemeClr val="dk1"/>
              </a:solidFill>
              <a:effectLst/>
              <a:latin typeface="Palatino Linotype" panose="02040502050505030304" pitchFamily="18" charset="0"/>
              <a:ea typeface="+mn-ea"/>
              <a:cs typeface="+mn-cs"/>
            </a:rPr>
            <a:t>				</a:t>
          </a:r>
          <a:r>
            <a:rPr lang="en-US" sz="4800" b="1" i="0">
              <a:solidFill>
                <a:srgbClr val="002060"/>
              </a:solidFill>
              <a:effectLst/>
              <a:latin typeface="Arial" panose="020B0604020202020204" pitchFamily="34" charset="0"/>
              <a:ea typeface="+mn-ea"/>
              <a:cs typeface="Arial" panose="020B0604020202020204" pitchFamily="34" charset="0"/>
            </a:rPr>
            <a:t>Superior Energy Performance 50001™ 							Scorecard Declaration</a:t>
          </a:r>
        </a:p>
      </xdr:txBody>
    </xdr:sp>
    <xdr:clientData/>
  </xdr:twoCellAnchor>
  <xdr:twoCellAnchor editAs="oneCell">
    <xdr:from>
      <xdr:col>0</xdr:col>
      <xdr:colOff>207818</xdr:colOff>
      <xdr:row>1</xdr:row>
      <xdr:rowOff>158709</xdr:rowOff>
    </xdr:from>
    <xdr:to>
      <xdr:col>3</xdr:col>
      <xdr:colOff>886199</xdr:colOff>
      <xdr:row>6</xdr:row>
      <xdr:rowOff>14469</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7818" y="406359"/>
          <a:ext cx="3307281" cy="951135"/>
        </a:xfrm>
        <a:prstGeom prst="rect">
          <a:avLst/>
        </a:prstGeom>
        <a:solidFill>
          <a:schemeClr val="bg1"/>
        </a:solidFill>
      </xdr:spPr>
    </xdr:pic>
    <xdr:clientData/>
  </xdr:twoCellAnchor>
  <mc:AlternateContent xmlns:mc="http://schemas.openxmlformats.org/markup-compatibility/2006">
    <mc:Choice xmlns:a14="http://schemas.microsoft.com/office/drawing/2010/main" Requires="a14">
      <xdr:twoCellAnchor editAs="oneCell">
        <xdr:from>
          <xdr:col>3</xdr:col>
          <xdr:colOff>5591175</xdr:colOff>
          <xdr:row>62</xdr:row>
          <xdr:rowOff>2057400</xdr:rowOff>
        </xdr:from>
        <xdr:to>
          <xdr:col>3</xdr:col>
          <xdr:colOff>6810375</xdr:colOff>
          <xdr:row>63</xdr:row>
          <xdr:rowOff>0</xdr:rowOff>
        </xdr:to>
        <xdr:sp macro="" textlink="">
          <xdr:nvSpPr>
            <xdr:cNvPr id="7172" name="Object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xdr:from>
      <xdr:col>4</xdr:col>
      <xdr:colOff>161925</xdr:colOff>
      <xdr:row>3</xdr:row>
      <xdr:rowOff>95249</xdr:rowOff>
    </xdr:from>
    <xdr:to>
      <xdr:col>6</xdr:col>
      <xdr:colOff>6927</xdr:colOff>
      <xdr:row>6</xdr:row>
      <xdr:rowOff>106505</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5744825" y="781049"/>
          <a:ext cx="1788102" cy="668481"/>
        </a:xfrm>
        <a:prstGeom prst="rect">
          <a:avLst/>
        </a:prstGeom>
        <a:solidFill>
          <a:schemeClr val="accent5">
            <a:lumMod val="40000"/>
            <a:lumOff val="60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eaLnBrk="1" fontAlgn="auto" latinLnBrk="0" hangingPunct="1"/>
          <a:r>
            <a:rPr lang="en-US" sz="1100" b="1">
              <a:solidFill>
                <a:schemeClr val="dk1"/>
              </a:solidFill>
              <a:effectLst/>
              <a:latin typeface="+mn-lt"/>
              <a:ea typeface="+mn-ea"/>
              <a:cs typeface="+mn-cs"/>
            </a:rPr>
            <a:t>DOE HQ F 413.40</a:t>
          </a:r>
          <a:endParaRPr lang="en-US">
            <a:effectLst/>
          </a:endParaRPr>
        </a:p>
        <a:p>
          <a:r>
            <a:rPr lang="en-US" sz="1100">
              <a:solidFill>
                <a:schemeClr val="dk1"/>
              </a:solidFill>
              <a:effectLst/>
              <a:latin typeface="+mn-lt"/>
              <a:ea typeface="+mn-ea"/>
              <a:cs typeface="+mn-cs"/>
            </a:rPr>
            <a:t>OMB Control #: 1910-5177</a:t>
          </a:r>
          <a:endParaRPr lang="en-US">
            <a:effectLst/>
          </a:endParaRPr>
        </a:p>
        <a:p>
          <a:r>
            <a:rPr lang="en-US" sz="1100">
              <a:solidFill>
                <a:schemeClr val="dk1"/>
              </a:solidFill>
              <a:effectLst/>
              <a:latin typeface="+mn-lt"/>
              <a:ea typeface="+mn-ea"/>
              <a:cs typeface="+mn-cs"/>
            </a:rPr>
            <a:t>Exp. Date: ______________</a:t>
          </a:r>
          <a:endParaRPr lang="en-US">
            <a:effectLst/>
          </a:endParaRPr>
        </a:p>
        <a:p>
          <a:endParaRPr lang="en-US" sz="1100"/>
        </a:p>
      </xdr:txBody>
    </xdr:sp>
    <xdr:clientData/>
  </xdr:twoCellAnchor>
  <xdr:twoCellAnchor>
    <xdr:from>
      <xdr:col>1</xdr:col>
      <xdr:colOff>0</xdr:colOff>
      <xdr:row>70</xdr:row>
      <xdr:rowOff>0</xdr:rowOff>
    </xdr:from>
    <xdr:to>
      <xdr:col>5</xdr:col>
      <xdr:colOff>773689</xdr:colOff>
      <xdr:row>79</xdr:row>
      <xdr:rowOff>146924</xdr:rowOff>
    </xdr:to>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238125" y="32611219"/>
          <a:ext cx="17037627" cy="2075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OMB DISCLOSURE STATEMENT</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This data is being collected to facilitate delivery of technical assistance and other program services. The data you supply will be used to evaluate the effectiveness of investments in energy management systems and to improve the usefulness of Federal technical assistance and recognition programs.</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OMB control number 1910-5177, U.S. Department of Energy, 1000 Independence Ave SW, Washington, DC, 20585-1290; and to the Office of Management and Budget (OMB), OIRA, Paperwork Reduction Project OMB control number 1910-5177, Washington, DC  20503.</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Submission of this data is voluntary.</a:t>
          </a:r>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19542</xdr:colOff>
      <xdr:row>0</xdr:row>
      <xdr:rowOff>29313</xdr:rowOff>
    </xdr:from>
    <xdr:to>
      <xdr:col>7</xdr:col>
      <xdr:colOff>0</xdr:colOff>
      <xdr:row>7</xdr:row>
      <xdr:rowOff>104775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9542" y="29313"/>
          <a:ext cx="17782683" cy="1637562"/>
        </a:xfrm>
        <a:prstGeom prst="rect">
          <a:avLst/>
        </a:prstGeom>
        <a:gradFill>
          <a:gsLst>
            <a:gs pos="73000">
              <a:schemeClr val="accent1">
                <a:lumMod val="66000"/>
                <a:lumOff val="34000"/>
              </a:schemeClr>
            </a:gs>
            <a:gs pos="100000">
              <a:schemeClr val="accent1">
                <a:lumMod val="90000"/>
              </a:schemeClr>
            </a:gs>
            <a:gs pos="46000">
              <a:srgbClr val="92D050"/>
            </a:gs>
          </a:gsLst>
          <a:lin ang="4800000" scaled="0"/>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4800" i="0">
              <a:solidFill>
                <a:schemeClr val="dk1"/>
              </a:solidFill>
              <a:effectLst/>
              <a:latin typeface="Palatino Linotype" panose="02040502050505030304" pitchFamily="18" charset="0"/>
              <a:ea typeface="+mn-ea"/>
              <a:cs typeface="+mn-cs"/>
            </a:rPr>
            <a:t>				</a:t>
          </a:r>
          <a:r>
            <a:rPr lang="en-US" sz="4800" b="1" i="0">
              <a:solidFill>
                <a:srgbClr val="002060"/>
              </a:solidFill>
              <a:effectLst/>
              <a:latin typeface="Arial" panose="020B0604020202020204" pitchFamily="34" charset="0"/>
              <a:ea typeface="+mn-ea"/>
              <a:cs typeface="Arial" panose="020B0604020202020204" pitchFamily="34" charset="0"/>
            </a:rPr>
            <a:t>Superior Energy Performance 50001™ 							Scorecard Declaration</a:t>
          </a:r>
        </a:p>
      </xdr:txBody>
    </xdr:sp>
    <xdr:clientData/>
  </xdr:twoCellAnchor>
  <xdr:twoCellAnchor editAs="oneCell">
    <xdr:from>
      <xdr:col>1</xdr:col>
      <xdr:colOff>0</xdr:colOff>
      <xdr:row>1</xdr:row>
      <xdr:rowOff>107172</xdr:rowOff>
    </xdr:from>
    <xdr:to>
      <xdr:col>3</xdr:col>
      <xdr:colOff>782290</xdr:colOff>
      <xdr:row>5</xdr:row>
      <xdr:rowOff>187237</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8125" y="354822"/>
          <a:ext cx="3325465" cy="956365"/>
        </a:xfrm>
        <a:prstGeom prst="rect">
          <a:avLst/>
        </a:prstGeom>
        <a:solidFill>
          <a:schemeClr val="bg1"/>
        </a:solidFill>
      </xdr:spPr>
    </xdr:pic>
    <xdr:clientData/>
  </xdr:twoCellAnchor>
  <mc:AlternateContent xmlns:mc="http://schemas.openxmlformats.org/markup-compatibility/2006">
    <mc:Choice xmlns:a14="http://schemas.microsoft.com/office/drawing/2010/main" Requires="a14">
      <xdr:twoCellAnchor editAs="oneCell">
        <xdr:from>
          <xdr:col>3</xdr:col>
          <xdr:colOff>2971800</xdr:colOff>
          <xdr:row>38</xdr:row>
          <xdr:rowOff>561975</xdr:rowOff>
        </xdr:from>
        <xdr:to>
          <xdr:col>3</xdr:col>
          <xdr:colOff>3886200</xdr:colOff>
          <xdr:row>38</xdr:row>
          <xdr:rowOff>1333500</xdr:rowOff>
        </xdr:to>
        <xdr:sp macro="" textlink="">
          <xdr:nvSpPr>
            <xdr:cNvPr id="8199" name="Object 7" hidden="1">
              <a:extLst>
                <a:ext uri="{63B3BB69-23CF-44E3-9099-C40C66FF867C}">
                  <a14:compatExt spid="_x0000_s8199"/>
                </a:ext>
                <a:ext uri="{FF2B5EF4-FFF2-40B4-BE49-F238E27FC236}">
                  <a16:creationId xmlns:a16="http://schemas.microsoft.com/office/drawing/2014/main" id="{00000000-0008-0000-0600-0000072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xdr:from>
      <xdr:col>5</xdr:col>
      <xdr:colOff>123825</xdr:colOff>
      <xdr:row>3</xdr:row>
      <xdr:rowOff>66675</xdr:rowOff>
    </xdr:from>
    <xdr:to>
      <xdr:col>5</xdr:col>
      <xdr:colOff>1845744</xdr:colOff>
      <xdr:row>6</xdr:row>
      <xdr:rowOff>97719</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15782925" y="752475"/>
          <a:ext cx="1721919" cy="688269"/>
        </a:xfrm>
        <a:prstGeom prst="rect">
          <a:avLst/>
        </a:prstGeom>
        <a:solidFill>
          <a:schemeClr val="accent5">
            <a:lumMod val="40000"/>
            <a:lumOff val="60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eaLnBrk="1" fontAlgn="auto" latinLnBrk="0" hangingPunct="1"/>
          <a:r>
            <a:rPr lang="en-US" sz="1100" b="1">
              <a:solidFill>
                <a:schemeClr val="dk1"/>
              </a:solidFill>
              <a:effectLst/>
              <a:latin typeface="+mn-lt"/>
              <a:ea typeface="+mn-ea"/>
              <a:cs typeface="+mn-cs"/>
            </a:rPr>
            <a:t>DOE HQ F 413.40</a:t>
          </a:r>
          <a:endParaRPr lang="en-US">
            <a:effectLst/>
          </a:endParaRPr>
        </a:p>
        <a:p>
          <a:r>
            <a:rPr lang="en-US" sz="1100">
              <a:solidFill>
                <a:schemeClr val="dk1"/>
              </a:solidFill>
              <a:effectLst/>
              <a:latin typeface="+mn-lt"/>
              <a:ea typeface="+mn-ea"/>
              <a:cs typeface="+mn-cs"/>
            </a:rPr>
            <a:t>OMB Control #: 1910-5177</a:t>
          </a:r>
          <a:endParaRPr lang="en-US">
            <a:effectLst/>
          </a:endParaRPr>
        </a:p>
        <a:p>
          <a:r>
            <a:rPr lang="en-US" sz="1100">
              <a:solidFill>
                <a:schemeClr val="dk1"/>
              </a:solidFill>
              <a:effectLst/>
              <a:latin typeface="+mn-lt"/>
              <a:ea typeface="+mn-ea"/>
              <a:cs typeface="+mn-cs"/>
            </a:rPr>
            <a:t>Exp. Date: _____________</a:t>
          </a:r>
          <a:endParaRPr lang="en-US">
            <a:effectLst/>
          </a:endParaRPr>
        </a:p>
        <a:p>
          <a:endParaRPr lang="en-US" sz="1100"/>
        </a:p>
      </xdr:txBody>
    </xdr:sp>
    <xdr:clientData/>
  </xdr:twoCellAnchor>
  <xdr:twoCellAnchor>
    <xdr:from>
      <xdr:col>1</xdr:col>
      <xdr:colOff>0</xdr:colOff>
      <xdr:row>65</xdr:row>
      <xdr:rowOff>0</xdr:rowOff>
    </xdr:from>
    <xdr:to>
      <xdr:col>5</xdr:col>
      <xdr:colOff>1607127</xdr:colOff>
      <xdr:row>74</xdr:row>
      <xdr:rowOff>146923</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238125" y="29539406"/>
          <a:ext cx="17037627" cy="2075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OMB DISCLOSURE STATEMENT</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This data is being collected to facilitate delivery of technical assistance and other program services. The data you supply will be used to evaluate the effectiveness of investments in energy management systems and to improve the usefulness of Federal technical assistance and recognition programs.</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OMB control number 1910-5177, U.S. Department of Energy, 1000 Independence Ave SW, Washington, DC, 20585-1290; and to the Office of Management and Budget (OMB), OIRA, Paperwork Reduction Project OMB control number 1910-5177, Washington, DC  20503.</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Submission of this data is voluntary.</a:t>
          </a:r>
        </a:p>
        <a:p>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19542</xdr:colOff>
      <xdr:row>0</xdr:row>
      <xdr:rowOff>29313</xdr:rowOff>
    </xdr:from>
    <xdr:to>
      <xdr:col>7</xdr:col>
      <xdr:colOff>0</xdr:colOff>
      <xdr:row>7</xdr:row>
      <xdr:rowOff>95250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9542" y="29313"/>
          <a:ext cx="17725533" cy="1628037"/>
        </a:xfrm>
        <a:prstGeom prst="rect">
          <a:avLst/>
        </a:prstGeom>
        <a:gradFill>
          <a:gsLst>
            <a:gs pos="73000">
              <a:schemeClr val="accent1">
                <a:lumMod val="66000"/>
                <a:lumOff val="34000"/>
              </a:schemeClr>
            </a:gs>
            <a:gs pos="100000">
              <a:schemeClr val="accent1">
                <a:lumMod val="90000"/>
              </a:schemeClr>
            </a:gs>
            <a:gs pos="46000">
              <a:srgbClr val="92D050"/>
            </a:gs>
          </a:gsLst>
          <a:lin ang="4800000" scaled="0"/>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4800" i="0">
              <a:solidFill>
                <a:schemeClr val="dk1"/>
              </a:solidFill>
              <a:effectLst/>
              <a:latin typeface="Palatino Linotype" panose="02040502050505030304" pitchFamily="18" charset="0"/>
              <a:ea typeface="+mn-ea"/>
              <a:cs typeface="+mn-cs"/>
            </a:rPr>
            <a:t>				</a:t>
          </a:r>
          <a:r>
            <a:rPr lang="en-US" sz="4800" b="1" i="0">
              <a:solidFill>
                <a:srgbClr val="002060"/>
              </a:solidFill>
              <a:effectLst/>
              <a:latin typeface="Arial" panose="020B0604020202020204" pitchFamily="34" charset="0"/>
              <a:ea typeface="+mn-ea"/>
              <a:cs typeface="Arial" panose="020B0604020202020204" pitchFamily="34" charset="0"/>
            </a:rPr>
            <a:t>Superior Energy Performance 50001™ 								Scorecard Declaration</a:t>
          </a:r>
        </a:p>
      </xdr:txBody>
    </xdr:sp>
    <xdr:clientData/>
  </xdr:twoCellAnchor>
  <xdr:twoCellAnchor editAs="oneCell">
    <xdr:from>
      <xdr:col>0</xdr:col>
      <xdr:colOff>95250</xdr:colOff>
      <xdr:row>1</xdr:row>
      <xdr:rowOff>69072</xdr:rowOff>
    </xdr:from>
    <xdr:to>
      <xdr:col>3</xdr:col>
      <xdr:colOff>782290</xdr:colOff>
      <xdr:row>5</xdr:row>
      <xdr:rowOff>149137</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250" y="316722"/>
          <a:ext cx="3325465" cy="956365"/>
        </a:xfrm>
        <a:prstGeom prst="rect">
          <a:avLst/>
        </a:prstGeom>
        <a:solidFill>
          <a:schemeClr val="bg1"/>
        </a:solidFill>
      </xdr:spPr>
    </xdr:pic>
    <xdr:clientData/>
  </xdr:twoCellAnchor>
  <xdr:twoCellAnchor>
    <xdr:from>
      <xdr:col>4</xdr:col>
      <xdr:colOff>66675</xdr:colOff>
      <xdr:row>3</xdr:row>
      <xdr:rowOff>209550</xdr:rowOff>
    </xdr:from>
    <xdr:to>
      <xdr:col>6</xdr:col>
      <xdr:colOff>16452</xdr:colOff>
      <xdr:row>6</xdr:row>
      <xdr:rowOff>201756</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15630525" y="895350"/>
          <a:ext cx="1892877" cy="649431"/>
        </a:xfrm>
        <a:prstGeom prst="rect">
          <a:avLst/>
        </a:prstGeom>
        <a:solidFill>
          <a:schemeClr val="accent5">
            <a:lumMod val="40000"/>
            <a:lumOff val="60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eaLnBrk="1" fontAlgn="auto" latinLnBrk="0" hangingPunct="1"/>
          <a:r>
            <a:rPr lang="en-US" sz="1100" b="1">
              <a:solidFill>
                <a:schemeClr val="dk1"/>
              </a:solidFill>
              <a:effectLst/>
              <a:latin typeface="+mn-lt"/>
              <a:ea typeface="+mn-ea"/>
              <a:cs typeface="+mn-cs"/>
            </a:rPr>
            <a:t>DOE HQ F 413.40</a:t>
          </a:r>
          <a:endParaRPr lang="en-US">
            <a:effectLst/>
          </a:endParaRPr>
        </a:p>
        <a:p>
          <a:r>
            <a:rPr lang="en-US" sz="1100">
              <a:solidFill>
                <a:schemeClr val="dk1"/>
              </a:solidFill>
              <a:effectLst/>
              <a:latin typeface="+mn-lt"/>
              <a:ea typeface="+mn-ea"/>
              <a:cs typeface="+mn-cs"/>
            </a:rPr>
            <a:t>OMB Control #: 1910-5177</a:t>
          </a:r>
          <a:endParaRPr lang="en-US">
            <a:effectLst/>
          </a:endParaRPr>
        </a:p>
        <a:p>
          <a:r>
            <a:rPr lang="en-US" sz="1100">
              <a:solidFill>
                <a:schemeClr val="dk1"/>
              </a:solidFill>
              <a:effectLst/>
              <a:latin typeface="+mn-lt"/>
              <a:ea typeface="+mn-ea"/>
              <a:cs typeface="+mn-cs"/>
            </a:rPr>
            <a:t>Exp. Date: _______________</a:t>
          </a:r>
          <a:endParaRPr lang="en-US">
            <a:effectLst/>
          </a:endParaRPr>
        </a:p>
        <a:p>
          <a:endParaRPr lang="en-US" sz="1100"/>
        </a:p>
      </xdr:txBody>
    </xdr:sp>
    <xdr:clientData/>
  </xdr:twoCellAnchor>
  <xdr:twoCellAnchor>
    <xdr:from>
      <xdr:col>1</xdr:col>
      <xdr:colOff>0</xdr:colOff>
      <xdr:row>38</xdr:row>
      <xdr:rowOff>0</xdr:rowOff>
    </xdr:from>
    <xdr:to>
      <xdr:col>5</xdr:col>
      <xdr:colOff>785596</xdr:colOff>
      <xdr:row>47</xdr:row>
      <xdr:rowOff>146923</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238125" y="15490031"/>
          <a:ext cx="17037627" cy="2075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OMB DISCLOSURE STATEMENT</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This data is being collected to facilitate delivery of technical assistance and other program services. The data you supply will be used to evaluate the effectiveness of investments in energy management systems and to improve the usefulness of Federal technical assistance and recognition programs.</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OMB control number 1910-5177, U.S. Department of Energy, 1000 Independence Ave SW, Washington, DC, 20585-1290; and to the Office of Management and Budget (OMB), OIRA, Paperwork Reduction Project OMB control number 1910-5177, Washington, DC  20503.</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Submission of this data is voluntary.</a:t>
          </a:r>
        </a:p>
        <a:p>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19542</xdr:colOff>
      <xdr:row>0</xdr:row>
      <xdr:rowOff>29313</xdr:rowOff>
    </xdr:from>
    <xdr:to>
      <xdr:col>7</xdr:col>
      <xdr:colOff>0</xdr:colOff>
      <xdr:row>7</xdr:row>
      <xdr:rowOff>95250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9542" y="29313"/>
          <a:ext cx="17696958" cy="1628037"/>
        </a:xfrm>
        <a:prstGeom prst="rect">
          <a:avLst/>
        </a:prstGeom>
        <a:gradFill>
          <a:gsLst>
            <a:gs pos="73000">
              <a:schemeClr val="accent1">
                <a:lumMod val="66000"/>
                <a:lumOff val="34000"/>
              </a:schemeClr>
            </a:gs>
            <a:gs pos="100000">
              <a:schemeClr val="accent1">
                <a:lumMod val="90000"/>
              </a:schemeClr>
            </a:gs>
            <a:gs pos="46000">
              <a:srgbClr val="92D050"/>
            </a:gs>
          </a:gsLst>
          <a:lin ang="4800000" scaled="0"/>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4800" i="0">
              <a:solidFill>
                <a:schemeClr val="dk1"/>
              </a:solidFill>
              <a:effectLst/>
              <a:latin typeface="Palatino Linotype" panose="02040502050505030304" pitchFamily="18" charset="0"/>
              <a:ea typeface="+mn-ea"/>
              <a:cs typeface="+mn-cs"/>
            </a:rPr>
            <a:t>				</a:t>
          </a:r>
          <a:r>
            <a:rPr lang="en-US" sz="4800" b="1" i="0">
              <a:solidFill>
                <a:srgbClr val="002060"/>
              </a:solidFill>
              <a:effectLst/>
              <a:latin typeface="Arial" panose="020B0604020202020204" pitchFamily="34" charset="0"/>
              <a:ea typeface="+mn-ea"/>
              <a:cs typeface="Arial" panose="020B0604020202020204" pitchFamily="34" charset="0"/>
            </a:rPr>
            <a:t>Superior Energy Performance 50001™ 							Scorecard Declaration</a:t>
          </a:r>
        </a:p>
      </xdr:txBody>
    </xdr:sp>
    <xdr:clientData/>
  </xdr:twoCellAnchor>
  <xdr:twoCellAnchor editAs="oneCell">
    <xdr:from>
      <xdr:col>0</xdr:col>
      <xdr:colOff>152400</xdr:colOff>
      <xdr:row>1</xdr:row>
      <xdr:rowOff>119043</xdr:rowOff>
    </xdr:from>
    <xdr:to>
      <xdr:col>3</xdr:col>
      <xdr:colOff>947390</xdr:colOff>
      <xdr:row>5</xdr:row>
      <xdr:rowOff>175367</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2400" y="366693"/>
          <a:ext cx="3242915" cy="932624"/>
        </a:xfrm>
        <a:prstGeom prst="rect">
          <a:avLst/>
        </a:prstGeom>
        <a:solidFill>
          <a:schemeClr val="bg1"/>
        </a:solidFill>
      </xdr:spPr>
    </xdr:pic>
    <xdr:clientData/>
  </xdr:twoCellAnchor>
  <xdr:twoCellAnchor>
    <xdr:from>
      <xdr:col>5</xdr:col>
      <xdr:colOff>581025</xdr:colOff>
      <xdr:row>3</xdr:row>
      <xdr:rowOff>200025</xdr:rowOff>
    </xdr:from>
    <xdr:to>
      <xdr:col>5</xdr:col>
      <xdr:colOff>2483427</xdr:colOff>
      <xdr:row>6</xdr:row>
      <xdr:rowOff>173181</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5516225" y="885825"/>
          <a:ext cx="1902402" cy="630381"/>
        </a:xfrm>
        <a:prstGeom prst="rect">
          <a:avLst/>
        </a:prstGeom>
        <a:solidFill>
          <a:schemeClr val="accent5">
            <a:lumMod val="40000"/>
            <a:lumOff val="60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eaLnBrk="1" fontAlgn="auto" latinLnBrk="0" hangingPunct="1"/>
          <a:r>
            <a:rPr lang="en-US" sz="1100" b="1">
              <a:solidFill>
                <a:schemeClr val="dk1"/>
              </a:solidFill>
              <a:effectLst/>
              <a:latin typeface="+mn-lt"/>
              <a:ea typeface="+mn-ea"/>
              <a:cs typeface="+mn-cs"/>
            </a:rPr>
            <a:t>DOE HQ F 413.40</a:t>
          </a:r>
          <a:endParaRPr lang="en-US">
            <a:effectLst/>
          </a:endParaRPr>
        </a:p>
        <a:p>
          <a:r>
            <a:rPr lang="en-US" sz="1100">
              <a:solidFill>
                <a:schemeClr val="dk1"/>
              </a:solidFill>
              <a:effectLst/>
              <a:latin typeface="+mn-lt"/>
              <a:ea typeface="+mn-ea"/>
              <a:cs typeface="+mn-cs"/>
            </a:rPr>
            <a:t>OMB Control #: 1910-5177</a:t>
          </a:r>
          <a:endParaRPr lang="en-US">
            <a:effectLst/>
          </a:endParaRPr>
        </a:p>
        <a:p>
          <a:r>
            <a:rPr lang="en-US" sz="1100">
              <a:solidFill>
                <a:schemeClr val="dk1"/>
              </a:solidFill>
              <a:effectLst/>
              <a:latin typeface="+mn-lt"/>
              <a:ea typeface="+mn-ea"/>
              <a:cs typeface="+mn-cs"/>
            </a:rPr>
            <a:t>Exp. Date: _______________</a:t>
          </a:r>
          <a:endParaRPr lang="en-US">
            <a:effectLst/>
          </a:endParaRPr>
        </a:p>
        <a:p>
          <a:endParaRPr lang="en-US" sz="1100"/>
        </a:p>
      </xdr:txBody>
    </xdr:sp>
    <xdr:clientData/>
  </xdr:twoCellAnchor>
  <xdr:twoCellAnchor>
    <xdr:from>
      <xdr:col>1</xdr:col>
      <xdr:colOff>0</xdr:colOff>
      <xdr:row>44</xdr:row>
      <xdr:rowOff>0</xdr:rowOff>
    </xdr:from>
    <xdr:to>
      <xdr:col>5</xdr:col>
      <xdr:colOff>2333408</xdr:colOff>
      <xdr:row>53</xdr:row>
      <xdr:rowOff>146923</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38125" y="26241375"/>
          <a:ext cx="17037627" cy="2075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OMB DISCLOSURE STATEMENT</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This data is being collected to facilitate delivery of technical assistance and other program services. The data you supply will be used to evaluate the effectiveness of investments in energy management systems and to improve the usefulness of Federal technical assistance and recognition programs.</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OMB control number 1910-5177, U.S. Department of Energy, 1000 Independence Ave SW, Washington, DC, 20585-1290; and to the Office of Management and Budget (OMB), OIRA, Paperwork Reduction Project OMB control number 1910-5177, Washington, DC  20503.</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a:t>
          </a:r>
        </a:p>
        <a:p>
          <a:r>
            <a:rPr lang="en-US" sz="1100" b="0" i="0">
              <a:solidFill>
                <a:schemeClr val="dk1"/>
              </a:solidFill>
              <a:effectLst/>
              <a:latin typeface="+mn-lt"/>
              <a:ea typeface="+mn-ea"/>
              <a:cs typeface="+mn-cs"/>
            </a:rPr>
            <a:t> </a:t>
          </a:r>
        </a:p>
        <a:p>
          <a:r>
            <a:rPr lang="en-US" sz="1100" b="0" i="0">
              <a:solidFill>
                <a:schemeClr val="dk1"/>
              </a:solidFill>
              <a:effectLst/>
              <a:latin typeface="+mn-lt"/>
              <a:ea typeface="+mn-ea"/>
              <a:cs typeface="+mn-cs"/>
            </a:rPr>
            <a:t>Submission of this data is voluntary.</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file:///C:\Users\pdelosreyes\dd86\AppData\Local\Microsoft\Windows\Temporary%20Internet%20Files\Content.Outlook\JEB793TN\SEP%20Scorecard%20revUpdate%20tool%20ver%204%2006.xls" TargetMode="External"/><Relationship Id="rId2" Type="http://schemas.openxmlformats.org/officeDocument/2006/relationships/hyperlink" Target="file:///C:\Users\pdelosreyes\dd86\AppData\Local\Microsoft\Windows\Temporary%20Internet%20Files\Content.Outlook\JEB793TN\SEP%20Scorecard%20revUpdate%20tool%20ver%204%2006.xls" TargetMode="External"/><Relationship Id="rId1" Type="http://schemas.openxmlformats.org/officeDocument/2006/relationships/hyperlink" Target="file:///C:\Users\pdelosreyes\dd86\AppData\Local\Microsoft\Windows\Temporary%20Internet%20Files\Content.Outlook\JEB793TN\SEP%20Scorecard%20revUpdate%20tool%20ver%204%2006.xls" TargetMode="External"/><Relationship Id="rId5" Type="http://schemas.openxmlformats.org/officeDocument/2006/relationships/drawing" Target="../drawings/drawing10.xml"/><Relationship Id="rId4"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3.bin"/><Relationship Id="rId1" Type="http://schemas.openxmlformats.org/officeDocument/2006/relationships/hyperlink" Target="https://betterbuildingssolutioncenter.energy.gov/iso-50001/sep-50001/resources/sep-50001-scorecard-and-declaration" TargetMode="External"/><Relationship Id="rId6" Type="http://schemas.openxmlformats.org/officeDocument/2006/relationships/image" Target="../media/image3.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4.bin"/><Relationship Id="rId5" Type="http://schemas.openxmlformats.org/officeDocument/2006/relationships/image" Target="../media/image4.emf"/><Relationship Id="rId4" Type="http://schemas.openxmlformats.org/officeDocument/2006/relationships/package" Target="../embeddings/Microsoft_Word_Document1.docx"/></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7"/>
  <sheetViews>
    <sheetView tabSelected="1" zoomScale="85" zoomScaleNormal="85" workbookViewId="0">
      <selection activeCell="B9" sqref="B9:S9"/>
    </sheetView>
  </sheetViews>
  <sheetFormatPr defaultColWidth="10.625" defaultRowHeight="15.75"/>
  <cols>
    <col min="1" max="1" width="3.125" style="1" customWidth="1"/>
    <col min="2" max="19" width="12.5" style="1" customWidth="1"/>
    <col min="20" max="20" width="4.375" style="1" customWidth="1"/>
    <col min="21" max="16384" width="10.625" style="1"/>
  </cols>
  <sheetData>
    <row r="1" spans="1:20" s="6" customFormat="1" ht="20.100000000000001" customHeight="1">
      <c r="G1" s="7"/>
    </row>
    <row r="2" spans="1:20" s="6" customFormat="1" ht="17.25">
      <c r="G2" s="7"/>
    </row>
    <row r="3" spans="1:20" s="6" customFormat="1" ht="17.25">
      <c r="G3" s="7"/>
    </row>
    <row r="4" spans="1:20" s="6" customFormat="1" ht="17.25">
      <c r="G4" s="7"/>
    </row>
    <row r="5" spans="1:20" s="6" customFormat="1" ht="17.25">
      <c r="G5" s="7"/>
    </row>
    <row r="6" spans="1:20" s="6" customFormat="1" ht="17.25">
      <c r="G6" s="7"/>
    </row>
    <row r="7" spans="1:20" s="6" customFormat="1" ht="17.25">
      <c r="G7" s="7"/>
    </row>
    <row r="8" spans="1:20" s="6" customFormat="1" ht="18" thickBot="1">
      <c r="A8" s="22"/>
      <c r="B8" s="22"/>
      <c r="C8" s="22"/>
      <c r="D8" s="22"/>
      <c r="E8" s="22"/>
      <c r="F8" s="22"/>
      <c r="G8" s="23"/>
      <c r="H8" s="13"/>
      <c r="I8" s="22"/>
      <c r="J8" s="22"/>
      <c r="K8" s="22"/>
      <c r="L8" s="22"/>
      <c r="M8" s="22"/>
      <c r="N8" s="22"/>
      <c r="O8" s="22"/>
      <c r="P8" s="22"/>
      <c r="Q8" s="22"/>
      <c r="R8" s="22"/>
      <c r="S8" s="22"/>
      <c r="T8" s="22"/>
    </row>
    <row r="9" spans="1:20" s="6" customFormat="1" ht="36.75" thickBot="1">
      <c r="A9" s="22"/>
      <c r="B9" s="252" t="s">
        <v>282</v>
      </c>
      <c r="C9" s="253"/>
      <c r="D9" s="253"/>
      <c r="E9" s="253"/>
      <c r="F9" s="253"/>
      <c r="G9" s="253"/>
      <c r="H9" s="253"/>
      <c r="I9" s="253"/>
      <c r="J9" s="253"/>
      <c r="K9" s="253"/>
      <c r="L9" s="253"/>
      <c r="M9" s="253"/>
      <c r="N9" s="253"/>
      <c r="O9" s="253"/>
      <c r="P9" s="253"/>
      <c r="Q9" s="253"/>
      <c r="R9" s="253"/>
      <c r="S9" s="254"/>
      <c r="T9" s="22"/>
    </row>
    <row r="10" spans="1:20" s="6" customFormat="1" ht="17.25">
      <c r="A10" s="22"/>
      <c r="B10" s="22"/>
      <c r="C10" s="22"/>
      <c r="D10" s="22"/>
      <c r="E10" s="22"/>
      <c r="F10" s="22"/>
      <c r="G10" s="23"/>
      <c r="H10" s="13"/>
      <c r="I10" s="22"/>
      <c r="J10" s="22"/>
      <c r="K10" s="22"/>
      <c r="L10" s="22"/>
      <c r="M10" s="22"/>
      <c r="N10" s="22"/>
      <c r="O10" s="22"/>
      <c r="P10" s="22"/>
      <c r="Q10" s="22"/>
      <c r="R10" s="22"/>
      <c r="S10" s="22"/>
      <c r="T10" s="22"/>
    </row>
    <row r="11" spans="1:20" ht="17.25">
      <c r="A11" s="22"/>
      <c r="T11" s="22"/>
    </row>
    <row r="12" spans="1:20" ht="17.25">
      <c r="A12" s="22"/>
      <c r="T12" s="22"/>
    </row>
    <row r="13" spans="1:20" ht="17.25">
      <c r="A13" s="22"/>
      <c r="T13" s="22"/>
    </row>
    <row r="14" spans="1:20" ht="17.25">
      <c r="A14" s="22"/>
      <c r="T14" s="22"/>
    </row>
    <row r="15" spans="1:20" ht="17.25">
      <c r="A15" s="22"/>
      <c r="T15" s="22"/>
    </row>
    <row r="16" spans="1:20" ht="17.25">
      <c r="A16" s="22"/>
      <c r="T16" s="22"/>
    </row>
    <row r="17" spans="1:20" ht="17.25">
      <c r="A17" s="22"/>
      <c r="T17" s="22"/>
    </row>
    <row r="18" spans="1:20" ht="17.25">
      <c r="A18" s="22"/>
      <c r="T18" s="22"/>
    </row>
    <row r="19" spans="1:20" ht="17.25">
      <c r="A19" s="22"/>
      <c r="T19" s="22"/>
    </row>
    <row r="20" spans="1:20" ht="17.25">
      <c r="A20" s="22"/>
      <c r="T20" s="22"/>
    </row>
    <row r="21" spans="1:20" ht="17.25">
      <c r="A21" s="22"/>
      <c r="T21" s="22"/>
    </row>
    <row r="22" spans="1:20" ht="17.25">
      <c r="A22" s="22"/>
      <c r="T22" s="22"/>
    </row>
    <row r="23" spans="1:20" ht="17.25">
      <c r="A23" s="22"/>
      <c r="T23" s="22"/>
    </row>
    <row r="24" spans="1:20" ht="17.25">
      <c r="A24" s="22"/>
      <c r="T24" s="22"/>
    </row>
    <row r="25" spans="1:20" ht="17.25">
      <c r="A25" s="22"/>
      <c r="T25" s="22"/>
    </row>
    <row r="26" spans="1:20" ht="17.25">
      <c r="A26" s="22"/>
      <c r="T26" s="22"/>
    </row>
    <row r="27" spans="1:20" ht="17.25">
      <c r="A27" s="22"/>
      <c r="T27" s="22"/>
    </row>
    <row r="28" spans="1:20" ht="17.25">
      <c r="A28" s="22"/>
      <c r="T28" s="22"/>
    </row>
    <row r="29" spans="1:20" ht="17.25">
      <c r="A29" s="22"/>
      <c r="T29" s="22"/>
    </row>
    <row r="30" spans="1:20" ht="17.25">
      <c r="A30" s="22"/>
      <c r="T30" s="22"/>
    </row>
    <row r="31" spans="1:20" ht="17.25">
      <c r="A31" s="22"/>
      <c r="T31" s="22"/>
    </row>
    <row r="32" spans="1:20" ht="17.25">
      <c r="A32" s="22"/>
      <c r="T32" s="22"/>
    </row>
    <row r="33" spans="1:20" ht="17.25">
      <c r="A33" s="22"/>
      <c r="T33" s="22"/>
    </row>
    <row r="34" spans="1:20" ht="17.25">
      <c r="A34" s="22"/>
      <c r="T34" s="22"/>
    </row>
    <row r="35" spans="1:20" ht="17.25">
      <c r="A35" s="22"/>
      <c r="T35" s="22"/>
    </row>
    <row r="36" spans="1:20" ht="17.25">
      <c r="A36" s="22"/>
      <c r="T36" s="22"/>
    </row>
    <row r="37" spans="1:20" ht="17.25">
      <c r="A37" s="22"/>
      <c r="T37" s="22"/>
    </row>
    <row r="38" spans="1:20" ht="17.25">
      <c r="A38" s="22"/>
      <c r="T38" s="22"/>
    </row>
    <row r="39" spans="1:20" ht="17.25">
      <c r="A39" s="22"/>
      <c r="T39" s="22"/>
    </row>
    <row r="40" spans="1:20" ht="17.25">
      <c r="A40" s="22"/>
      <c r="T40" s="22"/>
    </row>
    <row r="41" spans="1:20" ht="17.25">
      <c r="A41" s="22"/>
      <c r="T41" s="22"/>
    </row>
    <row r="42" spans="1:20" ht="17.25">
      <c r="A42" s="22"/>
      <c r="T42" s="22"/>
    </row>
    <row r="43" spans="1:20" ht="17.25">
      <c r="A43" s="22"/>
      <c r="T43" s="22"/>
    </row>
    <row r="44" spans="1:20" ht="17.25">
      <c r="A44" s="22"/>
      <c r="T44" s="22"/>
    </row>
    <row r="45" spans="1:20" ht="17.25">
      <c r="A45" s="22"/>
      <c r="T45" s="22"/>
    </row>
    <row r="46" spans="1:20" ht="17.25">
      <c r="A46" s="22"/>
      <c r="T46" s="22"/>
    </row>
    <row r="47" spans="1:20" ht="17.25">
      <c r="A47" s="22"/>
      <c r="T47" s="22"/>
    </row>
    <row r="48" spans="1:20" ht="17.25">
      <c r="A48" s="22"/>
      <c r="T48" s="22"/>
    </row>
    <row r="49" spans="1:20" ht="17.25">
      <c r="A49" s="22"/>
      <c r="T49" s="22"/>
    </row>
    <row r="50" spans="1:20" ht="68.25" customHeight="1">
      <c r="A50" s="22"/>
      <c r="T50" s="22"/>
    </row>
    <row r="51" spans="1:20" ht="18" thickBot="1">
      <c r="A51" s="22"/>
      <c r="B51" s="22"/>
      <c r="C51" s="22"/>
      <c r="D51" s="22"/>
      <c r="E51" s="22"/>
      <c r="F51" s="22"/>
      <c r="G51" s="22"/>
      <c r="H51" s="22"/>
      <c r="I51" s="22"/>
      <c r="J51" s="22"/>
      <c r="K51" s="22"/>
      <c r="L51" s="22"/>
      <c r="M51" s="22"/>
      <c r="N51" s="22"/>
      <c r="O51" s="22"/>
      <c r="P51" s="22"/>
      <c r="Q51" s="22"/>
      <c r="R51" s="22"/>
      <c r="S51" s="22"/>
      <c r="T51" s="22"/>
    </row>
    <row r="52" spans="1:20" s="6" customFormat="1" ht="36.75" thickBot="1">
      <c r="A52" s="22"/>
      <c r="B52" s="249" t="s">
        <v>385</v>
      </c>
      <c r="C52" s="250"/>
      <c r="D52" s="250"/>
      <c r="E52" s="250"/>
      <c r="F52" s="250"/>
      <c r="G52" s="250"/>
      <c r="H52" s="250"/>
      <c r="I52" s="250"/>
      <c r="J52" s="250"/>
      <c r="K52" s="250"/>
      <c r="L52" s="250"/>
      <c r="M52" s="250"/>
      <c r="N52" s="250"/>
      <c r="O52" s="250"/>
      <c r="P52" s="250"/>
      <c r="Q52" s="250"/>
      <c r="R52" s="250"/>
      <c r="S52" s="251"/>
      <c r="T52" s="22"/>
    </row>
    <row r="53" spans="1:20" s="6" customFormat="1" ht="17.25">
      <c r="A53" s="22"/>
      <c r="B53" s="22"/>
      <c r="C53" s="22"/>
      <c r="D53" s="22"/>
      <c r="E53" s="22"/>
      <c r="F53" s="22"/>
      <c r="G53" s="23"/>
      <c r="H53" s="13"/>
      <c r="I53" s="22"/>
      <c r="J53" s="22"/>
      <c r="K53" s="22"/>
      <c r="L53" s="22"/>
      <c r="M53" s="22"/>
      <c r="N53" s="22"/>
      <c r="O53" s="22"/>
      <c r="P53" s="22"/>
      <c r="Q53" s="22"/>
      <c r="R53" s="22"/>
      <c r="S53" s="22"/>
      <c r="T53" s="22"/>
    </row>
    <row r="54" spans="1:20" ht="17.25">
      <c r="A54" s="22"/>
      <c r="T54" s="22"/>
    </row>
    <row r="55" spans="1:20" ht="17.25">
      <c r="A55" s="22"/>
      <c r="T55" s="22"/>
    </row>
    <row r="56" spans="1:20" ht="17.25">
      <c r="A56" s="22"/>
      <c r="T56" s="22"/>
    </row>
    <row r="57" spans="1:20" ht="17.25">
      <c r="A57" s="22"/>
      <c r="T57" s="22"/>
    </row>
    <row r="58" spans="1:20" ht="17.25">
      <c r="A58" s="22"/>
      <c r="T58" s="22"/>
    </row>
    <row r="59" spans="1:20" ht="17.25">
      <c r="A59" s="22"/>
      <c r="T59" s="22"/>
    </row>
    <row r="60" spans="1:20" ht="17.25">
      <c r="A60" s="22"/>
      <c r="T60" s="22"/>
    </row>
    <row r="61" spans="1:20" ht="17.25">
      <c r="A61" s="22"/>
      <c r="T61" s="22"/>
    </row>
    <row r="62" spans="1:20" ht="17.25">
      <c r="A62" s="22"/>
      <c r="T62" s="22"/>
    </row>
    <row r="63" spans="1:20" ht="17.25">
      <c r="A63" s="22"/>
      <c r="T63" s="22"/>
    </row>
    <row r="64" spans="1:20" ht="17.25">
      <c r="A64" s="22"/>
      <c r="T64" s="22"/>
    </row>
    <row r="65" spans="1:20" ht="17.25">
      <c r="A65" s="22"/>
      <c r="T65" s="22"/>
    </row>
    <row r="66" spans="1:20" ht="17.25">
      <c r="A66" s="22"/>
      <c r="T66" s="22"/>
    </row>
    <row r="67" spans="1:20" ht="17.25">
      <c r="A67" s="22"/>
      <c r="T67" s="22"/>
    </row>
    <row r="68" spans="1:20" ht="17.25">
      <c r="A68" s="22"/>
      <c r="T68" s="22"/>
    </row>
    <row r="69" spans="1:20" ht="17.25">
      <c r="A69" s="22"/>
      <c r="T69" s="22"/>
    </row>
    <row r="70" spans="1:20" ht="17.25">
      <c r="A70" s="22"/>
      <c r="T70" s="22"/>
    </row>
    <row r="71" spans="1:20" ht="17.25">
      <c r="A71" s="22"/>
      <c r="T71" s="22"/>
    </row>
    <row r="72" spans="1:20" ht="17.25">
      <c r="A72" s="22"/>
      <c r="T72" s="22"/>
    </row>
    <row r="73" spans="1:20" ht="17.25">
      <c r="A73" s="22"/>
      <c r="T73" s="22"/>
    </row>
    <row r="74" spans="1:20" ht="17.25">
      <c r="A74" s="22"/>
      <c r="T74" s="22"/>
    </row>
    <row r="75" spans="1:20" ht="17.25">
      <c r="A75" s="22"/>
      <c r="T75" s="22"/>
    </row>
    <row r="76" spans="1:20" ht="17.25">
      <c r="A76" s="22"/>
      <c r="T76" s="22"/>
    </row>
    <row r="77" spans="1:20" ht="137.25" customHeight="1">
      <c r="A77" s="22"/>
      <c r="T77" s="22"/>
    </row>
    <row r="78" spans="1:20" ht="18" thickBot="1">
      <c r="A78" s="22"/>
      <c r="B78" s="22"/>
      <c r="C78" s="22"/>
      <c r="D78" s="22"/>
      <c r="E78" s="22"/>
      <c r="F78" s="22"/>
      <c r="G78" s="22"/>
      <c r="H78" s="22"/>
      <c r="I78" s="22"/>
      <c r="J78" s="22"/>
      <c r="K78" s="22"/>
      <c r="L78" s="22"/>
      <c r="M78" s="22"/>
      <c r="N78" s="22"/>
      <c r="O78" s="22"/>
      <c r="P78" s="22"/>
      <c r="Q78" s="22"/>
      <c r="R78" s="22"/>
      <c r="S78" s="22"/>
      <c r="T78" s="22"/>
    </row>
    <row r="79" spans="1:20" s="6" customFormat="1" ht="36.75" thickBot="1">
      <c r="A79" s="22"/>
      <c r="B79" s="252" t="s">
        <v>284</v>
      </c>
      <c r="C79" s="253"/>
      <c r="D79" s="253"/>
      <c r="E79" s="253"/>
      <c r="F79" s="253"/>
      <c r="G79" s="253"/>
      <c r="H79" s="253"/>
      <c r="I79" s="253"/>
      <c r="J79" s="253"/>
      <c r="K79" s="253"/>
      <c r="L79" s="253"/>
      <c r="M79" s="253"/>
      <c r="N79" s="253"/>
      <c r="O79" s="253"/>
      <c r="P79" s="253"/>
      <c r="Q79" s="253"/>
      <c r="R79" s="253"/>
      <c r="S79" s="254"/>
      <c r="T79" s="22"/>
    </row>
    <row r="80" spans="1:20" ht="20.100000000000001" customHeight="1">
      <c r="A80" s="22"/>
      <c r="B80" s="22"/>
      <c r="C80" s="22"/>
      <c r="D80" s="22"/>
      <c r="E80" s="22"/>
      <c r="F80" s="22"/>
      <c r="G80" s="22"/>
      <c r="H80" s="22"/>
      <c r="I80" s="22"/>
      <c r="J80" s="22"/>
      <c r="K80" s="22"/>
      <c r="L80" s="22"/>
      <c r="M80" s="22"/>
      <c r="N80" s="22"/>
      <c r="O80" s="22"/>
      <c r="P80" s="22"/>
      <c r="Q80" s="22"/>
      <c r="R80" s="22"/>
      <c r="S80" s="22"/>
      <c r="T80" s="22"/>
    </row>
    <row r="81" spans="1:20" ht="17.25">
      <c r="A81" s="22"/>
      <c r="T81" s="22"/>
    </row>
    <row r="82" spans="1:20" ht="17.25">
      <c r="A82" s="22"/>
      <c r="T82" s="22"/>
    </row>
    <row r="83" spans="1:20" ht="17.25">
      <c r="A83" s="22"/>
      <c r="T83" s="22"/>
    </row>
    <row r="84" spans="1:20" ht="17.25">
      <c r="A84" s="22"/>
      <c r="T84" s="22"/>
    </row>
    <row r="85" spans="1:20" ht="17.25">
      <c r="A85" s="22"/>
      <c r="T85" s="22"/>
    </row>
    <row r="86" spans="1:20" ht="17.25">
      <c r="A86" s="22"/>
      <c r="T86" s="22"/>
    </row>
    <row r="87" spans="1:20" ht="17.25">
      <c r="A87" s="22"/>
      <c r="T87" s="22"/>
    </row>
    <row r="88" spans="1:20" ht="17.25">
      <c r="A88" s="22"/>
      <c r="T88" s="22"/>
    </row>
    <row r="89" spans="1:20" ht="17.25">
      <c r="A89" s="22"/>
      <c r="T89" s="22"/>
    </row>
    <row r="90" spans="1:20" ht="17.25">
      <c r="A90" s="22"/>
      <c r="T90" s="22"/>
    </row>
    <row r="91" spans="1:20" ht="17.25">
      <c r="A91" s="22"/>
      <c r="T91" s="22"/>
    </row>
    <row r="92" spans="1:20" ht="17.25">
      <c r="A92" s="22"/>
      <c r="T92" s="22"/>
    </row>
    <row r="93" spans="1:20" ht="17.25">
      <c r="A93" s="22"/>
      <c r="T93" s="22"/>
    </row>
    <row r="94" spans="1:20" ht="17.25">
      <c r="A94" s="22"/>
      <c r="T94" s="22"/>
    </row>
    <row r="95" spans="1:20" ht="17.25">
      <c r="A95" s="22"/>
      <c r="T95" s="22"/>
    </row>
    <row r="96" spans="1:20" ht="17.25">
      <c r="A96" s="22"/>
      <c r="T96" s="22"/>
    </row>
    <row r="97" spans="1:20" ht="17.25">
      <c r="A97" s="22"/>
      <c r="T97" s="22"/>
    </row>
    <row r="98" spans="1:20" ht="17.25">
      <c r="A98" s="22"/>
      <c r="T98" s="22"/>
    </row>
    <row r="99" spans="1:20" ht="17.25">
      <c r="A99" s="22"/>
      <c r="T99" s="22"/>
    </row>
    <row r="100" spans="1:20" ht="17.25">
      <c r="A100" s="22"/>
      <c r="T100" s="22"/>
    </row>
    <row r="101" spans="1:20" ht="17.25">
      <c r="A101" s="22"/>
      <c r="T101" s="22"/>
    </row>
    <row r="102" spans="1:20" ht="17.25">
      <c r="A102" s="22"/>
      <c r="T102" s="22"/>
    </row>
    <row r="103" spans="1:20" ht="17.25">
      <c r="A103" s="22"/>
      <c r="T103" s="22"/>
    </row>
    <row r="104" spans="1:20" ht="17.25">
      <c r="A104" s="22"/>
      <c r="T104" s="22"/>
    </row>
    <row r="105" spans="1:20" ht="17.25">
      <c r="A105" s="22"/>
      <c r="T105" s="22"/>
    </row>
    <row r="106" spans="1:20" ht="17.25">
      <c r="A106" s="22"/>
      <c r="T106" s="22"/>
    </row>
    <row r="107" spans="1:20" ht="17.25">
      <c r="A107" s="22"/>
      <c r="T107" s="22"/>
    </row>
    <row r="108" spans="1:20" ht="17.25">
      <c r="A108" s="22"/>
      <c r="T108" s="22"/>
    </row>
    <row r="109" spans="1:20" ht="17.25">
      <c r="A109" s="22"/>
      <c r="T109" s="22"/>
    </row>
    <row r="110" spans="1:20" ht="17.25">
      <c r="A110" s="22"/>
      <c r="T110" s="22"/>
    </row>
    <row r="111" spans="1:20" ht="17.25">
      <c r="A111" s="22"/>
      <c r="T111" s="22"/>
    </row>
    <row r="112" spans="1:20" ht="17.25">
      <c r="A112" s="22"/>
      <c r="T112" s="22"/>
    </row>
    <row r="113" spans="1:20" ht="17.25">
      <c r="A113" s="22"/>
      <c r="T113" s="22"/>
    </row>
    <row r="114" spans="1:20" ht="17.25">
      <c r="A114" s="22"/>
      <c r="T114" s="22"/>
    </row>
    <row r="115" spans="1:20" ht="17.25">
      <c r="A115" s="22"/>
      <c r="T115" s="22"/>
    </row>
    <row r="116" spans="1:20" ht="17.25">
      <c r="A116" s="22"/>
      <c r="T116" s="22"/>
    </row>
    <row r="117" spans="1:20" ht="17.25">
      <c r="A117" s="22"/>
      <c r="T117" s="22"/>
    </row>
    <row r="118" spans="1:20" ht="17.25">
      <c r="A118" s="22"/>
      <c r="T118" s="22"/>
    </row>
    <row r="119" spans="1:20" ht="17.25">
      <c r="A119" s="22"/>
      <c r="T119" s="22"/>
    </row>
    <row r="120" spans="1:20" ht="17.25">
      <c r="A120" s="22"/>
      <c r="T120" s="22"/>
    </row>
    <row r="121" spans="1:20" ht="17.25">
      <c r="A121" s="22"/>
      <c r="T121" s="22"/>
    </row>
    <row r="122" spans="1:20" ht="17.25">
      <c r="A122" s="22"/>
      <c r="T122" s="22"/>
    </row>
    <row r="123" spans="1:20" ht="17.25">
      <c r="A123" s="22"/>
      <c r="T123" s="22"/>
    </row>
    <row r="124" spans="1:20" ht="17.25">
      <c r="A124" s="22"/>
      <c r="T124" s="22"/>
    </row>
    <row r="125" spans="1:20" ht="393" customHeight="1">
      <c r="A125" s="22"/>
      <c r="T125" s="22"/>
    </row>
    <row r="126" spans="1:20" ht="18" thickBot="1">
      <c r="A126" s="22"/>
      <c r="B126" s="22"/>
      <c r="C126" s="22"/>
      <c r="D126" s="22"/>
      <c r="E126" s="22"/>
      <c r="F126" s="22"/>
      <c r="G126" s="22"/>
      <c r="H126" s="22"/>
      <c r="I126" s="22"/>
      <c r="J126" s="22"/>
      <c r="K126" s="22"/>
      <c r="L126" s="22"/>
      <c r="M126" s="22"/>
      <c r="N126" s="22"/>
      <c r="O126" s="22"/>
      <c r="P126" s="22"/>
      <c r="Q126" s="22"/>
      <c r="R126" s="22"/>
      <c r="S126" s="22"/>
      <c r="T126" s="22"/>
    </row>
    <row r="127" spans="1:20" s="6" customFormat="1" ht="36.75" thickBot="1">
      <c r="A127" s="22"/>
      <c r="B127" s="249" t="s">
        <v>285</v>
      </c>
      <c r="C127" s="250"/>
      <c r="D127" s="250"/>
      <c r="E127" s="250"/>
      <c r="F127" s="250"/>
      <c r="G127" s="250"/>
      <c r="H127" s="250"/>
      <c r="I127" s="250"/>
      <c r="J127" s="250"/>
      <c r="K127" s="250"/>
      <c r="L127" s="250"/>
      <c r="M127" s="250"/>
      <c r="N127" s="250"/>
      <c r="O127" s="250"/>
      <c r="P127" s="250"/>
      <c r="Q127" s="250"/>
      <c r="R127" s="250"/>
      <c r="S127" s="251"/>
      <c r="T127" s="22"/>
    </row>
    <row r="128" spans="1:20" ht="17.25">
      <c r="A128" s="22"/>
      <c r="B128" s="22"/>
      <c r="C128" s="22"/>
      <c r="D128" s="22"/>
      <c r="E128" s="22"/>
      <c r="F128" s="22"/>
      <c r="G128" s="22"/>
      <c r="H128" s="22"/>
      <c r="I128" s="22"/>
      <c r="J128" s="22"/>
      <c r="K128" s="22"/>
      <c r="L128" s="22"/>
      <c r="M128" s="22"/>
      <c r="N128" s="22"/>
      <c r="O128" s="22"/>
      <c r="P128" s="22"/>
      <c r="Q128" s="22"/>
      <c r="R128" s="22"/>
      <c r="S128" s="22"/>
      <c r="T128" s="22"/>
    </row>
    <row r="129" spans="1:20" ht="17.25">
      <c r="A129" s="22"/>
      <c r="T129" s="22"/>
    </row>
    <row r="130" spans="1:20" ht="17.25">
      <c r="A130" s="22"/>
      <c r="T130" s="22"/>
    </row>
    <row r="131" spans="1:20" ht="17.25">
      <c r="A131" s="22"/>
      <c r="T131" s="22"/>
    </row>
    <row r="132" spans="1:20" ht="17.25">
      <c r="A132" s="22"/>
      <c r="T132" s="22"/>
    </row>
    <row r="133" spans="1:20" ht="17.25">
      <c r="A133" s="22"/>
      <c r="T133" s="22"/>
    </row>
    <row r="134" spans="1:20" ht="17.25">
      <c r="A134" s="22"/>
      <c r="T134" s="22"/>
    </row>
    <row r="135" spans="1:20" ht="17.25">
      <c r="A135" s="22"/>
      <c r="T135" s="22"/>
    </row>
    <row r="136" spans="1:20" ht="17.25">
      <c r="A136" s="22"/>
      <c r="T136" s="22"/>
    </row>
    <row r="137" spans="1:20" ht="17.25">
      <c r="A137" s="22"/>
      <c r="T137" s="22"/>
    </row>
    <row r="138" spans="1:20" ht="17.25">
      <c r="A138" s="22"/>
      <c r="T138" s="22"/>
    </row>
    <row r="139" spans="1:20" ht="17.25">
      <c r="A139" s="22"/>
      <c r="T139" s="22"/>
    </row>
    <row r="140" spans="1:20" ht="17.25">
      <c r="A140" s="22"/>
      <c r="T140" s="22"/>
    </row>
    <row r="141" spans="1:20" ht="17.25">
      <c r="A141" s="22"/>
      <c r="T141" s="22"/>
    </row>
    <row r="142" spans="1:20" ht="17.25">
      <c r="A142" s="22"/>
      <c r="T142" s="22"/>
    </row>
    <row r="143" spans="1:20" ht="17.25">
      <c r="A143" s="22"/>
      <c r="T143" s="22"/>
    </row>
    <row r="144" spans="1:20" ht="17.25">
      <c r="A144" s="22"/>
      <c r="T144" s="22"/>
    </row>
    <row r="145" spans="1:20" ht="17.25">
      <c r="A145" s="22"/>
      <c r="T145" s="22"/>
    </row>
    <row r="146" spans="1:20" ht="17.25">
      <c r="A146" s="22"/>
      <c r="T146" s="22"/>
    </row>
    <row r="147" spans="1:20" ht="17.25">
      <c r="A147" s="22"/>
      <c r="T147" s="22"/>
    </row>
    <row r="148" spans="1:20" ht="17.25">
      <c r="A148" s="22"/>
      <c r="T148" s="22"/>
    </row>
    <row r="149" spans="1:20" ht="17.25">
      <c r="A149" s="22"/>
      <c r="T149" s="22"/>
    </row>
    <row r="150" spans="1:20" ht="17.25">
      <c r="A150" s="22"/>
      <c r="T150" s="22"/>
    </row>
    <row r="151" spans="1:20" ht="17.25">
      <c r="A151" s="22"/>
      <c r="T151" s="22"/>
    </row>
    <row r="152" spans="1:20" ht="17.25">
      <c r="A152" s="22"/>
      <c r="T152" s="22"/>
    </row>
    <row r="153" spans="1:20" ht="17.25">
      <c r="A153" s="22"/>
      <c r="T153" s="22"/>
    </row>
    <row r="154" spans="1:20" ht="81" customHeight="1">
      <c r="A154" s="22"/>
      <c r="T154" s="22"/>
    </row>
    <row r="155" spans="1:20" ht="20.100000000000001" customHeight="1">
      <c r="A155" s="22"/>
      <c r="B155" s="230" t="s">
        <v>420</v>
      </c>
      <c r="C155" s="22"/>
      <c r="D155" s="22"/>
      <c r="E155" s="22"/>
      <c r="F155" s="22"/>
      <c r="G155" s="22"/>
      <c r="H155" s="22"/>
      <c r="I155" s="22"/>
      <c r="J155" s="22"/>
      <c r="K155" s="22"/>
      <c r="L155" s="22"/>
      <c r="M155" s="22"/>
      <c r="N155" s="22"/>
      <c r="O155" s="22"/>
      <c r="P155" s="22"/>
      <c r="Q155" s="22"/>
      <c r="R155" s="22"/>
      <c r="S155" s="22"/>
      <c r="T155" s="22"/>
    </row>
    <row r="156" spans="1:20" ht="25.5">
      <c r="B156" s="3"/>
      <c r="C156" s="3"/>
      <c r="D156" s="3"/>
      <c r="E156" s="3"/>
      <c r="F156" s="3"/>
      <c r="G156" s="3"/>
      <c r="H156" s="3"/>
      <c r="I156" s="3"/>
      <c r="J156" s="3"/>
      <c r="K156" s="3"/>
      <c r="L156" s="3"/>
      <c r="M156" s="3"/>
      <c r="N156" s="3"/>
      <c r="O156" s="3"/>
      <c r="P156" s="3"/>
      <c r="Q156" s="3"/>
      <c r="R156" s="3"/>
    </row>
    <row r="157" spans="1:20" ht="25.5">
      <c r="B157" s="3"/>
      <c r="C157" s="3"/>
      <c r="D157" s="3"/>
      <c r="E157" s="3"/>
      <c r="F157" s="3"/>
      <c r="G157" s="3"/>
      <c r="H157" s="3"/>
      <c r="I157" s="3"/>
      <c r="J157" s="3"/>
      <c r="K157" s="3"/>
      <c r="L157" s="3"/>
      <c r="M157" s="3"/>
      <c r="N157" s="3"/>
      <c r="O157" s="3"/>
      <c r="P157" s="3"/>
      <c r="Q157" s="3"/>
      <c r="R157" s="3"/>
    </row>
  </sheetData>
  <mergeCells count="4">
    <mergeCell ref="B52:S52"/>
    <mergeCell ref="B79:S79"/>
    <mergeCell ref="B127:S127"/>
    <mergeCell ref="B9:S9"/>
  </mergeCell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1"/>
  <sheetViews>
    <sheetView zoomScale="70" zoomScaleNormal="70" workbookViewId="0">
      <selection activeCell="B53" sqref="B53"/>
    </sheetView>
  </sheetViews>
  <sheetFormatPr defaultColWidth="10.625" defaultRowHeight="25.5"/>
  <cols>
    <col min="1" max="1" width="3.125" style="2" customWidth="1"/>
    <col min="2" max="3" width="10.625" style="2" customWidth="1"/>
    <col min="4" max="4" width="10.625" style="2"/>
    <col min="5" max="5" width="9.5" style="2" bestFit="1" customWidth="1"/>
    <col min="6" max="6" width="129.5" style="2" customWidth="1"/>
    <col min="7" max="7" width="13.625" style="2" bestFit="1" customWidth="1"/>
    <col min="8" max="8" width="17.625" style="2" bestFit="1" customWidth="1"/>
    <col min="9" max="9" width="3.125" style="2" customWidth="1"/>
    <col min="10" max="17" width="10.625" style="2"/>
    <col min="18" max="18" width="12.5" style="2" customWidth="1"/>
    <col min="19" max="16384" width="10.625" style="2"/>
  </cols>
  <sheetData>
    <row r="1" spans="1:19" s="6" customFormat="1" ht="20.100000000000001" customHeight="1">
      <c r="G1" s="7"/>
    </row>
    <row r="2" spans="1:19" s="6" customFormat="1" ht="17.25">
      <c r="G2" s="7"/>
    </row>
    <row r="3" spans="1:19" s="6" customFormat="1" ht="17.25">
      <c r="G3" s="7"/>
    </row>
    <row r="4" spans="1:19" s="6" customFormat="1" ht="17.25">
      <c r="G4" s="7"/>
    </row>
    <row r="5" spans="1:19" s="6" customFormat="1" ht="17.25">
      <c r="G5" s="7"/>
      <c r="S5" s="216"/>
    </row>
    <row r="6" spans="1:19" s="6" customFormat="1" ht="17.25">
      <c r="G6" s="7"/>
      <c r="S6" s="216"/>
    </row>
    <row r="7" spans="1:19" s="6" customFormat="1" ht="17.25">
      <c r="G7" s="7"/>
      <c r="S7" s="216"/>
    </row>
    <row r="8" spans="1:19" s="6" customFormat="1" ht="18" thickBot="1">
      <c r="A8" s="22"/>
      <c r="B8" s="22"/>
      <c r="C8" s="22"/>
      <c r="D8" s="22"/>
      <c r="E8" s="22"/>
      <c r="F8" s="22"/>
      <c r="G8" s="23"/>
      <c r="H8" s="13"/>
      <c r="I8" s="22"/>
      <c r="S8" s="216"/>
    </row>
    <row r="9" spans="1:19" ht="36">
      <c r="A9" s="22"/>
      <c r="B9" s="431" t="s">
        <v>286</v>
      </c>
      <c r="C9" s="432"/>
      <c r="D9" s="432"/>
      <c r="E9" s="432"/>
      <c r="F9" s="433"/>
      <c r="G9" s="79" t="s">
        <v>0</v>
      </c>
      <c r="H9" s="80" t="s">
        <v>112</v>
      </c>
      <c r="I9" s="22"/>
      <c r="S9" s="217"/>
    </row>
    <row r="10" spans="1:19" s="6" customFormat="1" ht="17.25">
      <c r="A10" s="22"/>
      <c r="B10" s="22"/>
      <c r="C10" s="22"/>
      <c r="D10" s="22"/>
      <c r="E10" s="22"/>
      <c r="F10" s="22"/>
      <c r="G10" s="23"/>
      <c r="H10" s="13"/>
      <c r="I10" s="22"/>
      <c r="S10" s="216"/>
    </row>
    <row r="11" spans="1:19" s="6" customFormat="1" ht="59.25" customHeight="1">
      <c r="A11" s="22"/>
      <c r="B11" s="439" t="s">
        <v>389</v>
      </c>
      <c r="C11" s="440"/>
      <c r="D11" s="440"/>
      <c r="E11" s="440"/>
      <c r="F11" s="440"/>
      <c r="G11" s="440"/>
      <c r="H11" s="440"/>
      <c r="I11" s="22"/>
      <c r="S11" s="216"/>
    </row>
    <row r="12" spans="1:19" s="6" customFormat="1" ht="18" thickBot="1">
      <c r="A12" s="22"/>
      <c r="B12" s="22"/>
      <c r="C12" s="22"/>
      <c r="D12" s="22"/>
      <c r="E12" s="22"/>
      <c r="F12" s="22"/>
      <c r="G12" s="23"/>
      <c r="H12" s="13"/>
      <c r="I12" s="22"/>
      <c r="S12" s="216"/>
    </row>
    <row r="13" spans="1:19" ht="36.75" thickBot="1">
      <c r="A13" s="22"/>
      <c r="B13" s="429" t="s">
        <v>283</v>
      </c>
      <c r="C13" s="430"/>
      <c r="D13" s="430"/>
      <c r="E13" s="430"/>
      <c r="F13" s="81" t="str">
        <f>IF(G13&gt;25,IF(G13&gt;75,"SEP 50001 Platinum",IF(G13&gt;50,"SEP 50001 Gold","SEP 50001 Silver")), "Recognition Level")</f>
        <v>Recognition Level</v>
      </c>
      <c r="G13" s="82">
        <f>SUM(G15,G17,G39,G45,G48)</f>
        <v>0</v>
      </c>
      <c r="H13" s="83">
        <f>SUM(H15,H17,H39,H45,H48)</f>
        <v>128</v>
      </c>
      <c r="I13" s="22"/>
      <c r="S13" s="217"/>
    </row>
    <row r="14" spans="1:19" s="6" customFormat="1" ht="17.25">
      <c r="A14" s="22"/>
      <c r="B14" s="22"/>
      <c r="C14" s="22"/>
      <c r="D14" s="22"/>
      <c r="E14" s="22"/>
      <c r="F14" s="22"/>
      <c r="G14" s="23"/>
      <c r="H14" s="13"/>
      <c r="I14" s="22"/>
      <c r="S14" s="216"/>
    </row>
    <row r="15" spans="1:19" ht="26.25">
      <c r="A15" s="22"/>
      <c r="B15" s="434" t="s">
        <v>1</v>
      </c>
      <c r="C15" s="435"/>
      <c r="D15" s="435"/>
      <c r="E15" s="435"/>
      <c r="F15" s="435"/>
      <c r="G15" s="84">
        <f>EP!E14</f>
        <v>0</v>
      </c>
      <c r="H15" s="85">
        <v>33</v>
      </c>
      <c r="I15" s="22"/>
      <c r="S15" s="217"/>
    </row>
    <row r="16" spans="1:19" ht="26.25">
      <c r="A16" s="22"/>
      <c r="B16" s="86"/>
      <c r="C16" s="87"/>
      <c r="D16" s="88"/>
      <c r="E16" s="89" t="s">
        <v>2</v>
      </c>
      <c r="F16" s="90" t="s">
        <v>3</v>
      </c>
      <c r="G16" s="91">
        <f>EP!E16</f>
        <v>0</v>
      </c>
      <c r="H16" s="92">
        <v>33</v>
      </c>
      <c r="I16" s="22"/>
      <c r="S16" s="217"/>
    </row>
    <row r="17" spans="1:19" ht="26.25">
      <c r="A17" s="22"/>
      <c r="B17" s="93" t="s">
        <v>4</v>
      </c>
      <c r="C17" s="94"/>
      <c r="D17" s="94"/>
      <c r="E17" s="94"/>
      <c r="F17" s="94"/>
      <c r="G17" s="95">
        <f>SUM(G18,G22,G28,G32)</f>
        <v>0</v>
      </c>
      <c r="H17" s="85">
        <v>44</v>
      </c>
      <c r="I17" s="22"/>
      <c r="S17" s="217"/>
    </row>
    <row r="18" spans="1:19" ht="26.25">
      <c r="A18" s="22"/>
      <c r="B18" s="436"/>
      <c r="C18" s="437"/>
      <c r="D18" s="438" t="s">
        <v>5</v>
      </c>
      <c r="E18" s="438"/>
      <c r="F18" s="438"/>
      <c r="G18" s="95">
        <f>DM!E14</f>
        <v>0</v>
      </c>
      <c r="H18" s="85">
        <v>6</v>
      </c>
      <c r="I18" s="22"/>
      <c r="S18" s="217"/>
    </row>
    <row r="19" spans="1:19" ht="26.25">
      <c r="A19" s="22"/>
      <c r="B19" s="436"/>
      <c r="C19" s="437"/>
      <c r="D19" s="96"/>
      <c r="E19" s="97" t="s">
        <v>6</v>
      </c>
      <c r="F19" s="98" t="s">
        <v>7</v>
      </c>
      <c r="G19" s="99">
        <f>DM!E16</f>
        <v>0</v>
      </c>
      <c r="H19" s="92">
        <v>1</v>
      </c>
      <c r="I19" s="22"/>
      <c r="S19" s="217"/>
    </row>
    <row r="20" spans="1:19" ht="26.25">
      <c r="A20" s="22"/>
      <c r="B20" s="436"/>
      <c r="C20" s="437"/>
      <c r="D20" s="96"/>
      <c r="E20" s="97" t="s">
        <v>8</v>
      </c>
      <c r="F20" s="98" t="s">
        <v>9</v>
      </c>
      <c r="G20" s="99">
        <f>DM!E23</f>
        <v>0</v>
      </c>
      <c r="H20" s="92">
        <v>2</v>
      </c>
      <c r="I20" s="22"/>
      <c r="S20" s="217"/>
    </row>
    <row r="21" spans="1:19" ht="26.25">
      <c r="A21" s="22"/>
      <c r="B21" s="436"/>
      <c r="C21" s="437"/>
      <c r="D21" s="96"/>
      <c r="E21" s="97" t="s">
        <v>10</v>
      </c>
      <c r="F21" s="98" t="s">
        <v>11</v>
      </c>
      <c r="G21" s="99">
        <f>DM!E30</f>
        <v>0</v>
      </c>
      <c r="H21" s="92" t="s">
        <v>12</v>
      </c>
      <c r="I21" s="22"/>
      <c r="S21" s="217"/>
    </row>
    <row r="22" spans="1:19" ht="26.25">
      <c r="A22" s="22"/>
      <c r="B22" s="441"/>
      <c r="C22" s="442"/>
      <c r="D22" s="438" t="s">
        <v>13</v>
      </c>
      <c r="E22" s="438"/>
      <c r="F22" s="438"/>
      <c r="G22" s="95">
        <f>SU!E14</f>
        <v>0</v>
      </c>
      <c r="H22" s="85">
        <v>12</v>
      </c>
      <c r="I22" s="22"/>
      <c r="S22" s="217"/>
    </row>
    <row r="23" spans="1:19" ht="26.25">
      <c r="A23" s="22"/>
      <c r="B23" s="443"/>
      <c r="C23" s="444"/>
      <c r="D23" s="96"/>
      <c r="E23" s="97" t="s">
        <v>14</v>
      </c>
      <c r="F23" s="98" t="s">
        <v>15</v>
      </c>
      <c r="G23" s="99">
        <f>SU!E16</f>
        <v>0</v>
      </c>
      <c r="H23" s="92">
        <v>2</v>
      </c>
      <c r="I23" s="22"/>
      <c r="S23" s="217"/>
    </row>
    <row r="24" spans="1:19" ht="26.25">
      <c r="A24" s="22"/>
      <c r="B24" s="443"/>
      <c r="C24" s="444"/>
      <c r="D24" s="96"/>
      <c r="E24" s="97" t="s">
        <v>16</v>
      </c>
      <c r="F24" s="98" t="s">
        <v>17</v>
      </c>
      <c r="G24" s="99">
        <f>SU!E26</f>
        <v>0</v>
      </c>
      <c r="H24" s="92" t="s">
        <v>18</v>
      </c>
      <c r="I24" s="22"/>
      <c r="S24" s="217"/>
    </row>
    <row r="25" spans="1:19" ht="26.25">
      <c r="A25" s="22"/>
      <c r="B25" s="443"/>
      <c r="C25" s="444"/>
      <c r="D25" s="96"/>
      <c r="E25" s="97" t="s">
        <v>19</v>
      </c>
      <c r="F25" s="98" t="s">
        <v>20</v>
      </c>
      <c r="G25" s="99">
        <f>SU!E34</f>
        <v>0</v>
      </c>
      <c r="H25" s="92" t="s">
        <v>21</v>
      </c>
      <c r="I25" s="22"/>
      <c r="S25" s="217"/>
    </row>
    <row r="26" spans="1:19" ht="26.25">
      <c r="A26" s="22"/>
      <c r="B26" s="443"/>
      <c r="C26" s="444"/>
      <c r="D26" s="96"/>
      <c r="E26" s="97" t="s">
        <v>22</v>
      </c>
      <c r="F26" s="98" t="s">
        <v>23</v>
      </c>
      <c r="G26" s="99">
        <f>SU!E44</f>
        <v>0</v>
      </c>
      <c r="H26" s="92">
        <v>1</v>
      </c>
      <c r="I26" s="22"/>
      <c r="S26" s="217"/>
    </row>
    <row r="27" spans="1:19" ht="26.25">
      <c r="A27" s="22"/>
      <c r="B27" s="443"/>
      <c r="C27" s="444"/>
      <c r="D27" s="96"/>
      <c r="E27" s="97" t="s">
        <v>24</v>
      </c>
      <c r="F27" s="98" t="s">
        <v>456</v>
      </c>
      <c r="G27" s="99">
        <f>SU!E54</f>
        <v>0</v>
      </c>
      <c r="H27" s="92">
        <v>2</v>
      </c>
      <c r="I27" s="22"/>
      <c r="S27" s="217"/>
    </row>
    <row r="28" spans="1:19" ht="26.25">
      <c r="A28" s="22"/>
      <c r="B28" s="445"/>
      <c r="C28" s="446"/>
      <c r="D28" s="438" t="s">
        <v>25</v>
      </c>
      <c r="E28" s="438"/>
      <c r="F28" s="438"/>
      <c r="G28" s="95">
        <f>EO!E14</f>
        <v>0</v>
      </c>
      <c r="H28" s="85">
        <v>11</v>
      </c>
      <c r="I28" s="22"/>
    </row>
    <row r="29" spans="1:19" ht="26.25">
      <c r="A29" s="22"/>
      <c r="B29" s="443"/>
      <c r="C29" s="444"/>
      <c r="D29" s="96"/>
      <c r="E29" s="97" t="s">
        <v>26</v>
      </c>
      <c r="F29" s="98" t="s">
        <v>27</v>
      </c>
      <c r="G29" s="99">
        <f>EO!E16</f>
        <v>0</v>
      </c>
      <c r="H29" s="92" t="s">
        <v>21</v>
      </c>
      <c r="I29" s="22"/>
    </row>
    <row r="30" spans="1:19" ht="26.25">
      <c r="A30" s="22"/>
      <c r="B30" s="443"/>
      <c r="C30" s="444"/>
      <c r="D30" s="96"/>
      <c r="E30" s="97" t="s">
        <v>28</v>
      </c>
      <c r="F30" s="98" t="s">
        <v>29</v>
      </c>
      <c r="G30" s="99">
        <f>EO!E24</f>
        <v>0</v>
      </c>
      <c r="H30" s="92">
        <v>3</v>
      </c>
      <c r="I30" s="22"/>
    </row>
    <row r="31" spans="1:19" ht="26.25">
      <c r="A31" s="22"/>
      <c r="B31" s="443"/>
      <c r="C31" s="444"/>
      <c r="D31" s="96"/>
      <c r="E31" s="97" t="s">
        <v>30</v>
      </c>
      <c r="F31" s="98" t="s">
        <v>31</v>
      </c>
      <c r="G31" s="99">
        <f>EO!E33</f>
        <v>0</v>
      </c>
      <c r="H31" s="92" t="s">
        <v>32</v>
      </c>
      <c r="I31" s="22"/>
    </row>
    <row r="32" spans="1:19" ht="26.25">
      <c r="A32" s="22"/>
      <c r="B32" s="445"/>
      <c r="C32" s="446"/>
      <c r="D32" s="438" t="s">
        <v>33</v>
      </c>
      <c r="E32" s="438"/>
      <c r="F32" s="438"/>
      <c r="G32" s="95">
        <f>OS!E14</f>
        <v>0</v>
      </c>
      <c r="H32" s="85">
        <v>15</v>
      </c>
      <c r="I32" s="22"/>
    </row>
    <row r="33" spans="1:9" ht="26.25">
      <c r="A33" s="22"/>
      <c r="B33" s="443"/>
      <c r="C33" s="444"/>
      <c r="D33" s="96"/>
      <c r="E33" s="97" t="s">
        <v>34</v>
      </c>
      <c r="F33" s="98" t="s">
        <v>35</v>
      </c>
      <c r="G33" s="99">
        <f>OS!E16</f>
        <v>0</v>
      </c>
      <c r="H33" s="92">
        <v>2</v>
      </c>
      <c r="I33" s="22"/>
    </row>
    <row r="34" spans="1:9" ht="26.25">
      <c r="A34" s="22"/>
      <c r="B34" s="443"/>
      <c r="C34" s="444"/>
      <c r="D34" s="96"/>
      <c r="E34" s="97" t="s">
        <v>36</v>
      </c>
      <c r="F34" s="98" t="s">
        <v>37</v>
      </c>
      <c r="G34" s="99">
        <f>OS!E25</f>
        <v>0</v>
      </c>
      <c r="H34" s="92" t="s">
        <v>226</v>
      </c>
      <c r="I34" s="22"/>
    </row>
    <row r="35" spans="1:9" ht="26.25">
      <c r="A35" s="22"/>
      <c r="B35" s="443"/>
      <c r="C35" s="444"/>
      <c r="D35" s="96"/>
      <c r="E35" s="97" t="s">
        <v>38</v>
      </c>
      <c r="F35" s="98" t="s">
        <v>39</v>
      </c>
      <c r="G35" s="99">
        <f>OS!E33</f>
        <v>0</v>
      </c>
      <c r="H35" s="92" t="s">
        <v>21</v>
      </c>
      <c r="I35" s="22"/>
    </row>
    <row r="36" spans="1:9" ht="26.25">
      <c r="A36" s="22"/>
      <c r="B36" s="443"/>
      <c r="C36" s="444"/>
      <c r="D36" s="96"/>
      <c r="E36" s="97" t="s">
        <v>40</v>
      </c>
      <c r="F36" s="98" t="s">
        <v>41</v>
      </c>
      <c r="G36" s="99">
        <f>OS!E44</f>
        <v>0</v>
      </c>
      <c r="H36" s="92">
        <v>2</v>
      </c>
      <c r="I36" s="22"/>
    </row>
    <row r="37" spans="1:9" ht="26.25">
      <c r="A37" s="22"/>
      <c r="B37" s="443"/>
      <c r="C37" s="444"/>
      <c r="D37" s="96"/>
      <c r="E37" s="97" t="s">
        <v>42</v>
      </c>
      <c r="F37" s="98" t="s">
        <v>43</v>
      </c>
      <c r="G37" s="99">
        <f>OS!E52</f>
        <v>0</v>
      </c>
      <c r="H37" s="92">
        <v>1</v>
      </c>
      <c r="I37" s="22"/>
    </row>
    <row r="38" spans="1:9" ht="26.25">
      <c r="A38" s="22"/>
      <c r="B38" s="443"/>
      <c r="C38" s="444"/>
      <c r="D38" s="96"/>
      <c r="E38" s="97" t="s">
        <v>44</v>
      </c>
      <c r="F38" s="98" t="s">
        <v>45</v>
      </c>
      <c r="G38" s="99">
        <f>OS!E61</f>
        <v>0</v>
      </c>
      <c r="H38" s="92" t="s">
        <v>32</v>
      </c>
      <c r="I38" s="22"/>
    </row>
    <row r="39" spans="1:9" ht="26.25">
      <c r="A39" s="22"/>
      <c r="B39" s="451" t="s">
        <v>46</v>
      </c>
      <c r="C39" s="438"/>
      <c r="D39" s="438"/>
      <c r="E39" s="438"/>
      <c r="F39" s="438"/>
      <c r="G39" s="95">
        <f>CR!E14</f>
        <v>0</v>
      </c>
      <c r="H39" s="85">
        <v>23</v>
      </c>
      <c r="I39" s="22"/>
    </row>
    <row r="40" spans="1:9" ht="26.25">
      <c r="A40" s="22"/>
      <c r="B40" s="452"/>
      <c r="C40" s="453"/>
      <c r="D40" s="96"/>
      <c r="E40" s="97" t="s">
        <v>47</v>
      </c>
      <c r="F40" s="98" t="s">
        <v>48</v>
      </c>
      <c r="G40" s="99">
        <f>CR!E16</f>
        <v>0</v>
      </c>
      <c r="H40" s="92" t="s">
        <v>32</v>
      </c>
      <c r="I40" s="22"/>
    </row>
    <row r="41" spans="1:9" ht="26.25">
      <c r="A41" s="22"/>
      <c r="B41" s="449"/>
      <c r="C41" s="450"/>
      <c r="D41" s="96"/>
      <c r="E41" s="100" t="s">
        <v>49</v>
      </c>
      <c r="F41" s="96" t="s">
        <v>50</v>
      </c>
      <c r="G41" s="99">
        <f>CR!E26</f>
        <v>0</v>
      </c>
      <c r="H41" s="101" t="s">
        <v>51</v>
      </c>
      <c r="I41" s="22"/>
    </row>
    <row r="42" spans="1:9" ht="26.25">
      <c r="A42" s="22"/>
      <c r="B42" s="449"/>
      <c r="C42" s="450"/>
      <c r="D42" s="96"/>
      <c r="E42" s="100" t="s">
        <v>52</v>
      </c>
      <c r="F42" s="96" t="s">
        <v>53</v>
      </c>
      <c r="G42" s="99">
        <f>CR!E37</f>
        <v>0</v>
      </c>
      <c r="H42" s="101" t="s">
        <v>54</v>
      </c>
      <c r="I42" s="22"/>
    </row>
    <row r="43" spans="1:9" ht="26.25">
      <c r="A43" s="22"/>
      <c r="B43" s="452"/>
      <c r="C43" s="453"/>
      <c r="D43" s="96"/>
      <c r="E43" s="97" t="s">
        <v>55</v>
      </c>
      <c r="F43" s="98" t="s">
        <v>56</v>
      </c>
      <c r="G43" s="99">
        <f>CR!E45</f>
        <v>0</v>
      </c>
      <c r="H43" s="92" t="s">
        <v>32</v>
      </c>
      <c r="I43" s="22"/>
    </row>
    <row r="44" spans="1:9" ht="26.25">
      <c r="A44" s="22"/>
      <c r="B44" s="452"/>
      <c r="C44" s="453"/>
      <c r="D44" s="96"/>
      <c r="E44" s="97" t="s">
        <v>57</v>
      </c>
      <c r="F44" s="98" t="s">
        <v>58</v>
      </c>
      <c r="G44" s="99">
        <f>CR!E57</f>
        <v>0</v>
      </c>
      <c r="H44" s="92" t="s">
        <v>21</v>
      </c>
      <c r="I44" s="22"/>
    </row>
    <row r="45" spans="1:9" ht="26.25">
      <c r="A45" s="22"/>
      <c r="B45" s="451" t="s">
        <v>69</v>
      </c>
      <c r="C45" s="438"/>
      <c r="D45" s="438"/>
      <c r="E45" s="438"/>
      <c r="F45" s="438"/>
      <c r="G45" s="95">
        <f>AT!E14</f>
        <v>0</v>
      </c>
      <c r="H45" s="85">
        <v>8</v>
      </c>
      <c r="I45" s="22"/>
    </row>
    <row r="46" spans="1:9" ht="26.25">
      <c r="A46" s="22"/>
      <c r="B46" s="449"/>
      <c r="C46" s="450"/>
      <c r="D46" s="96"/>
      <c r="E46" s="97" t="s">
        <v>59</v>
      </c>
      <c r="F46" s="98" t="s">
        <v>60</v>
      </c>
      <c r="G46" s="99">
        <f>AT!E16</f>
        <v>0</v>
      </c>
      <c r="H46" s="92" t="s">
        <v>32</v>
      </c>
      <c r="I46" s="22"/>
    </row>
    <row r="47" spans="1:9" ht="26.25">
      <c r="A47" s="22"/>
      <c r="B47" s="449"/>
      <c r="C47" s="450"/>
      <c r="D47" s="96"/>
      <c r="E47" s="97" t="s">
        <v>61</v>
      </c>
      <c r="F47" s="98" t="s">
        <v>62</v>
      </c>
      <c r="G47" s="99">
        <f>AT!E27</f>
        <v>0</v>
      </c>
      <c r="H47" s="92" t="s">
        <v>32</v>
      </c>
      <c r="I47" s="22"/>
    </row>
    <row r="48" spans="1:9" ht="26.25">
      <c r="A48" s="22"/>
      <c r="B48" s="451" t="s">
        <v>63</v>
      </c>
      <c r="C48" s="438"/>
      <c r="D48" s="438"/>
      <c r="E48" s="438"/>
      <c r="F48" s="438"/>
      <c r="G48" s="95">
        <f>AS!E14</f>
        <v>0</v>
      </c>
      <c r="H48" s="85">
        <v>20</v>
      </c>
      <c r="I48" s="22"/>
    </row>
    <row r="49" spans="1:9" ht="26.25">
      <c r="A49" s="22"/>
      <c r="B49" s="449"/>
      <c r="C49" s="450"/>
      <c r="D49" s="96"/>
      <c r="E49" s="97" t="s">
        <v>64</v>
      </c>
      <c r="F49" s="98" t="s">
        <v>65</v>
      </c>
      <c r="G49" s="99">
        <f>AS!E16</f>
        <v>0</v>
      </c>
      <c r="H49" s="92" t="s">
        <v>66</v>
      </c>
      <c r="I49" s="22"/>
    </row>
    <row r="50" spans="1:9" ht="27" thickBot="1">
      <c r="A50" s="22"/>
      <c r="B50" s="447"/>
      <c r="C50" s="448"/>
      <c r="D50" s="102"/>
      <c r="E50" s="103" t="s">
        <v>67</v>
      </c>
      <c r="F50" s="104" t="s">
        <v>68</v>
      </c>
      <c r="G50" s="105">
        <f>AS!E30</f>
        <v>0</v>
      </c>
      <c r="H50" s="106" t="s">
        <v>66</v>
      </c>
      <c r="I50" s="22"/>
    </row>
    <row r="51" spans="1:9">
      <c r="A51" s="22"/>
      <c r="B51" s="230" t="s">
        <v>420</v>
      </c>
      <c r="C51" s="22"/>
      <c r="D51" s="22"/>
      <c r="E51" s="22"/>
      <c r="F51" s="22"/>
      <c r="G51" s="22"/>
      <c r="H51" s="22"/>
      <c r="I51" s="22"/>
    </row>
  </sheetData>
  <mergeCells count="41">
    <mergeCell ref="D32:F32"/>
    <mergeCell ref="B44:C44"/>
    <mergeCell ref="B45:F45"/>
    <mergeCell ref="B39:F39"/>
    <mergeCell ref="B40:C40"/>
    <mergeCell ref="B41:C41"/>
    <mergeCell ref="B42:C42"/>
    <mergeCell ref="B50:C50"/>
    <mergeCell ref="B29:C29"/>
    <mergeCell ref="B30:C30"/>
    <mergeCell ref="B31:C31"/>
    <mergeCell ref="B32:C32"/>
    <mergeCell ref="B46:C46"/>
    <mergeCell ref="B34:C34"/>
    <mergeCell ref="B33:C33"/>
    <mergeCell ref="B47:C47"/>
    <mergeCell ref="B48:F48"/>
    <mergeCell ref="B49:C49"/>
    <mergeCell ref="B43:C43"/>
    <mergeCell ref="B38:C38"/>
    <mergeCell ref="B37:C37"/>
    <mergeCell ref="B36:C36"/>
    <mergeCell ref="B35:C35"/>
    <mergeCell ref="D28:F28"/>
    <mergeCell ref="B19:C19"/>
    <mergeCell ref="B20:C20"/>
    <mergeCell ref="B21:C21"/>
    <mergeCell ref="B22:C22"/>
    <mergeCell ref="D22:F22"/>
    <mergeCell ref="B23:C23"/>
    <mergeCell ref="B24:C24"/>
    <mergeCell ref="B25:C25"/>
    <mergeCell ref="B26:C26"/>
    <mergeCell ref="B27:C27"/>
    <mergeCell ref="B28:C28"/>
    <mergeCell ref="B13:E13"/>
    <mergeCell ref="B9:F9"/>
    <mergeCell ref="B15:F15"/>
    <mergeCell ref="B18:C18"/>
    <mergeCell ref="D18:F18"/>
    <mergeCell ref="B11:H11"/>
  </mergeCells>
  <conditionalFormatting sqref="F13">
    <cfRule type="containsText" dxfId="48" priority="1" operator="containsText" text="50001 SEP Silver">
      <formula>NOT(ISERROR(SEARCH("50001 SEP Silver",F13)))</formula>
    </cfRule>
    <cfRule type="containsText" dxfId="47" priority="2" operator="containsText" text="50001 SEP Gold">
      <formula>NOT(ISERROR(SEARCH("50001 SEP Gold",F13)))</formula>
    </cfRule>
    <cfRule type="containsText" dxfId="46" priority="3" operator="containsText" text="50001 SEP Platnium">
      <formula>NOT(ISERROR(SEARCH("50001 SEP Platnium",F13)))</formula>
    </cfRule>
  </conditionalFormatting>
  <hyperlinks>
    <hyperlink ref="D22" r:id="rId1" location="'EM-SU'!A1" display="file:///C:/Users/dd86/AppData/Local/Microsoft/Windows/Temporary Internet Files/Content.Outlook/JEB793TN/SEP Scorecard revUpdate tool ver 4 06.xls - 'EM-SU'!A1" xr:uid="{00000000-0004-0000-0100-000000000000}"/>
    <hyperlink ref="D28" r:id="rId2" location="'EM-MEP'!A1" display="file:///C:/Users/dd86/AppData/Local/Microsoft/Windows/Temporary Internet Files/Content.Outlook/JEB793TN/SEP Scorecard revUpdate tool ver 4 06.xls - 'EM-MEP'!A1" xr:uid="{00000000-0004-0000-0100-000001000000}"/>
    <hyperlink ref="D32" r:id="rId3" location="'EM-SS'!A1" display="file:///C:/Users/dd86/AppData/Local/Microsoft/Windows/Temporary Internet Files/Content.Outlook/JEB793TN/SEP Scorecard revUpdate tool ver 4 06.xls - 'EM-SS'!A1" xr:uid="{00000000-0004-0000-0100-000002000000}"/>
    <hyperlink ref="B15:F15" location="EP!A1" display="Energy Performance Improvement (EP)  " xr:uid="{00000000-0004-0000-0100-000003000000}"/>
    <hyperlink ref="D18:F18" location="DM!A1" display="Energy Data, Monitoring and Measurement (DM)" xr:uid="{00000000-0004-0000-0100-000004000000}"/>
    <hyperlink ref="D22:F22" location="SU!A1" display="Significant Energy Uses (SU)" xr:uid="{00000000-0004-0000-0100-000005000000}"/>
    <hyperlink ref="D28:F28" location="EO!A1" display="Management of Energy Opportunities (EO)" xr:uid="{00000000-0004-0000-0100-000006000000}"/>
    <hyperlink ref="D32:F32" location="OS!A1" display="Organizational Sustainability (OS)" xr:uid="{00000000-0004-0000-0100-000007000000}"/>
    <hyperlink ref="B39:F39" location="CR!A1" display="Certification, Partnership, and Reporting (CR)" xr:uid="{00000000-0004-0000-0100-000008000000}"/>
    <hyperlink ref="B45:F45" location="AT!A1" display=" Advanced Energy Technologies (AT)" xr:uid="{00000000-0004-0000-0100-000009000000}"/>
    <hyperlink ref="B48:F48" location="AS!A1" display="Advanced Energy Supply (AS)" xr:uid="{00000000-0004-0000-0100-00000A000000}"/>
  </hyperlinks>
  <pageMargins left="0.7" right="0.7" top="0.75" bottom="0.75" header="0.3" footer="0.3"/>
  <pageSetup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7"/>
  <sheetViews>
    <sheetView zoomScaleNormal="100" workbookViewId="0">
      <selection activeCell="B59" sqref="B59"/>
    </sheetView>
  </sheetViews>
  <sheetFormatPr defaultColWidth="10.625" defaultRowHeight="15.75"/>
  <cols>
    <col min="1" max="1" width="3.125" style="1" customWidth="1"/>
    <col min="2" max="2" width="55.5" style="1" customWidth="1"/>
    <col min="3" max="3" width="53.375" style="1" customWidth="1"/>
    <col min="4" max="4" width="64.625" style="1" customWidth="1"/>
    <col min="5" max="7" width="0" style="1" hidden="1" customWidth="1"/>
    <col min="8" max="8" width="103.125" style="1" hidden="1" customWidth="1"/>
    <col min="9" max="9" width="3.125" style="1" customWidth="1"/>
    <col min="10" max="11" width="10.625" style="1"/>
    <col min="12" max="13" width="10.625" style="1" hidden="1" customWidth="1"/>
    <col min="14" max="14" width="0" style="1" hidden="1" customWidth="1"/>
    <col min="15" max="16384" width="10.625" style="1"/>
  </cols>
  <sheetData>
    <row r="1" spans="1:9" s="6" customFormat="1" ht="20.100000000000001" customHeight="1">
      <c r="G1" s="7"/>
    </row>
    <row r="2" spans="1:9" s="6" customFormat="1" ht="17.25">
      <c r="G2" s="7"/>
    </row>
    <row r="3" spans="1:9" s="6" customFormat="1" ht="17.25">
      <c r="G3" s="7"/>
    </row>
    <row r="4" spans="1:9" s="6" customFormat="1" ht="17.25">
      <c r="G4" s="7"/>
    </row>
    <row r="5" spans="1:9" s="6" customFormat="1" ht="17.25">
      <c r="G5" s="7"/>
    </row>
    <row r="6" spans="1:9" s="6" customFormat="1" ht="17.25">
      <c r="G6" s="7"/>
    </row>
    <row r="7" spans="1:9" s="6" customFormat="1" ht="17.25">
      <c r="G7" s="7"/>
    </row>
    <row r="8" spans="1:9" s="6" customFormat="1" ht="18" thickBot="1">
      <c r="A8" s="22"/>
      <c r="B8" s="22"/>
      <c r="C8" s="22"/>
      <c r="D8" s="22"/>
      <c r="E8" s="22"/>
      <c r="F8" s="22"/>
      <c r="G8" s="23"/>
      <c r="H8" s="22"/>
      <c r="I8" s="22"/>
    </row>
    <row r="9" spans="1:9" s="6" customFormat="1" ht="36.75" thickBot="1">
      <c r="A9" s="22"/>
      <c r="B9" s="252" t="s">
        <v>343</v>
      </c>
      <c r="C9" s="253"/>
      <c r="D9" s="253"/>
      <c r="E9" s="253"/>
      <c r="F9" s="253"/>
      <c r="G9" s="253"/>
      <c r="H9" s="254"/>
      <c r="I9" s="22"/>
    </row>
    <row r="10" spans="1:9" s="6" customFormat="1" ht="17.25">
      <c r="A10" s="22"/>
      <c r="B10" s="192"/>
      <c r="C10" s="192"/>
      <c r="D10" s="192"/>
      <c r="E10" s="192"/>
      <c r="F10" s="192"/>
      <c r="G10" s="193"/>
      <c r="H10" s="192"/>
      <c r="I10" s="22"/>
    </row>
    <row r="11" spans="1:9" ht="17.25">
      <c r="A11" s="22"/>
      <c r="B11" s="194"/>
      <c r="C11" s="194"/>
      <c r="D11" s="194"/>
      <c r="E11" s="194"/>
      <c r="F11" s="194"/>
      <c r="G11" s="194"/>
      <c r="H11" s="194"/>
      <c r="I11" s="22"/>
    </row>
    <row r="12" spans="1:9" ht="17.25">
      <c r="A12" s="22"/>
      <c r="B12" s="194"/>
      <c r="C12" s="194"/>
      <c r="D12" s="194"/>
      <c r="E12" s="194"/>
      <c r="F12" s="194"/>
      <c r="G12" s="194"/>
      <c r="H12" s="194"/>
      <c r="I12" s="22"/>
    </row>
    <row r="13" spans="1:9" ht="17.25">
      <c r="A13" s="22"/>
      <c r="B13" s="194"/>
      <c r="C13" s="194"/>
      <c r="D13" s="194"/>
      <c r="E13" s="194"/>
      <c r="F13" s="194"/>
      <c r="G13" s="194"/>
      <c r="H13" s="194"/>
      <c r="I13" s="22"/>
    </row>
    <row r="14" spans="1:9" ht="17.25">
      <c r="A14" s="22"/>
      <c r="B14" s="194"/>
      <c r="C14" s="194"/>
      <c r="D14" s="194"/>
      <c r="E14" s="194"/>
      <c r="F14" s="194"/>
      <c r="G14" s="194"/>
      <c r="H14" s="194"/>
      <c r="I14" s="22"/>
    </row>
    <row r="15" spans="1:9" ht="17.25">
      <c r="A15" s="22"/>
      <c r="B15" s="194"/>
      <c r="C15" s="194"/>
      <c r="D15" s="194"/>
      <c r="E15" s="194"/>
      <c r="F15" s="194"/>
      <c r="G15" s="194"/>
      <c r="H15" s="194"/>
      <c r="I15" s="22"/>
    </row>
    <row r="16" spans="1:9" ht="17.25">
      <c r="A16" s="22"/>
      <c r="B16" s="194"/>
      <c r="C16" s="194"/>
      <c r="D16" s="194"/>
      <c r="E16" s="194"/>
      <c r="F16" s="194"/>
      <c r="G16" s="194"/>
      <c r="H16" s="194"/>
      <c r="I16" s="22"/>
    </row>
    <row r="17" spans="1:9" ht="17.25">
      <c r="A17" s="22"/>
      <c r="B17" s="194"/>
      <c r="C17" s="194"/>
      <c r="D17" s="194"/>
      <c r="E17" s="194"/>
      <c r="F17" s="194"/>
      <c r="G17" s="194"/>
      <c r="H17" s="194"/>
      <c r="I17" s="22"/>
    </row>
    <row r="18" spans="1:9" ht="17.25">
      <c r="A18" s="195"/>
      <c r="B18" s="196"/>
      <c r="C18" s="196"/>
      <c r="D18" s="196"/>
      <c r="E18" s="196"/>
      <c r="F18" s="196"/>
      <c r="G18" s="196"/>
      <c r="H18" s="196"/>
      <c r="I18" s="22"/>
    </row>
    <row r="19" spans="1:9" ht="18" thickBot="1">
      <c r="A19" s="195"/>
      <c r="B19" s="196"/>
      <c r="C19" s="196"/>
      <c r="D19" s="196"/>
      <c r="E19" s="196"/>
      <c r="F19" s="196"/>
      <c r="G19" s="196"/>
      <c r="H19" s="196"/>
      <c r="I19" s="22"/>
    </row>
    <row r="20" spans="1:9" ht="18" thickBot="1">
      <c r="A20" s="22"/>
      <c r="B20" s="197" t="s">
        <v>344</v>
      </c>
      <c r="C20" s="218" t="s">
        <v>241</v>
      </c>
      <c r="D20" s="457"/>
      <c r="E20" s="194"/>
      <c r="F20" s="194"/>
      <c r="G20" s="194"/>
      <c r="H20" s="194"/>
      <c r="I20" s="22"/>
    </row>
    <row r="21" spans="1:9" ht="18" thickBot="1">
      <c r="A21" s="22"/>
      <c r="B21" s="198" t="s">
        <v>345</v>
      </c>
      <c r="C21" s="218" t="s">
        <v>241</v>
      </c>
      <c r="D21" s="458"/>
      <c r="E21" s="194"/>
      <c r="F21" s="194"/>
      <c r="G21" s="194"/>
      <c r="H21" s="194"/>
      <c r="I21" s="22"/>
    </row>
    <row r="22" spans="1:9" ht="18" thickBot="1">
      <c r="A22" s="195"/>
      <c r="B22" s="196"/>
      <c r="C22" s="196"/>
      <c r="D22" s="196"/>
      <c r="E22" s="196"/>
      <c r="F22" s="196"/>
      <c r="G22" s="196"/>
      <c r="H22" s="196"/>
      <c r="I22" s="22"/>
    </row>
    <row r="23" spans="1:9" ht="17.25">
      <c r="A23" s="22"/>
      <c r="B23" s="459" t="s">
        <v>346</v>
      </c>
      <c r="C23" s="460"/>
      <c r="D23" s="461"/>
      <c r="E23" s="194"/>
      <c r="F23" s="194"/>
      <c r="G23" s="194"/>
      <c r="H23" s="194"/>
      <c r="I23" s="22"/>
    </row>
    <row r="24" spans="1:9" ht="18" thickBot="1">
      <c r="A24" s="22"/>
      <c r="B24" s="199" t="s">
        <v>347</v>
      </c>
      <c r="C24" s="218" t="s">
        <v>241</v>
      </c>
      <c r="D24" s="462"/>
      <c r="E24" s="194"/>
      <c r="F24" s="194"/>
      <c r="G24" s="194"/>
      <c r="H24" s="194"/>
      <c r="I24" s="22"/>
    </row>
    <row r="25" spans="1:9" ht="18" thickBot="1">
      <c r="A25" s="22"/>
      <c r="B25" s="199" t="s">
        <v>348</v>
      </c>
      <c r="C25" s="218" t="s">
        <v>241</v>
      </c>
      <c r="D25" s="463"/>
      <c r="E25" s="194"/>
      <c r="F25" s="194"/>
      <c r="G25" s="194"/>
      <c r="H25" s="194"/>
      <c r="I25" s="22"/>
    </row>
    <row r="26" spans="1:9" ht="18" thickBot="1">
      <c r="A26" s="22"/>
      <c r="B26" s="199" t="s">
        <v>349</v>
      </c>
      <c r="C26" s="218" t="s">
        <v>241</v>
      </c>
      <c r="D26" s="463"/>
      <c r="E26" s="194"/>
      <c r="F26" s="194"/>
      <c r="G26" s="194"/>
      <c r="H26" s="194"/>
      <c r="I26" s="22"/>
    </row>
    <row r="27" spans="1:9" ht="18" thickBot="1">
      <c r="A27" s="22"/>
      <c r="B27" s="199" t="s">
        <v>350</v>
      </c>
      <c r="C27" s="218" t="s">
        <v>241</v>
      </c>
      <c r="D27" s="463"/>
      <c r="E27" s="194"/>
      <c r="F27" s="194"/>
      <c r="G27" s="194"/>
      <c r="H27" s="194"/>
      <c r="I27" s="22"/>
    </row>
    <row r="28" spans="1:9" ht="18" thickBot="1">
      <c r="A28" s="22"/>
      <c r="B28" s="199"/>
      <c r="C28" s="218" t="s">
        <v>241</v>
      </c>
      <c r="D28" s="463"/>
      <c r="E28" s="194"/>
      <c r="F28" s="194"/>
      <c r="G28" s="194"/>
      <c r="H28" s="194"/>
      <c r="I28" s="22"/>
    </row>
    <row r="29" spans="1:9" ht="18" thickBot="1">
      <c r="A29" s="22"/>
      <c r="B29" s="199" t="s">
        <v>351</v>
      </c>
      <c r="C29" s="218" t="s">
        <v>241</v>
      </c>
      <c r="D29" s="463"/>
      <c r="E29" s="194"/>
      <c r="F29" s="194"/>
      <c r="G29" s="194"/>
      <c r="H29" s="194"/>
      <c r="I29" s="22"/>
    </row>
    <row r="30" spans="1:9" ht="18" thickBot="1">
      <c r="A30" s="22"/>
      <c r="B30" s="199" t="s">
        <v>352</v>
      </c>
      <c r="C30" s="218" t="s">
        <v>241</v>
      </c>
      <c r="D30" s="463"/>
      <c r="E30" s="194"/>
      <c r="F30" s="194"/>
      <c r="G30" s="194"/>
      <c r="H30" s="194"/>
      <c r="I30" s="22"/>
    </row>
    <row r="31" spans="1:9" ht="18" thickBot="1">
      <c r="A31" s="22"/>
      <c r="B31" s="199" t="s">
        <v>353</v>
      </c>
      <c r="C31" s="218" t="s">
        <v>241</v>
      </c>
      <c r="D31" s="463"/>
      <c r="E31" s="194"/>
      <c r="F31" s="194"/>
      <c r="G31" s="194"/>
      <c r="H31" s="194"/>
      <c r="I31" s="22"/>
    </row>
    <row r="32" spans="1:9" ht="18" thickBot="1">
      <c r="A32" s="22"/>
      <c r="B32" s="200" t="s">
        <v>354</v>
      </c>
      <c r="C32" s="218" t="s">
        <v>241</v>
      </c>
      <c r="D32" s="464"/>
      <c r="E32" s="194"/>
      <c r="F32" s="194"/>
      <c r="G32" s="194"/>
      <c r="H32" s="194"/>
      <c r="I32" s="22"/>
    </row>
    <row r="33" spans="1:14" ht="18" thickBot="1">
      <c r="A33" s="22"/>
      <c r="B33" s="465"/>
      <c r="C33" s="466"/>
      <c r="D33" s="467"/>
      <c r="E33" s="194"/>
      <c r="F33" s="194"/>
      <c r="G33" s="194"/>
      <c r="H33" s="194"/>
      <c r="I33" s="22"/>
    </row>
    <row r="34" spans="1:14" ht="17.25">
      <c r="A34" s="22"/>
      <c r="B34" s="454" t="s">
        <v>355</v>
      </c>
      <c r="C34" s="455"/>
      <c r="D34" s="456"/>
      <c r="E34" s="194"/>
      <c r="F34" s="194"/>
      <c r="G34" s="194"/>
      <c r="H34" s="194"/>
      <c r="I34" s="22"/>
    </row>
    <row r="35" spans="1:14" ht="18" thickBot="1">
      <c r="A35" s="22"/>
      <c r="B35" s="199" t="s">
        <v>387</v>
      </c>
      <c r="C35" s="218" t="s">
        <v>241</v>
      </c>
      <c r="D35" s="457"/>
      <c r="E35" s="194"/>
      <c r="F35" s="194"/>
      <c r="G35" s="194"/>
      <c r="H35" s="194"/>
      <c r="I35" s="22"/>
    </row>
    <row r="36" spans="1:14" ht="18" thickBot="1">
      <c r="A36" s="22"/>
      <c r="B36" s="200" t="s">
        <v>388</v>
      </c>
      <c r="C36" s="218" t="s">
        <v>241</v>
      </c>
      <c r="D36" s="458"/>
      <c r="E36" s="194"/>
      <c r="F36" s="194"/>
      <c r="G36" s="194"/>
      <c r="H36" s="194"/>
      <c r="I36" s="22"/>
    </row>
    <row r="37" spans="1:14" ht="18" thickBot="1">
      <c r="A37" s="195"/>
      <c r="B37" s="196"/>
      <c r="C37" s="196"/>
      <c r="D37" s="196"/>
      <c r="E37" s="196"/>
      <c r="F37" s="196"/>
      <c r="G37" s="196"/>
      <c r="H37" s="196"/>
      <c r="I37" s="22"/>
    </row>
    <row r="38" spans="1:14" ht="42" customHeight="1" thickBot="1">
      <c r="A38" s="22"/>
      <c r="B38" s="468" t="s">
        <v>356</v>
      </c>
      <c r="C38" s="469"/>
      <c r="D38" s="470"/>
      <c r="E38" s="194"/>
      <c r="F38" s="194"/>
      <c r="G38" s="194"/>
      <c r="H38" s="194"/>
      <c r="I38" s="22"/>
    </row>
    <row r="39" spans="1:14" ht="18" customHeight="1" thickBot="1">
      <c r="A39" s="22"/>
      <c r="B39" s="471"/>
      <c r="C39" s="472"/>
      <c r="D39" s="473"/>
      <c r="E39" s="194"/>
      <c r="F39" s="194"/>
      <c r="G39" s="194"/>
      <c r="H39" s="194"/>
      <c r="I39" s="22"/>
    </row>
    <row r="40" spans="1:14" ht="94.5" customHeight="1">
      <c r="A40" s="22"/>
      <c r="B40" s="474" t="s">
        <v>357</v>
      </c>
      <c r="C40" s="201" t="s">
        <v>358</v>
      </c>
      <c r="D40" s="219" t="s">
        <v>83</v>
      </c>
      <c r="E40" s="194"/>
      <c r="F40" s="194"/>
      <c r="G40" s="194"/>
      <c r="H40" s="194"/>
      <c r="I40" s="22"/>
      <c r="L40" s="1" t="s">
        <v>359</v>
      </c>
      <c r="M40" s="1" t="s">
        <v>360</v>
      </c>
    </row>
    <row r="41" spans="1:14" ht="33.75" customHeight="1" thickBot="1">
      <c r="A41" s="22"/>
      <c r="B41" s="475"/>
      <c r="C41" s="202" t="s">
        <v>361</v>
      </c>
      <c r="D41" s="220" t="s">
        <v>83</v>
      </c>
      <c r="E41" s="194"/>
      <c r="F41" s="194"/>
      <c r="G41" s="194"/>
      <c r="H41" s="194"/>
      <c r="I41" s="22"/>
      <c r="L41" s="1" t="s">
        <v>362</v>
      </c>
      <c r="M41" s="1" t="s">
        <v>363</v>
      </c>
      <c r="N41" s="1" t="s">
        <v>364</v>
      </c>
    </row>
    <row r="42" spans="1:14" ht="33.75" customHeight="1">
      <c r="A42" s="22"/>
      <c r="B42" s="474" t="s">
        <v>365</v>
      </c>
      <c r="C42" s="201" t="s">
        <v>366</v>
      </c>
      <c r="D42" s="219" t="s">
        <v>83</v>
      </c>
      <c r="E42" s="194"/>
      <c r="F42" s="194"/>
      <c r="G42" s="194"/>
      <c r="H42" s="194"/>
      <c r="I42" s="22"/>
      <c r="L42" s="1" t="s">
        <v>359</v>
      </c>
      <c r="M42" s="1" t="s">
        <v>360</v>
      </c>
    </row>
    <row r="43" spans="1:14" ht="33.75" customHeight="1">
      <c r="A43" s="22"/>
      <c r="B43" s="476"/>
      <c r="C43" s="203" t="s">
        <v>361</v>
      </c>
      <c r="D43" s="221" t="s">
        <v>83</v>
      </c>
      <c r="E43" s="194"/>
      <c r="F43" s="194"/>
      <c r="G43" s="194"/>
      <c r="H43" s="194"/>
      <c r="I43" s="22"/>
      <c r="L43" s="1" t="s">
        <v>362</v>
      </c>
      <c r="M43" s="1" t="s">
        <v>363</v>
      </c>
    </row>
    <row r="44" spans="1:14" ht="51.75" customHeight="1" thickBot="1">
      <c r="A44" s="22"/>
      <c r="B44" s="475"/>
      <c r="C44" s="204" t="s">
        <v>367</v>
      </c>
      <c r="D44" s="222" t="s">
        <v>241</v>
      </c>
      <c r="E44" s="194"/>
      <c r="F44" s="194"/>
      <c r="G44" s="194"/>
      <c r="H44" s="194"/>
      <c r="I44" s="22"/>
    </row>
    <row r="45" spans="1:14" ht="18" thickBot="1">
      <c r="A45" s="195"/>
      <c r="B45" s="196"/>
      <c r="C45" s="196"/>
      <c r="D45" s="196"/>
      <c r="E45" s="196"/>
      <c r="F45" s="196"/>
      <c r="G45" s="196"/>
      <c r="H45" s="196"/>
      <c r="I45" s="22"/>
    </row>
    <row r="46" spans="1:14" ht="17.25">
      <c r="A46" s="22"/>
      <c r="B46" s="477" t="s">
        <v>368</v>
      </c>
      <c r="C46" s="478"/>
      <c r="D46" s="479"/>
      <c r="E46" s="194"/>
      <c r="F46" s="194"/>
      <c r="G46" s="194"/>
      <c r="H46" s="194"/>
      <c r="I46" s="22"/>
    </row>
    <row r="47" spans="1:14" ht="39" customHeight="1">
      <c r="A47" s="22"/>
      <c r="B47" s="480" t="s">
        <v>369</v>
      </c>
      <c r="C47" s="481"/>
      <c r="D47" s="482"/>
      <c r="E47" s="205"/>
      <c r="F47" s="205"/>
      <c r="G47" s="205"/>
      <c r="H47" s="194"/>
      <c r="I47" s="22"/>
    </row>
    <row r="48" spans="1:14" ht="17.25" customHeight="1">
      <c r="A48" s="22"/>
      <c r="B48" s="199" t="s">
        <v>370</v>
      </c>
      <c r="C48" s="223" t="s">
        <v>241</v>
      </c>
      <c r="D48" s="462"/>
      <c r="E48" s="194"/>
      <c r="F48" s="194"/>
      <c r="G48" s="194"/>
      <c r="H48" s="194"/>
      <c r="I48" s="22"/>
    </row>
    <row r="49" spans="1:13" ht="17.25" customHeight="1">
      <c r="A49" s="22"/>
      <c r="B49" s="199" t="s">
        <v>371</v>
      </c>
      <c r="C49" s="223" t="s">
        <v>241</v>
      </c>
      <c r="D49" s="463"/>
      <c r="E49" s="194"/>
      <c r="F49" s="194"/>
      <c r="G49" s="194"/>
      <c r="H49" s="194"/>
      <c r="I49" s="22"/>
    </row>
    <row r="50" spans="1:13" ht="17.25" customHeight="1" thickBot="1">
      <c r="A50" s="22"/>
      <c r="B50" s="200" t="s">
        <v>372</v>
      </c>
      <c r="C50" s="208" t="s">
        <v>241</v>
      </c>
      <c r="D50" s="464"/>
      <c r="E50" s="194"/>
      <c r="F50" s="194"/>
      <c r="G50" s="194"/>
      <c r="H50" s="194"/>
      <c r="I50" s="22"/>
    </row>
    <row r="51" spans="1:13" ht="18" thickBot="1">
      <c r="A51" s="22"/>
      <c r="B51" s="483"/>
      <c r="C51" s="484"/>
      <c r="D51" s="485"/>
      <c r="E51" s="194"/>
      <c r="F51" s="194"/>
      <c r="G51" s="194"/>
      <c r="H51" s="194"/>
      <c r="I51" s="22"/>
    </row>
    <row r="52" spans="1:13" ht="17.25">
      <c r="A52" s="22"/>
      <c r="B52" s="486" t="s">
        <v>373</v>
      </c>
      <c r="C52" s="487"/>
      <c r="D52" s="488"/>
      <c r="E52" s="194"/>
      <c r="F52" s="194"/>
      <c r="G52" s="194"/>
      <c r="H52" s="194"/>
      <c r="I52" s="22"/>
    </row>
    <row r="53" spans="1:13" ht="40.5" customHeight="1">
      <c r="A53" s="22"/>
      <c r="B53" s="480" t="s">
        <v>374</v>
      </c>
      <c r="C53" s="481"/>
      <c r="D53" s="482"/>
      <c r="E53" s="205"/>
      <c r="F53" s="205"/>
      <c r="G53" s="205"/>
      <c r="H53" s="194"/>
      <c r="I53" s="22"/>
    </row>
    <row r="54" spans="1:13" ht="63">
      <c r="A54" s="22"/>
      <c r="B54" s="206" t="s">
        <v>386</v>
      </c>
      <c r="C54" s="224" t="s">
        <v>83</v>
      </c>
      <c r="D54" s="462"/>
      <c r="E54" s="194"/>
      <c r="F54" s="194"/>
      <c r="G54" s="194"/>
      <c r="H54" s="194"/>
      <c r="I54" s="22"/>
      <c r="L54" s="1" t="s">
        <v>359</v>
      </c>
      <c r="M54" s="1" t="s">
        <v>360</v>
      </c>
    </row>
    <row r="55" spans="1:13" ht="17.25">
      <c r="A55" s="22"/>
      <c r="B55" s="199" t="s">
        <v>375</v>
      </c>
      <c r="C55" s="223" t="s">
        <v>241</v>
      </c>
      <c r="D55" s="463"/>
      <c r="E55" s="194"/>
      <c r="F55" s="194"/>
      <c r="G55" s="194"/>
      <c r="H55" s="194"/>
      <c r="I55" s="22"/>
    </row>
    <row r="56" spans="1:13" ht="18" thickBot="1">
      <c r="A56" s="22"/>
      <c r="B56" s="200" t="s">
        <v>376</v>
      </c>
      <c r="C56" s="208" t="s">
        <v>241</v>
      </c>
      <c r="D56" s="464"/>
      <c r="E56" s="194"/>
      <c r="F56" s="194"/>
      <c r="G56" s="194"/>
      <c r="H56" s="194"/>
      <c r="I56" s="22"/>
    </row>
    <row r="57" spans="1:13" ht="21">
      <c r="A57" s="195"/>
      <c r="B57" s="230" t="s">
        <v>420</v>
      </c>
      <c r="C57" s="207"/>
      <c r="D57" s="207"/>
      <c r="E57" s="207"/>
      <c r="F57" s="207"/>
      <c r="G57" s="207"/>
      <c r="H57" s="207"/>
      <c r="I57" s="22"/>
    </row>
  </sheetData>
  <mergeCells count="18">
    <mergeCell ref="D54:D56"/>
    <mergeCell ref="D35:D36"/>
    <mergeCell ref="B38:D38"/>
    <mergeCell ref="B39:D39"/>
    <mergeCell ref="B40:B41"/>
    <mergeCell ref="B42:B44"/>
    <mergeCell ref="B46:D46"/>
    <mergeCell ref="B47:D47"/>
    <mergeCell ref="D48:D50"/>
    <mergeCell ref="B51:D51"/>
    <mergeCell ref="B52:D52"/>
    <mergeCell ref="B53:D53"/>
    <mergeCell ref="B34:D34"/>
    <mergeCell ref="B9:H9"/>
    <mergeCell ref="D20:D21"/>
    <mergeCell ref="B23:D23"/>
    <mergeCell ref="D24:D32"/>
    <mergeCell ref="B33:D33"/>
  </mergeCells>
  <conditionalFormatting sqref="C48">
    <cfRule type="cellIs" dxfId="45" priority="45" operator="equal">
      <formula>""</formula>
    </cfRule>
    <cfRule type="cellIs" dxfId="44" priority="46" stopIfTrue="1" operator="equal">
      <formula>"Add text here ..."</formula>
    </cfRule>
  </conditionalFormatting>
  <conditionalFormatting sqref="C49">
    <cfRule type="cellIs" dxfId="43" priority="43" operator="equal">
      <formula>""</formula>
    </cfRule>
    <cfRule type="cellIs" dxfId="42" priority="44" stopIfTrue="1" operator="equal">
      <formula>"Add text here ..."</formula>
    </cfRule>
  </conditionalFormatting>
  <conditionalFormatting sqref="C50">
    <cfRule type="cellIs" dxfId="41" priority="41" operator="equal">
      <formula>""</formula>
    </cfRule>
    <cfRule type="cellIs" dxfId="40" priority="42" stopIfTrue="1" operator="equal">
      <formula>"Add text here ..."</formula>
    </cfRule>
  </conditionalFormatting>
  <conditionalFormatting sqref="C35">
    <cfRule type="cellIs" dxfId="39" priority="39" operator="equal">
      <formula>""</formula>
    </cfRule>
    <cfRule type="cellIs" dxfId="38" priority="40" stopIfTrue="1" operator="equal">
      <formula>"Add text here ..."</formula>
    </cfRule>
  </conditionalFormatting>
  <conditionalFormatting sqref="C36">
    <cfRule type="cellIs" dxfId="37" priority="37" operator="equal">
      <formula>""</formula>
    </cfRule>
    <cfRule type="cellIs" dxfId="36" priority="38" stopIfTrue="1" operator="equal">
      <formula>"Add text here ..."</formula>
    </cfRule>
  </conditionalFormatting>
  <conditionalFormatting sqref="C24">
    <cfRule type="cellIs" dxfId="35" priority="35" operator="equal">
      <formula>""</formula>
    </cfRule>
    <cfRule type="cellIs" dxfId="34" priority="36" stopIfTrue="1" operator="equal">
      <formula>"Add text here ..."</formula>
    </cfRule>
  </conditionalFormatting>
  <conditionalFormatting sqref="C25:C26">
    <cfRule type="cellIs" dxfId="33" priority="33" operator="equal">
      <formula>""</formula>
    </cfRule>
    <cfRule type="cellIs" dxfId="32" priority="34" stopIfTrue="1" operator="equal">
      <formula>"Add text here ..."</formula>
    </cfRule>
  </conditionalFormatting>
  <conditionalFormatting sqref="C27">
    <cfRule type="cellIs" dxfId="31" priority="31" operator="equal">
      <formula>""</formula>
    </cfRule>
    <cfRule type="cellIs" dxfId="30" priority="32" stopIfTrue="1" operator="equal">
      <formula>"Add text here ..."</formula>
    </cfRule>
  </conditionalFormatting>
  <conditionalFormatting sqref="C28">
    <cfRule type="cellIs" dxfId="29" priority="29" operator="equal">
      <formula>""</formula>
    </cfRule>
    <cfRule type="cellIs" dxfId="28" priority="30" stopIfTrue="1" operator="equal">
      <formula>"Add text here ..."</formula>
    </cfRule>
  </conditionalFormatting>
  <conditionalFormatting sqref="C29">
    <cfRule type="cellIs" dxfId="27" priority="27" operator="equal">
      <formula>""</formula>
    </cfRule>
    <cfRule type="cellIs" dxfId="26" priority="28" stopIfTrue="1" operator="equal">
      <formula>"Add text here ..."</formula>
    </cfRule>
  </conditionalFormatting>
  <conditionalFormatting sqref="C30">
    <cfRule type="cellIs" dxfId="25" priority="25" operator="equal">
      <formula>""</formula>
    </cfRule>
    <cfRule type="cellIs" dxfId="24" priority="26" stopIfTrue="1" operator="equal">
      <formula>"Add text here ..."</formula>
    </cfRule>
  </conditionalFormatting>
  <conditionalFormatting sqref="C31">
    <cfRule type="cellIs" dxfId="23" priority="23" operator="equal">
      <formula>""</formula>
    </cfRule>
    <cfRule type="cellIs" dxfId="22" priority="24" stopIfTrue="1" operator="equal">
      <formula>"Add text here ..."</formula>
    </cfRule>
  </conditionalFormatting>
  <conditionalFormatting sqref="C32">
    <cfRule type="cellIs" dxfId="21" priority="21" operator="equal">
      <formula>""</formula>
    </cfRule>
    <cfRule type="cellIs" dxfId="20" priority="22" stopIfTrue="1" operator="equal">
      <formula>"Add text here ..."</formula>
    </cfRule>
  </conditionalFormatting>
  <conditionalFormatting sqref="C55">
    <cfRule type="cellIs" dxfId="19" priority="19" operator="equal">
      <formula>""</formula>
    </cfRule>
    <cfRule type="cellIs" dxfId="18" priority="20" stopIfTrue="1" operator="equal">
      <formula>"Add text here ..."</formula>
    </cfRule>
  </conditionalFormatting>
  <conditionalFormatting sqref="C54">
    <cfRule type="cellIs" dxfId="17" priority="17" operator="equal">
      <formula>""</formula>
    </cfRule>
    <cfRule type="cellIs" dxfId="16" priority="18" stopIfTrue="1" operator="equal">
      <formula>"Add text here ..."</formula>
    </cfRule>
  </conditionalFormatting>
  <conditionalFormatting sqref="C56">
    <cfRule type="cellIs" dxfId="15" priority="15" operator="equal">
      <formula>""</formula>
    </cfRule>
    <cfRule type="cellIs" dxfId="14" priority="16" stopIfTrue="1" operator="equal">
      <formula>"Add text here ..."</formula>
    </cfRule>
  </conditionalFormatting>
  <conditionalFormatting sqref="D43">
    <cfRule type="cellIs" dxfId="13" priority="13" operator="equal">
      <formula>""</formula>
    </cfRule>
    <cfRule type="cellIs" dxfId="12" priority="14" stopIfTrue="1" operator="equal">
      <formula>"Add text here ..."</formula>
    </cfRule>
  </conditionalFormatting>
  <conditionalFormatting sqref="D44">
    <cfRule type="cellIs" dxfId="11" priority="11" operator="equal">
      <formula>""</formula>
    </cfRule>
    <cfRule type="cellIs" dxfId="10" priority="12" stopIfTrue="1" operator="equal">
      <formula>"Add text here ..."</formula>
    </cfRule>
  </conditionalFormatting>
  <conditionalFormatting sqref="D40">
    <cfRule type="cellIs" dxfId="9" priority="9" operator="equal">
      <formula>""</formula>
    </cfRule>
    <cfRule type="cellIs" dxfId="8" priority="10" stopIfTrue="1" operator="equal">
      <formula>"Add text here ..."</formula>
    </cfRule>
  </conditionalFormatting>
  <conditionalFormatting sqref="D41">
    <cfRule type="cellIs" dxfId="7" priority="7" operator="equal">
      <formula>""</formula>
    </cfRule>
    <cfRule type="cellIs" dxfId="6" priority="8" stopIfTrue="1" operator="equal">
      <formula>"Add text here ..."</formula>
    </cfRule>
  </conditionalFormatting>
  <conditionalFormatting sqref="D42">
    <cfRule type="cellIs" dxfId="5" priority="5" operator="equal">
      <formula>""</formula>
    </cfRule>
    <cfRule type="cellIs" dxfId="4" priority="6" stopIfTrue="1" operator="equal">
      <formula>"Add text here ..."</formula>
    </cfRule>
  </conditionalFormatting>
  <conditionalFormatting sqref="C20">
    <cfRule type="cellIs" dxfId="3" priority="3" operator="equal">
      <formula>""</formula>
    </cfRule>
    <cfRule type="cellIs" dxfId="2" priority="4" stopIfTrue="1" operator="equal">
      <formula>"Add text here ..."</formula>
    </cfRule>
  </conditionalFormatting>
  <conditionalFormatting sqref="C21">
    <cfRule type="cellIs" dxfId="1" priority="1" operator="equal">
      <formula>""</formula>
    </cfRule>
    <cfRule type="cellIs" dxfId="0" priority="2" stopIfTrue="1" operator="equal">
      <formula>"Add text here ..."</formula>
    </cfRule>
  </conditionalFormatting>
  <dataValidations count="3">
    <dataValidation type="list" allowBlank="1" showInputMessage="1" showErrorMessage="1" sqref="D41" xr:uid="{00000000-0002-0000-0200-000000000000}">
      <formula1>$L$41:$N$41</formula1>
    </dataValidation>
    <dataValidation type="list" allowBlank="1" showInputMessage="1" showErrorMessage="1" sqref="D43" xr:uid="{00000000-0002-0000-0200-000001000000}">
      <formula1>$L$43:$M$43</formula1>
    </dataValidation>
    <dataValidation type="list" allowBlank="1" showInputMessage="1" showErrorMessage="1" sqref="C54 D40 D42" xr:uid="{00000000-0002-0000-0200-000002000000}">
      <formula1>$L$54:$M$54</formula1>
    </dataValidation>
  </dataValidation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22"/>
  <sheetViews>
    <sheetView zoomScale="50" zoomScaleNormal="50" workbookViewId="0">
      <selection activeCell="B23" sqref="B23"/>
    </sheetView>
  </sheetViews>
  <sheetFormatPr defaultColWidth="10.625" defaultRowHeight="15.75"/>
  <cols>
    <col min="1" max="1" width="3.125" style="1" customWidth="1"/>
    <col min="2" max="2" width="12.5" style="1" bestFit="1" customWidth="1"/>
    <col min="3" max="6" width="10.625" style="1"/>
    <col min="7" max="7" width="13.625" style="1" bestFit="1" customWidth="1"/>
    <col min="8" max="10" width="10.625" style="1"/>
    <col min="11" max="11" width="4.875" style="1" customWidth="1"/>
    <col min="12" max="22" width="10.625" style="1"/>
    <col min="23" max="23" width="3.125" style="1" customWidth="1"/>
    <col min="24" max="16384" width="10.625" style="1"/>
  </cols>
  <sheetData>
    <row r="1" spans="1:23" s="6" customFormat="1" ht="20.100000000000001" customHeight="1">
      <c r="G1" s="7"/>
    </row>
    <row r="2" spans="1:23" s="6" customFormat="1" ht="17.25">
      <c r="G2" s="7"/>
    </row>
    <row r="3" spans="1:23" s="6" customFormat="1" ht="17.25">
      <c r="G3" s="7"/>
    </row>
    <row r="4" spans="1:23" s="6" customFormat="1" ht="17.25">
      <c r="G4" s="7"/>
    </row>
    <row r="5" spans="1:23" s="6" customFormat="1" ht="17.25">
      <c r="G5" s="7"/>
    </row>
    <row r="6" spans="1:23" s="6" customFormat="1" ht="17.25">
      <c r="G6" s="7"/>
    </row>
    <row r="7" spans="1:23" s="6" customFormat="1" ht="17.25">
      <c r="G7" s="7"/>
    </row>
    <row r="8" spans="1:23" s="6" customFormat="1" ht="18" thickBot="1">
      <c r="A8" s="22"/>
      <c r="B8" s="22"/>
      <c r="C8" s="22"/>
      <c r="D8" s="22"/>
      <c r="E8" s="22"/>
      <c r="F8" s="22"/>
      <c r="G8" s="23"/>
      <c r="H8" s="13"/>
      <c r="I8" s="22"/>
      <c r="J8" s="22"/>
      <c r="K8" s="22"/>
      <c r="L8" s="22"/>
      <c r="M8" s="22"/>
      <c r="N8" s="22"/>
      <c r="O8" s="22"/>
      <c r="P8" s="22"/>
      <c r="Q8" s="22"/>
      <c r="R8" s="22"/>
      <c r="S8" s="22"/>
      <c r="T8" s="22"/>
      <c r="U8" s="22"/>
      <c r="V8" s="22"/>
      <c r="W8" s="22"/>
    </row>
    <row r="9" spans="1:23" s="6" customFormat="1" ht="36.75" thickBot="1">
      <c r="A9" s="22"/>
      <c r="B9" s="252" t="s">
        <v>377</v>
      </c>
      <c r="C9" s="253"/>
      <c r="D9" s="253"/>
      <c r="E9" s="253"/>
      <c r="F9" s="253"/>
      <c r="G9" s="253"/>
      <c r="H9" s="253"/>
      <c r="I9" s="253"/>
      <c r="J9" s="253"/>
      <c r="K9" s="253"/>
      <c r="L9" s="253"/>
      <c r="M9" s="253"/>
      <c r="N9" s="253"/>
      <c r="O9" s="253"/>
      <c r="P9" s="253"/>
      <c r="Q9" s="253"/>
      <c r="R9" s="253"/>
      <c r="S9" s="253"/>
      <c r="T9" s="253"/>
      <c r="U9" s="253"/>
      <c r="V9" s="254"/>
      <c r="W9" s="22"/>
    </row>
    <row r="10" spans="1:23" s="6" customFormat="1" ht="18" thickBot="1">
      <c r="A10" s="22"/>
      <c r="B10" s="192"/>
      <c r="C10" s="192"/>
      <c r="D10" s="192"/>
      <c r="E10" s="192"/>
      <c r="F10" s="192"/>
      <c r="G10" s="193"/>
      <c r="H10" s="131"/>
      <c r="I10" s="192"/>
      <c r="J10" s="192"/>
      <c r="K10" s="493"/>
      <c r="L10" s="192"/>
      <c r="M10" s="192"/>
      <c r="N10" s="192"/>
      <c r="O10" s="192"/>
      <c r="P10" s="192"/>
      <c r="Q10" s="192"/>
      <c r="R10" s="192"/>
      <c r="S10" s="192"/>
      <c r="T10" s="192"/>
      <c r="U10" s="192"/>
      <c r="V10" s="192"/>
      <c r="W10" s="22"/>
    </row>
    <row r="11" spans="1:23" s="6" customFormat="1" ht="36.75" thickBot="1">
      <c r="A11" s="22"/>
      <c r="B11" s="252" t="s">
        <v>391</v>
      </c>
      <c r="C11" s="253"/>
      <c r="D11" s="253"/>
      <c r="E11" s="253"/>
      <c r="F11" s="253"/>
      <c r="G11" s="253"/>
      <c r="H11" s="253"/>
      <c r="I11" s="253"/>
      <c r="J11" s="254"/>
      <c r="K11" s="494"/>
      <c r="L11" s="252" t="s">
        <v>392</v>
      </c>
      <c r="M11" s="253"/>
      <c r="N11" s="253"/>
      <c r="O11" s="253"/>
      <c r="P11" s="253"/>
      <c r="Q11" s="253"/>
      <c r="R11" s="253"/>
      <c r="S11" s="253"/>
      <c r="T11" s="253"/>
      <c r="U11" s="253"/>
      <c r="V11" s="254"/>
      <c r="W11" s="22"/>
    </row>
    <row r="12" spans="1:23" s="6" customFormat="1" ht="18" thickBot="1">
      <c r="A12" s="22"/>
      <c r="B12" s="192"/>
      <c r="C12" s="192"/>
      <c r="D12" s="192"/>
      <c r="E12" s="192"/>
      <c r="F12" s="192"/>
      <c r="G12" s="193"/>
      <c r="H12" s="131"/>
      <c r="I12" s="192"/>
      <c r="J12" s="192"/>
      <c r="K12" s="494"/>
      <c r="L12" s="192"/>
      <c r="M12" s="192"/>
      <c r="N12" s="192"/>
      <c r="O12" s="192"/>
      <c r="P12" s="192"/>
      <c r="Q12" s="192"/>
      <c r="R12" s="192"/>
      <c r="S12" s="192"/>
      <c r="T12" s="192"/>
      <c r="U12" s="192"/>
      <c r="V12" s="192"/>
      <c r="W12" s="22"/>
    </row>
    <row r="13" spans="1:23" ht="77.25" customHeight="1">
      <c r="A13" s="22"/>
      <c r="B13" s="490" t="s">
        <v>378</v>
      </c>
      <c r="C13" s="491"/>
      <c r="D13" s="491"/>
      <c r="E13" s="491"/>
      <c r="F13" s="491"/>
      <c r="G13" s="491" t="s">
        <v>379</v>
      </c>
      <c r="H13" s="491"/>
      <c r="I13" s="491" t="s">
        <v>380</v>
      </c>
      <c r="J13" s="492"/>
      <c r="K13" s="494"/>
      <c r="L13" s="490" t="s">
        <v>378</v>
      </c>
      <c r="M13" s="491"/>
      <c r="N13" s="491"/>
      <c r="O13" s="491"/>
      <c r="P13" s="491"/>
      <c r="Q13" s="491" t="s">
        <v>379</v>
      </c>
      <c r="R13" s="491"/>
      <c r="S13" s="520" t="s">
        <v>410</v>
      </c>
      <c r="T13" s="521"/>
      <c r="U13" s="491" t="s">
        <v>413</v>
      </c>
      <c r="V13" s="492"/>
      <c r="W13" s="22"/>
    </row>
    <row r="14" spans="1:23" ht="77.25" customHeight="1">
      <c r="A14" s="22"/>
      <c r="B14" s="506" t="s">
        <v>381</v>
      </c>
      <c r="C14" s="507"/>
      <c r="D14" s="507"/>
      <c r="E14" s="507"/>
      <c r="F14" s="508"/>
      <c r="G14" s="515" t="s">
        <v>464</v>
      </c>
      <c r="H14" s="516"/>
      <c r="I14" s="519">
        <v>4.3</v>
      </c>
      <c r="J14" s="537"/>
      <c r="K14" s="494"/>
      <c r="L14" s="500" t="s">
        <v>417</v>
      </c>
      <c r="M14" s="501"/>
      <c r="N14" s="501"/>
      <c r="O14" s="501"/>
      <c r="P14" s="501"/>
      <c r="Q14" s="502">
        <v>44475</v>
      </c>
      <c r="R14" s="503"/>
      <c r="S14" s="501" t="s">
        <v>465</v>
      </c>
      <c r="T14" s="501"/>
      <c r="U14" s="504" t="s">
        <v>414</v>
      </c>
      <c r="V14" s="505"/>
      <c r="W14" s="22"/>
    </row>
    <row r="15" spans="1:23" ht="78" customHeight="1">
      <c r="A15" s="22"/>
      <c r="B15" s="509"/>
      <c r="C15" s="510"/>
      <c r="D15" s="510"/>
      <c r="E15" s="510"/>
      <c r="F15" s="511"/>
      <c r="G15" s="543" t="s">
        <v>402</v>
      </c>
      <c r="H15" s="522"/>
      <c r="I15" s="538" t="s">
        <v>407</v>
      </c>
      <c r="J15" s="539"/>
      <c r="K15" s="494"/>
      <c r="L15" s="500" t="s">
        <v>417</v>
      </c>
      <c r="M15" s="501"/>
      <c r="N15" s="501"/>
      <c r="O15" s="501"/>
      <c r="P15" s="501"/>
      <c r="Q15" s="502">
        <v>44232</v>
      </c>
      <c r="R15" s="503"/>
      <c r="S15" s="501" t="s">
        <v>418</v>
      </c>
      <c r="T15" s="501"/>
      <c r="U15" s="504" t="s">
        <v>414</v>
      </c>
      <c r="V15" s="505"/>
      <c r="W15" s="22"/>
    </row>
    <row r="16" spans="1:23" ht="76.5" customHeight="1">
      <c r="A16" s="22"/>
      <c r="B16" s="509"/>
      <c r="C16" s="510"/>
      <c r="D16" s="510"/>
      <c r="E16" s="510"/>
      <c r="F16" s="511"/>
      <c r="G16" s="543">
        <v>43663</v>
      </c>
      <c r="H16" s="543"/>
      <c r="I16" s="538" t="s">
        <v>408</v>
      </c>
      <c r="J16" s="540"/>
      <c r="K16" s="494"/>
      <c r="L16" s="527" t="s">
        <v>390</v>
      </c>
      <c r="M16" s="522"/>
      <c r="N16" s="522"/>
      <c r="O16" s="522"/>
      <c r="P16" s="522"/>
      <c r="Q16" s="526">
        <v>43805</v>
      </c>
      <c r="R16" s="524"/>
      <c r="S16" s="522" t="s">
        <v>409</v>
      </c>
      <c r="T16" s="522"/>
      <c r="U16" s="504" t="s">
        <v>414</v>
      </c>
      <c r="V16" s="505"/>
      <c r="W16" s="22"/>
    </row>
    <row r="17" spans="1:23" ht="57.75" customHeight="1">
      <c r="A17" s="22"/>
      <c r="B17" s="512"/>
      <c r="C17" s="513"/>
      <c r="D17" s="513"/>
      <c r="E17" s="513"/>
      <c r="F17" s="514"/>
      <c r="G17" s="517">
        <v>43585</v>
      </c>
      <c r="H17" s="518"/>
      <c r="I17" s="541" t="s">
        <v>406</v>
      </c>
      <c r="J17" s="542"/>
      <c r="K17" s="494"/>
      <c r="L17" s="497" t="s">
        <v>390</v>
      </c>
      <c r="M17" s="498"/>
      <c r="N17" s="498"/>
      <c r="O17" s="498"/>
      <c r="P17" s="499"/>
      <c r="Q17" s="526">
        <v>43615</v>
      </c>
      <c r="R17" s="526"/>
      <c r="S17" s="523" t="s">
        <v>416</v>
      </c>
      <c r="T17" s="524"/>
      <c r="U17" s="535" t="s">
        <v>412</v>
      </c>
      <c r="V17" s="536"/>
      <c r="W17" s="22"/>
    </row>
    <row r="18" spans="1:23" ht="66" customHeight="1">
      <c r="A18" s="22"/>
      <c r="B18" s="497" t="s">
        <v>382</v>
      </c>
      <c r="C18" s="498"/>
      <c r="D18" s="498"/>
      <c r="E18" s="498"/>
      <c r="F18" s="499"/>
      <c r="G18" s="519" t="s">
        <v>383</v>
      </c>
      <c r="H18" s="499"/>
      <c r="I18" s="533" t="s">
        <v>405</v>
      </c>
      <c r="J18" s="534"/>
      <c r="K18" s="494"/>
      <c r="L18" s="497" t="s">
        <v>390</v>
      </c>
      <c r="M18" s="498"/>
      <c r="N18" s="498"/>
      <c r="O18" s="498"/>
      <c r="P18" s="499"/>
      <c r="Q18" s="526">
        <v>43593</v>
      </c>
      <c r="R18" s="526"/>
      <c r="S18" s="523" t="s">
        <v>415</v>
      </c>
      <c r="T18" s="525"/>
      <c r="U18" s="535" t="s">
        <v>411</v>
      </c>
      <c r="V18" s="536"/>
      <c r="W18" s="22"/>
    </row>
    <row r="19" spans="1:23" ht="66" customHeight="1">
      <c r="A19" s="22"/>
      <c r="B19" s="497" t="s">
        <v>384</v>
      </c>
      <c r="C19" s="498"/>
      <c r="D19" s="498"/>
      <c r="E19" s="498"/>
      <c r="F19" s="499"/>
      <c r="G19" s="531">
        <v>41248</v>
      </c>
      <c r="H19" s="532"/>
      <c r="I19" s="533" t="s">
        <v>404</v>
      </c>
      <c r="J19" s="534"/>
      <c r="K19" s="494"/>
      <c r="L19" s="225"/>
      <c r="M19" s="226"/>
      <c r="N19" s="226"/>
      <c r="O19" s="226"/>
      <c r="P19" s="226"/>
      <c r="Q19" s="226"/>
      <c r="R19" s="226"/>
      <c r="S19" s="226"/>
      <c r="T19" s="226"/>
      <c r="U19" s="226"/>
      <c r="V19" s="227"/>
      <c r="W19" s="22"/>
    </row>
    <row r="20" spans="1:23" ht="72.75" customHeight="1" thickBot="1">
      <c r="A20" s="22"/>
      <c r="B20" s="495" t="s">
        <v>384</v>
      </c>
      <c r="C20" s="496"/>
      <c r="D20" s="496"/>
      <c r="E20" s="496"/>
      <c r="F20" s="496"/>
      <c r="G20" s="528">
        <v>40856</v>
      </c>
      <c r="H20" s="528"/>
      <c r="I20" s="529" t="s">
        <v>403</v>
      </c>
      <c r="J20" s="530"/>
      <c r="K20" s="494"/>
      <c r="L20" s="225"/>
      <c r="M20" s="226"/>
      <c r="N20" s="226"/>
      <c r="O20" s="226"/>
      <c r="P20" s="226"/>
      <c r="Q20" s="226"/>
      <c r="R20" s="226"/>
      <c r="S20" s="226"/>
      <c r="T20" s="226"/>
      <c r="U20" s="226"/>
      <c r="V20" s="227"/>
      <c r="W20" s="22"/>
    </row>
    <row r="21" spans="1:23" ht="74.25" customHeight="1">
      <c r="A21" s="22"/>
      <c r="B21" s="489"/>
      <c r="C21" s="489"/>
      <c r="D21" s="489"/>
      <c r="E21" s="489"/>
      <c r="F21" s="489"/>
      <c r="G21" s="489"/>
      <c r="H21" s="489"/>
      <c r="I21" s="489"/>
      <c r="J21" s="489"/>
      <c r="K21" s="494"/>
      <c r="L21" s="22"/>
      <c r="M21" s="22"/>
      <c r="N21" s="22"/>
      <c r="O21" s="22"/>
      <c r="P21" s="22"/>
      <c r="Q21" s="22"/>
      <c r="R21" s="22"/>
      <c r="S21" s="22"/>
      <c r="T21" s="22"/>
      <c r="U21" s="22"/>
      <c r="V21" s="22"/>
      <c r="W21" s="22"/>
    </row>
    <row r="22" spans="1:23" ht="17.25">
      <c r="A22" s="216"/>
      <c r="K22" s="216"/>
      <c r="W22" s="216"/>
    </row>
  </sheetData>
  <mergeCells count="50">
    <mergeCell ref="U14:V14"/>
    <mergeCell ref="U15:V15"/>
    <mergeCell ref="G20:H20"/>
    <mergeCell ref="I20:J20"/>
    <mergeCell ref="G19:H19"/>
    <mergeCell ref="I19:J19"/>
    <mergeCell ref="I18:J18"/>
    <mergeCell ref="U17:V17"/>
    <mergeCell ref="U18:V18"/>
    <mergeCell ref="I14:J14"/>
    <mergeCell ref="I15:J15"/>
    <mergeCell ref="I16:J16"/>
    <mergeCell ref="I17:J17"/>
    <mergeCell ref="G15:H15"/>
    <mergeCell ref="G16:H16"/>
    <mergeCell ref="S13:T13"/>
    <mergeCell ref="S16:T16"/>
    <mergeCell ref="S17:T17"/>
    <mergeCell ref="S18:T18"/>
    <mergeCell ref="L15:P15"/>
    <mergeCell ref="Q15:R15"/>
    <mergeCell ref="S15:T15"/>
    <mergeCell ref="Q18:R18"/>
    <mergeCell ref="Q17:R17"/>
    <mergeCell ref="L16:P16"/>
    <mergeCell ref="Q16:R16"/>
    <mergeCell ref="L18:P18"/>
    <mergeCell ref="L17:P17"/>
    <mergeCell ref="S14:T14"/>
    <mergeCell ref="B14:F17"/>
    <mergeCell ref="G14:H14"/>
    <mergeCell ref="G17:H17"/>
    <mergeCell ref="G18:H18"/>
    <mergeCell ref="B18:F18"/>
    <mergeCell ref="B21:J21"/>
    <mergeCell ref="B9:V9"/>
    <mergeCell ref="B13:F13"/>
    <mergeCell ref="G13:H13"/>
    <mergeCell ref="I13:J13"/>
    <mergeCell ref="L13:P13"/>
    <mergeCell ref="Q13:R13"/>
    <mergeCell ref="U13:V13"/>
    <mergeCell ref="B11:J11"/>
    <mergeCell ref="L11:V11"/>
    <mergeCell ref="K10:K21"/>
    <mergeCell ref="B20:F20"/>
    <mergeCell ref="B19:F19"/>
    <mergeCell ref="L14:P14"/>
    <mergeCell ref="Q14:R14"/>
    <mergeCell ref="U16:V16"/>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57"/>
  <sheetViews>
    <sheetView workbookViewId="0">
      <selection activeCell="A10" sqref="A10"/>
    </sheetView>
  </sheetViews>
  <sheetFormatPr defaultColWidth="10.625" defaultRowHeight="15.75"/>
  <cols>
    <col min="1" max="1" width="161.125" style="4" bestFit="1" customWidth="1"/>
    <col min="2" max="2" width="9.125" style="9" bestFit="1" customWidth="1"/>
    <col min="3" max="16384" width="10.625" style="4"/>
  </cols>
  <sheetData>
    <row r="1" spans="1:2">
      <c r="A1" s="8" t="s">
        <v>107</v>
      </c>
      <c r="B1" s="8" t="s">
        <v>0</v>
      </c>
    </row>
    <row r="2" spans="1:2">
      <c r="A2" s="8" t="s">
        <v>83</v>
      </c>
      <c r="B2" s="8">
        <v>0</v>
      </c>
    </row>
    <row r="3" spans="1:2">
      <c r="A3" s="8" t="s">
        <v>108</v>
      </c>
      <c r="B3" s="8">
        <v>1</v>
      </c>
    </row>
    <row r="4" spans="1:2">
      <c r="A4" s="8" t="s">
        <v>109</v>
      </c>
      <c r="B4" s="8">
        <v>0</v>
      </c>
    </row>
    <row r="5" spans="1:2">
      <c r="A5" s="9"/>
    </row>
    <row r="6" spans="1:2">
      <c r="A6" s="8" t="s">
        <v>250</v>
      </c>
      <c r="B6" s="8" t="s">
        <v>0</v>
      </c>
    </row>
    <row r="7" spans="1:2">
      <c r="A7" s="8" t="s">
        <v>83</v>
      </c>
      <c r="B7" s="8">
        <v>0</v>
      </c>
    </row>
    <row r="8" spans="1:2">
      <c r="A8" s="8" t="s">
        <v>393</v>
      </c>
      <c r="B8" s="8">
        <v>3</v>
      </c>
    </row>
    <row r="9" spans="1:2">
      <c r="A9" s="8" t="s">
        <v>394</v>
      </c>
      <c r="B9" s="8">
        <v>3</v>
      </c>
    </row>
    <row r="10" spans="1:2">
      <c r="A10" s="8" t="s">
        <v>395</v>
      </c>
      <c r="B10" s="8">
        <v>3</v>
      </c>
    </row>
    <row r="11" spans="1:2">
      <c r="A11" s="8" t="s">
        <v>245</v>
      </c>
      <c r="B11" s="8">
        <v>3</v>
      </c>
    </row>
    <row r="12" spans="1:2">
      <c r="A12" s="8" t="s">
        <v>246</v>
      </c>
      <c r="B12" s="8">
        <v>3</v>
      </c>
    </row>
    <row r="13" spans="1:2">
      <c r="A13" s="35" t="s">
        <v>247</v>
      </c>
      <c r="B13" s="8">
        <v>3</v>
      </c>
    </row>
    <row r="14" spans="1:2">
      <c r="A14" s="8" t="s">
        <v>248</v>
      </c>
      <c r="B14" s="8">
        <v>3</v>
      </c>
    </row>
    <row r="15" spans="1:2">
      <c r="A15" s="8" t="s">
        <v>249</v>
      </c>
      <c r="B15" s="8">
        <v>3</v>
      </c>
    </row>
    <row r="16" spans="1:2">
      <c r="A16" s="8" t="s">
        <v>396</v>
      </c>
      <c r="B16" s="8">
        <v>1</v>
      </c>
    </row>
    <row r="17" spans="1:2">
      <c r="A17" s="71"/>
      <c r="B17" s="71"/>
    </row>
    <row r="18" spans="1:2">
      <c r="A18" s="8" t="s">
        <v>251</v>
      </c>
      <c r="B18" s="8" t="s">
        <v>0</v>
      </c>
    </row>
    <row r="19" spans="1:2">
      <c r="A19" s="8" t="s">
        <v>83</v>
      </c>
      <c r="B19" s="8">
        <v>0</v>
      </c>
    </row>
    <row r="20" spans="1:2">
      <c r="A20" s="8" t="s">
        <v>252</v>
      </c>
      <c r="B20" s="8">
        <v>3</v>
      </c>
    </row>
    <row r="21" spans="1:2">
      <c r="A21" s="8" t="s">
        <v>253</v>
      </c>
      <c r="B21" s="8">
        <v>3</v>
      </c>
    </row>
    <row r="22" spans="1:2">
      <c r="A22" s="8" t="s">
        <v>254</v>
      </c>
      <c r="B22" s="8">
        <v>3</v>
      </c>
    </row>
    <row r="23" spans="1:2">
      <c r="A23" s="8" t="s">
        <v>255</v>
      </c>
      <c r="B23" s="8">
        <v>3</v>
      </c>
    </row>
    <row r="24" spans="1:2">
      <c r="A24" s="9"/>
    </row>
    <row r="25" spans="1:2">
      <c r="A25" s="8" t="s">
        <v>260</v>
      </c>
      <c r="B25" s="8" t="s">
        <v>0</v>
      </c>
    </row>
    <row r="26" spans="1:2">
      <c r="A26" s="8" t="s">
        <v>83</v>
      </c>
      <c r="B26" s="8">
        <v>0</v>
      </c>
    </row>
    <row r="27" spans="1:2">
      <c r="A27" s="8" t="s">
        <v>458</v>
      </c>
      <c r="B27" s="8">
        <v>0</v>
      </c>
    </row>
    <row r="28" spans="1:2">
      <c r="A28" s="8" t="s">
        <v>256</v>
      </c>
      <c r="B28" s="43">
        <v>3</v>
      </c>
    </row>
    <row r="29" spans="1:2">
      <c r="A29" s="8" t="s">
        <v>258</v>
      </c>
      <c r="B29" s="43">
        <v>3</v>
      </c>
    </row>
    <row r="30" spans="1:2">
      <c r="A30" s="8" t="s">
        <v>259</v>
      </c>
      <c r="B30" s="43">
        <v>3</v>
      </c>
    </row>
    <row r="31" spans="1:2">
      <c r="A31" s="8" t="s">
        <v>257</v>
      </c>
      <c r="B31" s="43">
        <v>3</v>
      </c>
    </row>
    <row r="32" spans="1:2">
      <c r="A32" s="9"/>
    </row>
    <row r="33" spans="1:2">
      <c r="A33" s="8" t="s">
        <v>261</v>
      </c>
      <c r="B33" s="8" t="s">
        <v>0</v>
      </c>
    </row>
    <row r="34" spans="1:2">
      <c r="A34" s="8" t="s">
        <v>83</v>
      </c>
      <c r="B34" s="8">
        <v>0</v>
      </c>
    </row>
    <row r="35" spans="1:2">
      <c r="A35" s="8">
        <v>0</v>
      </c>
      <c r="B35" s="8">
        <v>0</v>
      </c>
    </row>
    <row r="36" spans="1:2">
      <c r="A36" s="8">
        <v>1</v>
      </c>
      <c r="B36" s="8">
        <v>3</v>
      </c>
    </row>
    <row r="37" spans="1:2">
      <c r="A37" s="8">
        <v>2</v>
      </c>
      <c r="B37" s="8">
        <v>6</v>
      </c>
    </row>
    <row r="38" spans="1:2">
      <c r="A38" s="8" t="s">
        <v>262</v>
      </c>
      <c r="B38" s="8">
        <v>9</v>
      </c>
    </row>
    <row r="39" spans="1:2">
      <c r="A39" s="9"/>
    </row>
    <row r="40" spans="1:2">
      <c r="A40" s="32" t="s">
        <v>10</v>
      </c>
      <c r="B40" s="32" t="s">
        <v>0</v>
      </c>
    </row>
    <row r="41" spans="1:2">
      <c r="A41" s="32" t="s">
        <v>83</v>
      </c>
      <c r="B41" s="32">
        <v>0</v>
      </c>
    </row>
    <row r="42" spans="1:2">
      <c r="A42" s="33">
        <v>0.3</v>
      </c>
      <c r="B42" s="32">
        <v>2</v>
      </c>
    </row>
    <row r="43" spans="1:2">
      <c r="A43" s="33">
        <v>0.6</v>
      </c>
      <c r="B43" s="32">
        <v>3</v>
      </c>
    </row>
    <row r="44" spans="1:2">
      <c r="A44" s="9"/>
    </row>
    <row r="45" spans="1:2">
      <c r="A45" s="10" t="s">
        <v>74</v>
      </c>
      <c r="B45" s="10" t="s">
        <v>0</v>
      </c>
    </row>
    <row r="46" spans="1:2">
      <c r="A46" s="10" t="s">
        <v>83</v>
      </c>
      <c r="B46" s="10">
        <v>0</v>
      </c>
    </row>
    <row r="47" spans="1:2">
      <c r="A47" s="10" t="s">
        <v>75</v>
      </c>
      <c r="B47" s="10">
        <v>1</v>
      </c>
    </row>
    <row r="48" spans="1:2">
      <c r="A48" s="10" t="s">
        <v>76</v>
      </c>
      <c r="B48" s="10">
        <v>2</v>
      </c>
    </row>
    <row r="49" spans="1:2">
      <c r="A49" s="10" t="s">
        <v>77</v>
      </c>
      <c r="B49" s="10">
        <v>3</v>
      </c>
    </row>
    <row r="50" spans="1:2">
      <c r="A50" s="9"/>
    </row>
    <row r="51" spans="1:2">
      <c r="A51" s="5" t="s">
        <v>79</v>
      </c>
      <c r="B51" s="10" t="s">
        <v>0</v>
      </c>
    </row>
    <row r="52" spans="1:2">
      <c r="A52" s="10" t="s">
        <v>83</v>
      </c>
      <c r="B52" s="10">
        <v>0</v>
      </c>
    </row>
    <row r="53" spans="1:2">
      <c r="A53" s="10" t="s">
        <v>80</v>
      </c>
      <c r="B53" s="10">
        <v>2</v>
      </c>
    </row>
    <row r="54" spans="1:2">
      <c r="A54" s="10" t="s">
        <v>81</v>
      </c>
      <c r="B54" s="10">
        <v>3</v>
      </c>
    </row>
    <row r="55" spans="1:2">
      <c r="A55" s="10" t="s">
        <v>82</v>
      </c>
      <c r="B55" s="10">
        <v>4</v>
      </c>
    </row>
    <row r="56" spans="1:2">
      <c r="A56" s="9"/>
    </row>
    <row r="57" spans="1:2">
      <c r="A57" s="11" t="s">
        <v>92</v>
      </c>
      <c r="B57" s="11" t="s">
        <v>0</v>
      </c>
    </row>
    <row r="58" spans="1:2">
      <c r="A58" s="11" t="s">
        <v>83</v>
      </c>
      <c r="B58" s="11">
        <v>0</v>
      </c>
    </row>
    <row r="59" spans="1:2">
      <c r="A59" s="11" t="s">
        <v>228</v>
      </c>
      <c r="B59" s="11">
        <v>2</v>
      </c>
    </row>
    <row r="60" spans="1:2">
      <c r="A60" s="11" t="s">
        <v>229</v>
      </c>
      <c r="B60" s="11">
        <v>3</v>
      </c>
    </row>
    <row r="61" spans="1:2">
      <c r="A61" s="11" t="s">
        <v>230</v>
      </c>
      <c r="B61" s="11">
        <v>4</v>
      </c>
    </row>
    <row r="62" spans="1:2">
      <c r="A62" s="9"/>
    </row>
    <row r="63" spans="1:2">
      <c r="A63" s="5" t="s">
        <v>101</v>
      </c>
      <c r="B63" s="11" t="s">
        <v>0</v>
      </c>
    </row>
    <row r="64" spans="1:2">
      <c r="A64" s="11" t="s">
        <v>83</v>
      </c>
      <c r="B64" s="11">
        <v>0</v>
      </c>
    </row>
    <row r="65" spans="1:2">
      <c r="A65" s="5" t="s">
        <v>232</v>
      </c>
      <c r="B65" s="11">
        <v>1</v>
      </c>
    </row>
    <row r="66" spans="1:2">
      <c r="A66" s="5" t="s">
        <v>233</v>
      </c>
      <c r="B66" s="11">
        <v>2</v>
      </c>
    </row>
    <row r="67" spans="1:2">
      <c r="A67" s="9"/>
    </row>
    <row r="68" spans="1:2">
      <c r="A68" s="11" t="s">
        <v>103</v>
      </c>
      <c r="B68" s="11" t="s">
        <v>0</v>
      </c>
    </row>
    <row r="69" spans="1:2">
      <c r="A69" s="11" t="s">
        <v>83</v>
      </c>
      <c r="B69" s="11">
        <v>0</v>
      </c>
    </row>
    <row r="70" spans="1:2">
      <c r="A70" s="11" t="s">
        <v>104</v>
      </c>
      <c r="B70" s="11">
        <v>2</v>
      </c>
    </row>
    <row r="71" spans="1:2">
      <c r="A71" s="11" t="s">
        <v>105</v>
      </c>
      <c r="B71" s="11">
        <v>3</v>
      </c>
    </row>
    <row r="72" spans="1:2">
      <c r="A72" s="11" t="s">
        <v>106</v>
      </c>
      <c r="B72" s="11">
        <v>4</v>
      </c>
    </row>
    <row r="74" spans="1:2">
      <c r="A74" s="27" t="s">
        <v>118</v>
      </c>
      <c r="B74" s="32" t="s">
        <v>0</v>
      </c>
    </row>
    <row r="75" spans="1:2">
      <c r="A75" s="27" t="s">
        <v>83</v>
      </c>
      <c r="B75" s="27">
        <v>0</v>
      </c>
    </row>
    <row r="76" spans="1:2">
      <c r="A76" s="29" t="s">
        <v>119</v>
      </c>
      <c r="B76" s="27">
        <v>2</v>
      </c>
    </row>
    <row r="77" spans="1:2">
      <c r="A77" s="30" t="s">
        <v>120</v>
      </c>
      <c r="B77" s="27">
        <v>1</v>
      </c>
    </row>
    <row r="78" spans="1:2">
      <c r="A78" s="28" t="s">
        <v>121</v>
      </c>
      <c r="B78" s="27">
        <v>1</v>
      </c>
    </row>
    <row r="80" spans="1:2">
      <c r="A80" s="35" t="s">
        <v>163</v>
      </c>
      <c r="B80" s="8" t="s">
        <v>0</v>
      </c>
    </row>
    <row r="81" spans="1:2">
      <c r="A81" s="36" t="s">
        <v>83</v>
      </c>
      <c r="B81" s="37">
        <v>0</v>
      </c>
    </row>
    <row r="82" spans="1:2">
      <c r="A82" s="38" t="s">
        <v>159</v>
      </c>
      <c r="B82" s="37">
        <v>1</v>
      </c>
    </row>
    <row r="83" spans="1:2">
      <c r="A83" s="38" t="s">
        <v>160</v>
      </c>
      <c r="B83" s="37">
        <v>1</v>
      </c>
    </row>
    <row r="84" spans="1:2">
      <c r="A84" s="38" t="s">
        <v>161</v>
      </c>
      <c r="B84" s="37">
        <v>1</v>
      </c>
    </row>
    <row r="85" spans="1:2">
      <c r="A85" s="38" t="s">
        <v>162</v>
      </c>
      <c r="B85" s="37">
        <v>1</v>
      </c>
    </row>
    <row r="87" spans="1:2">
      <c r="A87" s="39" t="s">
        <v>164</v>
      </c>
      <c r="B87" s="8" t="s">
        <v>0</v>
      </c>
    </row>
    <row r="88" spans="1:2">
      <c r="A88" s="39" t="s">
        <v>83</v>
      </c>
      <c r="B88" s="37">
        <v>0</v>
      </c>
    </row>
    <row r="89" spans="1:2">
      <c r="A89" s="35" t="s">
        <v>165</v>
      </c>
      <c r="B89" s="37">
        <v>2</v>
      </c>
    </row>
    <row r="90" spans="1:2">
      <c r="A90" s="35" t="s">
        <v>166</v>
      </c>
      <c r="B90" s="37">
        <v>2</v>
      </c>
    </row>
    <row r="92" spans="1:2">
      <c r="A92" s="36" t="s">
        <v>168</v>
      </c>
      <c r="B92" s="8" t="s">
        <v>0</v>
      </c>
    </row>
    <row r="93" spans="1:2">
      <c r="A93" s="36" t="s">
        <v>83</v>
      </c>
      <c r="B93" s="37">
        <v>0</v>
      </c>
    </row>
    <row r="94" spans="1:2">
      <c r="A94" s="8">
        <v>0</v>
      </c>
      <c r="B94" s="8">
        <v>0</v>
      </c>
    </row>
    <row r="95" spans="1:2">
      <c r="A95" s="8">
        <v>1</v>
      </c>
      <c r="B95" s="43">
        <v>1</v>
      </c>
    </row>
    <row r="96" spans="1:2">
      <c r="A96" s="8">
        <v>2</v>
      </c>
      <c r="B96" s="43">
        <v>2</v>
      </c>
    </row>
    <row r="97" spans="1:2">
      <c r="A97" s="8">
        <v>3</v>
      </c>
      <c r="B97" s="43">
        <v>3</v>
      </c>
    </row>
    <row r="98" spans="1:2">
      <c r="A98" s="8">
        <v>4</v>
      </c>
      <c r="B98" s="43">
        <v>4</v>
      </c>
    </row>
    <row r="99" spans="1:2">
      <c r="A99" s="8">
        <v>5</v>
      </c>
      <c r="B99" s="43">
        <v>5</v>
      </c>
    </row>
    <row r="100" spans="1:2">
      <c r="A100" s="8" t="s">
        <v>169</v>
      </c>
      <c r="B100" s="43">
        <v>6</v>
      </c>
    </row>
    <row r="101" spans="1:2">
      <c r="B101" s="44"/>
    </row>
    <row r="102" spans="1:2">
      <c r="A102" s="40" t="s">
        <v>176</v>
      </c>
      <c r="B102" s="11" t="s">
        <v>0</v>
      </c>
    </row>
    <row r="103" spans="1:2">
      <c r="A103" s="40" t="s">
        <v>173</v>
      </c>
      <c r="B103" s="11">
        <v>2</v>
      </c>
    </row>
    <row r="104" spans="1:2">
      <c r="A104" s="40" t="s">
        <v>174</v>
      </c>
      <c r="B104" s="11">
        <v>1</v>
      </c>
    </row>
    <row r="105" spans="1:2" ht="28.5">
      <c r="A105" s="40" t="s">
        <v>175</v>
      </c>
      <c r="B105" s="11">
        <v>1</v>
      </c>
    </row>
    <row r="107" spans="1:2">
      <c r="A107" s="41" t="s">
        <v>180</v>
      </c>
      <c r="B107" s="11" t="s">
        <v>0</v>
      </c>
    </row>
    <row r="108" spans="1:2">
      <c r="A108" s="41" t="s">
        <v>83</v>
      </c>
      <c r="B108" s="11">
        <v>0</v>
      </c>
    </row>
    <row r="109" spans="1:2">
      <c r="A109" s="41" t="s">
        <v>181</v>
      </c>
      <c r="B109" s="11">
        <v>2</v>
      </c>
    </row>
    <row r="110" spans="1:2">
      <c r="A110" s="41" t="s">
        <v>182</v>
      </c>
      <c r="B110" s="11">
        <v>3</v>
      </c>
    </row>
    <row r="111" spans="1:2">
      <c r="A111" s="41" t="s">
        <v>183</v>
      </c>
      <c r="B111" s="11">
        <v>4</v>
      </c>
    </row>
    <row r="113" spans="1:2">
      <c r="A113" s="42" t="s">
        <v>59</v>
      </c>
      <c r="B113" s="8" t="s">
        <v>0</v>
      </c>
    </row>
    <row r="114" spans="1:2">
      <c r="A114" s="37" t="s">
        <v>83</v>
      </c>
      <c r="B114" s="37">
        <v>0</v>
      </c>
    </row>
    <row r="115" spans="1:2">
      <c r="A115" s="8">
        <v>0</v>
      </c>
      <c r="B115" s="37">
        <v>0</v>
      </c>
    </row>
    <row r="116" spans="1:2">
      <c r="A116" s="8">
        <v>1</v>
      </c>
      <c r="B116" s="37">
        <v>1</v>
      </c>
    </row>
    <row r="117" spans="1:2">
      <c r="A117" s="8">
        <v>2</v>
      </c>
      <c r="B117" s="37">
        <v>2</v>
      </c>
    </row>
    <row r="119" spans="1:2">
      <c r="A119" s="35" t="s">
        <v>234</v>
      </c>
      <c r="B119" s="8" t="s">
        <v>0</v>
      </c>
    </row>
    <row r="120" spans="1:2">
      <c r="A120" s="35" t="s">
        <v>83</v>
      </c>
      <c r="B120" s="8"/>
    </row>
    <row r="121" spans="1:2">
      <c r="A121" s="35" t="s">
        <v>235</v>
      </c>
      <c r="B121" s="8"/>
    </row>
    <row r="122" spans="1:2">
      <c r="A122" s="36" t="s">
        <v>236</v>
      </c>
      <c r="B122" s="8"/>
    </row>
    <row r="124" spans="1:2">
      <c r="A124" s="11" t="s">
        <v>199</v>
      </c>
      <c r="B124" s="11" t="s">
        <v>0</v>
      </c>
    </row>
    <row r="125" spans="1:2">
      <c r="A125" s="11" t="s">
        <v>83</v>
      </c>
      <c r="B125" s="11">
        <v>0</v>
      </c>
    </row>
    <row r="126" spans="1:2">
      <c r="A126" s="41" t="s">
        <v>200</v>
      </c>
      <c r="B126" s="11">
        <v>2</v>
      </c>
    </row>
    <row r="127" spans="1:2">
      <c r="A127" s="41" t="s">
        <v>201</v>
      </c>
      <c r="B127" s="11">
        <v>3</v>
      </c>
    </row>
    <row r="128" spans="1:2">
      <c r="A128" s="41" t="s">
        <v>202</v>
      </c>
      <c r="B128" s="11">
        <v>4</v>
      </c>
    </row>
    <row r="130" spans="1:2">
      <c r="A130" s="11" t="s">
        <v>204</v>
      </c>
      <c r="B130" s="11" t="s">
        <v>0</v>
      </c>
    </row>
    <row r="131" spans="1:2">
      <c r="A131" s="11" t="s">
        <v>83</v>
      </c>
      <c r="B131" s="11">
        <v>0</v>
      </c>
    </row>
    <row r="132" spans="1:2">
      <c r="A132" s="11" t="s">
        <v>205</v>
      </c>
      <c r="B132" s="11">
        <v>1</v>
      </c>
    </row>
    <row r="133" spans="1:2">
      <c r="A133" s="11" t="s">
        <v>206</v>
      </c>
      <c r="B133" s="11">
        <v>2</v>
      </c>
    </row>
    <row r="135" spans="1:2">
      <c r="A135" s="11" t="s">
        <v>208</v>
      </c>
      <c r="B135" s="11" t="s">
        <v>0</v>
      </c>
    </row>
    <row r="136" spans="1:2">
      <c r="A136" s="11" t="s">
        <v>83</v>
      </c>
      <c r="B136" s="11">
        <v>0</v>
      </c>
    </row>
    <row r="137" spans="1:2">
      <c r="A137" s="11" t="s">
        <v>209</v>
      </c>
      <c r="B137" s="11">
        <v>2</v>
      </c>
    </row>
    <row r="138" spans="1:2">
      <c r="A138" s="11" t="s">
        <v>210</v>
      </c>
      <c r="B138" s="11">
        <v>4</v>
      </c>
    </row>
    <row r="139" spans="1:2">
      <c r="A139" s="11" t="s">
        <v>211</v>
      </c>
      <c r="B139" s="11">
        <v>6</v>
      </c>
    </row>
    <row r="141" spans="1:2">
      <c r="A141" s="11" t="s">
        <v>215</v>
      </c>
      <c r="B141" s="11" t="s">
        <v>0</v>
      </c>
    </row>
    <row r="142" spans="1:2">
      <c r="A142" s="11" t="s">
        <v>83</v>
      </c>
      <c r="B142" s="11">
        <v>0</v>
      </c>
    </row>
    <row r="143" spans="1:2">
      <c r="A143" s="11" t="s">
        <v>216</v>
      </c>
      <c r="B143" s="11">
        <v>1</v>
      </c>
    </row>
    <row r="144" spans="1:2">
      <c r="A144" s="11" t="s">
        <v>217</v>
      </c>
      <c r="B144" s="11">
        <v>2</v>
      </c>
    </row>
    <row r="146" spans="1:2">
      <c r="A146" s="37" t="s">
        <v>238</v>
      </c>
      <c r="B146" s="8" t="s">
        <v>0</v>
      </c>
    </row>
    <row r="147" spans="1:2">
      <c r="A147" s="37" t="s">
        <v>83</v>
      </c>
      <c r="B147" s="8"/>
    </row>
    <row r="148" spans="1:2">
      <c r="A148" s="37" t="s">
        <v>239</v>
      </c>
      <c r="B148" s="8"/>
    </row>
    <row r="149" spans="1:2">
      <c r="A149" s="37" t="s">
        <v>240</v>
      </c>
      <c r="B149" s="8"/>
    </row>
    <row r="151" spans="1:2">
      <c r="A151" s="11" t="s">
        <v>218</v>
      </c>
      <c r="B151" s="45" t="s">
        <v>0</v>
      </c>
    </row>
    <row r="152" spans="1:2">
      <c r="A152" s="11" t="s">
        <v>83</v>
      </c>
      <c r="B152" s="45">
        <v>0</v>
      </c>
    </row>
    <row r="153" spans="1:2">
      <c r="A153" s="46" t="s">
        <v>219</v>
      </c>
      <c r="B153" s="46">
        <v>6</v>
      </c>
    </row>
    <row r="154" spans="1:2">
      <c r="A154" s="46" t="s">
        <v>220</v>
      </c>
      <c r="B154" s="46">
        <v>7</v>
      </c>
    </row>
    <row r="155" spans="1:2">
      <c r="A155" s="46" t="s">
        <v>221</v>
      </c>
      <c r="B155" s="46">
        <v>8</v>
      </c>
    </row>
    <row r="156" spans="1:2">
      <c r="A156" s="46" t="s">
        <v>222</v>
      </c>
      <c r="B156" s="46">
        <v>9</v>
      </c>
    </row>
    <row r="157" spans="1:2">
      <c r="A157" s="46" t="s">
        <v>223</v>
      </c>
      <c r="B157" s="46">
        <v>10</v>
      </c>
    </row>
  </sheetData>
  <dataValidations count="1">
    <dataValidation type="list" allowBlank="1" showInputMessage="1" showErrorMessage="1" sqref="F63:F64" xr:uid="{00000000-0002-0000-0C00-000000000000}">
      <formula1>$A$47:$A$49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8"/>
  <sheetViews>
    <sheetView zoomScale="70" zoomScaleNormal="70" workbookViewId="0">
      <selection activeCell="D58" sqref="D58"/>
    </sheetView>
  </sheetViews>
  <sheetFormatPr defaultColWidth="10.625" defaultRowHeight="17.25"/>
  <cols>
    <col min="1" max="1" width="3.125" style="6" customWidth="1"/>
    <col min="2" max="2" width="5.625" style="6" bestFit="1" customWidth="1"/>
    <col min="3" max="3" width="23.125" style="6" bestFit="1" customWidth="1"/>
    <col min="4" max="4" width="103" style="6" customWidth="1"/>
    <col min="5" max="6" width="47.625" style="73" customWidth="1"/>
    <col min="7" max="7" width="3.125" style="7" customWidth="1"/>
    <col min="8" max="8" width="3.125" style="6" customWidth="1"/>
    <col min="9" max="9" width="2.375" style="6" hidden="1" customWidth="1"/>
    <col min="10" max="16384" width="10.625" style="6"/>
  </cols>
  <sheetData>
    <row r="1" spans="1:7" ht="20.100000000000001" customHeight="1"/>
    <row r="8" spans="1:7" ht="18" thickBot="1">
      <c r="A8" s="22"/>
      <c r="B8" s="22"/>
      <c r="C8" s="22"/>
      <c r="D8" s="22"/>
      <c r="E8" s="74"/>
      <c r="F8" s="75"/>
      <c r="G8" s="13"/>
    </row>
    <row r="9" spans="1:7" ht="36.75" thickBot="1">
      <c r="A9" s="13"/>
      <c r="B9" s="288" t="s">
        <v>224</v>
      </c>
      <c r="C9" s="289"/>
      <c r="D9" s="289"/>
      <c r="E9" s="290" t="s">
        <v>87</v>
      </c>
      <c r="F9" s="291"/>
      <c r="G9" s="13"/>
    </row>
    <row r="10" spans="1:7" ht="18" thickBot="1">
      <c r="A10" s="13"/>
      <c r="B10" s="19"/>
      <c r="C10" s="19"/>
      <c r="D10" s="19"/>
      <c r="E10" s="76"/>
      <c r="F10" s="77"/>
      <c r="G10" s="13"/>
    </row>
    <row r="11" spans="1:7" s="48" customFormat="1" ht="72.95" customHeight="1" thickBot="1">
      <c r="A11" s="47"/>
      <c r="B11" s="292" t="s">
        <v>287</v>
      </c>
      <c r="C11" s="293"/>
      <c r="D11" s="293"/>
      <c r="E11" s="293"/>
      <c r="F11" s="294"/>
      <c r="G11" s="47"/>
    </row>
    <row r="12" spans="1:7" ht="18" thickBot="1">
      <c r="A12" s="13"/>
      <c r="B12" s="19"/>
      <c r="C12" s="19"/>
      <c r="D12" s="19"/>
      <c r="E12" s="76"/>
      <c r="F12" s="77"/>
      <c r="G12" s="13"/>
    </row>
    <row r="13" spans="1:7">
      <c r="A13" s="13"/>
      <c r="B13" s="115"/>
      <c r="C13" s="115"/>
      <c r="D13" s="115"/>
      <c r="E13" s="116" t="s">
        <v>0</v>
      </c>
      <c r="F13" s="117" t="s">
        <v>112</v>
      </c>
      <c r="G13" s="13"/>
    </row>
    <row r="14" spans="1:7" ht="18" thickBot="1">
      <c r="A14" s="13"/>
      <c r="B14" s="295"/>
      <c r="C14" s="295"/>
      <c r="D14" s="295"/>
      <c r="E14" s="118">
        <f>E16</f>
        <v>0</v>
      </c>
      <c r="F14" s="119">
        <v>33</v>
      </c>
      <c r="G14" s="13"/>
    </row>
    <row r="15" spans="1:7" ht="18" thickBot="1">
      <c r="A15" s="13"/>
      <c r="B15" s="120"/>
      <c r="C15" s="120"/>
      <c r="D15" s="120"/>
      <c r="E15" s="121"/>
      <c r="F15" s="122"/>
      <c r="G15" s="13"/>
    </row>
    <row r="16" spans="1:7" ht="18.75">
      <c r="A16" s="13"/>
      <c r="B16" s="267" t="s">
        <v>2</v>
      </c>
      <c r="C16" s="296" t="s">
        <v>3</v>
      </c>
      <c r="D16" s="297"/>
      <c r="E16" s="123">
        <f>IF(ROUND(I33*(I26*I27*I28*(4+I29+I30*I31+I32)),0)&gt;F16,F16,ROUND(I33*(I26*I27*I28*(4+I29+I30*I31+I32)),0))</f>
        <v>0</v>
      </c>
      <c r="F16" s="124">
        <v>33</v>
      </c>
      <c r="G16" s="13"/>
    </row>
    <row r="17" spans="1:9" ht="36.950000000000003" customHeight="1">
      <c r="A17" s="13"/>
      <c r="B17" s="268"/>
      <c r="C17" s="231" t="s">
        <v>88</v>
      </c>
      <c r="D17" s="107" t="s">
        <v>244</v>
      </c>
      <c r="E17" s="278"/>
      <c r="F17" s="279"/>
      <c r="G17" s="13"/>
    </row>
    <row r="18" spans="1:9" ht="145.5" customHeight="1">
      <c r="A18" s="13"/>
      <c r="B18" s="268"/>
      <c r="C18" s="259" t="s">
        <v>89</v>
      </c>
      <c r="D18" s="262" t="s">
        <v>398</v>
      </c>
      <c r="E18" s="280"/>
      <c r="F18" s="281"/>
      <c r="G18" s="13"/>
    </row>
    <row r="19" spans="1:9" ht="126" customHeight="1">
      <c r="A19" s="13"/>
      <c r="B19" s="268"/>
      <c r="C19" s="260"/>
      <c r="D19" s="263"/>
      <c r="E19" s="280"/>
      <c r="F19" s="281"/>
      <c r="G19" s="13"/>
    </row>
    <row r="20" spans="1:9" ht="129" customHeight="1">
      <c r="A20" s="13"/>
      <c r="B20" s="268"/>
      <c r="C20" s="260"/>
      <c r="D20" s="263"/>
      <c r="E20" s="280"/>
      <c r="F20" s="281"/>
      <c r="G20" s="13"/>
    </row>
    <row r="21" spans="1:9" ht="174" customHeight="1">
      <c r="A21" s="13"/>
      <c r="B21" s="268"/>
      <c r="C21" s="260"/>
      <c r="D21" s="263"/>
      <c r="E21" s="280"/>
      <c r="F21" s="281"/>
      <c r="G21" s="13"/>
    </row>
    <row r="22" spans="1:9" ht="146.25" customHeight="1">
      <c r="A22" s="13"/>
      <c r="B22" s="268"/>
      <c r="C22" s="260"/>
      <c r="D22" s="263"/>
      <c r="E22" s="280"/>
      <c r="F22" s="281"/>
      <c r="G22" s="13"/>
    </row>
    <row r="23" spans="1:9" ht="102" customHeight="1">
      <c r="A23" s="13"/>
      <c r="B23" s="268"/>
      <c r="C23" s="260"/>
      <c r="D23" s="263"/>
      <c r="E23" s="280"/>
      <c r="F23" s="281"/>
      <c r="G23" s="13"/>
    </row>
    <row r="24" spans="1:9" ht="135.75" customHeight="1">
      <c r="A24" s="13"/>
      <c r="B24" s="268"/>
      <c r="C24" s="260"/>
      <c r="D24" s="263"/>
      <c r="E24" s="280"/>
      <c r="F24" s="281"/>
      <c r="G24" s="13"/>
    </row>
    <row r="25" spans="1:9" ht="229.15" customHeight="1">
      <c r="A25" s="13"/>
      <c r="B25" s="268"/>
      <c r="C25" s="261"/>
      <c r="D25" s="264"/>
      <c r="E25" s="282"/>
      <c r="F25" s="283"/>
      <c r="G25" s="13"/>
    </row>
    <row r="26" spans="1:9" ht="138">
      <c r="A26" s="13"/>
      <c r="B26" s="268"/>
      <c r="C26" s="270" t="s">
        <v>397</v>
      </c>
      <c r="D26" s="108" t="s">
        <v>401</v>
      </c>
      <c r="E26" s="272" t="s">
        <v>83</v>
      </c>
      <c r="F26" s="273"/>
      <c r="G26" s="13"/>
      <c r="I26" s="51">
        <f>IF(E26="✓", 1, 0)</f>
        <v>0</v>
      </c>
    </row>
    <row r="27" spans="1:9">
      <c r="A27" s="13"/>
      <c r="B27" s="268"/>
      <c r="C27" s="271"/>
      <c r="D27" s="108" t="s">
        <v>457</v>
      </c>
      <c r="E27" s="274">
        <v>0</v>
      </c>
      <c r="F27" s="275"/>
      <c r="G27" s="13"/>
      <c r="I27" s="72">
        <f>100*E27</f>
        <v>0</v>
      </c>
    </row>
    <row r="28" spans="1:9">
      <c r="A28" s="13"/>
      <c r="B28" s="268"/>
      <c r="C28" s="271"/>
      <c r="D28" s="108" t="s">
        <v>288</v>
      </c>
      <c r="E28" s="255" t="s">
        <v>83</v>
      </c>
      <c r="F28" s="256"/>
      <c r="G28" s="13"/>
      <c r="I28" s="51">
        <f>VLOOKUP(E28,'Drop Down Lists'!A7:B16,2,FALSE)</f>
        <v>0</v>
      </c>
    </row>
    <row r="29" spans="1:9" ht="36.950000000000003" customHeight="1">
      <c r="A29" s="13"/>
      <c r="B29" s="268"/>
      <c r="C29" s="271"/>
      <c r="D29" s="108" t="s">
        <v>400</v>
      </c>
      <c r="E29" s="255" t="s">
        <v>83</v>
      </c>
      <c r="F29" s="256"/>
      <c r="G29" s="13"/>
      <c r="I29" s="51">
        <f>VLOOKUP(E29,'Drop Down Lists'!A19:B23,2,FALSE)</f>
        <v>0</v>
      </c>
    </row>
    <row r="30" spans="1:9">
      <c r="A30" s="13"/>
      <c r="B30" s="268"/>
      <c r="C30" s="271"/>
      <c r="D30" s="108" t="s">
        <v>289</v>
      </c>
      <c r="E30" s="255" t="s">
        <v>83</v>
      </c>
      <c r="F30" s="256"/>
      <c r="G30" s="13"/>
      <c r="I30" s="51">
        <f>IF(E30="✓", 1, 0)</f>
        <v>0</v>
      </c>
    </row>
    <row r="31" spans="1:9" ht="39" customHeight="1">
      <c r="A31" s="13"/>
      <c r="B31" s="268"/>
      <c r="C31" s="271"/>
      <c r="D31" s="108" t="s">
        <v>290</v>
      </c>
      <c r="E31" s="276" t="s">
        <v>83</v>
      </c>
      <c r="F31" s="277"/>
      <c r="G31" s="13"/>
      <c r="I31" s="51">
        <f>VLOOKUP(EP!E31,'Drop Down Lists'!A26:B31,2,FALSE)</f>
        <v>0</v>
      </c>
    </row>
    <row r="32" spans="1:9" ht="18" thickBot="1">
      <c r="A32" s="13"/>
      <c r="B32" s="268"/>
      <c r="C32" s="271"/>
      <c r="D32" s="109" t="s">
        <v>291</v>
      </c>
      <c r="E32" s="257" t="s">
        <v>83</v>
      </c>
      <c r="F32" s="258"/>
      <c r="G32" s="13"/>
      <c r="I32" s="62">
        <f>VLOOKUP(E32,'Drop Down Lists'!A34:B38,2,FALSE)</f>
        <v>0</v>
      </c>
    </row>
    <row r="33" spans="1:9" ht="35.25" thickBot="1">
      <c r="A33" s="13"/>
      <c r="B33" s="268"/>
      <c r="C33" s="265" t="s">
        <v>225</v>
      </c>
      <c r="D33" s="240" t="s">
        <v>421</v>
      </c>
      <c r="E33" s="284" t="str">
        <f>IF(D34="","Not claimed",IF(D34="Add text here …","Not claimed", "Complete"))</f>
        <v>Not claimed</v>
      </c>
      <c r="F33" s="285"/>
      <c r="G33" s="13"/>
      <c r="I33" s="53">
        <f>IF(E33="Complete", 1, 0)</f>
        <v>0</v>
      </c>
    </row>
    <row r="34" spans="1:9" ht="18" thickBot="1">
      <c r="A34" s="13"/>
      <c r="B34" s="269"/>
      <c r="C34" s="266"/>
      <c r="D34" s="223" t="s">
        <v>241</v>
      </c>
      <c r="E34" s="286"/>
      <c r="F34" s="287"/>
      <c r="G34" s="13"/>
      <c r="I34" s="78"/>
    </row>
    <row r="35" spans="1:9" ht="18" thickBot="1">
      <c r="A35" s="13"/>
      <c r="B35" s="126"/>
      <c r="C35" s="127"/>
      <c r="D35" s="128"/>
      <c r="E35" s="129"/>
      <c r="F35" s="130"/>
      <c r="G35" s="13"/>
    </row>
    <row r="36" spans="1:9" ht="36.75" thickBot="1">
      <c r="A36" s="13"/>
      <c r="B36" s="252" t="s">
        <v>263</v>
      </c>
      <c r="C36" s="253"/>
      <c r="D36" s="253"/>
      <c r="E36" s="253"/>
      <c r="F36" s="254"/>
      <c r="G36" s="13"/>
    </row>
    <row r="37" spans="1:9" ht="18" thickBot="1">
      <c r="A37" s="13"/>
      <c r="B37" s="131"/>
      <c r="C37" s="131"/>
      <c r="D37" s="131"/>
      <c r="E37" s="131"/>
      <c r="F37" s="131"/>
      <c r="G37" s="13"/>
    </row>
    <row r="38" spans="1:9">
      <c r="A38" s="13"/>
      <c r="B38" s="132"/>
      <c r="C38" s="133"/>
      <c r="D38" s="133"/>
      <c r="E38" s="134"/>
      <c r="F38" s="135"/>
      <c r="G38" s="13"/>
    </row>
    <row r="39" spans="1:9">
      <c r="A39" s="13"/>
      <c r="B39" s="136"/>
      <c r="C39" s="137"/>
      <c r="D39" s="137"/>
      <c r="E39" s="138"/>
      <c r="F39" s="139"/>
      <c r="G39" s="13"/>
    </row>
    <row r="40" spans="1:9">
      <c r="A40" s="13"/>
      <c r="B40" s="136"/>
      <c r="C40" s="137"/>
      <c r="D40" s="137"/>
      <c r="E40" s="138"/>
      <c r="F40" s="139"/>
      <c r="G40" s="13"/>
    </row>
    <row r="41" spans="1:9">
      <c r="A41" s="13"/>
      <c r="B41" s="136"/>
      <c r="C41" s="137"/>
      <c r="D41" s="137"/>
      <c r="E41" s="138"/>
      <c r="F41" s="139"/>
      <c r="G41" s="13"/>
    </row>
    <row r="42" spans="1:9">
      <c r="A42" s="13"/>
      <c r="B42" s="136"/>
      <c r="C42" s="137"/>
      <c r="D42" s="137"/>
      <c r="E42" s="138"/>
      <c r="F42" s="139"/>
      <c r="G42" s="13"/>
    </row>
    <row r="43" spans="1:9">
      <c r="A43" s="13"/>
      <c r="B43" s="136"/>
      <c r="C43" s="137"/>
      <c r="D43" s="137"/>
      <c r="E43" s="138"/>
      <c r="F43" s="139"/>
      <c r="G43" s="13"/>
    </row>
    <row r="44" spans="1:9">
      <c r="A44" s="13"/>
      <c r="B44" s="136"/>
      <c r="C44" s="137"/>
      <c r="D44" s="137"/>
      <c r="E44" s="138"/>
      <c r="F44" s="139"/>
      <c r="G44" s="13"/>
    </row>
    <row r="45" spans="1:9">
      <c r="A45" s="13"/>
      <c r="B45" s="136"/>
      <c r="C45" s="137"/>
      <c r="D45" s="137"/>
      <c r="E45" s="138"/>
      <c r="F45" s="139"/>
      <c r="G45" s="13"/>
    </row>
    <row r="46" spans="1:9">
      <c r="A46" s="13"/>
      <c r="B46" s="136"/>
      <c r="C46" s="137"/>
      <c r="D46" s="137"/>
      <c r="E46" s="138"/>
      <c r="F46" s="139"/>
      <c r="G46" s="13"/>
    </row>
    <row r="47" spans="1:9">
      <c r="A47" s="13"/>
      <c r="B47" s="136"/>
      <c r="C47" s="137"/>
      <c r="D47" s="137"/>
      <c r="E47" s="138"/>
      <c r="F47" s="139"/>
      <c r="G47" s="13"/>
    </row>
    <row r="48" spans="1:9">
      <c r="A48" s="13"/>
      <c r="B48" s="136"/>
      <c r="C48" s="137"/>
      <c r="D48" s="137"/>
      <c r="E48" s="138"/>
      <c r="F48" s="139"/>
      <c r="G48" s="13"/>
    </row>
    <row r="49" spans="1:7">
      <c r="A49" s="13"/>
      <c r="B49" s="136"/>
      <c r="C49" s="137"/>
      <c r="D49" s="137"/>
      <c r="E49" s="138"/>
      <c r="F49" s="139"/>
      <c r="G49" s="13"/>
    </row>
    <row r="50" spans="1:7">
      <c r="A50" s="13"/>
      <c r="B50" s="136"/>
      <c r="C50" s="137"/>
      <c r="D50" s="137"/>
      <c r="E50" s="138"/>
      <c r="F50" s="139"/>
      <c r="G50" s="13"/>
    </row>
    <row r="51" spans="1:7">
      <c r="A51" s="13"/>
      <c r="B51" s="136"/>
      <c r="C51" s="137"/>
      <c r="D51" s="137"/>
      <c r="E51" s="138"/>
      <c r="F51" s="139"/>
      <c r="G51" s="13"/>
    </row>
    <row r="52" spans="1:7">
      <c r="A52" s="13"/>
      <c r="B52" s="136"/>
      <c r="C52" s="137"/>
      <c r="D52" s="137"/>
      <c r="E52" s="138"/>
      <c r="F52" s="139"/>
      <c r="G52" s="13"/>
    </row>
    <row r="53" spans="1:7">
      <c r="A53" s="13"/>
      <c r="B53" s="136"/>
      <c r="C53" s="137"/>
      <c r="D53" s="137"/>
      <c r="E53" s="138"/>
      <c r="F53" s="139"/>
      <c r="G53" s="13"/>
    </row>
    <row r="54" spans="1:7">
      <c r="A54" s="13"/>
      <c r="B54" s="136"/>
      <c r="C54" s="137"/>
      <c r="D54" s="137"/>
      <c r="E54" s="138"/>
      <c r="F54" s="139"/>
      <c r="G54" s="13"/>
    </row>
    <row r="55" spans="1:7">
      <c r="A55" s="13"/>
      <c r="B55" s="136"/>
      <c r="C55" s="137"/>
      <c r="D55" s="137"/>
      <c r="E55" s="138"/>
      <c r="F55" s="139"/>
      <c r="G55" s="13"/>
    </row>
    <row r="56" spans="1:7">
      <c r="A56" s="13"/>
      <c r="B56" s="136"/>
      <c r="C56" s="137"/>
      <c r="D56" s="137"/>
      <c r="E56" s="138"/>
      <c r="F56" s="139"/>
      <c r="G56" s="13"/>
    </row>
    <row r="57" spans="1:7" ht="21">
      <c r="A57" s="13"/>
      <c r="B57" s="230" t="s">
        <v>420</v>
      </c>
      <c r="C57" s="131"/>
      <c r="D57" s="131"/>
      <c r="E57" s="131"/>
      <c r="F57" s="131"/>
      <c r="G57" s="13"/>
    </row>
    <row r="58" spans="1:7">
      <c r="B58" s="140"/>
      <c r="C58" s="140"/>
      <c r="E58" s="141"/>
      <c r="F58" s="141"/>
    </row>
  </sheetData>
  <mergeCells count="20">
    <mergeCell ref="B9:D9"/>
    <mergeCell ref="E9:F9"/>
    <mergeCell ref="B11:F11"/>
    <mergeCell ref="B14:D14"/>
    <mergeCell ref="C16:D16"/>
    <mergeCell ref="B36:F36"/>
    <mergeCell ref="E30:F30"/>
    <mergeCell ref="E32:F32"/>
    <mergeCell ref="C18:C25"/>
    <mergeCell ref="D18:D25"/>
    <mergeCell ref="C33:C34"/>
    <mergeCell ref="B16:B34"/>
    <mergeCell ref="C26:C32"/>
    <mergeCell ref="E26:F26"/>
    <mergeCell ref="E27:F27"/>
    <mergeCell ref="E31:F31"/>
    <mergeCell ref="E28:F28"/>
    <mergeCell ref="E29:F29"/>
    <mergeCell ref="E17:F25"/>
    <mergeCell ref="E33:F34"/>
  </mergeCells>
  <phoneticPr fontId="66" type="noConversion"/>
  <conditionalFormatting sqref="D34">
    <cfRule type="cellIs" dxfId="237" priority="8" operator="equal">
      <formula>""</formula>
    </cfRule>
    <cfRule type="cellIs" dxfId="236" priority="9" stopIfTrue="1" operator="equal">
      <formula>"Add text here ..."</formula>
    </cfRule>
  </conditionalFormatting>
  <conditionalFormatting sqref="D33">
    <cfRule type="cellIs" dxfId="235" priority="4" operator="equal">
      <formula>""</formula>
    </cfRule>
    <cfRule type="cellIs" dxfId="234" priority="5" stopIfTrue="1" operator="equal">
      <formula>"Add text here ..."</formula>
    </cfRule>
  </conditionalFormatting>
  <conditionalFormatting sqref="E33">
    <cfRule type="cellIs" dxfId="233" priority="2" operator="equal">
      <formula>"Complete"</formula>
    </cfRule>
    <cfRule type="cellIs" dxfId="232" priority="3" operator="equal">
      <formula>"Incomplete"</formula>
    </cfRule>
  </conditionalFormatting>
  <conditionalFormatting sqref="E33:F34">
    <cfRule type="cellIs" dxfId="231" priority="1" operator="equal">
      <formula>"Not Claimed"</formula>
    </cfRule>
  </conditionalFormatting>
  <hyperlinks>
    <hyperlink ref="E9:F9" location="'CREDIT SUMMARY'!A1" display="Back to Scorecard" xr:uid="{00000000-0004-0000-0300-000000000000}"/>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0000000}">
          <x14:formula1>
            <xm:f>'Drop Down Lists'!$A$2:$A$4</xm:f>
          </x14:formula1>
          <xm:sqref>E26 E30:F30</xm:sqref>
        </x14:dataValidation>
        <x14:dataValidation type="list" allowBlank="1" showInputMessage="1" showErrorMessage="1" xr:uid="{00000000-0002-0000-0300-000001000000}">
          <x14:formula1>
            <xm:f>'Drop Down Lists'!$A$19:$A$23</xm:f>
          </x14:formula1>
          <xm:sqref>E29:F29</xm:sqref>
        </x14:dataValidation>
        <x14:dataValidation type="list" allowBlank="1" showInputMessage="1" showErrorMessage="1" xr:uid="{00000000-0002-0000-0300-000003000000}">
          <x14:formula1>
            <xm:f>'Drop Down Lists'!$A$26:$A$31</xm:f>
          </x14:formula1>
          <xm:sqref>E31:F31</xm:sqref>
        </x14:dataValidation>
        <x14:dataValidation type="list" allowBlank="1" showInputMessage="1" showErrorMessage="1" xr:uid="{00000000-0002-0000-0300-000004000000}">
          <x14:formula1>
            <xm:f>'Drop Down Lists'!$A$34:$A$38</xm:f>
          </x14:formula1>
          <xm:sqref>E32:F32</xm:sqref>
        </x14:dataValidation>
        <x14:dataValidation type="list" allowBlank="1" showInputMessage="1" showErrorMessage="1" xr:uid="{00000000-0002-0000-0300-000002000000}">
          <x14:formula1>
            <xm:f>'Drop Down Lists'!$A$7:$A$16</xm:f>
          </x14:formula1>
          <xm:sqref>E28:F28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5"/>
  <sheetViews>
    <sheetView zoomScale="70" zoomScaleNormal="70" workbookViewId="0">
      <selection activeCell="B42" sqref="B42"/>
    </sheetView>
  </sheetViews>
  <sheetFormatPr defaultColWidth="10.625" defaultRowHeight="17.25"/>
  <cols>
    <col min="1" max="1" width="3.125" style="6" customWidth="1"/>
    <col min="2" max="2" width="7.5" style="6" customWidth="1"/>
    <col min="3" max="3" width="24" style="6" customWidth="1"/>
    <col min="4" max="4" width="170.375" style="6" customWidth="1"/>
    <col min="5" max="5" width="12" style="6" bestFit="1" customWidth="1"/>
    <col min="6" max="6" width="13.5" style="7" customWidth="1"/>
    <col min="7" max="7" width="3.125" style="6" customWidth="1"/>
    <col min="8" max="8" width="14.5" style="6" bestFit="1" customWidth="1"/>
    <col min="9" max="9" width="10.625" style="6" hidden="1" customWidth="1"/>
    <col min="10" max="16384" width="10.625" style="6"/>
  </cols>
  <sheetData>
    <row r="1" spans="1:8" ht="20.100000000000001" customHeight="1"/>
    <row r="8" spans="1:8" ht="18" thickBot="1">
      <c r="A8" s="22"/>
      <c r="B8" s="22"/>
      <c r="C8" s="22"/>
      <c r="D8" s="22"/>
      <c r="E8" s="22"/>
      <c r="F8" s="23"/>
      <c r="G8" s="13"/>
    </row>
    <row r="9" spans="1:8" ht="36.75" thickBot="1">
      <c r="A9" s="13"/>
      <c r="B9" s="308" t="s">
        <v>5</v>
      </c>
      <c r="C9" s="309"/>
      <c r="D9" s="309"/>
      <c r="E9" s="310" t="s">
        <v>87</v>
      </c>
      <c r="F9" s="311"/>
      <c r="G9" s="13"/>
    </row>
    <row r="10" spans="1:8" ht="18" thickBot="1">
      <c r="A10" s="13"/>
      <c r="B10" s="19"/>
      <c r="C10" s="19"/>
      <c r="D10" s="19"/>
      <c r="E10" s="19"/>
      <c r="F10" s="20"/>
      <c r="G10" s="13"/>
    </row>
    <row r="11" spans="1:8" s="48" customFormat="1" ht="225" customHeight="1" thickBot="1">
      <c r="A11" s="47"/>
      <c r="B11" s="292" t="s">
        <v>292</v>
      </c>
      <c r="C11" s="293"/>
      <c r="D11" s="293"/>
      <c r="E11" s="293"/>
      <c r="F11" s="294"/>
      <c r="G11" s="47"/>
    </row>
    <row r="12" spans="1:8" ht="18" thickBot="1">
      <c r="A12" s="13"/>
      <c r="B12" s="21"/>
      <c r="C12" s="21"/>
      <c r="D12" s="21"/>
      <c r="E12" s="19"/>
      <c r="F12" s="20"/>
      <c r="G12" s="13"/>
    </row>
    <row r="13" spans="1:8">
      <c r="A13" s="131"/>
      <c r="B13" s="120"/>
      <c r="C13" s="120"/>
      <c r="D13" s="120"/>
      <c r="E13" s="151" t="s">
        <v>0</v>
      </c>
      <c r="F13" s="152" t="s">
        <v>112</v>
      </c>
      <c r="G13" s="131"/>
      <c r="H13" s="140"/>
    </row>
    <row r="14" spans="1:8" ht="18" thickBot="1">
      <c r="A14" s="131"/>
      <c r="B14" s="120"/>
      <c r="C14" s="120"/>
      <c r="D14" s="120"/>
      <c r="E14" s="153">
        <f>SUM(E16,E23,E30)</f>
        <v>0</v>
      </c>
      <c r="F14" s="154">
        <v>6</v>
      </c>
      <c r="G14" s="131"/>
      <c r="H14" s="140"/>
    </row>
    <row r="15" spans="1:8" ht="18" thickBot="1">
      <c r="A15" s="131"/>
      <c r="B15" s="120"/>
      <c r="C15" s="120"/>
      <c r="D15" s="120"/>
      <c r="E15" s="115"/>
      <c r="F15" s="155"/>
      <c r="G15" s="131"/>
      <c r="H15" s="140"/>
    </row>
    <row r="16" spans="1:8" ht="18.75">
      <c r="A16" s="131"/>
      <c r="B16" s="298" t="s">
        <v>6</v>
      </c>
      <c r="C16" s="302" t="s">
        <v>126</v>
      </c>
      <c r="D16" s="297"/>
      <c r="E16" s="156">
        <f>I19*I21</f>
        <v>0</v>
      </c>
      <c r="F16" s="157">
        <v>1</v>
      </c>
      <c r="G16" s="131"/>
      <c r="H16" s="140"/>
    </row>
    <row r="17" spans="1:9">
      <c r="A17" s="131"/>
      <c r="B17" s="299"/>
      <c r="C17" s="125" t="s">
        <v>88</v>
      </c>
      <c r="D17" s="107" t="s">
        <v>70</v>
      </c>
      <c r="E17" s="312"/>
      <c r="F17" s="313"/>
      <c r="G17" s="131"/>
      <c r="H17" s="140"/>
    </row>
    <row r="18" spans="1:9" ht="38.1" customHeight="1">
      <c r="A18" s="131"/>
      <c r="B18" s="299"/>
      <c r="C18" s="158" t="s">
        <v>89</v>
      </c>
      <c r="D18" s="159" t="s">
        <v>127</v>
      </c>
      <c r="E18" s="314"/>
      <c r="F18" s="315"/>
      <c r="G18" s="131"/>
      <c r="H18" s="140"/>
    </row>
    <row r="19" spans="1:9" ht="39.950000000000003" customHeight="1">
      <c r="A19" s="131"/>
      <c r="B19" s="299"/>
      <c r="C19" s="167" t="s">
        <v>91</v>
      </c>
      <c r="D19" s="168" t="s">
        <v>447</v>
      </c>
      <c r="E19" s="257" t="s">
        <v>83</v>
      </c>
      <c r="F19" s="258"/>
      <c r="G19" s="131"/>
      <c r="H19" s="140"/>
      <c r="I19" s="51">
        <f>IF(E19="✓", 1, 0)</f>
        <v>0</v>
      </c>
    </row>
    <row r="20" spans="1:9">
      <c r="A20" s="131"/>
      <c r="B20" s="300"/>
      <c r="C20" s="306" t="s">
        <v>225</v>
      </c>
      <c r="D20" s="241" t="s">
        <v>422</v>
      </c>
      <c r="E20" s="284" t="str">
        <f>IF(D21="","Not claimed",IF(D21="Add text here …","Not claimed", "Complete"))</f>
        <v>Not claimed</v>
      </c>
      <c r="F20" s="285"/>
      <c r="G20" s="131"/>
      <c r="H20" s="140"/>
      <c r="I20" s="232"/>
    </row>
    <row r="21" spans="1:9" ht="18" thickBot="1">
      <c r="A21" s="131"/>
      <c r="B21" s="301"/>
      <c r="C21" s="307"/>
      <c r="D21" s="223" t="s">
        <v>241</v>
      </c>
      <c r="E21" s="286"/>
      <c r="F21" s="287"/>
      <c r="G21" s="131"/>
      <c r="H21" s="140"/>
      <c r="I21" s="55">
        <f>IF(E20="Complete", 1, 0)</f>
        <v>0</v>
      </c>
    </row>
    <row r="22" spans="1:9" ht="18" thickBot="1">
      <c r="A22" s="131"/>
      <c r="B22" s="126"/>
      <c r="C22" s="127"/>
      <c r="D22" s="128"/>
      <c r="E22" s="162"/>
      <c r="F22" s="163"/>
      <c r="G22" s="131"/>
      <c r="H22" s="140"/>
    </row>
    <row r="23" spans="1:9" ht="18.75">
      <c r="A23" s="131"/>
      <c r="B23" s="298" t="s">
        <v>8</v>
      </c>
      <c r="C23" s="302" t="s">
        <v>128</v>
      </c>
      <c r="D23" s="302"/>
      <c r="E23" s="156">
        <f>F23*I26*I28</f>
        <v>0</v>
      </c>
      <c r="F23" s="157">
        <v>2</v>
      </c>
      <c r="G23" s="131"/>
      <c r="H23" s="140"/>
    </row>
    <row r="24" spans="1:9" ht="34.5">
      <c r="A24" s="131"/>
      <c r="B24" s="299"/>
      <c r="C24" s="158" t="s">
        <v>88</v>
      </c>
      <c r="D24" s="164" t="s">
        <v>293</v>
      </c>
      <c r="E24" s="312"/>
      <c r="F24" s="313"/>
      <c r="G24" s="131"/>
      <c r="H24" s="140"/>
    </row>
    <row r="25" spans="1:9">
      <c r="A25" s="131"/>
      <c r="B25" s="299"/>
      <c r="C25" s="158" t="s">
        <v>89</v>
      </c>
      <c r="D25" s="164" t="s">
        <v>294</v>
      </c>
      <c r="E25" s="314"/>
      <c r="F25" s="315"/>
      <c r="G25" s="131"/>
      <c r="H25" s="140"/>
    </row>
    <row r="26" spans="1:9" ht="39.950000000000003" customHeight="1">
      <c r="A26" s="131"/>
      <c r="B26" s="300"/>
      <c r="C26" s="167" t="s">
        <v>91</v>
      </c>
      <c r="D26" s="169" t="s">
        <v>448</v>
      </c>
      <c r="E26" s="316" t="s">
        <v>83</v>
      </c>
      <c r="F26" s="316"/>
      <c r="G26" s="131"/>
      <c r="H26" s="140"/>
      <c r="I26" s="54">
        <f>IF(E26="✓", 1, 0)</f>
        <v>0</v>
      </c>
    </row>
    <row r="27" spans="1:9">
      <c r="A27" s="131"/>
      <c r="B27" s="300"/>
      <c r="C27" s="304" t="s">
        <v>225</v>
      </c>
      <c r="D27" s="241" t="s">
        <v>424</v>
      </c>
      <c r="E27" s="284" t="str">
        <f>IF(D28="","Not claimed",IF(D28="Add text here …","Not claimed", "Complete"))</f>
        <v>Not claimed</v>
      </c>
      <c r="F27" s="285"/>
      <c r="G27" s="131"/>
      <c r="H27" s="140"/>
      <c r="I27" s="54"/>
    </row>
    <row r="28" spans="1:9" ht="18" thickBot="1">
      <c r="A28" s="131"/>
      <c r="B28" s="301"/>
      <c r="C28" s="305"/>
      <c r="D28" s="223" t="s">
        <v>241</v>
      </c>
      <c r="E28" s="286"/>
      <c r="F28" s="287"/>
      <c r="G28" s="131"/>
      <c r="H28" s="140"/>
      <c r="I28" s="53">
        <f>IF(E27="Complete", 1, 0)</f>
        <v>0</v>
      </c>
    </row>
    <row r="29" spans="1:9" ht="18" thickBot="1">
      <c r="A29" s="131"/>
      <c r="B29" s="126"/>
      <c r="C29" s="127"/>
      <c r="D29" s="128"/>
      <c r="E29" s="162"/>
      <c r="F29" s="163"/>
      <c r="G29" s="131"/>
      <c r="H29" s="140"/>
    </row>
    <row r="30" spans="1:9" ht="18.75">
      <c r="A30" s="131"/>
      <c r="B30" s="298" t="s">
        <v>10</v>
      </c>
      <c r="C30" s="302" t="s">
        <v>129</v>
      </c>
      <c r="D30" s="302"/>
      <c r="E30" s="156">
        <f>PRODUCT(I33:I39)</f>
        <v>0</v>
      </c>
      <c r="F30" s="157" t="s">
        <v>131</v>
      </c>
      <c r="G30" s="131"/>
      <c r="H30" s="140"/>
    </row>
    <row r="31" spans="1:9">
      <c r="A31" s="131"/>
      <c r="B31" s="299"/>
      <c r="C31" s="158" t="s">
        <v>88</v>
      </c>
      <c r="D31" s="164" t="s">
        <v>71</v>
      </c>
      <c r="E31" s="312"/>
      <c r="F31" s="313"/>
      <c r="G31" s="131"/>
      <c r="H31" s="140"/>
    </row>
    <row r="32" spans="1:9" ht="34.5">
      <c r="A32" s="131"/>
      <c r="B32" s="299"/>
      <c r="C32" s="158" t="s">
        <v>89</v>
      </c>
      <c r="D32" s="164" t="s">
        <v>130</v>
      </c>
      <c r="E32" s="314"/>
      <c r="F32" s="315"/>
      <c r="G32" s="131"/>
      <c r="H32" s="140"/>
    </row>
    <row r="33" spans="1:9" ht="36" customHeight="1">
      <c r="A33" s="131"/>
      <c r="B33" s="299"/>
      <c r="C33" s="303" t="s">
        <v>91</v>
      </c>
      <c r="D33" s="164" t="s">
        <v>132</v>
      </c>
      <c r="E33" s="276" t="s">
        <v>83</v>
      </c>
      <c r="F33" s="277"/>
      <c r="G33" s="131"/>
      <c r="H33" s="140"/>
      <c r="I33" s="51">
        <f>IF(E33="✓", 1, 0)</f>
        <v>0</v>
      </c>
    </row>
    <row r="34" spans="1:9">
      <c r="A34" s="131"/>
      <c r="B34" s="299"/>
      <c r="C34" s="303"/>
      <c r="D34" s="164" t="s">
        <v>133</v>
      </c>
      <c r="E34" s="276" t="s">
        <v>83</v>
      </c>
      <c r="F34" s="277"/>
      <c r="G34" s="131"/>
      <c r="H34" s="140"/>
      <c r="I34" s="51">
        <f>IF(E34="✓", 1, 0)</f>
        <v>0</v>
      </c>
    </row>
    <row r="35" spans="1:9">
      <c r="A35" s="131"/>
      <c r="B35" s="299"/>
      <c r="C35" s="303"/>
      <c r="D35" s="164" t="s">
        <v>134</v>
      </c>
      <c r="E35" s="276" t="s">
        <v>83</v>
      </c>
      <c r="F35" s="277"/>
      <c r="G35" s="131"/>
      <c r="H35" s="140"/>
      <c r="I35" s="51">
        <f>IF(E35="✓", 1, 0)</f>
        <v>0</v>
      </c>
    </row>
    <row r="36" spans="1:9" ht="34.5">
      <c r="A36" s="131"/>
      <c r="B36" s="299"/>
      <c r="C36" s="303"/>
      <c r="D36" s="164" t="s">
        <v>449</v>
      </c>
      <c r="E36" s="276" t="s">
        <v>83</v>
      </c>
      <c r="F36" s="277"/>
      <c r="G36" s="131"/>
      <c r="H36" s="140"/>
      <c r="I36" s="51">
        <f>IF(E36="✓", 1, 0)</f>
        <v>0</v>
      </c>
    </row>
    <row r="37" spans="1:9">
      <c r="A37" s="131"/>
      <c r="B37" s="299"/>
      <c r="C37" s="303"/>
      <c r="D37" s="169" t="s">
        <v>135</v>
      </c>
      <c r="E37" s="316" t="s">
        <v>83</v>
      </c>
      <c r="F37" s="317"/>
      <c r="G37" s="131"/>
      <c r="H37" s="140"/>
      <c r="I37" s="51">
        <f>VLOOKUP(E37,'Drop Down Lists'!A41:D43,2,FALSE)</f>
        <v>0</v>
      </c>
    </row>
    <row r="38" spans="1:9">
      <c r="A38" s="131"/>
      <c r="B38" s="300"/>
      <c r="C38" s="306" t="s">
        <v>225</v>
      </c>
      <c r="D38" s="241" t="s">
        <v>423</v>
      </c>
      <c r="E38" s="284" t="str">
        <f>IF(D39="","Not claimed",IF(D39="Add text here …","Not claimed", "Complete"))</f>
        <v>Not claimed</v>
      </c>
      <c r="F38" s="285"/>
      <c r="G38" s="131"/>
      <c r="H38" s="140"/>
      <c r="I38" s="62"/>
    </row>
    <row r="39" spans="1:9" ht="18" thickBot="1">
      <c r="A39" s="131"/>
      <c r="B39" s="301"/>
      <c r="C39" s="307"/>
      <c r="D39" s="223" t="s">
        <v>241</v>
      </c>
      <c r="E39" s="286"/>
      <c r="F39" s="287"/>
      <c r="G39" s="131"/>
      <c r="H39" s="140"/>
      <c r="I39" s="53">
        <f>IF(E20="Complete", 1, 0)</f>
        <v>0</v>
      </c>
    </row>
    <row r="40" spans="1:9" ht="21">
      <c r="A40" s="131"/>
      <c r="B40" s="230" t="s">
        <v>420</v>
      </c>
      <c r="C40" s="127"/>
      <c r="D40" s="128"/>
      <c r="E40" s="165"/>
      <c r="F40" s="163"/>
      <c r="G40" s="131"/>
      <c r="H40" s="140"/>
    </row>
    <row r="41" spans="1:9">
      <c r="A41" s="140"/>
      <c r="B41" s="140"/>
      <c r="C41" s="140"/>
      <c r="D41" s="140"/>
      <c r="E41" s="140"/>
      <c r="F41" s="166"/>
      <c r="G41" s="140"/>
      <c r="H41" s="140"/>
    </row>
    <row r="42" spans="1:9">
      <c r="A42" s="140"/>
      <c r="B42" s="140"/>
      <c r="C42" s="140"/>
      <c r="D42" s="140"/>
      <c r="E42" s="140"/>
      <c r="F42" s="166"/>
      <c r="G42" s="140"/>
      <c r="H42" s="140"/>
    </row>
    <row r="43" spans="1:9">
      <c r="A43" s="140"/>
      <c r="B43" s="140"/>
      <c r="C43" s="140"/>
      <c r="D43" s="140"/>
      <c r="E43" s="140"/>
      <c r="F43" s="166"/>
      <c r="G43" s="140"/>
      <c r="H43" s="140"/>
    </row>
    <row r="44" spans="1:9">
      <c r="A44" s="140"/>
      <c r="B44" s="140"/>
      <c r="C44" s="140"/>
      <c r="D44" s="140"/>
      <c r="E44" s="140"/>
      <c r="F44" s="166"/>
      <c r="G44" s="140"/>
      <c r="H44" s="140"/>
    </row>
    <row r="45" spans="1:9">
      <c r="A45" s="140"/>
      <c r="B45" s="140"/>
      <c r="C45" s="140"/>
      <c r="D45" s="140"/>
      <c r="E45" s="140"/>
      <c r="F45" s="166"/>
      <c r="G45" s="140"/>
      <c r="H45" s="140"/>
    </row>
  </sheetData>
  <mergeCells count="26">
    <mergeCell ref="E27:F28"/>
    <mergeCell ref="E38:F39"/>
    <mergeCell ref="E24:F25"/>
    <mergeCell ref="E26:F26"/>
    <mergeCell ref="E31:F32"/>
    <mergeCell ref="E33:F33"/>
    <mergeCell ref="E34:F34"/>
    <mergeCell ref="E35:F35"/>
    <mergeCell ref="E36:F36"/>
    <mergeCell ref="E37:F37"/>
    <mergeCell ref="B9:D9"/>
    <mergeCell ref="E9:F9"/>
    <mergeCell ref="B16:B21"/>
    <mergeCell ref="C16:D16"/>
    <mergeCell ref="B11:F11"/>
    <mergeCell ref="E17:F18"/>
    <mergeCell ref="E19:F19"/>
    <mergeCell ref="C20:C21"/>
    <mergeCell ref="E20:F21"/>
    <mergeCell ref="B23:B28"/>
    <mergeCell ref="C23:D23"/>
    <mergeCell ref="C30:D30"/>
    <mergeCell ref="C33:C37"/>
    <mergeCell ref="B30:B39"/>
    <mergeCell ref="C27:C28"/>
    <mergeCell ref="C38:C39"/>
  </mergeCells>
  <conditionalFormatting sqref="D21">
    <cfRule type="cellIs" dxfId="230" priority="30" operator="equal">
      <formula>""</formula>
    </cfRule>
    <cfRule type="cellIs" dxfId="229" priority="31" stopIfTrue="1" operator="equal">
      <formula>"Add text here ..."</formula>
    </cfRule>
  </conditionalFormatting>
  <conditionalFormatting sqref="D28">
    <cfRule type="cellIs" dxfId="228" priority="28" operator="equal">
      <formula>""</formula>
    </cfRule>
    <cfRule type="cellIs" dxfId="227" priority="29" stopIfTrue="1" operator="equal">
      <formula>"Add text here ..."</formula>
    </cfRule>
  </conditionalFormatting>
  <conditionalFormatting sqref="D39">
    <cfRule type="cellIs" dxfId="226" priority="24" operator="equal">
      <formula>""</formula>
    </cfRule>
    <cfRule type="cellIs" dxfId="225" priority="25" stopIfTrue="1" operator="equal">
      <formula>"Add text here ..."</formula>
    </cfRule>
  </conditionalFormatting>
  <conditionalFormatting sqref="D27">
    <cfRule type="cellIs" dxfId="224" priority="20" operator="equal">
      <formula>""</formula>
    </cfRule>
    <cfRule type="cellIs" dxfId="223" priority="21" stopIfTrue="1" operator="equal">
      <formula>"Add text here ..."</formula>
    </cfRule>
  </conditionalFormatting>
  <conditionalFormatting sqref="D38">
    <cfRule type="cellIs" dxfId="222" priority="18" operator="equal">
      <formula>""</formula>
    </cfRule>
    <cfRule type="cellIs" dxfId="221" priority="19" stopIfTrue="1" operator="equal">
      <formula>"Add text here ..."</formula>
    </cfRule>
  </conditionalFormatting>
  <conditionalFormatting sqref="D20">
    <cfRule type="cellIs" dxfId="220" priority="16" operator="equal">
      <formula>""</formula>
    </cfRule>
    <cfRule type="cellIs" dxfId="219" priority="17" stopIfTrue="1" operator="equal">
      <formula>"Add text here ..."</formula>
    </cfRule>
  </conditionalFormatting>
  <conditionalFormatting sqref="E38">
    <cfRule type="cellIs" dxfId="218" priority="8" operator="equal">
      <formula>"Complete"</formula>
    </cfRule>
    <cfRule type="cellIs" dxfId="217" priority="9" operator="equal">
      <formula>"Incomplete"</formula>
    </cfRule>
  </conditionalFormatting>
  <conditionalFormatting sqref="E38:F39">
    <cfRule type="cellIs" dxfId="216" priority="7" operator="equal">
      <formula>"Not Claimed"</formula>
    </cfRule>
  </conditionalFormatting>
  <conditionalFormatting sqref="E27">
    <cfRule type="cellIs" dxfId="215" priority="5" operator="equal">
      <formula>"Complete"</formula>
    </cfRule>
    <cfRule type="cellIs" dxfId="214" priority="6" operator="equal">
      <formula>"Incomplete"</formula>
    </cfRule>
  </conditionalFormatting>
  <conditionalFormatting sqref="E27:F28">
    <cfRule type="cellIs" dxfId="213" priority="4" operator="equal">
      <formula>"Not Claimed"</formula>
    </cfRule>
  </conditionalFormatting>
  <conditionalFormatting sqref="E20">
    <cfRule type="cellIs" dxfId="212" priority="2" operator="equal">
      <formula>"Complete"</formula>
    </cfRule>
    <cfRule type="cellIs" dxfId="211" priority="3" operator="equal">
      <formula>"Incomplete"</formula>
    </cfRule>
  </conditionalFormatting>
  <conditionalFormatting sqref="E20:F21">
    <cfRule type="cellIs" dxfId="210" priority="1" operator="equal">
      <formula>"Not Claimed"</formula>
    </cfRule>
  </conditionalFormatting>
  <hyperlinks>
    <hyperlink ref="E9:F9" location="'CREDIT SUMMARY'!A1" display="Back to Scorecard" xr:uid="{00000000-0004-0000-0400-000000000000}"/>
  </hyperlinks>
  <pageMargins left="0.7" right="0.7" top="0.75" bottom="0.75" header="0.3" footer="0.3"/>
  <pageSetup orientation="portrait"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'Drop Down Lists'!$A$2:$A$4</xm:f>
          </x14:formula1>
          <xm:sqref>E19 E33:E36 E26</xm:sqref>
        </x14:dataValidation>
        <x14:dataValidation type="list" allowBlank="1" showInputMessage="1" showErrorMessage="1" xr:uid="{00000000-0002-0000-0400-000001000000}">
          <x14:formula1>
            <xm:f>'Drop Down Lists'!$A$41:$A$43</xm:f>
          </x14:formula1>
          <xm:sqref>E37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2"/>
  <sheetViews>
    <sheetView zoomScale="80" zoomScaleNormal="80" workbookViewId="0">
      <selection activeCell="B64" sqref="B64"/>
    </sheetView>
  </sheetViews>
  <sheetFormatPr defaultColWidth="10.625" defaultRowHeight="17.25"/>
  <cols>
    <col min="1" max="1" width="3.125" style="6" customWidth="1"/>
    <col min="2" max="2" width="7.875" style="6" bestFit="1" customWidth="1"/>
    <col min="3" max="3" width="23.375" style="6" customWidth="1"/>
    <col min="4" max="4" width="170.625" style="6" customWidth="1"/>
    <col min="5" max="5" width="12" style="6" bestFit="1" customWidth="1"/>
    <col min="6" max="6" width="13.5" style="7" customWidth="1"/>
    <col min="7" max="7" width="3.125" style="6" customWidth="1"/>
    <col min="8" max="8" width="14.5" style="6" bestFit="1" customWidth="1"/>
    <col min="9" max="9" width="0" style="6" hidden="1" customWidth="1"/>
    <col min="10" max="16384" width="10.625" style="6"/>
  </cols>
  <sheetData>
    <row r="1" spans="1:7" ht="20.100000000000001" customHeight="1"/>
    <row r="8" spans="1:7" ht="18" thickBot="1">
      <c r="A8" s="22"/>
      <c r="B8" s="22"/>
      <c r="C8" s="22"/>
      <c r="D8" s="22"/>
      <c r="E8" s="22"/>
      <c r="F8" s="23"/>
      <c r="G8" s="13"/>
    </row>
    <row r="9" spans="1:7" ht="36.75" thickBot="1">
      <c r="A9" s="13"/>
      <c r="B9" s="288" t="s">
        <v>13</v>
      </c>
      <c r="C9" s="289"/>
      <c r="D9" s="289"/>
      <c r="E9" s="310" t="s">
        <v>87</v>
      </c>
      <c r="F9" s="311"/>
      <c r="G9" s="13"/>
    </row>
    <row r="10" spans="1:7" ht="18" thickBot="1">
      <c r="A10" s="13"/>
      <c r="B10" s="19"/>
      <c r="C10" s="19"/>
      <c r="D10" s="19"/>
      <c r="E10" s="19"/>
      <c r="F10" s="20"/>
      <c r="G10" s="13"/>
    </row>
    <row r="11" spans="1:7" s="48" customFormat="1" ht="223.35" customHeight="1" thickBot="1">
      <c r="A11" s="47"/>
      <c r="B11" s="292" t="s">
        <v>264</v>
      </c>
      <c r="C11" s="293"/>
      <c r="D11" s="293"/>
      <c r="E11" s="293"/>
      <c r="F11" s="294"/>
      <c r="G11" s="47"/>
    </row>
    <row r="12" spans="1:7" ht="18" thickBot="1">
      <c r="A12" s="13"/>
      <c r="B12" s="19"/>
      <c r="C12" s="19"/>
      <c r="D12" s="19"/>
      <c r="E12" s="19"/>
      <c r="F12" s="20"/>
      <c r="G12" s="13"/>
    </row>
    <row r="13" spans="1:7">
      <c r="A13" s="13"/>
      <c r="B13" s="19"/>
      <c r="C13" s="19"/>
      <c r="D13" s="19"/>
      <c r="E13" s="31" t="s">
        <v>0</v>
      </c>
      <c r="F13" s="24" t="s">
        <v>112</v>
      </c>
      <c r="G13" s="13"/>
    </row>
    <row r="14" spans="1:7" ht="18" thickBot="1">
      <c r="A14" s="13"/>
      <c r="B14" s="340"/>
      <c r="C14" s="340"/>
      <c r="D14" s="340"/>
      <c r="E14" s="49">
        <f>SUM(E16,E26,E34,E44,E54)</f>
        <v>0</v>
      </c>
      <c r="F14" s="25">
        <v>12</v>
      </c>
      <c r="G14" s="13"/>
    </row>
    <row r="15" spans="1:7" ht="18" thickBot="1">
      <c r="A15" s="13"/>
      <c r="B15" s="21"/>
      <c r="C15" s="21"/>
      <c r="D15" s="21"/>
      <c r="E15" s="19"/>
      <c r="F15" s="20"/>
      <c r="G15" s="13"/>
    </row>
    <row r="16" spans="1:7" ht="18.75">
      <c r="A16" s="13"/>
      <c r="B16" s="344" t="s">
        <v>14</v>
      </c>
      <c r="C16" s="302" t="s">
        <v>265</v>
      </c>
      <c r="D16" s="297"/>
      <c r="E16" s="50">
        <f>F16*PRODUCT(I19:I24)</f>
        <v>0</v>
      </c>
      <c r="F16" s="26">
        <v>2</v>
      </c>
      <c r="G16" s="13"/>
    </row>
    <row r="17" spans="1:9">
      <c r="A17" s="13"/>
      <c r="B17" s="345"/>
      <c r="C17" s="125" t="s">
        <v>88</v>
      </c>
      <c r="D17" s="107" t="s">
        <v>72</v>
      </c>
      <c r="E17" s="332"/>
      <c r="F17" s="333"/>
      <c r="G17" s="13"/>
    </row>
    <row r="18" spans="1:9" ht="69">
      <c r="A18" s="13"/>
      <c r="B18" s="345"/>
      <c r="C18" s="158" t="s">
        <v>89</v>
      </c>
      <c r="D18" s="159" t="s">
        <v>136</v>
      </c>
      <c r="E18" s="332"/>
      <c r="F18" s="333"/>
      <c r="G18" s="13"/>
    </row>
    <row r="19" spans="1:9">
      <c r="A19" s="13"/>
      <c r="B19" s="345"/>
      <c r="C19" s="341" t="s">
        <v>91</v>
      </c>
      <c r="D19" s="161" t="s">
        <v>137</v>
      </c>
      <c r="E19" s="318" t="s">
        <v>83</v>
      </c>
      <c r="F19" s="319"/>
      <c r="G19" s="13"/>
      <c r="I19" s="51">
        <f>IF(E19="✓", 1, 0)</f>
        <v>0</v>
      </c>
    </row>
    <row r="20" spans="1:9">
      <c r="A20" s="13"/>
      <c r="B20" s="345"/>
      <c r="C20" s="342"/>
      <c r="D20" s="161" t="s">
        <v>138</v>
      </c>
      <c r="E20" s="318" t="s">
        <v>83</v>
      </c>
      <c r="F20" s="319"/>
      <c r="G20" s="13"/>
      <c r="I20" s="51">
        <f>IF(E20="✓", 1, 0)</f>
        <v>0</v>
      </c>
    </row>
    <row r="21" spans="1:9" ht="36.950000000000003" customHeight="1">
      <c r="A21" s="13"/>
      <c r="B21" s="345"/>
      <c r="C21" s="342"/>
      <c r="D21" s="161" t="s">
        <v>295</v>
      </c>
      <c r="E21" s="318" t="s">
        <v>83</v>
      </c>
      <c r="F21" s="319"/>
      <c r="G21" s="13"/>
      <c r="I21" s="51">
        <f>IF(E21="✓", 1, 0)</f>
        <v>0</v>
      </c>
    </row>
    <row r="22" spans="1:9" ht="34.5">
      <c r="A22" s="13"/>
      <c r="B22" s="345"/>
      <c r="C22" s="343"/>
      <c r="D22" s="168" t="s">
        <v>449</v>
      </c>
      <c r="E22" s="320" t="s">
        <v>83</v>
      </c>
      <c r="F22" s="321"/>
      <c r="G22" s="13"/>
      <c r="I22" s="56">
        <f>IF(E22="✓", 1, 0)</f>
        <v>0</v>
      </c>
    </row>
    <row r="23" spans="1:9">
      <c r="A23" s="13"/>
      <c r="B23" s="345"/>
      <c r="C23" s="347" t="s">
        <v>225</v>
      </c>
      <c r="D23" s="238" t="s">
        <v>425</v>
      </c>
      <c r="E23" s="284" t="str">
        <f>IF(D24="","Not claimed",IF(D24="Add text here …","Not claimed", "Complete"))</f>
        <v>Not claimed</v>
      </c>
      <c r="F23" s="285"/>
      <c r="G23" s="13"/>
      <c r="I23" s="62"/>
    </row>
    <row r="24" spans="1:9" ht="18" thickBot="1">
      <c r="A24" s="13"/>
      <c r="B24" s="346"/>
      <c r="C24" s="337"/>
      <c r="D24" s="239" t="s">
        <v>241</v>
      </c>
      <c r="E24" s="286"/>
      <c r="F24" s="287"/>
      <c r="G24" s="13"/>
      <c r="I24" s="53">
        <f>IF(E23="Complete", 1, 0)</f>
        <v>0</v>
      </c>
    </row>
    <row r="25" spans="1:9" ht="18" thickBot="1">
      <c r="A25" s="13"/>
      <c r="B25" s="14"/>
      <c r="C25" s="15"/>
      <c r="D25" s="16"/>
      <c r="E25" s="52"/>
      <c r="F25" s="18"/>
      <c r="G25" s="13"/>
    </row>
    <row r="26" spans="1:9" ht="18.75">
      <c r="A26" s="13"/>
      <c r="B26" s="344" t="s">
        <v>16</v>
      </c>
      <c r="C26" s="302" t="s">
        <v>266</v>
      </c>
      <c r="D26" s="302"/>
      <c r="E26" s="50">
        <f>PRODUCT(I29:I32)</f>
        <v>0</v>
      </c>
      <c r="F26" s="26" t="s">
        <v>148</v>
      </c>
      <c r="G26" s="13"/>
    </row>
    <row r="27" spans="1:9">
      <c r="A27" s="13"/>
      <c r="B27" s="345"/>
      <c r="C27" s="158" t="s">
        <v>88</v>
      </c>
      <c r="D27" s="164" t="s">
        <v>73</v>
      </c>
      <c r="E27" s="322"/>
      <c r="F27" s="323"/>
      <c r="G27" s="13"/>
    </row>
    <row r="28" spans="1:9" ht="34.5">
      <c r="A28" s="13"/>
      <c r="B28" s="345"/>
      <c r="C28" s="158" t="s">
        <v>89</v>
      </c>
      <c r="D28" s="164" t="s">
        <v>296</v>
      </c>
      <c r="E28" s="324"/>
      <c r="F28" s="325"/>
      <c r="G28" s="13"/>
    </row>
    <row r="29" spans="1:9" ht="34.5">
      <c r="A29" s="13"/>
      <c r="B29" s="345"/>
      <c r="C29" s="341" t="s">
        <v>91</v>
      </c>
      <c r="D29" s="169" t="s">
        <v>139</v>
      </c>
      <c r="E29" s="326" t="s">
        <v>83</v>
      </c>
      <c r="F29" s="327"/>
      <c r="G29" s="13"/>
      <c r="I29" s="54">
        <f>VLOOKUP(E29,'Drop Down Lists'!A46:B49,2,FALSE)</f>
        <v>0</v>
      </c>
    </row>
    <row r="30" spans="1:9" ht="34.5">
      <c r="A30" s="13"/>
      <c r="B30" s="345"/>
      <c r="C30" s="343"/>
      <c r="D30" s="169" t="s">
        <v>449</v>
      </c>
      <c r="E30" s="328" t="s">
        <v>83</v>
      </c>
      <c r="F30" s="329"/>
      <c r="G30" s="13"/>
      <c r="I30" s="51">
        <f>IF(E30="✓", 1, 0)</f>
        <v>0</v>
      </c>
    </row>
    <row r="31" spans="1:9">
      <c r="A31" s="13"/>
      <c r="B31" s="345"/>
      <c r="C31" s="336" t="s">
        <v>225</v>
      </c>
      <c r="D31" s="238" t="s">
        <v>426</v>
      </c>
      <c r="E31" s="284" t="str">
        <f>IF(D32="","Not claimed",IF(D32="Add text here …","Not claimed", "Complete"))</f>
        <v>Not claimed</v>
      </c>
      <c r="F31" s="285"/>
      <c r="G31" s="13"/>
      <c r="I31" s="232"/>
    </row>
    <row r="32" spans="1:9" ht="18" thickBot="1">
      <c r="A32" s="13"/>
      <c r="B32" s="346"/>
      <c r="C32" s="337"/>
      <c r="D32" s="239" t="s">
        <v>241</v>
      </c>
      <c r="E32" s="286"/>
      <c r="F32" s="287"/>
      <c r="G32" s="13"/>
      <c r="I32" s="55">
        <f>IF(E31="Complete", 1, 0)</f>
        <v>0</v>
      </c>
    </row>
    <row r="33" spans="1:9" ht="18" thickBot="1">
      <c r="A33" s="13"/>
      <c r="B33" s="14"/>
      <c r="C33" s="15"/>
      <c r="D33" s="16"/>
      <c r="E33" s="52"/>
      <c r="F33" s="18"/>
      <c r="G33" s="13"/>
    </row>
    <row r="34" spans="1:9" ht="18.75">
      <c r="A34" s="13"/>
      <c r="B34" s="344" t="s">
        <v>19</v>
      </c>
      <c r="C34" s="302" t="s">
        <v>268</v>
      </c>
      <c r="D34" s="302"/>
      <c r="E34" s="50">
        <f>PRODUCT(I39:I42)</f>
        <v>0</v>
      </c>
      <c r="F34" s="26" t="s">
        <v>149</v>
      </c>
      <c r="G34" s="13"/>
    </row>
    <row r="35" spans="1:9">
      <c r="A35" s="13"/>
      <c r="B35" s="345"/>
      <c r="C35" s="158" t="s">
        <v>88</v>
      </c>
      <c r="D35" s="170" t="s">
        <v>78</v>
      </c>
      <c r="E35" s="322"/>
      <c r="F35" s="323"/>
      <c r="G35" s="13"/>
    </row>
    <row r="36" spans="1:9" ht="34.5">
      <c r="A36" s="13"/>
      <c r="B36" s="345"/>
      <c r="C36" s="158" t="s">
        <v>89</v>
      </c>
      <c r="D36" s="164" t="s">
        <v>140</v>
      </c>
      <c r="E36" s="330"/>
      <c r="F36" s="331"/>
      <c r="G36" s="13"/>
    </row>
    <row r="37" spans="1:9" ht="34.5">
      <c r="A37" s="13"/>
      <c r="B37" s="345"/>
      <c r="C37" s="341" t="s">
        <v>91</v>
      </c>
      <c r="D37" s="164" t="s">
        <v>297</v>
      </c>
      <c r="E37" s="330"/>
      <c r="F37" s="331"/>
      <c r="G37" s="13"/>
    </row>
    <row r="38" spans="1:9" ht="34.5">
      <c r="A38" s="13"/>
      <c r="B38" s="345"/>
      <c r="C38" s="342"/>
      <c r="D38" s="164" t="s">
        <v>298</v>
      </c>
      <c r="E38" s="324"/>
      <c r="F38" s="325"/>
      <c r="G38" s="13"/>
    </row>
    <row r="39" spans="1:9" ht="34.5">
      <c r="A39" s="13"/>
      <c r="B39" s="345"/>
      <c r="C39" s="342"/>
      <c r="D39" s="164" t="s">
        <v>449</v>
      </c>
      <c r="E39" s="334" t="s">
        <v>83</v>
      </c>
      <c r="F39" s="335"/>
      <c r="G39" s="13"/>
      <c r="I39" s="51">
        <f>IF(E39="✓", 1, 0)</f>
        <v>0</v>
      </c>
    </row>
    <row r="40" spans="1:9">
      <c r="A40" s="13"/>
      <c r="B40" s="345"/>
      <c r="C40" s="343"/>
      <c r="D40" s="169" t="s">
        <v>141</v>
      </c>
      <c r="E40" s="338" t="s">
        <v>83</v>
      </c>
      <c r="F40" s="339"/>
      <c r="G40" s="13"/>
      <c r="I40" s="51">
        <f>VLOOKUP(E40,'Drop Down Lists'!A52:B55,2,FALSE)</f>
        <v>0</v>
      </c>
    </row>
    <row r="41" spans="1:9">
      <c r="A41" s="13"/>
      <c r="B41" s="345"/>
      <c r="C41" s="336" t="s">
        <v>225</v>
      </c>
      <c r="D41" s="238" t="s">
        <v>427</v>
      </c>
      <c r="E41" s="284" t="str">
        <f>IF(D42="","Not claimed",IF(D42="Add text here …","Not claimed", "Complete"))</f>
        <v>Not claimed</v>
      </c>
      <c r="F41" s="285"/>
      <c r="G41" s="13"/>
      <c r="I41" s="232"/>
    </row>
    <row r="42" spans="1:9" ht="18" thickBot="1">
      <c r="A42" s="13"/>
      <c r="B42" s="346"/>
      <c r="C42" s="337"/>
      <c r="D42" s="239" t="s">
        <v>241</v>
      </c>
      <c r="E42" s="286"/>
      <c r="F42" s="287"/>
      <c r="G42" s="13"/>
      <c r="I42" s="55">
        <f>IF(E41="Complete", 1, 0)</f>
        <v>0</v>
      </c>
    </row>
    <row r="43" spans="1:9" ht="18" thickBot="1">
      <c r="A43" s="13"/>
      <c r="B43" s="14"/>
      <c r="C43" s="15"/>
      <c r="D43" s="16"/>
      <c r="E43" s="52"/>
      <c r="F43" s="18"/>
      <c r="G43" s="13"/>
    </row>
    <row r="44" spans="1:9" ht="18.75">
      <c r="A44" s="13"/>
      <c r="B44" s="344" t="s">
        <v>22</v>
      </c>
      <c r="C44" s="348" t="s">
        <v>267</v>
      </c>
      <c r="D44" s="352"/>
      <c r="E44" s="50">
        <f>PRODUCT(I47:I52)</f>
        <v>0</v>
      </c>
      <c r="F44" s="26">
        <v>1</v>
      </c>
      <c r="G44" s="13"/>
    </row>
    <row r="45" spans="1:9" ht="34.5">
      <c r="A45" s="13"/>
      <c r="B45" s="345"/>
      <c r="C45" s="171" t="s">
        <v>88</v>
      </c>
      <c r="D45" s="107" t="s">
        <v>84</v>
      </c>
      <c r="E45" s="332"/>
      <c r="F45" s="333"/>
      <c r="G45" s="13"/>
    </row>
    <row r="46" spans="1:9" ht="34.5">
      <c r="A46" s="13"/>
      <c r="B46" s="345"/>
      <c r="C46" s="160" t="s">
        <v>89</v>
      </c>
      <c r="D46" s="159" t="s">
        <v>142</v>
      </c>
      <c r="E46" s="332"/>
      <c r="F46" s="333"/>
      <c r="G46" s="13"/>
    </row>
    <row r="47" spans="1:9" ht="34.5">
      <c r="A47" s="13"/>
      <c r="B47" s="345"/>
      <c r="C47" s="349" t="s">
        <v>91</v>
      </c>
      <c r="D47" s="175" t="s">
        <v>143</v>
      </c>
      <c r="E47" s="318" t="s">
        <v>83</v>
      </c>
      <c r="F47" s="319"/>
      <c r="G47" s="13"/>
      <c r="I47" s="51">
        <f>IF(E47="✓", 1, 0)</f>
        <v>0</v>
      </c>
    </row>
    <row r="48" spans="1:9">
      <c r="A48" s="13"/>
      <c r="B48" s="345"/>
      <c r="C48" s="350"/>
      <c r="D48" s="172" t="s">
        <v>144</v>
      </c>
      <c r="E48" s="318" t="s">
        <v>83</v>
      </c>
      <c r="F48" s="319"/>
      <c r="G48" s="13"/>
      <c r="I48" s="51">
        <f>IF(E48="✓", 1, 0)</f>
        <v>0</v>
      </c>
    </row>
    <row r="49" spans="1:9">
      <c r="A49" s="13"/>
      <c r="B49" s="345"/>
      <c r="C49" s="350"/>
      <c r="D49" s="172" t="s">
        <v>145</v>
      </c>
      <c r="E49" s="318" t="s">
        <v>83</v>
      </c>
      <c r="F49" s="319"/>
      <c r="G49" s="13"/>
      <c r="I49" s="51">
        <f>IF(E49="✓", 1, 0)</f>
        <v>0</v>
      </c>
    </row>
    <row r="50" spans="1:9">
      <c r="A50" s="13"/>
      <c r="B50" s="345"/>
      <c r="C50" s="351"/>
      <c r="D50" s="242" t="s">
        <v>449</v>
      </c>
      <c r="E50" s="320" t="s">
        <v>83</v>
      </c>
      <c r="F50" s="321"/>
      <c r="G50" s="13"/>
      <c r="I50" s="51">
        <f>IF(E50="✓", 1, 0)</f>
        <v>0</v>
      </c>
    </row>
    <row r="51" spans="1:9">
      <c r="A51" s="13"/>
      <c r="B51" s="345"/>
      <c r="C51" s="336" t="s">
        <v>225</v>
      </c>
      <c r="D51" s="238" t="s">
        <v>428</v>
      </c>
      <c r="E51" s="284" t="str">
        <f>IF(D52="","Not claimed",IF(D52="Add text here …","Not claimed", "Complete"))</f>
        <v>Not claimed</v>
      </c>
      <c r="F51" s="285"/>
      <c r="G51" s="13"/>
      <c r="I51" s="232"/>
    </row>
    <row r="52" spans="1:9" ht="18" thickBot="1">
      <c r="A52" s="13"/>
      <c r="B52" s="346"/>
      <c r="C52" s="337"/>
      <c r="D52" s="239" t="s">
        <v>241</v>
      </c>
      <c r="E52" s="286"/>
      <c r="F52" s="287"/>
      <c r="G52" s="13"/>
      <c r="I52" s="55">
        <f>IF(E51="Complete", 1, 0)</f>
        <v>0</v>
      </c>
    </row>
    <row r="53" spans="1:9" ht="18" thickBot="1">
      <c r="A53" s="13"/>
      <c r="B53" s="14"/>
      <c r="C53" s="15"/>
      <c r="D53" s="16"/>
      <c r="E53" s="52"/>
      <c r="F53" s="18"/>
      <c r="G53" s="13"/>
    </row>
    <row r="54" spans="1:9" ht="18.75">
      <c r="A54" s="13"/>
      <c r="B54" s="344" t="s">
        <v>24</v>
      </c>
      <c r="C54" s="348" t="s">
        <v>269</v>
      </c>
      <c r="D54" s="348"/>
      <c r="E54" s="50">
        <f>F54*PRODUCT(I57:I61)</f>
        <v>0</v>
      </c>
      <c r="F54" s="26">
        <v>2</v>
      </c>
      <c r="G54" s="13"/>
    </row>
    <row r="55" spans="1:9">
      <c r="A55" s="13"/>
      <c r="B55" s="345"/>
      <c r="C55" s="160" t="s">
        <v>88</v>
      </c>
      <c r="D55" s="164" t="s">
        <v>85</v>
      </c>
      <c r="E55" s="332"/>
      <c r="F55" s="333"/>
      <c r="G55" s="13"/>
    </row>
    <row r="56" spans="1:9" ht="51.75">
      <c r="A56" s="13"/>
      <c r="B56" s="345"/>
      <c r="C56" s="160" t="s">
        <v>89</v>
      </c>
      <c r="D56" s="164" t="s">
        <v>299</v>
      </c>
      <c r="E56" s="332"/>
      <c r="F56" s="333"/>
      <c r="G56" s="13"/>
    </row>
    <row r="57" spans="1:9">
      <c r="A57" s="13"/>
      <c r="B57" s="345"/>
      <c r="C57" s="349" t="s">
        <v>91</v>
      </c>
      <c r="D57" s="173" t="s">
        <v>146</v>
      </c>
      <c r="E57" s="318" t="s">
        <v>83</v>
      </c>
      <c r="F57" s="319"/>
      <c r="G57" s="13"/>
      <c r="I57" s="57">
        <f>IF(E57="✓", 1, 0)</f>
        <v>0</v>
      </c>
    </row>
    <row r="58" spans="1:9">
      <c r="A58" s="13"/>
      <c r="B58" s="345"/>
      <c r="C58" s="350"/>
      <c r="D58" s="169" t="s">
        <v>147</v>
      </c>
      <c r="E58" s="318" t="s">
        <v>83</v>
      </c>
      <c r="F58" s="319"/>
      <c r="G58" s="13"/>
      <c r="I58" s="57">
        <f>IF(E58="✓", 1, 0)</f>
        <v>0</v>
      </c>
    </row>
    <row r="59" spans="1:9" ht="34.5">
      <c r="A59" s="13"/>
      <c r="B59" s="345"/>
      <c r="C59" s="351"/>
      <c r="D59" s="169" t="s">
        <v>450</v>
      </c>
      <c r="E59" s="320" t="s">
        <v>83</v>
      </c>
      <c r="F59" s="321"/>
      <c r="G59" s="13"/>
      <c r="I59" s="64">
        <f>IF(E59="✓", 1, 0)</f>
        <v>0</v>
      </c>
    </row>
    <row r="60" spans="1:9">
      <c r="A60" s="13"/>
      <c r="B60" s="345"/>
      <c r="C60" s="336" t="s">
        <v>225</v>
      </c>
      <c r="D60" s="238" t="s">
        <v>429</v>
      </c>
      <c r="E60" s="284" t="str">
        <f>IF(D61="","Not claimed",IF(D61="Add text here …","Not claimed", "Complete"))</f>
        <v>Not claimed</v>
      </c>
      <c r="F60" s="285"/>
      <c r="G60" s="13"/>
      <c r="I60" s="233"/>
    </row>
    <row r="61" spans="1:9" ht="18" thickBot="1">
      <c r="A61" s="13"/>
      <c r="B61" s="346"/>
      <c r="C61" s="337"/>
      <c r="D61" s="239" t="s">
        <v>241</v>
      </c>
      <c r="E61" s="286"/>
      <c r="F61" s="287"/>
      <c r="G61" s="13"/>
      <c r="I61" s="55">
        <f>IF(E60="Complete", 1, 0)</f>
        <v>0</v>
      </c>
    </row>
    <row r="62" spans="1:9" ht="21">
      <c r="A62" s="13"/>
      <c r="B62" s="230" t="s">
        <v>420</v>
      </c>
      <c r="C62" s="15"/>
      <c r="D62" s="16"/>
      <c r="E62" s="17"/>
      <c r="F62" s="18"/>
      <c r="G62" s="13"/>
    </row>
  </sheetData>
  <mergeCells count="49">
    <mergeCell ref="C60:C61"/>
    <mergeCell ref="E23:F24"/>
    <mergeCell ref="B26:B32"/>
    <mergeCell ref="B34:B42"/>
    <mergeCell ref="B44:B52"/>
    <mergeCell ref="B54:B61"/>
    <mergeCell ref="C54:D54"/>
    <mergeCell ref="C29:C30"/>
    <mergeCell ref="C57:C59"/>
    <mergeCell ref="C26:D26"/>
    <mergeCell ref="C34:D34"/>
    <mergeCell ref="C37:C40"/>
    <mergeCell ref="C44:D44"/>
    <mergeCell ref="C47:C50"/>
    <mergeCell ref="C31:C32"/>
    <mergeCell ref="C41:C42"/>
    <mergeCell ref="B9:D9"/>
    <mergeCell ref="E9:F9"/>
    <mergeCell ref="B14:D14"/>
    <mergeCell ref="C16:D16"/>
    <mergeCell ref="C19:C22"/>
    <mergeCell ref="B11:F11"/>
    <mergeCell ref="B16:B24"/>
    <mergeCell ref="E17:F18"/>
    <mergeCell ref="E19:F19"/>
    <mergeCell ref="E20:F20"/>
    <mergeCell ref="E21:F21"/>
    <mergeCell ref="E22:F22"/>
    <mergeCell ref="C23:C24"/>
    <mergeCell ref="C51:C52"/>
    <mergeCell ref="E45:F46"/>
    <mergeCell ref="E47:F47"/>
    <mergeCell ref="E48:F48"/>
    <mergeCell ref="E40:F40"/>
    <mergeCell ref="E60:F61"/>
    <mergeCell ref="E57:F57"/>
    <mergeCell ref="E58:F58"/>
    <mergeCell ref="E59:F59"/>
    <mergeCell ref="E27:F28"/>
    <mergeCell ref="E29:F29"/>
    <mergeCell ref="E30:F30"/>
    <mergeCell ref="E35:F38"/>
    <mergeCell ref="E31:F32"/>
    <mergeCell ref="E49:F49"/>
    <mergeCell ref="E50:F50"/>
    <mergeCell ref="E55:F56"/>
    <mergeCell ref="E41:F42"/>
    <mergeCell ref="E51:F52"/>
    <mergeCell ref="E39:F39"/>
  </mergeCells>
  <conditionalFormatting sqref="D24">
    <cfRule type="cellIs" dxfId="209" priority="48" operator="equal">
      <formula>""</formula>
    </cfRule>
    <cfRule type="cellIs" dxfId="208" priority="49" stopIfTrue="1" operator="equal">
      <formula>"Add text here ..."</formula>
    </cfRule>
  </conditionalFormatting>
  <conditionalFormatting sqref="D42">
    <cfRule type="cellIs" dxfId="207" priority="44" operator="equal">
      <formula>""</formula>
    </cfRule>
    <cfRule type="cellIs" dxfId="206" priority="45" stopIfTrue="1" operator="equal">
      <formula>"Add text here ..."</formula>
    </cfRule>
  </conditionalFormatting>
  <conditionalFormatting sqref="D52">
    <cfRule type="cellIs" dxfId="205" priority="42" operator="equal">
      <formula>""</formula>
    </cfRule>
    <cfRule type="cellIs" dxfId="204" priority="43" stopIfTrue="1" operator="equal">
      <formula>"Add text here ..."</formula>
    </cfRule>
  </conditionalFormatting>
  <conditionalFormatting sqref="D61">
    <cfRule type="cellIs" dxfId="203" priority="38" operator="equal">
      <formula>""</formula>
    </cfRule>
    <cfRule type="cellIs" dxfId="202" priority="39" stopIfTrue="1" operator="equal">
      <formula>"Add text here ..."</formula>
    </cfRule>
  </conditionalFormatting>
  <conditionalFormatting sqref="D23">
    <cfRule type="cellIs" dxfId="201" priority="34" operator="equal">
      <formula>""</formula>
    </cfRule>
    <cfRule type="cellIs" dxfId="200" priority="35" stopIfTrue="1" operator="equal">
      <formula>"Add text here ..."</formula>
    </cfRule>
  </conditionalFormatting>
  <conditionalFormatting sqref="D31">
    <cfRule type="cellIs" dxfId="199" priority="30" operator="equal">
      <formula>""</formula>
    </cfRule>
    <cfRule type="cellIs" dxfId="198" priority="31" stopIfTrue="1" operator="equal">
      <formula>"Add text here ..."</formula>
    </cfRule>
  </conditionalFormatting>
  <conditionalFormatting sqref="D41">
    <cfRule type="cellIs" dxfId="197" priority="28" operator="equal">
      <formula>""</formula>
    </cfRule>
    <cfRule type="cellIs" dxfId="196" priority="29" stopIfTrue="1" operator="equal">
      <formula>"Add text here ..."</formula>
    </cfRule>
  </conditionalFormatting>
  <conditionalFormatting sqref="D51">
    <cfRule type="cellIs" dxfId="195" priority="26" operator="equal">
      <formula>""</formula>
    </cfRule>
    <cfRule type="cellIs" dxfId="194" priority="27" stopIfTrue="1" operator="equal">
      <formula>"Add text here ..."</formula>
    </cfRule>
  </conditionalFormatting>
  <conditionalFormatting sqref="D60">
    <cfRule type="cellIs" dxfId="193" priority="22" operator="equal">
      <formula>""</formula>
    </cfRule>
    <cfRule type="cellIs" dxfId="192" priority="23" stopIfTrue="1" operator="equal">
      <formula>"Add text here ..."</formula>
    </cfRule>
  </conditionalFormatting>
  <conditionalFormatting sqref="D32">
    <cfRule type="cellIs" dxfId="191" priority="20" operator="equal">
      <formula>""</formula>
    </cfRule>
    <cfRule type="cellIs" dxfId="190" priority="21" stopIfTrue="1" operator="equal">
      <formula>"Add text here ..."</formula>
    </cfRule>
  </conditionalFormatting>
  <conditionalFormatting sqref="E23">
    <cfRule type="cellIs" dxfId="189" priority="14" operator="equal">
      <formula>"Complete"</formula>
    </cfRule>
    <cfRule type="cellIs" dxfId="188" priority="15" operator="equal">
      <formula>"Incomplete"</formula>
    </cfRule>
  </conditionalFormatting>
  <conditionalFormatting sqref="E23:F24">
    <cfRule type="cellIs" dxfId="187" priority="13" operator="equal">
      <formula>"Not Claimed"</formula>
    </cfRule>
  </conditionalFormatting>
  <conditionalFormatting sqref="E31">
    <cfRule type="cellIs" dxfId="186" priority="11" operator="equal">
      <formula>"Complete"</formula>
    </cfRule>
    <cfRule type="cellIs" dxfId="185" priority="12" operator="equal">
      <formula>"Incomplete"</formula>
    </cfRule>
  </conditionalFormatting>
  <conditionalFormatting sqref="E31:F32">
    <cfRule type="cellIs" dxfId="184" priority="10" operator="equal">
      <formula>"Not Claimed"</formula>
    </cfRule>
  </conditionalFormatting>
  <conditionalFormatting sqref="E41">
    <cfRule type="cellIs" dxfId="183" priority="8" operator="equal">
      <formula>"Complete"</formula>
    </cfRule>
    <cfRule type="cellIs" dxfId="182" priority="9" operator="equal">
      <formula>"Incomplete"</formula>
    </cfRule>
  </conditionalFormatting>
  <conditionalFormatting sqref="E41:F42">
    <cfRule type="cellIs" dxfId="181" priority="7" operator="equal">
      <formula>"Not Claimed"</formula>
    </cfRule>
  </conditionalFormatting>
  <conditionalFormatting sqref="E51">
    <cfRule type="cellIs" dxfId="180" priority="5" operator="equal">
      <formula>"Complete"</formula>
    </cfRule>
    <cfRule type="cellIs" dxfId="179" priority="6" operator="equal">
      <formula>"Incomplete"</formula>
    </cfRule>
  </conditionalFormatting>
  <conditionalFormatting sqref="E51:F52">
    <cfRule type="cellIs" dxfId="178" priority="4" operator="equal">
      <formula>"Not Claimed"</formula>
    </cfRule>
  </conditionalFormatting>
  <conditionalFormatting sqref="E60">
    <cfRule type="cellIs" dxfId="177" priority="2" operator="equal">
      <formula>"Complete"</formula>
    </cfRule>
    <cfRule type="cellIs" dxfId="176" priority="3" operator="equal">
      <formula>"Incomplete"</formula>
    </cfRule>
  </conditionalFormatting>
  <conditionalFormatting sqref="E60:F61">
    <cfRule type="cellIs" dxfId="175" priority="1" operator="equal">
      <formula>"Not Claimed"</formula>
    </cfRule>
  </conditionalFormatting>
  <hyperlinks>
    <hyperlink ref="E9:F9" location="'CREDIT SUMMARY'!A1" display="Back to Scorecard" xr:uid="{00000000-0004-0000-0500-000000000000}"/>
  </hyperlinks>
  <pageMargins left="0.7" right="0.7" top="0.75" bottom="0.75" header="0.3" footer="0.3"/>
  <pageSetup orientation="portrait" horizontalDpi="0" verticalDpi="0"/>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'Drop Down Lists'!$A$2:$A$4</xm:f>
          </x14:formula1>
          <xm:sqref>E47:E50 E39 E30 E19:E22 E57:E59</xm:sqref>
        </x14:dataValidation>
        <x14:dataValidation type="list" allowBlank="1" showInputMessage="1" showErrorMessage="1" xr:uid="{00000000-0002-0000-0500-000001000000}">
          <x14:formula1>
            <xm:f>'Drop Down Lists'!$A$46:$A$49</xm:f>
          </x14:formula1>
          <xm:sqref>E29</xm:sqref>
        </x14:dataValidation>
        <x14:dataValidation type="list" allowBlank="1" showInputMessage="1" showErrorMessage="1" xr:uid="{00000000-0002-0000-0500-000002000000}">
          <x14:formula1>
            <xm:f>'Drop Down Lists'!$A$52:$A$55</xm:f>
          </x14:formula1>
          <xm:sqref>E40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2"/>
  <sheetViews>
    <sheetView zoomScale="80" zoomScaleNormal="80" workbookViewId="0">
      <selection activeCell="B44" sqref="B44"/>
    </sheetView>
  </sheetViews>
  <sheetFormatPr defaultColWidth="10.625" defaultRowHeight="17.25"/>
  <cols>
    <col min="1" max="1" width="3.125" style="6" customWidth="1"/>
    <col min="2" max="2" width="8.125" style="6" bestFit="1" customWidth="1"/>
    <col min="3" max="3" width="23.375" style="6" customWidth="1"/>
    <col min="4" max="4" width="170" style="6" customWidth="1"/>
    <col min="5" max="5" width="12" style="6" bestFit="1" customWidth="1"/>
    <col min="6" max="6" width="13.5" style="7" customWidth="1"/>
    <col min="7" max="7" width="3.125" style="6" customWidth="1"/>
    <col min="8" max="8" width="14.5" style="6" bestFit="1" customWidth="1"/>
    <col min="9" max="9" width="0" style="6" hidden="1" customWidth="1"/>
    <col min="10" max="16384" width="10.625" style="6"/>
  </cols>
  <sheetData>
    <row r="1" spans="1:7" ht="20.100000000000001" customHeight="1"/>
    <row r="8" spans="1:7" ht="18" thickBot="1">
      <c r="A8" s="22"/>
      <c r="B8" s="22"/>
      <c r="C8" s="22"/>
      <c r="D8" s="22"/>
      <c r="E8" s="22"/>
      <c r="F8" s="23"/>
      <c r="G8" s="13"/>
    </row>
    <row r="9" spans="1:7" ht="36.75" thickBot="1">
      <c r="A9" s="13"/>
      <c r="B9" s="288" t="s">
        <v>25</v>
      </c>
      <c r="C9" s="289"/>
      <c r="D9" s="289"/>
      <c r="E9" s="310" t="s">
        <v>87</v>
      </c>
      <c r="F9" s="311"/>
      <c r="G9" s="13"/>
    </row>
    <row r="10" spans="1:7" ht="18" thickBot="1">
      <c r="A10" s="13"/>
      <c r="B10" s="19"/>
      <c r="C10" s="19"/>
      <c r="D10" s="19"/>
      <c r="E10" s="19"/>
      <c r="F10" s="20"/>
      <c r="G10" s="13"/>
    </row>
    <row r="11" spans="1:7" s="48" customFormat="1" ht="277.35000000000002" customHeight="1" thickBot="1">
      <c r="A11" s="47"/>
      <c r="B11" s="292" t="s">
        <v>270</v>
      </c>
      <c r="C11" s="293"/>
      <c r="D11" s="293"/>
      <c r="E11" s="293"/>
      <c r="F11" s="294"/>
      <c r="G11" s="47"/>
    </row>
    <row r="12" spans="1:7" ht="18" thickBot="1">
      <c r="A12" s="13"/>
      <c r="B12" s="19"/>
      <c r="C12" s="19"/>
      <c r="D12" s="19"/>
      <c r="E12" s="19"/>
      <c r="F12" s="20"/>
      <c r="G12" s="13"/>
    </row>
    <row r="13" spans="1:7">
      <c r="A13" s="13"/>
      <c r="B13" s="19"/>
      <c r="C13" s="19"/>
      <c r="D13" s="19"/>
      <c r="E13" s="31" t="s">
        <v>0</v>
      </c>
      <c r="F13" s="24" t="s">
        <v>112</v>
      </c>
      <c r="G13" s="13"/>
    </row>
    <row r="14" spans="1:7" ht="18" thickBot="1">
      <c r="A14" s="13"/>
      <c r="B14" s="340"/>
      <c r="C14" s="340"/>
      <c r="D14" s="340"/>
      <c r="E14" s="49">
        <f>SUM(E16,E24,E33)</f>
        <v>0</v>
      </c>
      <c r="F14" s="25">
        <v>11</v>
      </c>
      <c r="G14" s="13"/>
    </row>
    <row r="15" spans="1:7" ht="18" thickBot="1">
      <c r="A15" s="13"/>
      <c r="B15" s="21"/>
      <c r="C15" s="21"/>
      <c r="D15" s="21"/>
      <c r="E15" s="58"/>
      <c r="F15" s="20"/>
      <c r="G15" s="13"/>
    </row>
    <row r="16" spans="1:7" ht="18.75">
      <c r="A16" s="13"/>
      <c r="B16" s="344" t="s">
        <v>26</v>
      </c>
      <c r="C16" s="357" t="s">
        <v>271</v>
      </c>
      <c r="D16" s="358"/>
      <c r="E16" s="50">
        <f>PRODUCT(I19:I22)</f>
        <v>0</v>
      </c>
      <c r="F16" s="26" t="s">
        <v>149</v>
      </c>
      <c r="G16" s="13"/>
    </row>
    <row r="17" spans="1:9">
      <c r="A17" s="13"/>
      <c r="B17" s="345"/>
      <c r="C17" s="174" t="s">
        <v>88</v>
      </c>
      <c r="D17" s="107" t="s">
        <v>90</v>
      </c>
      <c r="E17" s="332"/>
      <c r="F17" s="333"/>
      <c r="G17" s="13"/>
    </row>
    <row r="18" spans="1:9" ht="86.25">
      <c r="A18" s="13"/>
      <c r="B18" s="345"/>
      <c r="C18" s="167" t="s">
        <v>89</v>
      </c>
      <c r="D18" s="159" t="s">
        <v>300</v>
      </c>
      <c r="E18" s="332"/>
      <c r="F18" s="333"/>
      <c r="G18" s="13"/>
    </row>
    <row r="19" spans="1:9" ht="34.5">
      <c r="A19" s="13"/>
      <c r="B19" s="345"/>
      <c r="C19" s="349" t="s">
        <v>91</v>
      </c>
      <c r="D19" s="175" t="s">
        <v>227</v>
      </c>
      <c r="E19" s="318" t="s">
        <v>83</v>
      </c>
      <c r="F19" s="319"/>
      <c r="G19" s="13"/>
      <c r="I19" s="51">
        <f>VLOOKUP(E19,'Drop Down Lists'!A58:B61,2,FALSE)</f>
        <v>0</v>
      </c>
    </row>
    <row r="20" spans="1:9" ht="34.5">
      <c r="A20" s="13"/>
      <c r="B20" s="345"/>
      <c r="C20" s="351"/>
      <c r="D20" s="243" t="s">
        <v>150</v>
      </c>
      <c r="E20" s="320" t="s">
        <v>83</v>
      </c>
      <c r="F20" s="321"/>
      <c r="G20" s="13"/>
      <c r="I20" s="51">
        <f>IF(E20="✓", 1, 0)</f>
        <v>0</v>
      </c>
    </row>
    <row r="21" spans="1:9">
      <c r="A21" s="13"/>
      <c r="B21" s="345"/>
      <c r="C21" s="336" t="s">
        <v>225</v>
      </c>
      <c r="D21" s="238" t="s">
        <v>430</v>
      </c>
      <c r="E21" s="284" t="str">
        <f>IF(D22="","Not claimed",IF(D22="Add text here …","Not claimed", "Complete"))</f>
        <v>Not claimed</v>
      </c>
      <c r="F21" s="285"/>
      <c r="G21" s="13"/>
      <c r="I21" s="232"/>
    </row>
    <row r="22" spans="1:9" ht="18" thickBot="1">
      <c r="A22" s="13"/>
      <c r="B22" s="346"/>
      <c r="C22" s="337"/>
      <c r="D22" s="239" t="s">
        <v>241</v>
      </c>
      <c r="E22" s="286"/>
      <c r="F22" s="287"/>
      <c r="G22" s="13"/>
      <c r="I22" s="55">
        <f>IF(E21="Complete", 1, 0)</f>
        <v>0</v>
      </c>
    </row>
    <row r="23" spans="1:9" ht="18" thickBot="1">
      <c r="A23" s="13"/>
      <c r="B23" s="14"/>
      <c r="C23" s="15"/>
      <c r="D23" s="16"/>
      <c r="E23" s="52"/>
      <c r="F23" s="18"/>
      <c r="G23" s="13"/>
    </row>
    <row r="24" spans="1:9" ht="18.75">
      <c r="A24" s="13"/>
      <c r="B24" s="344" t="s">
        <v>28</v>
      </c>
      <c r="C24" s="348" t="s">
        <v>272</v>
      </c>
      <c r="D24" s="348"/>
      <c r="E24" s="50">
        <f>F24*PRODUCT(I27:I31)</f>
        <v>0</v>
      </c>
      <c r="F24" s="26">
        <v>3</v>
      </c>
      <c r="G24" s="13"/>
    </row>
    <row r="25" spans="1:9">
      <c r="A25" s="13"/>
      <c r="B25" s="345"/>
      <c r="C25" s="160" t="s">
        <v>88</v>
      </c>
      <c r="D25" s="176" t="s">
        <v>93</v>
      </c>
      <c r="E25" s="332"/>
      <c r="F25" s="333"/>
      <c r="G25" s="13"/>
    </row>
    <row r="26" spans="1:9" ht="34.5">
      <c r="A26" s="13"/>
      <c r="B26" s="345"/>
      <c r="C26" s="160" t="s">
        <v>89</v>
      </c>
      <c r="D26" s="176" t="s">
        <v>94</v>
      </c>
      <c r="E26" s="332"/>
      <c r="F26" s="333"/>
      <c r="G26" s="13"/>
    </row>
    <row r="27" spans="1:9">
      <c r="A27" s="13"/>
      <c r="B27" s="345"/>
      <c r="C27" s="349" t="s">
        <v>91</v>
      </c>
      <c r="D27" s="173" t="s">
        <v>151</v>
      </c>
      <c r="E27" s="318" t="s">
        <v>83</v>
      </c>
      <c r="F27" s="319"/>
      <c r="G27" s="13"/>
      <c r="I27" s="57">
        <f>IF(E27="✓", 1, 0)</f>
        <v>0</v>
      </c>
    </row>
    <row r="28" spans="1:9" ht="34.5">
      <c r="A28" s="13"/>
      <c r="B28" s="345"/>
      <c r="C28" s="350"/>
      <c r="D28" s="173" t="s">
        <v>152</v>
      </c>
      <c r="E28" s="318" t="s">
        <v>83</v>
      </c>
      <c r="F28" s="319"/>
      <c r="G28" s="13"/>
      <c r="I28" s="57">
        <f>IF(E28="✓", 1, 0)</f>
        <v>0</v>
      </c>
    </row>
    <row r="29" spans="1:9">
      <c r="A29" s="13"/>
      <c r="B29" s="345"/>
      <c r="C29" s="351"/>
      <c r="D29" s="173" t="s">
        <v>461</v>
      </c>
      <c r="E29" s="320" t="s">
        <v>83</v>
      </c>
      <c r="F29" s="321"/>
      <c r="G29" s="13"/>
      <c r="I29" s="64">
        <f>IF(E29="✓", 1, 0)</f>
        <v>0</v>
      </c>
    </row>
    <row r="30" spans="1:9">
      <c r="A30" s="13"/>
      <c r="B30" s="345"/>
      <c r="C30" s="336" t="s">
        <v>225</v>
      </c>
      <c r="D30" s="238" t="s">
        <v>431</v>
      </c>
      <c r="E30" s="284" t="str">
        <f>IF(D31="","Not claimed",IF(D31="Add text here …","Not claimed", "Complete"))</f>
        <v>Not claimed</v>
      </c>
      <c r="F30" s="285"/>
      <c r="G30" s="13"/>
      <c r="I30" s="233"/>
    </row>
    <row r="31" spans="1:9" ht="18" thickBot="1">
      <c r="A31" s="13"/>
      <c r="B31" s="346"/>
      <c r="C31" s="337"/>
      <c r="D31" s="239" t="s">
        <v>241</v>
      </c>
      <c r="E31" s="286"/>
      <c r="F31" s="287"/>
      <c r="G31" s="13"/>
      <c r="I31" s="55">
        <f>IF(E30="Complete", 1, 0)</f>
        <v>0</v>
      </c>
    </row>
    <row r="32" spans="1:9" ht="18" thickBot="1">
      <c r="A32" s="13"/>
      <c r="B32" s="14"/>
      <c r="C32" s="15"/>
      <c r="D32" s="16"/>
      <c r="E32" s="52"/>
      <c r="F32" s="18"/>
      <c r="G32" s="13"/>
    </row>
    <row r="33" spans="1:9" ht="18.75">
      <c r="A33" s="13"/>
      <c r="B33" s="344" t="s">
        <v>30</v>
      </c>
      <c r="C33" s="302" t="s">
        <v>273</v>
      </c>
      <c r="D33" s="302"/>
      <c r="E33" s="50">
        <f>SUM(I37,I38)*PRODUCT(I36,,I39,I41)</f>
        <v>0</v>
      </c>
      <c r="F33" s="26" t="s">
        <v>154</v>
      </c>
      <c r="G33" s="13"/>
    </row>
    <row r="34" spans="1:9">
      <c r="A34" s="13"/>
      <c r="B34" s="345"/>
      <c r="C34" s="158" t="s">
        <v>88</v>
      </c>
      <c r="D34" s="170" t="s">
        <v>95</v>
      </c>
      <c r="E34" s="332"/>
      <c r="F34" s="333"/>
      <c r="G34" s="13"/>
    </row>
    <row r="35" spans="1:9" ht="34.5">
      <c r="A35" s="13"/>
      <c r="B35" s="345"/>
      <c r="C35" s="158" t="s">
        <v>89</v>
      </c>
      <c r="D35" s="164" t="s">
        <v>96</v>
      </c>
      <c r="E35" s="332"/>
      <c r="F35" s="333"/>
      <c r="G35" s="13"/>
    </row>
    <row r="36" spans="1:9" ht="34.5">
      <c r="A36" s="13"/>
      <c r="B36" s="345"/>
      <c r="C36" s="341" t="s">
        <v>91</v>
      </c>
      <c r="D36" s="164" t="s">
        <v>153</v>
      </c>
      <c r="E36" s="318" t="s">
        <v>83</v>
      </c>
      <c r="F36" s="319"/>
      <c r="G36" s="13"/>
      <c r="I36" s="51">
        <f>IF(E36="✓", 1, 0)</f>
        <v>0</v>
      </c>
    </row>
    <row r="37" spans="1:9" ht="34.5">
      <c r="A37" s="13"/>
      <c r="B37" s="345"/>
      <c r="C37" s="342"/>
      <c r="D37" s="177" t="s">
        <v>242</v>
      </c>
      <c r="E37" s="355">
        <v>0</v>
      </c>
      <c r="F37" s="356"/>
      <c r="G37" s="13"/>
      <c r="I37" s="59">
        <f>IF(E37&gt;=0.01,3,1)</f>
        <v>1</v>
      </c>
    </row>
    <row r="38" spans="1:9" ht="34.5">
      <c r="A38" s="13"/>
      <c r="B38" s="345"/>
      <c r="C38" s="342"/>
      <c r="D38" s="178" t="s">
        <v>243</v>
      </c>
      <c r="E38" s="318" t="s">
        <v>108</v>
      </c>
      <c r="F38" s="319"/>
      <c r="G38" s="13"/>
      <c r="I38" s="60">
        <f>IF(E38="✓", 1, 0)</f>
        <v>1</v>
      </c>
    </row>
    <row r="39" spans="1:9">
      <c r="A39" s="13"/>
      <c r="B39" s="345"/>
      <c r="C39" s="343"/>
      <c r="D39" s="169" t="s">
        <v>460</v>
      </c>
      <c r="E39" s="353" t="s">
        <v>108</v>
      </c>
      <c r="F39" s="354"/>
      <c r="G39" s="13"/>
      <c r="I39" s="51">
        <f>IF(E39="✓", 1, 0)</f>
        <v>1</v>
      </c>
    </row>
    <row r="40" spans="1:9" ht="34.5">
      <c r="A40" s="13"/>
      <c r="B40" s="345"/>
      <c r="C40" s="336" t="s">
        <v>225</v>
      </c>
      <c r="D40" s="244" t="s">
        <v>432</v>
      </c>
      <c r="E40" s="284" t="str">
        <f>IF(D41="","Not claimed",IF(D41="Add text here …","Not claimed", "Complete"))</f>
        <v>Not claimed</v>
      </c>
      <c r="F40" s="285"/>
      <c r="G40" s="13"/>
      <c r="I40" s="232"/>
    </row>
    <row r="41" spans="1:9" ht="18" thickBot="1">
      <c r="A41" s="13"/>
      <c r="B41" s="346"/>
      <c r="C41" s="337"/>
      <c r="D41" s="239" t="s">
        <v>241</v>
      </c>
      <c r="E41" s="286"/>
      <c r="F41" s="287"/>
      <c r="G41" s="13"/>
      <c r="I41" s="55">
        <f>IF(E40="Complete", 1, 0)</f>
        <v>0</v>
      </c>
    </row>
    <row r="42" spans="1:9" ht="21">
      <c r="A42" s="13"/>
      <c r="B42" s="230" t="s">
        <v>420</v>
      </c>
      <c r="C42" s="15"/>
      <c r="D42" s="16"/>
      <c r="E42" s="17"/>
      <c r="F42" s="18"/>
      <c r="G42" s="13"/>
    </row>
  </sheetData>
  <mergeCells count="31">
    <mergeCell ref="E28:F28"/>
    <mergeCell ref="E29:F29"/>
    <mergeCell ref="E27:F27"/>
    <mergeCell ref="B9:D9"/>
    <mergeCell ref="E9:F9"/>
    <mergeCell ref="B14:D14"/>
    <mergeCell ref="C16:D16"/>
    <mergeCell ref="C19:C20"/>
    <mergeCell ref="B11:F11"/>
    <mergeCell ref="B16:B22"/>
    <mergeCell ref="E19:F19"/>
    <mergeCell ref="E20:F20"/>
    <mergeCell ref="E17:F18"/>
    <mergeCell ref="E21:F22"/>
    <mergeCell ref="C21:C22"/>
    <mergeCell ref="C36:C39"/>
    <mergeCell ref="B33:B41"/>
    <mergeCell ref="B24:B31"/>
    <mergeCell ref="E34:F35"/>
    <mergeCell ref="C24:D24"/>
    <mergeCell ref="E40:F41"/>
    <mergeCell ref="E30:F31"/>
    <mergeCell ref="C40:C41"/>
    <mergeCell ref="C30:C31"/>
    <mergeCell ref="E25:F26"/>
    <mergeCell ref="E39:F39"/>
    <mergeCell ref="E36:F36"/>
    <mergeCell ref="E37:F37"/>
    <mergeCell ref="E38:F38"/>
    <mergeCell ref="C27:C29"/>
    <mergeCell ref="C33:D33"/>
  </mergeCells>
  <conditionalFormatting sqref="D22">
    <cfRule type="cellIs" dxfId="174" priority="34" operator="equal">
      <formula>""</formula>
    </cfRule>
    <cfRule type="cellIs" dxfId="173" priority="35" stopIfTrue="1" operator="equal">
      <formula>"Add text here ..."</formula>
    </cfRule>
  </conditionalFormatting>
  <conditionalFormatting sqref="D31">
    <cfRule type="cellIs" dxfId="172" priority="32" operator="equal">
      <formula>""</formula>
    </cfRule>
    <cfRule type="cellIs" dxfId="171" priority="33" stopIfTrue="1" operator="equal">
      <formula>"Add text here ..."</formula>
    </cfRule>
  </conditionalFormatting>
  <conditionalFormatting sqref="D41">
    <cfRule type="cellIs" dxfId="170" priority="28" operator="equal">
      <formula>""</formula>
    </cfRule>
    <cfRule type="cellIs" dxfId="169" priority="29" stopIfTrue="1" operator="equal">
      <formula>"Add text here ..."</formula>
    </cfRule>
  </conditionalFormatting>
  <conditionalFormatting sqref="D30">
    <cfRule type="cellIs" dxfId="168" priority="24" operator="equal">
      <formula>""</formula>
    </cfRule>
    <cfRule type="cellIs" dxfId="167" priority="25" stopIfTrue="1" operator="equal">
      <formula>"Add text here ..."</formula>
    </cfRule>
  </conditionalFormatting>
  <conditionalFormatting sqref="D40">
    <cfRule type="cellIs" dxfId="166" priority="20" operator="equal">
      <formula>""</formula>
    </cfRule>
    <cfRule type="cellIs" dxfId="165" priority="21" stopIfTrue="1" operator="equal">
      <formula>"Add text here ..."</formula>
    </cfRule>
  </conditionalFormatting>
  <conditionalFormatting sqref="D21">
    <cfRule type="cellIs" dxfId="164" priority="16" operator="equal">
      <formula>""</formula>
    </cfRule>
    <cfRule type="cellIs" dxfId="163" priority="17" stopIfTrue="1" operator="equal">
      <formula>"Add text here ..."</formula>
    </cfRule>
  </conditionalFormatting>
  <conditionalFormatting sqref="E21">
    <cfRule type="cellIs" dxfId="162" priority="8" operator="equal">
      <formula>"Complete"</formula>
    </cfRule>
    <cfRule type="cellIs" dxfId="161" priority="9" operator="equal">
      <formula>"Incomplete"</formula>
    </cfRule>
  </conditionalFormatting>
  <conditionalFormatting sqref="E21:F22">
    <cfRule type="cellIs" dxfId="160" priority="7" operator="equal">
      <formula>"Not Claimed"</formula>
    </cfRule>
  </conditionalFormatting>
  <conditionalFormatting sqref="E30">
    <cfRule type="cellIs" dxfId="159" priority="5" operator="equal">
      <formula>"Complete"</formula>
    </cfRule>
    <cfRule type="cellIs" dxfId="158" priority="6" operator="equal">
      <formula>"Incomplete"</formula>
    </cfRule>
  </conditionalFormatting>
  <conditionalFormatting sqref="E30:F31">
    <cfRule type="cellIs" dxfId="157" priority="4" operator="equal">
      <formula>"Not Claimed"</formula>
    </cfRule>
  </conditionalFormatting>
  <conditionalFormatting sqref="E40">
    <cfRule type="cellIs" dxfId="156" priority="2" operator="equal">
      <formula>"Complete"</formula>
    </cfRule>
    <cfRule type="cellIs" dxfId="155" priority="3" operator="equal">
      <formula>"Incomplete"</formula>
    </cfRule>
  </conditionalFormatting>
  <conditionalFormatting sqref="E40:F41">
    <cfRule type="cellIs" dxfId="154" priority="1" operator="equal">
      <formula>"Not Claimed"</formula>
    </cfRule>
  </conditionalFormatting>
  <hyperlinks>
    <hyperlink ref="E9:F9" location="'CREDIT SUMMARY'!A1" display="Back to Scorecard" xr:uid="{00000000-0004-0000-0600-000000000000}"/>
  </hyperlinks>
  <pageMargins left="0.7" right="0.7" top="0.75" bottom="0.75" header="0.3" footer="0.3"/>
  <pageSetup orientation="portrait"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 Down Lists'!$A$2:$A$4</xm:f>
          </x14:formula1>
          <xm:sqref>E27:E29 E20 E36 E38</xm:sqref>
        </x14:dataValidation>
        <x14:dataValidation type="list" allowBlank="1" showInputMessage="1" showErrorMessage="1" xr:uid="{00000000-0002-0000-0600-000001000000}">
          <x14:formula1>
            <xm:f>'Drop Down Lists'!$A$58:$A$61</xm:f>
          </x14:formula1>
          <xm:sqref>E19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70"/>
  <sheetViews>
    <sheetView zoomScale="80" zoomScaleNormal="80" workbookViewId="0">
      <selection activeCell="B71" sqref="B71"/>
    </sheetView>
  </sheetViews>
  <sheetFormatPr defaultColWidth="10.625" defaultRowHeight="17.25"/>
  <cols>
    <col min="1" max="1" width="3.125" style="6" customWidth="1"/>
    <col min="2" max="2" width="8" style="6" bestFit="1" customWidth="1"/>
    <col min="3" max="3" width="23.375" style="6" customWidth="1"/>
    <col min="4" max="4" width="170" style="6" customWidth="1"/>
    <col min="5" max="5" width="12" style="6" bestFit="1" customWidth="1"/>
    <col min="6" max="6" width="13.5" style="7" customWidth="1"/>
    <col min="7" max="7" width="3.125" style="6" customWidth="1"/>
    <col min="8" max="8" width="14.5" style="6" bestFit="1" customWidth="1"/>
    <col min="9" max="9" width="0" style="6" hidden="1" customWidth="1"/>
    <col min="10" max="16384" width="10.625" style="6"/>
  </cols>
  <sheetData>
    <row r="1" spans="1:7" ht="20.100000000000001" customHeight="1"/>
    <row r="8" spans="1:7" ht="18" thickBot="1">
      <c r="A8" s="22"/>
      <c r="B8" s="22"/>
      <c r="C8" s="22"/>
      <c r="D8" s="22"/>
      <c r="E8" s="22"/>
      <c r="F8" s="23"/>
      <c r="G8" s="13"/>
    </row>
    <row r="9" spans="1:7" ht="36.75" thickBot="1">
      <c r="A9" s="13"/>
      <c r="B9" s="308" t="s">
        <v>33</v>
      </c>
      <c r="C9" s="309"/>
      <c r="D9" s="309"/>
      <c r="E9" s="366" t="s">
        <v>87</v>
      </c>
      <c r="F9" s="367"/>
      <c r="G9" s="13"/>
    </row>
    <row r="10" spans="1:7" ht="18" thickBot="1">
      <c r="A10" s="13"/>
      <c r="B10" s="115"/>
      <c r="C10" s="115"/>
      <c r="D10" s="115"/>
      <c r="E10" s="115"/>
      <c r="F10" s="155"/>
      <c r="G10" s="13"/>
    </row>
    <row r="11" spans="1:7" s="48" customFormat="1" ht="220.35" customHeight="1" thickBot="1">
      <c r="A11" s="47"/>
      <c r="B11" s="292" t="s">
        <v>274</v>
      </c>
      <c r="C11" s="293"/>
      <c r="D11" s="293"/>
      <c r="E11" s="293"/>
      <c r="F11" s="294"/>
      <c r="G11" s="47"/>
    </row>
    <row r="12" spans="1:7" ht="18" thickBot="1">
      <c r="A12" s="13"/>
      <c r="B12" s="115"/>
      <c r="C12" s="115"/>
      <c r="D12" s="115"/>
      <c r="E12" s="115"/>
      <c r="F12" s="155"/>
      <c r="G12" s="13"/>
    </row>
    <row r="13" spans="1:7">
      <c r="A13" s="13"/>
      <c r="B13" s="115"/>
      <c r="C13" s="115"/>
      <c r="D13" s="115"/>
      <c r="E13" s="151" t="s">
        <v>0</v>
      </c>
      <c r="F13" s="152" t="s">
        <v>112</v>
      </c>
      <c r="G13" s="13"/>
    </row>
    <row r="14" spans="1:7" ht="18" thickBot="1">
      <c r="A14" s="13"/>
      <c r="B14" s="295"/>
      <c r="C14" s="295"/>
      <c r="D14" s="295"/>
      <c r="E14" s="153">
        <f>SUM(E16,E25,E33,E44,E52,E61)</f>
        <v>0</v>
      </c>
      <c r="F14" s="154">
        <v>15</v>
      </c>
      <c r="G14" s="13"/>
    </row>
    <row r="15" spans="1:7" ht="18" thickBot="1">
      <c r="A15" s="13"/>
      <c r="B15" s="120"/>
      <c r="C15" s="120"/>
      <c r="D15" s="120"/>
      <c r="E15" s="180"/>
      <c r="F15" s="155"/>
      <c r="G15" s="13"/>
    </row>
    <row r="16" spans="1:7" ht="18.75">
      <c r="A16" s="13"/>
      <c r="B16" s="370" t="s">
        <v>34</v>
      </c>
      <c r="C16" s="302" t="s">
        <v>97</v>
      </c>
      <c r="D16" s="297"/>
      <c r="E16" s="156">
        <f>F16*PRODUCT(I19:I23)</f>
        <v>0</v>
      </c>
      <c r="F16" s="157">
        <v>2</v>
      </c>
      <c r="G16" s="13"/>
    </row>
    <row r="17" spans="1:9" ht="34.5">
      <c r="A17" s="13"/>
      <c r="B17" s="371"/>
      <c r="C17" s="125" t="s">
        <v>88</v>
      </c>
      <c r="D17" s="181" t="s">
        <v>98</v>
      </c>
      <c r="E17" s="373"/>
      <c r="F17" s="313"/>
      <c r="G17" s="13"/>
    </row>
    <row r="18" spans="1:9" ht="86.25">
      <c r="A18" s="13"/>
      <c r="B18" s="371"/>
      <c r="C18" s="158" t="s">
        <v>89</v>
      </c>
      <c r="D18" s="182" t="s">
        <v>99</v>
      </c>
      <c r="E18" s="374"/>
      <c r="F18" s="315"/>
      <c r="G18" s="13"/>
    </row>
    <row r="19" spans="1:9">
      <c r="A19" s="13"/>
      <c r="B19" s="371"/>
      <c r="C19" s="303" t="s">
        <v>91</v>
      </c>
      <c r="D19" s="183" t="s">
        <v>122</v>
      </c>
      <c r="E19" s="276" t="s">
        <v>83</v>
      </c>
      <c r="F19" s="277"/>
      <c r="G19" s="13"/>
      <c r="I19" s="51">
        <f>IF(E19="✓", 1, 0)</f>
        <v>0</v>
      </c>
    </row>
    <row r="20" spans="1:9">
      <c r="A20" s="13"/>
      <c r="B20" s="371"/>
      <c r="C20" s="303"/>
      <c r="D20" s="183" t="s">
        <v>123</v>
      </c>
      <c r="E20" s="276" t="s">
        <v>83</v>
      </c>
      <c r="F20" s="277"/>
      <c r="G20" s="13"/>
      <c r="I20" s="51">
        <f>IF(E20="✓", 1, 0)</f>
        <v>0</v>
      </c>
    </row>
    <row r="21" spans="1:9">
      <c r="A21" s="13"/>
      <c r="B21" s="371"/>
      <c r="C21" s="303"/>
      <c r="D21" s="190" t="s">
        <v>124</v>
      </c>
      <c r="E21" s="316" t="s">
        <v>83</v>
      </c>
      <c r="F21" s="317"/>
      <c r="G21" s="13"/>
      <c r="I21" s="51">
        <f>IF(E21="✓", 1, 0)</f>
        <v>0</v>
      </c>
    </row>
    <row r="22" spans="1:9">
      <c r="A22" s="13"/>
      <c r="B22" s="371"/>
      <c r="C22" s="359" t="s">
        <v>225</v>
      </c>
      <c r="D22" s="241" t="s">
        <v>433</v>
      </c>
      <c r="E22" s="284" t="str">
        <f>IF(D23="","Not claimed",IF(D23="Add text here …","Not claimed", "Complete"))</f>
        <v>Not claimed</v>
      </c>
      <c r="F22" s="285"/>
      <c r="G22" s="13"/>
      <c r="I22" s="232"/>
    </row>
    <row r="23" spans="1:9" ht="18" thickBot="1">
      <c r="A23" s="13"/>
      <c r="B23" s="372"/>
      <c r="C23" s="360"/>
      <c r="D23" s="223" t="s">
        <v>241</v>
      </c>
      <c r="E23" s="286"/>
      <c r="F23" s="287"/>
      <c r="G23" s="13"/>
      <c r="I23" s="55">
        <f>IF(E22="Complete", 1, 0)</f>
        <v>0</v>
      </c>
    </row>
    <row r="24" spans="1:9" ht="18" thickBot="1">
      <c r="A24" s="13"/>
      <c r="B24" s="126"/>
      <c r="C24" s="127"/>
      <c r="D24" s="128"/>
      <c r="E24" s="162"/>
      <c r="F24" s="163"/>
      <c r="G24" s="13"/>
    </row>
    <row r="25" spans="1:9" ht="18.75">
      <c r="A25" s="13"/>
      <c r="B25" s="370" t="s">
        <v>36</v>
      </c>
      <c r="C25" s="302" t="s">
        <v>275</v>
      </c>
      <c r="D25" s="302"/>
      <c r="E25" s="156">
        <f>PRODUCT(I28:I31)</f>
        <v>0</v>
      </c>
      <c r="F25" s="157" t="s">
        <v>399</v>
      </c>
      <c r="G25" s="13"/>
    </row>
    <row r="26" spans="1:9" ht="34.5">
      <c r="A26" s="13"/>
      <c r="B26" s="371"/>
      <c r="C26" s="158" t="s">
        <v>88</v>
      </c>
      <c r="D26" s="164" t="s">
        <v>100</v>
      </c>
      <c r="E26" s="312"/>
      <c r="F26" s="313"/>
      <c r="G26" s="13"/>
    </row>
    <row r="27" spans="1:9" ht="51.75">
      <c r="A27" s="13"/>
      <c r="B27" s="371"/>
      <c r="C27" s="158" t="s">
        <v>89</v>
      </c>
      <c r="D27" s="164" t="s">
        <v>302</v>
      </c>
      <c r="E27" s="314"/>
      <c r="F27" s="315"/>
      <c r="G27" s="13"/>
    </row>
    <row r="28" spans="1:9" ht="53.1" customHeight="1">
      <c r="A28" s="13"/>
      <c r="B28" s="371"/>
      <c r="C28" s="303" t="s">
        <v>91</v>
      </c>
      <c r="D28" s="164" t="s">
        <v>303</v>
      </c>
      <c r="E28" s="276" t="s">
        <v>83</v>
      </c>
      <c r="F28" s="277"/>
      <c r="G28" s="13"/>
      <c r="I28" s="51">
        <f>VLOOKUP(E28,'Drop Down Lists'!A64:B66,2,FALSE)</f>
        <v>0</v>
      </c>
    </row>
    <row r="29" spans="1:9">
      <c r="A29" s="13"/>
      <c r="B29" s="371"/>
      <c r="C29" s="303"/>
      <c r="D29" s="169" t="s">
        <v>125</v>
      </c>
      <c r="E29" s="316" t="s">
        <v>83</v>
      </c>
      <c r="F29" s="317"/>
      <c r="G29" s="13"/>
      <c r="I29" s="51">
        <f>IF(E29="✓", 1, 0)</f>
        <v>0</v>
      </c>
    </row>
    <row r="30" spans="1:9">
      <c r="A30" s="13"/>
      <c r="B30" s="371"/>
      <c r="C30" s="306" t="s">
        <v>225</v>
      </c>
      <c r="D30" s="241" t="s">
        <v>434</v>
      </c>
      <c r="E30" s="284" t="str">
        <f>IF(D31="","Not claimed",IF(D31="Add text here …","Not claimed", "Complete"))</f>
        <v>Not claimed</v>
      </c>
      <c r="F30" s="285"/>
      <c r="G30" s="13"/>
      <c r="I30" s="232"/>
    </row>
    <row r="31" spans="1:9" ht="18" thickBot="1">
      <c r="A31" s="13"/>
      <c r="B31" s="372"/>
      <c r="C31" s="307"/>
      <c r="D31" s="223" t="s">
        <v>241</v>
      </c>
      <c r="E31" s="286"/>
      <c r="F31" s="287"/>
      <c r="G31" s="13"/>
      <c r="I31" s="55">
        <f>IF(E30="Complete", 1, 0)</f>
        <v>0</v>
      </c>
    </row>
    <row r="32" spans="1:9" ht="18" thickBot="1">
      <c r="A32" s="13"/>
      <c r="B32" s="126"/>
      <c r="C32" s="127"/>
      <c r="D32" s="128"/>
      <c r="E32" s="162"/>
      <c r="F32" s="163"/>
      <c r="G32" s="13"/>
    </row>
    <row r="33" spans="1:9" ht="18.75">
      <c r="A33" s="13"/>
      <c r="B33" s="370" t="s">
        <v>38</v>
      </c>
      <c r="C33" s="302" t="s">
        <v>276</v>
      </c>
      <c r="D33" s="302"/>
      <c r="E33" s="156">
        <f>PRODUCT(I36:I42)</f>
        <v>0</v>
      </c>
      <c r="F33" s="157" t="s">
        <v>21</v>
      </c>
      <c r="G33" s="13"/>
    </row>
    <row r="34" spans="1:9">
      <c r="A34" s="13"/>
      <c r="B34" s="371"/>
      <c r="C34" s="158" t="s">
        <v>88</v>
      </c>
      <c r="D34" s="164" t="s">
        <v>102</v>
      </c>
      <c r="E34" s="312"/>
      <c r="F34" s="313"/>
      <c r="G34" s="13"/>
    </row>
    <row r="35" spans="1:9" ht="266.25" customHeight="1">
      <c r="A35" s="13"/>
      <c r="B35" s="371"/>
      <c r="C35" s="158" t="s">
        <v>89</v>
      </c>
      <c r="D35" s="164" t="s">
        <v>304</v>
      </c>
      <c r="E35" s="314"/>
      <c r="F35" s="315"/>
      <c r="G35" s="13"/>
    </row>
    <row r="36" spans="1:9" ht="138">
      <c r="A36" s="13"/>
      <c r="B36" s="371"/>
      <c r="C36" s="341" t="s">
        <v>91</v>
      </c>
      <c r="D36" s="164" t="s">
        <v>305</v>
      </c>
      <c r="E36" s="272" t="s">
        <v>83</v>
      </c>
      <c r="F36" s="273"/>
      <c r="G36" s="13"/>
      <c r="I36" s="51">
        <f>IF(E36="✓", 1, 0)</f>
        <v>0</v>
      </c>
    </row>
    <row r="37" spans="1:9">
      <c r="A37" s="13"/>
      <c r="B37" s="371"/>
      <c r="C37" s="342"/>
      <c r="D37" s="164" t="s">
        <v>231</v>
      </c>
      <c r="E37" s="272" t="s">
        <v>83</v>
      </c>
      <c r="F37" s="273"/>
      <c r="G37" s="13"/>
      <c r="I37" s="51">
        <f>VLOOKUP(E37,'Drop Down Lists'!A69:B72,2,FALSE)</f>
        <v>0</v>
      </c>
    </row>
    <row r="38" spans="1:9" ht="69">
      <c r="A38" s="13"/>
      <c r="B38" s="371"/>
      <c r="C38" s="342"/>
      <c r="D38" s="164" t="s">
        <v>301</v>
      </c>
      <c r="E38" s="272" t="s">
        <v>83</v>
      </c>
      <c r="F38" s="273"/>
      <c r="G38" s="13"/>
      <c r="I38" s="51">
        <f>IF(E38="✓", 1, 0)</f>
        <v>0</v>
      </c>
    </row>
    <row r="39" spans="1:9" ht="34.5">
      <c r="A39" s="13"/>
      <c r="B39" s="371"/>
      <c r="C39" s="342"/>
      <c r="D39" s="164" t="s">
        <v>110</v>
      </c>
      <c r="E39" s="272" t="s">
        <v>83</v>
      </c>
      <c r="F39" s="273"/>
      <c r="G39" s="13"/>
      <c r="I39" s="51">
        <f>IF(E39="✓", 1, 0)</f>
        <v>0</v>
      </c>
    </row>
    <row r="40" spans="1:9">
      <c r="A40" s="13"/>
      <c r="B40" s="371"/>
      <c r="C40" s="343"/>
      <c r="D40" s="169" t="s">
        <v>111</v>
      </c>
      <c r="E40" s="257" t="s">
        <v>83</v>
      </c>
      <c r="F40" s="258"/>
      <c r="G40" s="13"/>
      <c r="I40" s="51">
        <f>IF(E40="✓", 1, 0)</f>
        <v>0</v>
      </c>
    </row>
    <row r="41" spans="1:9">
      <c r="A41" s="13"/>
      <c r="B41" s="371"/>
      <c r="C41" s="363" t="s">
        <v>225</v>
      </c>
      <c r="D41" s="241" t="s">
        <v>435</v>
      </c>
      <c r="E41" s="284" t="str">
        <f>IF(D42="","Not claimed",IF(D42="Add text here …","Not claimed", "Complete"))</f>
        <v>Not claimed</v>
      </c>
      <c r="F41" s="285"/>
      <c r="G41" s="13"/>
      <c r="I41" s="232"/>
    </row>
    <row r="42" spans="1:9" ht="18" thickBot="1">
      <c r="A42" s="13"/>
      <c r="B42" s="372"/>
      <c r="C42" s="364"/>
      <c r="D42" s="223" t="s">
        <v>241</v>
      </c>
      <c r="E42" s="286"/>
      <c r="F42" s="287"/>
      <c r="G42" s="13"/>
      <c r="I42" s="55">
        <f>IF(E41="Complete", 1, 0)</f>
        <v>0</v>
      </c>
    </row>
    <row r="43" spans="1:9" ht="18" thickBot="1">
      <c r="A43" s="13"/>
      <c r="B43" s="126"/>
      <c r="C43" s="127"/>
      <c r="D43" s="128"/>
      <c r="E43" s="162"/>
      <c r="F43" s="163"/>
      <c r="G43" s="13"/>
    </row>
    <row r="44" spans="1:9" ht="18.75">
      <c r="A44" s="13"/>
      <c r="B44" s="375" t="s">
        <v>40</v>
      </c>
      <c r="C44" s="302" t="s">
        <v>277</v>
      </c>
      <c r="D44" s="302"/>
      <c r="E44" s="156">
        <f>F44*PRODUCT(I47:I50)</f>
        <v>0</v>
      </c>
      <c r="F44" s="157">
        <v>2</v>
      </c>
      <c r="G44" s="13"/>
    </row>
    <row r="45" spans="1:9">
      <c r="A45" s="13"/>
      <c r="B45" s="376"/>
      <c r="C45" s="158" t="s">
        <v>88</v>
      </c>
      <c r="D45" s="164" t="s">
        <v>113</v>
      </c>
      <c r="E45" s="312"/>
      <c r="F45" s="313"/>
      <c r="G45" s="13"/>
    </row>
    <row r="46" spans="1:9">
      <c r="A46" s="13"/>
      <c r="B46" s="376"/>
      <c r="C46" s="184" t="s">
        <v>89</v>
      </c>
      <c r="D46" s="164" t="s">
        <v>114</v>
      </c>
      <c r="E46" s="314"/>
      <c r="F46" s="315"/>
      <c r="G46" s="13"/>
    </row>
    <row r="47" spans="1:9" ht="103.5">
      <c r="A47" s="13"/>
      <c r="B47" s="376"/>
      <c r="C47" s="368" t="s">
        <v>91</v>
      </c>
      <c r="D47" s="185" t="s">
        <v>306</v>
      </c>
      <c r="E47" s="276" t="s">
        <v>83</v>
      </c>
      <c r="F47" s="277"/>
      <c r="G47" s="13"/>
      <c r="I47" s="57">
        <f>IF(E47="✓", 1, 0)</f>
        <v>0</v>
      </c>
    </row>
    <row r="48" spans="1:9" ht="34.5">
      <c r="A48" s="13"/>
      <c r="B48" s="376"/>
      <c r="C48" s="369"/>
      <c r="D48" s="185" t="s">
        <v>307</v>
      </c>
      <c r="E48" s="316" t="s">
        <v>83</v>
      </c>
      <c r="F48" s="317"/>
      <c r="G48" s="13"/>
      <c r="I48" s="65">
        <f>IF(E48="✓", 1, 0)</f>
        <v>0</v>
      </c>
    </row>
    <row r="49" spans="1:9">
      <c r="A49" s="13"/>
      <c r="B49" s="376"/>
      <c r="C49" s="306" t="s">
        <v>225</v>
      </c>
      <c r="D49" s="241" t="s">
        <v>437</v>
      </c>
      <c r="E49" s="284" t="str">
        <f>IF(D50="","Not claimed",IF(D50="Add text here …","Not claimed", "Complete"))</f>
        <v>Not claimed</v>
      </c>
      <c r="F49" s="285"/>
      <c r="G49" s="13"/>
      <c r="I49" s="234"/>
    </row>
    <row r="50" spans="1:9" ht="18" thickBot="1">
      <c r="A50" s="13"/>
      <c r="B50" s="377"/>
      <c r="C50" s="365"/>
      <c r="D50" s="223" t="s">
        <v>241</v>
      </c>
      <c r="E50" s="286"/>
      <c r="F50" s="287"/>
      <c r="G50" s="13"/>
      <c r="I50" s="55">
        <f>IF(E49="Complete", 1, 0)</f>
        <v>0</v>
      </c>
    </row>
    <row r="51" spans="1:9" ht="18" thickBot="1">
      <c r="A51" s="13"/>
      <c r="B51" s="126"/>
      <c r="C51" s="127"/>
      <c r="D51" s="128"/>
      <c r="E51" s="162"/>
      <c r="F51" s="163"/>
      <c r="G51" s="13"/>
    </row>
    <row r="52" spans="1:9" ht="18.75">
      <c r="A52" s="13"/>
      <c r="B52" s="370" t="s">
        <v>42</v>
      </c>
      <c r="C52" s="302" t="s">
        <v>278</v>
      </c>
      <c r="D52" s="302"/>
      <c r="E52" s="156">
        <f>PRODUCT(I55:I59)</f>
        <v>0</v>
      </c>
      <c r="F52" s="157">
        <v>1</v>
      </c>
      <c r="G52" s="13"/>
    </row>
    <row r="53" spans="1:9">
      <c r="A53" s="13"/>
      <c r="B53" s="371"/>
      <c r="C53" s="158" t="s">
        <v>88</v>
      </c>
      <c r="D53" s="164" t="s">
        <v>115</v>
      </c>
      <c r="E53" s="312"/>
      <c r="F53" s="313"/>
      <c r="G53" s="13"/>
    </row>
    <row r="54" spans="1:9" ht="103.5">
      <c r="A54" s="13"/>
      <c r="B54" s="371"/>
      <c r="C54" s="158" t="s">
        <v>89</v>
      </c>
      <c r="D54" s="164" t="s">
        <v>308</v>
      </c>
      <c r="E54" s="314"/>
      <c r="F54" s="315"/>
      <c r="G54" s="13"/>
    </row>
    <row r="55" spans="1:9">
      <c r="A55" s="13"/>
      <c r="B55" s="371"/>
      <c r="C55" s="341" t="s">
        <v>91</v>
      </c>
      <c r="D55" s="169" t="s">
        <v>116</v>
      </c>
      <c r="E55" s="276" t="s">
        <v>83</v>
      </c>
      <c r="F55" s="277"/>
      <c r="G55" s="13"/>
      <c r="I55" s="54">
        <f>IF(E55="✓", 1, 0)</f>
        <v>0</v>
      </c>
    </row>
    <row r="56" spans="1:9" ht="34.5">
      <c r="A56" s="13"/>
      <c r="B56" s="371"/>
      <c r="C56" s="342"/>
      <c r="D56" s="169" t="s">
        <v>117</v>
      </c>
      <c r="E56" s="276" t="s">
        <v>83</v>
      </c>
      <c r="F56" s="277"/>
      <c r="G56" s="13"/>
      <c r="I56" s="54">
        <f>IF(E56="✓", 1, 0)</f>
        <v>0</v>
      </c>
    </row>
    <row r="57" spans="1:9" ht="34.5">
      <c r="A57" s="13"/>
      <c r="B57" s="371"/>
      <c r="C57" s="343"/>
      <c r="D57" s="246" t="s">
        <v>451</v>
      </c>
      <c r="E57" s="316" t="s">
        <v>83</v>
      </c>
      <c r="F57" s="317"/>
      <c r="G57" s="13"/>
      <c r="I57" s="65">
        <f>IF(E57="✓", 1, 0)</f>
        <v>0</v>
      </c>
    </row>
    <row r="58" spans="1:9">
      <c r="A58" s="13"/>
      <c r="B58" s="371"/>
      <c r="C58" s="359" t="s">
        <v>225</v>
      </c>
      <c r="D58" s="241" t="s">
        <v>436</v>
      </c>
      <c r="E58" s="284" t="str">
        <f>IF(D59="","Not claimed",IF(D59="Add text here …","Not claimed", "Complete"))</f>
        <v>Not claimed</v>
      </c>
      <c r="F58" s="285"/>
      <c r="G58" s="13"/>
      <c r="I58" s="234"/>
    </row>
    <row r="59" spans="1:9" ht="18" thickBot="1">
      <c r="A59" s="13"/>
      <c r="B59" s="372"/>
      <c r="C59" s="360"/>
      <c r="D59" s="223" t="s">
        <v>241</v>
      </c>
      <c r="E59" s="286"/>
      <c r="F59" s="287"/>
      <c r="G59" s="13"/>
      <c r="I59" s="55">
        <f>IF(E58="Complete", 1, 0)</f>
        <v>0</v>
      </c>
    </row>
    <row r="60" spans="1:9" ht="18" thickBot="1">
      <c r="A60" s="13"/>
      <c r="B60" s="126"/>
      <c r="C60" s="127"/>
      <c r="D60" s="128"/>
      <c r="E60" s="162"/>
      <c r="F60" s="163"/>
      <c r="G60" s="13"/>
    </row>
    <row r="61" spans="1:9" ht="18.75">
      <c r="A61" s="13"/>
      <c r="B61" s="375" t="s">
        <v>44</v>
      </c>
      <c r="C61" s="302" t="s">
        <v>309</v>
      </c>
      <c r="D61" s="302"/>
      <c r="E61" s="156">
        <f>I68*SUM(I64:I66)</f>
        <v>0</v>
      </c>
      <c r="F61" s="157" t="s">
        <v>32</v>
      </c>
      <c r="G61" s="13"/>
    </row>
    <row r="62" spans="1:9" ht="34.5">
      <c r="A62" s="13"/>
      <c r="B62" s="376"/>
      <c r="C62" s="158" t="s">
        <v>88</v>
      </c>
      <c r="D62" s="164" t="s">
        <v>310</v>
      </c>
      <c r="E62" s="312"/>
      <c r="F62" s="313"/>
      <c r="G62" s="13"/>
    </row>
    <row r="63" spans="1:9" ht="254.1" customHeight="1">
      <c r="A63" s="13"/>
      <c r="B63" s="376"/>
      <c r="C63" s="184" t="s">
        <v>89</v>
      </c>
      <c r="D63" s="169" t="s">
        <v>311</v>
      </c>
      <c r="E63" s="361"/>
      <c r="F63" s="362"/>
      <c r="G63" s="13"/>
    </row>
    <row r="64" spans="1:9">
      <c r="A64" s="13"/>
      <c r="B64" s="376"/>
      <c r="C64" s="368" t="s">
        <v>91</v>
      </c>
      <c r="D64" s="186" t="s">
        <v>312</v>
      </c>
      <c r="E64" s="276" t="s">
        <v>83</v>
      </c>
      <c r="F64" s="277"/>
      <c r="G64" s="13"/>
      <c r="I64" s="61">
        <f>2*IF(E64="✓", 1, 0)</f>
        <v>0</v>
      </c>
    </row>
    <row r="65" spans="1:9" ht="34.5">
      <c r="A65" s="13"/>
      <c r="B65" s="376"/>
      <c r="C65" s="368"/>
      <c r="D65" s="187" t="s">
        <v>313</v>
      </c>
      <c r="E65" s="276" t="s">
        <v>83</v>
      </c>
      <c r="F65" s="277"/>
      <c r="G65" s="13"/>
      <c r="I65" s="61">
        <f>IF(E65="✓", 1, 0)</f>
        <v>0</v>
      </c>
    </row>
    <row r="66" spans="1:9">
      <c r="A66" s="13"/>
      <c r="B66" s="376"/>
      <c r="C66" s="369"/>
      <c r="D66" s="245" t="s">
        <v>314</v>
      </c>
      <c r="E66" s="316" t="s">
        <v>83</v>
      </c>
      <c r="F66" s="317"/>
      <c r="G66" s="13"/>
      <c r="I66" s="66">
        <f>IF(E66="✓", 1, 0)</f>
        <v>0</v>
      </c>
    </row>
    <row r="67" spans="1:9" ht="34.5">
      <c r="A67" s="13"/>
      <c r="B67" s="376"/>
      <c r="C67" s="306" t="s">
        <v>225</v>
      </c>
      <c r="D67" s="240" t="s">
        <v>445</v>
      </c>
      <c r="E67" s="284" t="str">
        <f>IF(D68="","Not claimed",IF(D68="Add text here …","Not claimed", "Complete"))</f>
        <v>Not claimed</v>
      </c>
      <c r="F67" s="285"/>
      <c r="G67" s="13"/>
      <c r="I67" s="234"/>
    </row>
    <row r="68" spans="1:9" ht="18" thickBot="1">
      <c r="A68" s="13"/>
      <c r="B68" s="377"/>
      <c r="C68" s="365"/>
      <c r="D68" s="223" t="s">
        <v>241</v>
      </c>
      <c r="E68" s="286"/>
      <c r="F68" s="287"/>
      <c r="G68" s="13"/>
      <c r="I68" s="55">
        <f>IF(E67="Complete", 1, 0)</f>
        <v>0</v>
      </c>
    </row>
    <row r="69" spans="1:9" ht="21">
      <c r="A69" s="13"/>
      <c r="B69" s="230" t="s">
        <v>420</v>
      </c>
      <c r="C69" s="127"/>
      <c r="D69" s="128"/>
      <c r="E69" s="162"/>
      <c r="F69" s="163"/>
      <c r="G69" s="13"/>
    </row>
    <row r="70" spans="1:9">
      <c r="B70" s="140"/>
      <c r="C70" s="140"/>
      <c r="D70" s="140"/>
      <c r="E70" s="140"/>
      <c r="F70" s="166"/>
    </row>
  </sheetData>
  <mergeCells count="58">
    <mergeCell ref="E67:F68"/>
    <mergeCell ref="E58:F59"/>
    <mergeCell ref="E49:F50"/>
    <mergeCell ref="C67:C68"/>
    <mergeCell ref="B25:B31"/>
    <mergeCell ref="B61:B68"/>
    <mergeCell ref="B44:B50"/>
    <mergeCell ref="C55:C57"/>
    <mergeCell ref="C64:C66"/>
    <mergeCell ref="C61:D61"/>
    <mergeCell ref="C30:C31"/>
    <mergeCell ref="B16:B23"/>
    <mergeCell ref="B33:B42"/>
    <mergeCell ref="E55:F55"/>
    <mergeCell ref="E56:F56"/>
    <mergeCell ref="E28:F28"/>
    <mergeCell ref="E29:F29"/>
    <mergeCell ref="C28:C29"/>
    <mergeCell ref="C36:C40"/>
    <mergeCell ref="E17:F18"/>
    <mergeCell ref="E26:F27"/>
    <mergeCell ref="E34:F35"/>
    <mergeCell ref="E45:F46"/>
    <mergeCell ref="E53:F54"/>
    <mergeCell ref="E38:F38"/>
    <mergeCell ref="E19:F19"/>
    <mergeCell ref="B52:B59"/>
    <mergeCell ref="B9:D9"/>
    <mergeCell ref="B14:D14"/>
    <mergeCell ref="C16:D16"/>
    <mergeCell ref="C52:D52"/>
    <mergeCell ref="B11:F11"/>
    <mergeCell ref="E9:F9"/>
    <mergeCell ref="C47:C48"/>
    <mergeCell ref="C19:C21"/>
    <mergeCell ref="C25:D25"/>
    <mergeCell ref="C33:D33"/>
    <mergeCell ref="E20:F20"/>
    <mergeCell ref="E21:F21"/>
    <mergeCell ref="E36:F36"/>
    <mergeCell ref="E37:F37"/>
    <mergeCell ref="E30:F31"/>
    <mergeCell ref="E22:F23"/>
    <mergeCell ref="C22:C23"/>
    <mergeCell ref="E64:F64"/>
    <mergeCell ref="E65:F65"/>
    <mergeCell ref="E66:F66"/>
    <mergeCell ref="E62:F63"/>
    <mergeCell ref="E57:F57"/>
    <mergeCell ref="E48:F48"/>
    <mergeCell ref="C44:D44"/>
    <mergeCell ref="E39:F39"/>
    <mergeCell ref="E40:F40"/>
    <mergeCell ref="E47:F47"/>
    <mergeCell ref="E41:F42"/>
    <mergeCell ref="C41:C42"/>
    <mergeCell ref="C49:C50"/>
    <mergeCell ref="C58:C59"/>
  </mergeCells>
  <conditionalFormatting sqref="D31">
    <cfRule type="cellIs" dxfId="153" priority="75" operator="equal">
      <formula>""</formula>
    </cfRule>
    <cfRule type="cellIs" dxfId="152" priority="76" stopIfTrue="1" operator="equal">
      <formula>"Add text here ..."</formula>
    </cfRule>
  </conditionalFormatting>
  <conditionalFormatting sqref="D23">
    <cfRule type="cellIs" dxfId="151" priority="79" operator="equal">
      <formula>""</formula>
    </cfRule>
    <cfRule type="cellIs" dxfId="150" priority="80" stopIfTrue="1" operator="equal">
      <formula>"Add text here ..."</formula>
    </cfRule>
  </conditionalFormatting>
  <conditionalFormatting sqref="D50">
    <cfRule type="cellIs" dxfId="149" priority="67" operator="equal">
      <formula>""</formula>
    </cfRule>
    <cfRule type="cellIs" dxfId="148" priority="68" stopIfTrue="1" operator="equal">
      <formula>"Add text here ..."</formula>
    </cfRule>
  </conditionalFormatting>
  <conditionalFormatting sqref="D59">
    <cfRule type="cellIs" dxfId="147" priority="63" operator="equal">
      <formula>""</formula>
    </cfRule>
    <cfRule type="cellIs" dxfId="146" priority="64" stopIfTrue="1" operator="equal">
      <formula>"Add text here ..."</formula>
    </cfRule>
  </conditionalFormatting>
  <conditionalFormatting sqref="D68">
    <cfRule type="cellIs" dxfId="145" priority="59" operator="equal">
      <formula>""</formula>
    </cfRule>
    <cfRule type="cellIs" dxfId="144" priority="60" stopIfTrue="1" operator="equal">
      <formula>"Add text here ..."</formula>
    </cfRule>
  </conditionalFormatting>
  <conditionalFormatting sqref="D22">
    <cfRule type="cellIs" dxfId="143" priority="55" operator="equal">
      <formula>""</formula>
    </cfRule>
    <cfRule type="cellIs" dxfId="142" priority="56" stopIfTrue="1" operator="equal">
      <formula>"Add text here ..."</formula>
    </cfRule>
  </conditionalFormatting>
  <conditionalFormatting sqref="D30">
    <cfRule type="cellIs" dxfId="141" priority="51" operator="equal">
      <formula>""</formula>
    </cfRule>
    <cfRule type="cellIs" dxfId="140" priority="52" stopIfTrue="1" operator="equal">
      <formula>"Add text here ..."</formula>
    </cfRule>
  </conditionalFormatting>
  <conditionalFormatting sqref="D41">
    <cfRule type="cellIs" dxfId="139" priority="47" operator="equal">
      <formula>""</formula>
    </cfRule>
    <cfRule type="cellIs" dxfId="138" priority="48" stopIfTrue="1" operator="equal">
      <formula>"Add text here ..."</formula>
    </cfRule>
  </conditionalFormatting>
  <conditionalFormatting sqref="D67">
    <cfRule type="cellIs" dxfId="137" priority="39" operator="equal">
      <formula>""</formula>
    </cfRule>
    <cfRule type="cellIs" dxfId="136" priority="40" stopIfTrue="1" operator="equal">
      <formula>"Add text here ..."</formula>
    </cfRule>
  </conditionalFormatting>
  <conditionalFormatting sqref="D49">
    <cfRule type="cellIs" dxfId="135" priority="35" operator="equal">
      <formula>""</formula>
    </cfRule>
    <cfRule type="cellIs" dxfId="134" priority="36" stopIfTrue="1" operator="equal">
      <formula>"Add text here ..."</formula>
    </cfRule>
  </conditionalFormatting>
  <conditionalFormatting sqref="D58">
    <cfRule type="cellIs" dxfId="133" priority="33" operator="equal">
      <formula>""</formula>
    </cfRule>
    <cfRule type="cellIs" dxfId="132" priority="34" stopIfTrue="1" operator="equal">
      <formula>"Add text here ..."</formula>
    </cfRule>
  </conditionalFormatting>
  <conditionalFormatting sqref="D42">
    <cfRule type="cellIs" dxfId="131" priority="31" operator="equal">
      <formula>""</formula>
    </cfRule>
    <cfRule type="cellIs" dxfId="130" priority="32" stopIfTrue="1" operator="equal">
      <formula>"Add text here ..."</formula>
    </cfRule>
  </conditionalFormatting>
  <conditionalFormatting sqref="E22">
    <cfRule type="cellIs" dxfId="129" priority="17" operator="equal">
      <formula>"Complete"</formula>
    </cfRule>
    <cfRule type="cellIs" dxfId="128" priority="18" operator="equal">
      <formula>"Incomplete"</formula>
    </cfRule>
  </conditionalFormatting>
  <conditionalFormatting sqref="E22:F23">
    <cfRule type="cellIs" dxfId="127" priority="16" operator="equal">
      <formula>"Not Claimed"</formula>
    </cfRule>
  </conditionalFormatting>
  <conditionalFormatting sqref="E30">
    <cfRule type="cellIs" dxfId="126" priority="14" operator="equal">
      <formula>"Complete"</formula>
    </cfRule>
    <cfRule type="cellIs" dxfId="125" priority="15" operator="equal">
      <formula>"Incomplete"</formula>
    </cfRule>
  </conditionalFormatting>
  <conditionalFormatting sqref="E30:F31">
    <cfRule type="cellIs" dxfId="124" priority="13" operator="equal">
      <formula>"Not Claimed"</formula>
    </cfRule>
  </conditionalFormatting>
  <conditionalFormatting sqref="E41">
    <cfRule type="cellIs" dxfId="123" priority="11" operator="equal">
      <formula>"Complete"</formula>
    </cfRule>
    <cfRule type="cellIs" dxfId="122" priority="12" operator="equal">
      <formula>"Incomplete"</formula>
    </cfRule>
  </conditionalFormatting>
  <conditionalFormatting sqref="E41:F42">
    <cfRule type="cellIs" dxfId="121" priority="10" operator="equal">
      <formula>"Not Claimed"</formula>
    </cfRule>
  </conditionalFormatting>
  <conditionalFormatting sqref="E49">
    <cfRule type="cellIs" dxfId="120" priority="8" operator="equal">
      <formula>"Complete"</formula>
    </cfRule>
    <cfRule type="cellIs" dxfId="119" priority="9" operator="equal">
      <formula>"Incomplete"</formula>
    </cfRule>
  </conditionalFormatting>
  <conditionalFormatting sqref="E49:F50">
    <cfRule type="cellIs" dxfId="118" priority="7" operator="equal">
      <formula>"Not Claimed"</formula>
    </cfRule>
  </conditionalFormatting>
  <conditionalFormatting sqref="E58">
    <cfRule type="cellIs" dxfId="117" priority="5" operator="equal">
      <formula>"Complete"</formula>
    </cfRule>
    <cfRule type="cellIs" dxfId="116" priority="6" operator="equal">
      <formula>"Incomplete"</formula>
    </cfRule>
  </conditionalFormatting>
  <conditionalFormatting sqref="E58:F59">
    <cfRule type="cellIs" dxfId="115" priority="4" operator="equal">
      <formula>"Not Claimed"</formula>
    </cfRule>
  </conditionalFormatting>
  <conditionalFormatting sqref="E67">
    <cfRule type="cellIs" dxfId="114" priority="2" operator="equal">
      <formula>"Complete"</formula>
    </cfRule>
    <cfRule type="cellIs" dxfId="113" priority="3" operator="equal">
      <formula>"Incomplete"</formula>
    </cfRule>
  </conditionalFormatting>
  <conditionalFormatting sqref="E67:F68">
    <cfRule type="cellIs" dxfId="112" priority="1" operator="equal">
      <formula>"Not Claimed"</formula>
    </cfRule>
  </conditionalFormatting>
  <hyperlinks>
    <hyperlink ref="E9:F9" r:id="rId1" display="Back to Scorecard" xr:uid="{00000000-0004-0000-0700-000000000000}"/>
  </hyperlinks>
  <pageMargins left="0.7" right="0.7" top="0.75" bottom="0.75" header="0.3" footer="0.3"/>
  <pageSetup orientation="portrait" verticalDpi="0" r:id="rId2"/>
  <drawing r:id="rId3"/>
  <legacyDrawing r:id="rId4"/>
  <oleObjects>
    <mc:AlternateContent xmlns:mc="http://schemas.openxmlformats.org/markup-compatibility/2006">
      <mc:Choice Requires="x14">
        <oleObject progId="Word.Document.12" dvAspect="DVASPECT_ICON" shapeId="7172" r:id="rId5">
          <objectPr defaultSize="0" r:id="rId6">
            <anchor moveWithCells="1">
              <from>
                <xdr:col>3</xdr:col>
                <xdr:colOff>5591175</xdr:colOff>
                <xdr:row>62</xdr:row>
                <xdr:rowOff>2057400</xdr:rowOff>
              </from>
              <to>
                <xdr:col>3</xdr:col>
                <xdr:colOff>6810375</xdr:colOff>
                <xdr:row>63</xdr:row>
                <xdr:rowOff>0</xdr:rowOff>
              </to>
            </anchor>
          </objectPr>
        </oleObject>
      </mc:Choice>
      <mc:Fallback>
        <oleObject progId="Word.Document.12" dvAspect="DVASPECT_ICON" shapeId="7172" r:id="rId5"/>
      </mc:Fallback>
    </mc:AlternateContent>
  </oleObjec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'Drop Down Lists'!$A$64:$A$66</xm:f>
          </x14:formula1>
          <xm:sqref>E28</xm:sqref>
        </x14:dataValidation>
        <x14:dataValidation type="list" allowBlank="1" showInputMessage="1" showErrorMessage="1" xr:uid="{00000000-0002-0000-0700-000001000000}">
          <x14:formula1>
            <xm:f>'Drop Down Lists'!$A$69:$A$72</xm:f>
          </x14:formula1>
          <xm:sqref>E37</xm:sqref>
        </x14:dataValidation>
        <x14:dataValidation type="list" allowBlank="1" showInputMessage="1" showErrorMessage="1" xr:uid="{00000000-0002-0000-0700-000002000000}">
          <x14:formula1>
            <xm:f>'Drop Down Lists'!$A$2:$A$4</xm:f>
          </x14:formula1>
          <xm:sqref>E38:E40 E47:E48 E55:E57 E64:E66 E36 E29 E19:E21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64"/>
  <sheetViews>
    <sheetView zoomScale="80" zoomScaleNormal="80" workbookViewId="0">
      <selection activeCell="B66" sqref="B66"/>
    </sheetView>
  </sheetViews>
  <sheetFormatPr defaultColWidth="10.625" defaultRowHeight="17.25"/>
  <cols>
    <col min="1" max="1" width="3.125" style="6" customWidth="1"/>
    <col min="2" max="2" width="10" style="6" bestFit="1" customWidth="1"/>
    <col min="3" max="3" width="23.375" style="6" customWidth="1"/>
    <col min="4" max="4" width="144" style="6" customWidth="1"/>
    <col min="5" max="5" width="25" style="6" customWidth="1"/>
    <col min="6" max="6" width="25" style="7" customWidth="1"/>
    <col min="7" max="7" width="3.125" style="6" customWidth="1"/>
    <col min="8" max="8" width="14.5" style="6" bestFit="1" customWidth="1"/>
    <col min="9" max="9" width="0" style="6" hidden="1" customWidth="1"/>
    <col min="10" max="16384" width="10.625" style="6"/>
  </cols>
  <sheetData>
    <row r="1" spans="1:7" ht="20.100000000000001" customHeight="1"/>
    <row r="8" spans="1:7" ht="18" thickBot="1">
      <c r="A8" s="22"/>
      <c r="B8" s="22"/>
      <c r="C8" s="22"/>
      <c r="D8" s="22"/>
      <c r="E8" s="22"/>
      <c r="F8" s="23"/>
      <c r="G8" s="13"/>
    </row>
    <row r="9" spans="1:7" ht="36.75" thickBot="1">
      <c r="A9" s="13"/>
      <c r="B9" s="308" t="s">
        <v>46</v>
      </c>
      <c r="C9" s="309"/>
      <c r="D9" s="309"/>
      <c r="E9" s="310" t="s">
        <v>87</v>
      </c>
      <c r="F9" s="311"/>
      <c r="G9" s="13"/>
    </row>
    <row r="10" spans="1:7" ht="18" thickBot="1">
      <c r="A10" s="13"/>
      <c r="B10" s="115"/>
      <c r="C10" s="115"/>
      <c r="D10" s="115"/>
      <c r="E10" s="115"/>
      <c r="F10" s="155"/>
      <c r="G10" s="13"/>
    </row>
    <row r="11" spans="1:7" s="48" customFormat="1" ht="203.1" customHeight="1" thickBot="1">
      <c r="A11" s="47"/>
      <c r="B11" s="292" t="s">
        <v>315</v>
      </c>
      <c r="C11" s="293"/>
      <c r="D11" s="293"/>
      <c r="E11" s="293"/>
      <c r="F11" s="294"/>
      <c r="G11" s="47"/>
    </row>
    <row r="12" spans="1:7" ht="18" thickBot="1">
      <c r="A12" s="13"/>
      <c r="B12" s="115"/>
      <c r="C12" s="115"/>
      <c r="D12" s="115"/>
      <c r="E12" s="115"/>
      <c r="F12" s="155"/>
      <c r="G12" s="13"/>
    </row>
    <row r="13" spans="1:7">
      <c r="A13" s="13"/>
      <c r="B13" s="115"/>
      <c r="C13" s="115"/>
      <c r="D13" s="115"/>
      <c r="E13" s="151" t="s">
        <v>0</v>
      </c>
      <c r="F13" s="152" t="s">
        <v>112</v>
      </c>
      <c r="G13" s="13"/>
    </row>
    <row r="14" spans="1:7" ht="18" thickBot="1">
      <c r="A14" s="13"/>
      <c r="B14" s="295"/>
      <c r="C14" s="295"/>
      <c r="D14" s="295"/>
      <c r="E14" s="153">
        <f>SUM(E16,E26,E37,E45,E57)</f>
        <v>0</v>
      </c>
      <c r="F14" s="154">
        <v>23</v>
      </c>
      <c r="G14" s="13"/>
    </row>
    <row r="15" spans="1:7" ht="18" thickBot="1">
      <c r="A15" s="13"/>
      <c r="B15" s="120"/>
      <c r="C15" s="120"/>
      <c r="D15" s="120"/>
      <c r="E15" s="115"/>
      <c r="F15" s="155"/>
      <c r="G15" s="13"/>
    </row>
    <row r="16" spans="1:7" ht="18.75">
      <c r="A16" s="13"/>
      <c r="B16" s="370" t="s">
        <v>47</v>
      </c>
      <c r="C16" s="302" t="s">
        <v>48</v>
      </c>
      <c r="D16" s="297"/>
      <c r="E16" s="156">
        <f>I24*SUM(I19:I22)</f>
        <v>0</v>
      </c>
      <c r="F16" s="157" t="s">
        <v>154</v>
      </c>
      <c r="G16" s="13"/>
    </row>
    <row r="17" spans="1:9" ht="51.75">
      <c r="A17" s="13"/>
      <c r="B17" s="371"/>
      <c r="C17" s="125" t="s">
        <v>88</v>
      </c>
      <c r="D17" s="107" t="s">
        <v>158</v>
      </c>
      <c r="E17" s="378"/>
      <c r="F17" s="379"/>
      <c r="G17" s="13"/>
    </row>
    <row r="18" spans="1:9" ht="172.5">
      <c r="A18" s="13"/>
      <c r="B18" s="371"/>
      <c r="C18" s="158" t="s">
        <v>89</v>
      </c>
      <c r="D18" s="159" t="s">
        <v>316</v>
      </c>
      <c r="E18" s="378"/>
      <c r="F18" s="379"/>
      <c r="G18" s="13"/>
    </row>
    <row r="19" spans="1:9" ht="34.5">
      <c r="A19" s="13"/>
      <c r="B19" s="371"/>
      <c r="C19" s="341" t="s">
        <v>91</v>
      </c>
      <c r="D19" s="161" t="s">
        <v>452</v>
      </c>
      <c r="E19" s="276" t="s">
        <v>83</v>
      </c>
      <c r="F19" s="277"/>
      <c r="G19" s="13"/>
      <c r="I19" s="51">
        <f>IF(E19="✓", 1, 0)</f>
        <v>0</v>
      </c>
    </row>
    <row r="20" spans="1:9" ht="34.5">
      <c r="A20" s="13"/>
      <c r="B20" s="371"/>
      <c r="C20" s="342"/>
      <c r="D20" s="161" t="s">
        <v>453</v>
      </c>
      <c r="E20" s="276" t="s">
        <v>83</v>
      </c>
      <c r="F20" s="277"/>
      <c r="G20" s="13"/>
      <c r="I20" s="51">
        <f>IF(E20="✓", 1, 0)</f>
        <v>0</v>
      </c>
    </row>
    <row r="21" spans="1:9" ht="34.5">
      <c r="A21" s="13"/>
      <c r="B21" s="371"/>
      <c r="C21" s="342"/>
      <c r="D21" s="161" t="s">
        <v>454</v>
      </c>
      <c r="E21" s="276" t="s">
        <v>83</v>
      </c>
      <c r="F21" s="277"/>
      <c r="G21" s="13"/>
      <c r="I21" s="51">
        <f>IF(E21="✓", 1, 0)</f>
        <v>0</v>
      </c>
    </row>
    <row r="22" spans="1:9" ht="34.5">
      <c r="A22" s="13"/>
      <c r="B22" s="371"/>
      <c r="C22" s="343"/>
      <c r="D22" s="235" t="s">
        <v>459</v>
      </c>
      <c r="E22" s="316" t="s">
        <v>83</v>
      </c>
      <c r="F22" s="317"/>
      <c r="G22" s="13"/>
      <c r="I22" s="51">
        <f>IF(E22="✓", 1, 0)</f>
        <v>0</v>
      </c>
    </row>
    <row r="23" spans="1:9">
      <c r="A23" s="13"/>
      <c r="B23" s="371"/>
      <c r="C23" s="359" t="s">
        <v>225</v>
      </c>
      <c r="D23" s="241" t="s">
        <v>438</v>
      </c>
      <c r="E23" s="284" t="str">
        <f>IF(D24="","Not claimed",IF(D24="Add text here …","Not claimed", "Complete"))</f>
        <v>Not claimed</v>
      </c>
      <c r="F23" s="285"/>
      <c r="G23" s="13"/>
      <c r="I23" s="232"/>
    </row>
    <row r="24" spans="1:9" ht="18" thickBot="1">
      <c r="A24" s="13"/>
      <c r="B24" s="372"/>
      <c r="C24" s="360"/>
      <c r="D24" s="223" t="s">
        <v>241</v>
      </c>
      <c r="E24" s="286"/>
      <c r="F24" s="287"/>
      <c r="G24" s="13"/>
      <c r="I24" s="55">
        <f>IF(E23="Complete", 1, 0)</f>
        <v>0</v>
      </c>
    </row>
    <row r="25" spans="1:9" ht="18" thickBot="1">
      <c r="A25" s="13"/>
      <c r="B25" s="126"/>
      <c r="C25" s="127"/>
      <c r="D25" s="128"/>
      <c r="E25" s="165"/>
      <c r="F25" s="163"/>
      <c r="G25" s="13"/>
    </row>
    <row r="26" spans="1:9" ht="18.75">
      <c r="A26" s="13"/>
      <c r="B26" s="370" t="s">
        <v>49</v>
      </c>
      <c r="C26" s="302" t="s">
        <v>279</v>
      </c>
      <c r="D26" s="302"/>
      <c r="E26" s="156">
        <f>I35*(SUM(I29:I31)+IF(I32=I33,AVERAGE(I32:I33),I32))</f>
        <v>0</v>
      </c>
      <c r="F26" s="157" t="s">
        <v>155</v>
      </c>
      <c r="G26" s="13"/>
    </row>
    <row r="27" spans="1:9" ht="34.5">
      <c r="A27" s="13"/>
      <c r="B27" s="371"/>
      <c r="C27" s="158" t="s">
        <v>88</v>
      </c>
      <c r="D27" s="164" t="s">
        <v>317</v>
      </c>
      <c r="E27" s="312"/>
      <c r="F27" s="313"/>
      <c r="G27" s="13"/>
    </row>
    <row r="28" spans="1:9" ht="172.5">
      <c r="A28" s="13"/>
      <c r="B28" s="371"/>
      <c r="C28" s="158" t="s">
        <v>89</v>
      </c>
      <c r="D28" s="169" t="s">
        <v>318</v>
      </c>
      <c r="E28" s="314"/>
      <c r="F28" s="315"/>
      <c r="G28" s="13"/>
    </row>
    <row r="29" spans="1:9" ht="17.25" customHeight="1">
      <c r="A29" s="13"/>
      <c r="B29" s="371"/>
      <c r="C29" s="341" t="s">
        <v>91</v>
      </c>
      <c r="D29" s="380" t="s">
        <v>319</v>
      </c>
      <c r="E29" s="272" t="s">
        <v>83</v>
      </c>
      <c r="F29" s="273"/>
      <c r="G29" s="13"/>
      <c r="I29" s="51">
        <f>VLOOKUP(E29,'Drop Down Lists'!$A$81:$B$85,2,FALSE)</f>
        <v>0</v>
      </c>
    </row>
    <row r="30" spans="1:9">
      <c r="A30" s="13"/>
      <c r="B30" s="371"/>
      <c r="C30" s="342"/>
      <c r="D30" s="380"/>
      <c r="E30" s="272" t="s">
        <v>83</v>
      </c>
      <c r="F30" s="273"/>
      <c r="G30" s="13"/>
      <c r="I30" s="51">
        <f>VLOOKUP(E30,'Drop Down Lists'!$A$81:$B$85,2,FALSE)</f>
        <v>0</v>
      </c>
    </row>
    <row r="31" spans="1:9">
      <c r="A31" s="13"/>
      <c r="B31" s="371"/>
      <c r="C31" s="342"/>
      <c r="D31" s="380"/>
      <c r="E31" s="272" t="s">
        <v>83</v>
      </c>
      <c r="F31" s="273"/>
      <c r="G31" s="13"/>
      <c r="I31" s="51">
        <f>VLOOKUP(E31,'Drop Down Lists'!$A$81:$B$85,2,FALSE)</f>
        <v>0</v>
      </c>
    </row>
    <row r="32" spans="1:9" ht="17.25" customHeight="1">
      <c r="A32" s="13"/>
      <c r="B32" s="371"/>
      <c r="C32" s="342"/>
      <c r="D32" s="381" t="s">
        <v>320</v>
      </c>
      <c r="E32" s="272" t="s">
        <v>83</v>
      </c>
      <c r="F32" s="273"/>
      <c r="G32" s="13"/>
      <c r="I32" s="51">
        <f>VLOOKUP(E32,'Drop Down Lists'!$A$88:$B$90,2,FALSE)</f>
        <v>0</v>
      </c>
    </row>
    <row r="33" spans="1:9">
      <c r="A33" s="13"/>
      <c r="B33" s="371"/>
      <c r="C33" s="343"/>
      <c r="D33" s="381"/>
      <c r="E33" s="257" t="s">
        <v>83</v>
      </c>
      <c r="F33" s="258"/>
      <c r="G33" s="13"/>
      <c r="I33" s="51">
        <f>VLOOKUP(E33,'Drop Down Lists'!$A$88:$B$90,2,FALSE)</f>
        <v>0</v>
      </c>
    </row>
    <row r="34" spans="1:9">
      <c r="A34" s="13"/>
      <c r="B34" s="371"/>
      <c r="C34" s="359" t="s">
        <v>225</v>
      </c>
      <c r="D34" s="241" t="s">
        <v>439</v>
      </c>
      <c r="E34" s="284" t="str">
        <f>IF(D35="","Not claimed",IF(D35="Add text here …","Not claimed", "Complete"))</f>
        <v>Not claimed</v>
      </c>
      <c r="F34" s="285"/>
      <c r="G34" s="13"/>
      <c r="I34" s="232"/>
    </row>
    <row r="35" spans="1:9" ht="18" thickBot="1">
      <c r="A35" s="13"/>
      <c r="B35" s="372"/>
      <c r="C35" s="360"/>
      <c r="D35" s="223" t="s">
        <v>241</v>
      </c>
      <c r="E35" s="286"/>
      <c r="F35" s="287"/>
      <c r="G35" s="13"/>
      <c r="I35" s="55">
        <f>IF(E34="Complete", 1, 0)</f>
        <v>0</v>
      </c>
    </row>
    <row r="36" spans="1:9" ht="18" thickBot="1">
      <c r="A36" s="13"/>
      <c r="B36" s="126"/>
      <c r="C36" s="127"/>
      <c r="D36" s="128"/>
      <c r="E36" s="165"/>
      <c r="F36" s="163"/>
      <c r="G36" s="13"/>
    </row>
    <row r="37" spans="1:9" ht="18.75">
      <c r="A37" s="13"/>
      <c r="B37" s="370" t="s">
        <v>52</v>
      </c>
      <c r="C37" s="302" t="s">
        <v>157</v>
      </c>
      <c r="D37" s="302"/>
      <c r="E37" s="156">
        <f>I43*I41*I40</f>
        <v>0</v>
      </c>
      <c r="F37" s="157" t="s">
        <v>156</v>
      </c>
      <c r="G37" s="13"/>
    </row>
    <row r="38" spans="1:9" ht="34.5">
      <c r="A38" s="13"/>
      <c r="B38" s="371"/>
      <c r="C38" s="158" t="s">
        <v>88</v>
      </c>
      <c r="D38" s="164" t="s">
        <v>167</v>
      </c>
      <c r="E38" s="312"/>
      <c r="F38" s="313"/>
      <c r="G38" s="13"/>
    </row>
    <row r="39" spans="1:9" ht="121.5" customHeight="1">
      <c r="A39" s="13"/>
      <c r="B39" s="371"/>
      <c r="C39" s="158" t="s">
        <v>89</v>
      </c>
      <c r="D39" s="164" t="s">
        <v>321</v>
      </c>
      <c r="E39" s="314"/>
      <c r="F39" s="315"/>
      <c r="G39" s="13"/>
    </row>
    <row r="40" spans="1:9" ht="69">
      <c r="A40" s="13"/>
      <c r="B40" s="371"/>
      <c r="C40" s="341" t="s">
        <v>91</v>
      </c>
      <c r="D40" s="164" t="s">
        <v>322</v>
      </c>
      <c r="E40" s="272" t="s">
        <v>83</v>
      </c>
      <c r="F40" s="273"/>
      <c r="G40" s="13"/>
      <c r="I40" s="51">
        <f>VLOOKUP(E40,'Drop Down Lists'!A93:B100,2,FALSE)</f>
        <v>0</v>
      </c>
    </row>
    <row r="41" spans="1:9" ht="69">
      <c r="A41" s="13"/>
      <c r="B41" s="371"/>
      <c r="C41" s="343"/>
      <c r="D41" s="189" t="s">
        <v>323</v>
      </c>
      <c r="E41" s="257" t="s">
        <v>83</v>
      </c>
      <c r="F41" s="258"/>
      <c r="G41" s="13"/>
      <c r="I41" s="51">
        <f>IF(E41="✓", 1, 0)</f>
        <v>0</v>
      </c>
    </row>
    <row r="42" spans="1:9">
      <c r="A42" s="13"/>
      <c r="B42" s="371"/>
      <c r="C42" s="359" t="s">
        <v>225</v>
      </c>
      <c r="D42" s="241" t="s">
        <v>440</v>
      </c>
      <c r="E42" s="284" t="str">
        <f>IF(D43="","Not claimed",IF(D43="Add text here …","Not claimed", "Complete"))</f>
        <v>Not claimed</v>
      </c>
      <c r="F42" s="285"/>
      <c r="G42" s="13"/>
      <c r="I42" s="232"/>
    </row>
    <row r="43" spans="1:9" ht="18" thickBot="1">
      <c r="A43" s="13"/>
      <c r="B43" s="372"/>
      <c r="C43" s="360"/>
      <c r="D43" s="223" t="s">
        <v>241</v>
      </c>
      <c r="E43" s="286"/>
      <c r="F43" s="287"/>
      <c r="G43" s="13"/>
      <c r="I43" s="55">
        <f>IF(E42="Complete", 1, 0)</f>
        <v>0</v>
      </c>
    </row>
    <row r="44" spans="1:9" ht="18" thickBot="1">
      <c r="A44" s="13"/>
      <c r="B44" s="126"/>
      <c r="C44" s="127"/>
      <c r="D44" s="128"/>
      <c r="E44" s="165"/>
      <c r="F44" s="163"/>
      <c r="G44" s="13"/>
    </row>
    <row r="45" spans="1:9" ht="18.75">
      <c r="A45" s="13"/>
      <c r="B45" s="370" t="s">
        <v>55</v>
      </c>
      <c r="C45" s="302" t="s">
        <v>280</v>
      </c>
      <c r="D45" s="302"/>
      <c r="E45" s="156">
        <f>PRODUCT(I48,I49,I50,I55)*SUM(I51:I53)</f>
        <v>0</v>
      </c>
      <c r="F45" s="157" t="s">
        <v>154</v>
      </c>
      <c r="G45" s="13"/>
    </row>
    <row r="46" spans="1:9" ht="34.5">
      <c r="A46" s="13"/>
      <c r="B46" s="371"/>
      <c r="C46" s="158" t="s">
        <v>88</v>
      </c>
      <c r="D46" s="164" t="s">
        <v>170</v>
      </c>
      <c r="E46" s="312"/>
      <c r="F46" s="313"/>
      <c r="G46" s="13"/>
    </row>
    <row r="47" spans="1:9" ht="51.75">
      <c r="A47" s="13"/>
      <c r="B47" s="371"/>
      <c r="C47" s="184" t="s">
        <v>89</v>
      </c>
      <c r="D47" s="169" t="s">
        <v>171</v>
      </c>
      <c r="E47" s="314"/>
      <c r="F47" s="315"/>
      <c r="G47" s="13"/>
    </row>
    <row r="48" spans="1:9" ht="34.5">
      <c r="A48" s="13"/>
      <c r="B48" s="371"/>
      <c r="C48" s="303" t="s">
        <v>446</v>
      </c>
      <c r="D48" s="164" t="s">
        <v>172</v>
      </c>
      <c r="E48" s="272" t="s">
        <v>83</v>
      </c>
      <c r="F48" s="273"/>
      <c r="G48" s="13"/>
      <c r="I48" s="65">
        <f>IF(E48="✓", 1, 0)</f>
        <v>0</v>
      </c>
    </row>
    <row r="49" spans="1:9" ht="34.5">
      <c r="A49" s="13"/>
      <c r="B49" s="371"/>
      <c r="C49" s="303"/>
      <c r="D49" s="164" t="s">
        <v>324</v>
      </c>
      <c r="E49" s="272" t="s">
        <v>83</v>
      </c>
      <c r="F49" s="273"/>
      <c r="G49" s="13"/>
      <c r="I49" s="65">
        <f>IF(E49="✓", 1, 0)</f>
        <v>0</v>
      </c>
    </row>
    <row r="50" spans="1:9" ht="34.5">
      <c r="A50" s="13"/>
      <c r="B50" s="371"/>
      <c r="C50" s="303"/>
      <c r="D50" s="169" t="s">
        <v>325</v>
      </c>
      <c r="E50" s="272" t="s">
        <v>83</v>
      </c>
      <c r="F50" s="273"/>
      <c r="G50" s="13"/>
      <c r="I50" s="65">
        <f>IF(E50="✓", 1, 0)</f>
        <v>0</v>
      </c>
    </row>
    <row r="51" spans="1:9">
      <c r="A51" s="13"/>
      <c r="B51" s="371"/>
      <c r="C51" s="382"/>
      <c r="D51" s="188" t="s">
        <v>177</v>
      </c>
      <c r="E51" s="272" t="s">
        <v>83</v>
      </c>
      <c r="F51" s="273"/>
      <c r="G51" s="13"/>
      <c r="I51" s="65">
        <f>2*IF(E51="✓", 1, 0)</f>
        <v>0</v>
      </c>
    </row>
    <row r="52" spans="1:9" ht="34.5">
      <c r="A52" s="13"/>
      <c r="B52" s="371"/>
      <c r="C52" s="382"/>
      <c r="D52" s="169" t="s">
        <v>326</v>
      </c>
      <c r="E52" s="272" t="s">
        <v>83</v>
      </c>
      <c r="F52" s="273"/>
      <c r="G52" s="13"/>
      <c r="I52" s="65">
        <f>IF(E52="✓", 1, 0)</f>
        <v>0</v>
      </c>
    </row>
    <row r="53" spans="1:9" ht="34.5">
      <c r="A53" s="13"/>
      <c r="B53" s="371"/>
      <c r="C53" s="383"/>
      <c r="D53" s="169" t="s">
        <v>327</v>
      </c>
      <c r="E53" s="257" t="s">
        <v>83</v>
      </c>
      <c r="F53" s="258"/>
      <c r="G53" s="13"/>
      <c r="I53" s="65">
        <f>IF(E53="✓", 1, 0)</f>
        <v>0</v>
      </c>
    </row>
    <row r="54" spans="1:9">
      <c r="A54" s="13"/>
      <c r="B54" s="371"/>
      <c r="C54" s="384" t="s">
        <v>225</v>
      </c>
      <c r="D54" s="241" t="s">
        <v>441</v>
      </c>
      <c r="E54" s="284" t="str">
        <f>IF(D55="","Not claimed",IF(D55="Add text here …","Not claimed", "Complete"))</f>
        <v>Not claimed</v>
      </c>
      <c r="F54" s="285"/>
      <c r="G54" s="13"/>
      <c r="I54" s="234"/>
    </row>
    <row r="55" spans="1:9" ht="18" thickBot="1">
      <c r="A55" s="13"/>
      <c r="B55" s="372"/>
      <c r="C55" s="385"/>
      <c r="D55" s="223" t="s">
        <v>241</v>
      </c>
      <c r="E55" s="286"/>
      <c r="F55" s="287"/>
      <c r="G55" s="13"/>
      <c r="I55" s="55">
        <f>IF(E54="Complete", 1, 0)</f>
        <v>0</v>
      </c>
    </row>
    <row r="56" spans="1:9" ht="18" thickBot="1">
      <c r="A56" s="13"/>
      <c r="B56" s="126"/>
      <c r="C56" s="127"/>
      <c r="D56" s="128"/>
      <c r="E56" s="165"/>
      <c r="F56" s="163"/>
      <c r="G56" s="13"/>
    </row>
    <row r="57" spans="1:9" ht="18.75">
      <c r="A57" s="13"/>
      <c r="B57" s="370" t="s">
        <v>57</v>
      </c>
      <c r="C57" s="302" t="s">
        <v>281</v>
      </c>
      <c r="D57" s="302"/>
      <c r="E57" s="156">
        <f>I63*I61*I60</f>
        <v>0</v>
      </c>
      <c r="F57" s="157" t="s">
        <v>149</v>
      </c>
      <c r="G57" s="13"/>
    </row>
    <row r="58" spans="1:9">
      <c r="A58" s="13"/>
      <c r="B58" s="371"/>
      <c r="C58" s="158" t="s">
        <v>88</v>
      </c>
      <c r="D58" s="164" t="s">
        <v>178</v>
      </c>
      <c r="E58" s="378"/>
      <c r="F58" s="379"/>
      <c r="G58" s="13"/>
    </row>
    <row r="59" spans="1:9" ht="103.5">
      <c r="A59" s="13"/>
      <c r="B59" s="371"/>
      <c r="C59" s="158" t="s">
        <v>89</v>
      </c>
      <c r="D59" s="164" t="s">
        <v>179</v>
      </c>
      <c r="E59" s="378"/>
      <c r="F59" s="379"/>
      <c r="G59" s="13"/>
    </row>
    <row r="60" spans="1:9" ht="120.75">
      <c r="A60" s="13"/>
      <c r="B60" s="371"/>
      <c r="C60" s="341" t="s">
        <v>91</v>
      </c>
      <c r="D60" s="189" t="s">
        <v>328</v>
      </c>
      <c r="E60" s="276" t="s">
        <v>83</v>
      </c>
      <c r="F60" s="277"/>
      <c r="G60" s="13"/>
      <c r="I60" s="54">
        <f>VLOOKUP(E60,'Drop Down Lists'!$A$108:$B$111,2,FALSE)</f>
        <v>0</v>
      </c>
    </row>
    <row r="61" spans="1:9">
      <c r="A61" s="13"/>
      <c r="B61" s="371"/>
      <c r="C61" s="343"/>
      <c r="D61" s="169" t="s">
        <v>184</v>
      </c>
      <c r="E61" s="316" t="s">
        <v>83</v>
      </c>
      <c r="F61" s="317"/>
      <c r="G61" s="13"/>
      <c r="I61" s="65">
        <f>IF(E61="✓", 1, 0)</f>
        <v>0</v>
      </c>
    </row>
    <row r="62" spans="1:9">
      <c r="A62" s="13"/>
      <c r="B62" s="371"/>
      <c r="C62" s="359" t="s">
        <v>225</v>
      </c>
      <c r="D62" s="238" t="s">
        <v>442</v>
      </c>
      <c r="E62" s="284" t="str">
        <f>IF(D63="","Not claimed",IF(D63="Add text here …","Not claimed", "Complete"))</f>
        <v>Not claimed</v>
      </c>
      <c r="F62" s="285"/>
      <c r="G62" s="13"/>
      <c r="I62" s="234"/>
    </row>
    <row r="63" spans="1:9" ht="18" thickBot="1">
      <c r="A63" s="13"/>
      <c r="B63" s="372"/>
      <c r="C63" s="360"/>
      <c r="D63" s="223" t="s">
        <v>241</v>
      </c>
      <c r="E63" s="286"/>
      <c r="F63" s="287"/>
      <c r="G63" s="13"/>
      <c r="I63" s="55">
        <f>IF(E62="Complete", 1, 0)</f>
        <v>0</v>
      </c>
    </row>
    <row r="64" spans="1:9" ht="21">
      <c r="A64" s="13"/>
      <c r="B64" s="230" t="s">
        <v>420</v>
      </c>
      <c r="C64" s="15"/>
      <c r="D64" s="16"/>
      <c r="E64" s="17"/>
      <c r="F64" s="18"/>
      <c r="G64" s="13"/>
    </row>
  </sheetData>
  <mergeCells count="55">
    <mergeCell ref="C42:C43"/>
    <mergeCell ref="C34:C35"/>
    <mergeCell ref="C23:C24"/>
    <mergeCell ref="E62:F63"/>
    <mergeCell ref="E54:F55"/>
    <mergeCell ref="E42:F43"/>
    <mergeCell ref="E34:F35"/>
    <mergeCell ref="E23:F24"/>
    <mergeCell ref="E49:F49"/>
    <mergeCell ref="E50:F50"/>
    <mergeCell ref="E27:F28"/>
    <mergeCell ref="E38:F39"/>
    <mergeCell ref="E40:F40"/>
    <mergeCell ref="E41:F41"/>
    <mergeCell ref="E29:F29"/>
    <mergeCell ref="E30:F30"/>
    <mergeCell ref="C19:C22"/>
    <mergeCell ref="B9:D9"/>
    <mergeCell ref="E9:F9"/>
    <mergeCell ref="B14:D14"/>
    <mergeCell ref="C16:D16"/>
    <mergeCell ref="B11:F11"/>
    <mergeCell ref="B16:B24"/>
    <mergeCell ref="E17:F18"/>
    <mergeCell ref="E19:F19"/>
    <mergeCell ref="E20:F20"/>
    <mergeCell ref="E21:F21"/>
    <mergeCell ref="E22:F22"/>
    <mergeCell ref="B57:B63"/>
    <mergeCell ref="C57:D57"/>
    <mergeCell ref="C60:C61"/>
    <mergeCell ref="C26:D26"/>
    <mergeCell ref="C29:C33"/>
    <mergeCell ref="C37:D37"/>
    <mergeCell ref="C40:C41"/>
    <mergeCell ref="D29:D31"/>
    <mergeCell ref="D32:D33"/>
    <mergeCell ref="C45:D45"/>
    <mergeCell ref="C48:C53"/>
    <mergeCell ref="B45:B55"/>
    <mergeCell ref="B37:B43"/>
    <mergeCell ref="B26:B35"/>
    <mergeCell ref="C62:C63"/>
    <mergeCell ref="C54:C55"/>
    <mergeCell ref="E31:F31"/>
    <mergeCell ref="E32:F32"/>
    <mergeCell ref="E33:F33"/>
    <mergeCell ref="E60:F60"/>
    <mergeCell ref="E61:F61"/>
    <mergeCell ref="E51:F51"/>
    <mergeCell ref="E52:F52"/>
    <mergeCell ref="E53:F53"/>
    <mergeCell ref="E58:F59"/>
    <mergeCell ref="E46:F47"/>
    <mergeCell ref="E48:F48"/>
  </mergeCells>
  <conditionalFormatting sqref="D63">
    <cfRule type="cellIs" dxfId="111" priority="60" operator="equal">
      <formula>""</formula>
    </cfRule>
    <cfRule type="cellIs" dxfId="110" priority="61" stopIfTrue="1" operator="equal">
      <formula>"Add text here ..."</formula>
    </cfRule>
  </conditionalFormatting>
  <conditionalFormatting sqref="D55">
    <cfRule type="cellIs" dxfId="109" priority="56" operator="equal">
      <formula>""</formula>
    </cfRule>
    <cfRule type="cellIs" dxfId="108" priority="57" stopIfTrue="1" operator="equal">
      <formula>"Add text here ..."</formula>
    </cfRule>
  </conditionalFormatting>
  <conditionalFormatting sqref="D43">
    <cfRule type="cellIs" dxfId="107" priority="52" operator="equal">
      <formula>""</formula>
    </cfRule>
    <cfRule type="cellIs" dxfId="106" priority="53" stopIfTrue="1" operator="equal">
      <formula>"Add text here ..."</formula>
    </cfRule>
  </conditionalFormatting>
  <conditionalFormatting sqref="D35">
    <cfRule type="cellIs" dxfId="105" priority="48" operator="equal">
      <formula>""</formula>
    </cfRule>
    <cfRule type="cellIs" dxfId="104" priority="49" stopIfTrue="1" operator="equal">
      <formula>"Add text here ..."</formula>
    </cfRule>
  </conditionalFormatting>
  <conditionalFormatting sqref="D24">
    <cfRule type="cellIs" dxfId="103" priority="44" operator="equal">
      <formula>""</formula>
    </cfRule>
    <cfRule type="cellIs" dxfId="102" priority="45" stopIfTrue="1" operator="equal">
      <formula>"Add text here ..."</formula>
    </cfRule>
  </conditionalFormatting>
  <conditionalFormatting sqref="D23">
    <cfRule type="cellIs" dxfId="101" priority="40" operator="equal">
      <formula>""</formula>
    </cfRule>
    <cfRule type="cellIs" dxfId="100" priority="41" stopIfTrue="1" operator="equal">
      <formula>"Add text here ..."</formula>
    </cfRule>
  </conditionalFormatting>
  <conditionalFormatting sqref="D34">
    <cfRule type="cellIs" dxfId="99" priority="36" operator="equal">
      <formula>""</formula>
    </cfRule>
    <cfRule type="cellIs" dxfId="98" priority="37" stopIfTrue="1" operator="equal">
      <formula>"Add text here ..."</formula>
    </cfRule>
  </conditionalFormatting>
  <conditionalFormatting sqref="D42">
    <cfRule type="cellIs" dxfId="97" priority="32" operator="equal">
      <formula>""</formula>
    </cfRule>
    <cfRule type="cellIs" dxfId="96" priority="33" stopIfTrue="1" operator="equal">
      <formula>"Add text here ..."</formula>
    </cfRule>
  </conditionalFormatting>
  <conditionalFormatting sqref="D54">
    <cfRule type="cellIs" dxfId="95" priority="28" operator="equal">
      <formula>""</formula>
    </cfRule>
    <cfRule type="cellIs" dxfId="94" priority="29" stopIfTrue="1" operator="equal">
      <formula>"Add text here ..."</formula>
    </cfRule>
  </conditionalFormatting>
  <conditionalFormatting sqref="D62">
    <cfRule type="cellIs" dxfId="93" priority="24" operator="equal">
      <formula>""</formula>
    </cfRule>
    <cfRule type="cellIs" dxfId="92" priority="25" stopIfTrue="1" operator="equal">
      <formula>"Add text here ..."</formula>
    </cfRule>
  </conditionalFormatting>
  <conditionalFormatting sqref="E23">
    <cfRule type="cellIs" dxfId="91" priority="14" operator="equal">
      <formula>"Complete"</formula>
    </cfRule>
    <cfRule type="cellIs" dxfId="90" priority="15" operator="equal">
      <formula>"Incomplete"</formula>
    </cfRule>
  </conditionalFormatting>
  <conditionalFormatting sqref="E23:F24">
    <cfRule type="cellIs" dxfId="89" priority="13" operator="equal">
      <formula>"Not Claimed"</formula>
    </cfRule>
  </conditionalFormatting>
  <conditionalFormatting sqref="E34">
    <cfRule type="cellIs" dxfId="88" priority="11" operator="equal">
      <formula>"Complete"</formula>
    </cfRule>
    <cfRule type="cellIs" dxfId="87" priority="12" operator="equal">
      <formula>"Incomplete"</formula>
    </cfRule>
  </conditionalFormatting>
  <conditionalFormatting sqref="E34:F35">
    <cfRule type="cellIs" dxfId="86" priority="10" operator="equal">
      <formula>"Not Claimed"</formula>
    </cfRule>
  </conditionalFormatting>
  <conditionalFormatting sqref="E42">
    <cfRule type="cellIs" dxfId="85" priority="8" operator="equal">
      <formula>"Complete"</formula>
    </cfRule>
    <cfRule type="cellIs" dxfId="84" priority="9" operator="equal">
      <formula>"Incomplete"</formula>
    </cfRule>
  </conditionalFormatting>
  <conditionalFormatting sqref="E42:F43">
    <cfRule type="cellIs" dxfId="83" priority="7" operator="equal">
      <formula>"Not Claimed"</formula>
    </cfRule>
  </conditionalFormatting>
  <conditionalFormatting sqref="E54">
    <cfRule type="cellIs" dxfId="82" priority="5" operator="equal">
      <formula>"Complete"</formula>
    </cfRule>
    <cfRule type="cellIs" dxfId="81" priority="6" operator="equal">
      <formula>"Incomplete"</formula>
    </cfRule>
  </conditionalFormatting>
  <conditionalFormatting sqref="E54:F55">
    <cfRule type="cellIs" dxfId="80" priority="4" operator="equal">
      <formula>"Not Claimed"</formula>
    </cfRule>
  </conditionalFormatting>
  <conditionalFormatting sqref="E62">
    <cfRule type="cellIs" dxfId="79" priority="2" operator="equal">
      <formula>"Complete"</formula>
    </cfRule>
    <cfRule type="cellIs" dxfId="78" priority="3" operator="equal">
      <formula>"Incomplete"</formula>
    </cfRule>
  </conditionalFormatting>
  <conditionalFormatting sqref="E62:F63">
    <cfRule type="cellIs" dxfId="77" priority="1" operator="equal">
      <formula>"Not Claimed"</formula>
    </cfRule>
  </conditionalFormatting>
  <hyperlinks>
    <hyperlink ref="E9:F9" location="'CREDIT SUMMARY'!A1" display="Back to Scorecard" xr:uid="{00000000-0004-0000-0800-000000000000}"/>
  </hyperlinks>
  <pageMargins left="0.7" right="0.7" top="0.75" bottom="0.75" header="0.3" footer="0.3"/>
  <pageSetup orientation="portrait" verticalDpi="300" r:id="rId1"/>
  <drawing r:id="rId2"/>
  <legacyDrawing r:id="rId3"/>
  <oleObjects>
    <mc:AlternateContent xmlns:mc="http://schemas.openxmlformats.org/markup-compatibility/2006">
      <mc:Choice Requires="x14">
        <oleObject progId="Word.Document.12" dvAspect="DVASPECT_ICON" shapeId="8199" r:id="rId4">
          <objectPr defaultSize="0" autoPict="0" r:id="rId5">
            <anchor moveWithCells="1">
              <from>
                <xdr:col>3</xdr:col>
                <xdr:colOff>2971800</xdr:colOff>
                <xdr:row>38</xdr:row>
                <xdr:rowOff>561975</xdr:rowOff>
              </from>
              <to>
                <xdr:col>3</xdr:col>
                <xdr:colOff>3886200</xdr:colOff>
                <xdr:row>38</xdr:row>
                <xdr:rowOff>1333500</xdr:rowOff>
              </to>
            </anchor>
          </objectPr>
        </oleObject>
      </mc:Choice>
      <mc:Fallback>
        <oleObject progId="Word.Document.12" dvAspect="DVASPECT_ICON" shapeId="8199" r:id="rId4"/>
      </mc:Fallback>
    </mc:AlternateContent>
  </oleObject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800-000000000000}">
          <x14:formula1>
            <xm:f>'Drop Down Lists'!$A$2:$A$4</xm:f>
          </x14:formula1>
          <xm:sqref>E41 E48:E53 E61 E19:E22</xm:sqref>
        </x14:dataValidation>
        <x14:dataValidation type="list" allowBlank="1" showInputMessage="1" showErrorMessage="1" xr:uid="{00000000-0002-0000-0800-000001000000}">
          <x14:formula1>
            <xm:f>'Drop Down Lists'!$A$93:$A$100</xm:f>
          </x14:formula1>
          <xm:sqref>E40</xm:sqref>
        </x14:dataValidation>
        <x14:dataValidation type="list" allowBlank="1" showInputMessage="1" showErrorMessage="1" xr:uid="{00000000-0002-0000-0800-000002000000}">
          <x14:formula1>
            <xm:f>'Drop Down Lists'!$A$81:$A$85</xm:f>
          </x14:formula1>
          <xm:sqref>E29:E31</xm:sqref>
        </x14:dataValidation>
        <x14:dataValidation type="list" allowBlank="1" showInputMessage="1" showErrorMessage="1" xr:uid="{00000000-0002-0000-0800-000003000000}">
          <x14:formula1>
            <xm:f>'Drop Down Lists'!$A$88:$A$90</xm:f>
          </x14:formula1>
          <xm:sqref>E32:E33</xm:sqref>
        </x14:dataValidation>
        <x14:dataValidation type="list" allowBlank="1" showInputMessage="1" showErrorMessage="1" xr:uid="{00000000-0002-0000-0800-000004000000}">
          <x14:formula1>
            <xm:f>'Drop Down Lists'!$A$108:$A$111</xm:f>
          </x14:formula1>
          <xm:sqref>E60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7"/>
  <sheetViews>
    <sheetView zoomScale="80" zoomScaleNormal="80" workbookViewId="0">
      <selection activeCell="B39" sqref="B39"/>
    </sheetView>
  </sheetViews>
  <sheetFormatPr defaultColWidth="10.625" defaultRowHeight="17.25"/>
  <cols>
    <col min="1" max="1" width="3.125" style="6" customWidth="1"/>
    <col min="2" max="2" width="8.125" style="6" bestFit="1" customWidth="1"/>
    <col min="3" max="3" width="23.375" style="6" customWidth="1"/>
    <col min="4" max="4" width="169.625" style="6" customWidth="1"/>
    <col min="5" max="5" width="12" style="67" bestFit="1" customWidth="1"/>
    <col min="6" max="6" width="13.5" style="7" customWidth="1"/>
    <col min="7" max="7" width="3.125" style="6" customWidth="1"/>
    <col min="8" max="8" width="14.5" style="6" bestFit="1" customWidth="1"/>
    <col min="9" max="9" width="10.625" style="6" hidden="1" customWidth="1"/>
    <col min="10" max="16384" width="10.625" style="6"/>
  </cols>
  <sheetData>
    <row r="1" spans="1:7" ht="20.100000000000001" customHeight="1"/>
    <row r="8" spans="1:7" ht="18" thickBot="1">
      <c r="A8" s="22"/>
      <c r="B8" s="22"/>
      <c r="C8" s="22"/>
      <c r="D8" s="22"/>
      <c r="E8" s="68"/>
      <c r="F8" s="23"/>
      <c r="G8" s="13"/>
    </row>
    <row r="9" spans="1:7" ht="36.75" thickBot="1">
      <c r="A9" s="13"/>
      <c r="B9" s="403" t="s">
        <v>86</v>
      </c>
      <c r="C9" s="404"/>
      <c r="D9" s="404"/>
      <c r="E9" s="310" t="s">
        <v>87</v>
      </c>
      <c r="F9" s="311"/>
      <c r="G9" s="13"/>
    </row>
    <row r="10" spans="1:7" ht="18" thickBot="1">
      <c r="A10" s="13"/>
      <c r="B10" s="110"/>
      <c r="C10" s="110"/>
      <c r="D10" s="110"/>
      <c r="E10" s="179"/>
      <c r="F10" s="146"/>
      <c r="G10" s="13"/>
    </row>
    <row r="11" spans="1:7" s="48" customFormat="1" ht="159.94999999999999" customHeight="1" thickBot="1">
      <c r="A11" s="47"/>
      <c r="B11" s="292" t="s">
        <v>329</v>
      </c>
      <c r="C11" s="293"/>
      <c r="D11" s="293"/>
      <c r="E11" s="293"/>
      <c r="F11" s="294"/>
      <c r="G11" s="47"/>
    </row>
    <row r="12" spans="1:7" ht="18" thickBot="1">
      <c r="A12" s="13"/>
      <c r="B12" s="110"/>
      <c r="C12" s="110"/>
      <c r="D12" s="110"/>
      <c r="E12" s="179"/>
      <c r="F12" s="146"/>
      <c r="G12" s="13"/>
    </row>
    <row r="13" spans="1:7">
      <c r="A13" s="13"/>
      <c r="B13" s="110"/>
      <c r="C13" s="110"/>
      <c r="D13" s="110"/>
      <c r="E13" s="142" t="s">
        <v>0</v>
      </c>
      <c r="F13" s="143" t="s">
        <v>112</v>
      </c>
      <c r="G13" s="13"/>
    </row>
    <row r="14" spans="1:7" ht="18" thickBot="1">
      <c r="A14" s="13"/>
      <c r="B14" s="405"/>
      <c r="C14" s="405"/>
      <c r="D14" s="405"/>
      <c r="E14" s="144">
        <f>SUM(E16,E27)</f>
        <v>0</v>
      </c>
      <c r="F14" s="145">
        <v>8</v>
      </c>
      <c r="G14" s="13"/>
    </row>
    <row r="15" spans="1:7" ht="18" thickBot="1">
      <c r="A15" s="13"/>
      <c r="B15" s="111"/>
      <c r="C15" s="111"/>
      <c r="D15" s="111"/>
      <c r="E15" s="179"/>
      <c r="F15" s="146"/>
      <c r="G15" s="13"/>
    </row>
    <row r="16" spans="1:7" ht="18.75">
      <c r="A16" s="13"/>
      <c r="B16" s="386" t="s">
        <v>59</v>
      </c>
      <c r="C16" s="302" t="s">
        <v>185</v>
      </c>
      <c r="D16" s="297"/>
      <c r="E16" s="147">
        <f>I25*(PRODUCT(I19,I23)*I20+PRODUCT(I21,I23)*I22)</f>
        <v>0</v>
      </c>
      <c r="F16" s="148" t="s">
        <v>154</v>
      </c>
      <c r="G16" s="13"/>
    </row>
    <row r="17" spans="1:9" ht="34.5">
      <c r="A17" s="13"/>
      <c r="B17" s="387"/>
      <c r="C17" s="125" t="s">
        <v>88</v>
      </c>
      <c r="D17" s="181" t="s">
        <v>186</v>
      </c>
      <c r="E17" s="406"/>
      <c r="F17" s="396"/>
      <c r="G17" s="13"/>
    </row>
    <row r="18" spans="1:9" ht="189.75">
      <c r="A18" s="13"/>
      <c r="B18" s="387"/>
      <c r="C18" s="158" t="s">
        <v>89</v>
      </c>
      <c r="D18" s="182" t="s">
        <v>330</v>
      </c>
      <c r="E18" s="407"/>
      <c r="F18" s="398"/>
      <c r="G18" s="13"/>
    </row>
    <row r="19" spans="1:9">
      <c r="A19" s="13"/>
      <c r="B19" s="387"/>
      <c r="C19" s="303" t="s">
        <v>91</v>
      </c>
      <c r="D19" s="183" t="s">
        <v>187</v>
      </c>
      <c r="E19" s="389" t="s">
        <v>83</v>
      </c>
      <c r="F19" s="390"/>
      <c r="G19" s="13"/>
      <c r="I19" s="51">
        <f>IF(E19="✓", 1, 0)</f>
        <v>0</v>
      </c>
    </row>
    <row r="20" spans="1:9">
      <c r="A20" s="13"/>
      <c r="B20" s="387"/>
      <c r="C20" s="303"/>
      <c r="D20" s="183" t="s">
        <v>188</v>
      </c>
      <c r="E20" s="389" t="s">
        <v>83</v>
      </c>
      <c r="F20" s="390"/>
      <c r="G20" s="13"/>
      <c r="I20" s="51">
        <f>VLOOKUP(E20,'Drop Down Lists'!$A$114:$B$117,2,FALSE)</f>
        <v>0</v>
      </c>
    </row>
    <row r="21" spans="1:9">
      <c r="A21" s="13"/>
      <c r="B21" s="387"/>
      <c r="C21" s="341"/>
      <c r="D21" s="190" t="s">
        <v>189</v>
      </c>
      <c r="E21" s="389" t="s">
        <v>83</v>
      </c>
      <c r="F21" s="390"/>
      <c r="G21" s="13"/>
      <c r="I21" s="62">
        <f>IF(E21="✓", 1, 0)</f>
        <v>0</v>
      </c>
    </row>
    <row r="22" spans="1:9">
      <c r="A22" s="13"/>
      <c r="B22" s="387"/>
      <c r="C22" s="341"/>
      <c r="D22" s="190" t="s">
        <v>190</v>
      </c>
      <c r="E22" s="389" t="s">
        <v>83</v>
      </c>
      <c r="F22" s="390"/>
      <c r="G22" s="13"/>
      <c r="I22" s="62">
        <f>VLOOKUP(E22,'Drop Down Lists'!$A$114:$B$117,2,FALSE)</f>
        <v>0</v>
      </c>
    </row>
    <row r="23" spans="1:9" ht="34.5">
      <c r="A23" s="13"/>
      <c r="B23" s="387"/>
      <c r="C23" s="303"/>
      <c r="D23" s="190" t="s">
        <v>455</v>
      </c>
      <c r="E23" s="391" t="s">
        <v>83</v>
      </c>
      <c r="F23" s="392"/>
      <c r="G23" s="13"/>
      <c r="I23" s="51">
        <f>IF(E23="✓", 1, 0)</f>
        <v>0</v>
      </c>
    </row>
    <row r="24" spans="1:9">
      <c r="A24" s="13"/>
      <c r="B24" s="387"/>
      <c r="C24" s="393" t="s">
        <v>225</v>
      </c>
      <c r="D24" s="247" t="s">
        <v>443</v>
      </c>
      <c r="E24" s="284" t="str">
        <f>IF(D25="","Not claimed",IF(D25="Add text here …","Not claimed", "Complete"))</f>
        <v>Not claimed</v>
      </c>
      <c r="F24" s="285"/>
      <c r="G24" s="13"/>
      <c r="I24" s="232"/>
    </row>
    <row r="25" spans="1:9" ht="18" thickBot="1">
      <c r="A25" s="13"/>
      <c r="B25" s="388"/>
      <c r="C25" s="394"/>
      <c r="D25" s="248" t="s">
        <v>241</v>
      </c>
      <c r="E25" s="286"/>
      <c r="F25" s="287"/>
      <c r="G25" s="13"/>
      <c r="I25" s="55">
        <f>IF(E24="Complete", 1, 0)</f>
        <v>0</v>
      </c>
    </row>
    <row r="26" spans="1:9" ht="18" thickBot="1">
      <c r="A26" s="13"/>
      <c r="B26" s="112"/>
      <c r="C26" s="113"/>
      <c r="D26" s="114"/>
      <c r="E26" s="149"/>
      <c r="F26" s="150"/>
      <c r="G26" s="13"/>
    </row>
    <row r="27" spans="1:9" ht="18.75">
      <c r="A27" s="13"/>
      <c r="B27" s="386" t="s">
        <v>61</v>
      </c>
      <c r="C27" s="302" t="s">
        <v>191</v>
      </c>
      <c r="D27" s="302"/>
      <c r="E27" s="147">
        <f>I36*IF(SUM(I30:I34)=5,4,SUM(I30:I34))</f>
        <v>0</v>
      </c>
      <c r="F27" s="148" t="s">
        <v>154</v>
      </c>
      <c r="G27" s="13"/>
    </row>
    <row r="28" spans="1:9" ht="34.5">
      <c r="A28" s="13"/>
      <c r="B28" s="387"/>
      <c r="C28" s="158" t="s">
        <v>88</v>
      </c>
      <c r="D28" s="164" t="s">
        <v>331</v>
      </c>
      <c r="E28" s="395"/>
      <c r="F28" s="396"/>
      <c r="G28" s="13"/>
    </row>
    <row r="29" spans="1:9" ht="189.75">
      <c r="A29" s="13"/>
      <c r="B29" s="387"/>
      <c r="C29" s="158" t="s">
        <v>89</v>
      </c>
      <c r="D29" s="169" t="s">
        <v>332</v>
      </c>
      <c r="E29" s="397"/>
      <c r="F29" s="398"/>
      <c r="G29" s="13"/>
    </row>
    <row r="30" spans="1:9">
      <c r="A30" s="13"/>
      <c r="B30" s="387"/>
      <c r="C30" s="341" t="s">
        <v>91</v>
      </c>
      <c r="D30" s="164" t="s">
        <v>192</v>
      </c>
      <c r="E30" s="399" t="s">
        <v>83</v>
      </c>
      <c r="F30" s="400"/>
      <c r="G30" s="13"/>
      <c r="I30" s="51">
        <f>IF(E30="✓", 1, 0)</f>
        <v>0</v>
      </c>
    </row>
    <row r="31" spans="1:9">
      <c r="A31" s="13"/>
      <c r="B31" s="387"/>
      <c r="C31" s="342"/>
      <c r="D31" s="164" t="s">
        <v>193</v>
      </c>
      <c r="E31" s="399" t="s">
        <v>83</v>
      </c>
      <c r="F31" s="400"/>
      <c r="G31" s="13"/>
      <c r="I31" s="51">
        <f>IF(E31="✓", 1, 0)</f>
        <v>0</v>
      </c>
    </row>
    <row r="32" spans="1:9">
      <c r="A32" s="13"/>
      <c r="B32" s="387"/>
      <c r="C32" s="342"/>
      <c r="D32" s="164" t="s">
        <v>194</v>
      </c>
      <c r="E32" s="399" t="s">
        <v>83</v>
      </c>
      <c r="F32" s="400"/>
      <c r="G32" s="13"/>
      <c r="I32" s="51">
        <f>IF(E32="✓", 1, 0)</f>
        <v>0</v>
      </c>
    </row>
    <row r="33" spans="1:9">
      <c r="A33" s="13"/>
      <c r="B33" s="387"/>
      <c r="C33" s="342"/>
      <c r="D33" s="164" t="s">
        <v>195</v>
      </c>
      <c r="E33" s="399" t="s">
        <v>83</v>
      </c>
      <c r="F33" s="400"/>
      <c r="G33" s="13"/>
      <c r="I33" s="51">
        <f>IF(E33="✓", 1, 0)</f>
        <v>0</v>
      </c>
    </row>
    <row r="34" spans="1:9">
      <c r="A34" s="13"/>
      <c r="B34" s="387"/>
      <c r="C34" s="343"/>
      <c r="D34" s="236" t="s">
        <v>196</v>
      </c>
      <c r="E34" s="401" t="s">
        <v>83</v>
      </c>
      <c r="F34" s="402"/>
      <c r="G34" s="13"/>
      <c r="I34" s="51">
        <f>IF(E34="✓", 1, 0)</f>
        <v>0</v>
      </c>
    </row>
    <row r="35" spans="1:9">
      <c r="A35" s="13"/>
      <c r="B35" s="387"/>
      <c r="C35" s="393" t="s">
        <v>225</v>
      </c>
      <c r="D35" s="238" t="s">
        <v>444</v>
      </c>
      <c r="E35" s="284" t="str">
        <f>IF(D36="","Not claimed",IF(D36="Add text here …","Not claimed", "Complete"))</f>
        <v>Not claimed</v>
      </c>
      <c r="F35" s="285"/>
      <c r="G35" s="13"/>
      <c r="I35" s="232"/>
    </row>
    <row r="36" spans="1:9" ht="18" thickBot="1">
      <c r="A36" s="13"/>
      <c r="B36" s="388"/>
      <c r="C36" s="394"/>
      <c r="D36" s="248" t="s">
        <v>241</v>
      </c>
      <c r="E36" s="286"/>
      <c r="F36" s="287"/>
      <c r="G36" s="13"/>
      <c r="I36" s="55">
        <f>IF(E35="Complete", 1, 0)</f>
        <v>0</v>
      </c>
    </row>
    <row r="37" spans="1:9" ht="21">
      <c r="A37" s="13"/>
      <c r="B37" s="230" t="s">
        <v>420</v>
      </c>
      <c r="C37" s="15"/>
      <c r="D37" s="16"/>
      <c r="E37" s="52"/>
      <c r="F37" s="18"/>
      <c r="G37" s="13"/>
    </row>
  </sheetData>
  <mergeCells count="26">
    <mergeCell ref="B9:D9"/>
    <mergeCell ref="E9:F9"/>
    <mergeCell ref="B14:D14"/>
    <mergeCell ref="C16:D16"/>
    <mergeCell ref="C19:C23"/>
    <mergeCell ref="B11:F11"/>
    <mergeCell ref="B16:B25"/>
    <mergeCell ref="E17:F18"/>
    <mergeCell ref="C24:C25"/>
    <mergeCell ref="E24:F25"/>
    <mergeCell ref="B27:B36"/>
    <mergeCell ref="E19:F19"/>
    <mergeCell ref="E20:F20"/>
    <mergeCell ref="E21:F21"/>
    <mergeCell ref="E22:F22"/>
    <mergeCell ref="E23:F23"/>
    <mergeCell ref="C35:C36"/>
    <mergeCell ref="E35:F36"/>
    <mergeCell ref="E28:F29"/>
    <mergeCell ref="E30:F30"/>
    <mergeCell ref="E31:F31"/>
    <mergeCell ref="E32:F32"/>
    <mergeCell ref="E33:F33"/>
    <mergeCell ref="E34:F34"/>
    <mergeCell ref="C27:D27"/>
    <mergeCell ref="C30:C34"/>
  </mergeCells>
  <conditionalFormatting sqref="D25">
    <cfRule type="cellIs" dxfId="76" priority="23" operator="equal">
      <formula>""</formula>
    </cfRule>
    <cfRule type="cellIs" dxfId="75" priority="24" stopIfTrue="1" operator="equal">
      <formula>"Add text here ..."</formula>
    </cfRule>
  </conditionalFormatting>
  <conditionalFormatting sqref="D36">
    <cfRule type="cellIs" dxfId="74" priority="19" operator="equal">
      <formula>""</formula>
    </cfRule>
    <cfRule type="cellIs" dxfId="73" priority="20" stopIfTrue="1" operator="equal">
      <formula>"Add text here ..."</formula>
    </cfRule>
  </conditionalFormatting>
  <conditionalFormatting sqref="D35">
    <cfRule type="cellIs" dxfId="72" priority="11" operator="equal">
      <formula>""</formula>
    </cfRule>
    <cfRule type="cellIs" dxfId="71" priority="12" stopIfTrue="1" operator="equal">
      <formula>"Add text here ..."</formula>
    </cfRule>
  </conditionalFormatting>
  <conditionalFormatting sqref="D24">
    <cfRule type="cellIs" dxfId="70" priority="9" operator="equal">
      <formula>""</formula>
    </cfRule>
    <cfRule type="cellIs" dxfId="69" priority="10" stopIfTrue="1" operator="equal">
      <formula>"Add text here ..."</formula>
    </cfRule>
  </conditionalFormatting>
  <conditionalFormatting sqref="E24">
    <cfRule type="cellIs" dxfId="68" priority="7" operator="equal">
      <formula>"Complete"</formula>
    </cfRule>
    <cfRule type="cellIs" dxfId="67" priority="8" operator="equal">
      <formula>"Incomplete"</formula>
    </cfRule>
  </conditionalFormatting>
  <conditionalFormatting sqref="E24:F25">
    <cfRule type="cellIs" dxfId="66" priority="4" operator="equal">
      <formula>"Not Claimed"</formula>
    </cfRule>
  </conditionalFormatting>
  <conditionalFormatting sqref="E35">
    <cfRule type="cellIs" dxfId="65" priority="2" operator="equal">
      <formula>"Complete"</formula>
    </cfRule>
    <cfRule type="cellIs" dxfId="64" priority="3" operator="equal">
      <formula>"Incomplete"</formula>
    </cfRule>
  </conditionalFormatting>
  <conditionalFormatting sqref="E35:F36">
    <cfRule type="cellIs" dxfId="63" priority="1" operator="equal">
      <formula>"Not Claimed"</formula>
    </cfRule>
  </conditionalFormatting>
  <hyperlinks>
    <hyperlink ref="E9:F9" location="'CREDIT SUMMARY'!A1" display="Back to Scorecard" xr:uid="{00000000-0004-0000-0900-000000000000}"/>
  </hyperlinks>
  <pageMargins left="0.7" right="0.7" top="0.75" bottom="0.75" header="0.3" footer="0.3"/>
  <pageSetup orientation="portrait"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B46EA1F8-5156-AD42-A3D7-1D32B741FF13}">
          <x14:formula1>
            <xm:f>'Drop Down Lists'!$A$114:$A$117</xm:f>
          </x14:formula1>
          <xm:sqref>E22:F22 E20:F20</xm:sqref>
        </x14:dataValidation>
        <x14:dataValidation type="list" allowBlank="1" showInputMessage="1" showErrorMessage="1" xr:uid="{A33B0EBE-805E-A84B-9239-89FC608CC123}">
          <x14:formula1>
            <xm:f>'Drop Down Lists'!$A$2:$A$4</xm:f>
          </x14:formula1>
          <xm:sqref>E19 E21 E30:E34 E23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3"/>
  <sheetViews>
    <sheetView zoomScale="80" zoomScaleNormal="80" workbookViewId="0">
      <selection activeCell="B45" sqref="B45"/>
    </sheetView>
  </sheetViews>
  <sheetFormatPr defaultColWidth="10.625" defaultRowHeight="17.25"/>
  <cols>
    <col min="1" max="1" width="3.125" style="6" customWidth="1"/>
    <col min="2" max="2" width="5.625" style="6" bestFit="1" customWidth="1"/>
    <col min="3" max="3" width="23.375" style="6" customWidth="1"/>
    <col min="4" max="4" width="130.5" style="6" customWidth="1"/>
    <col min="5" max="5" width="33.375" style="67" customWidth="1"/>
    <col min="6" max="6" width="33.375" style="7" customWidth="1"/>
    <col min="7" max="7" width="3.125" style="6" customWidth="1"/>
    <col min="8" max="8" width="14.5" style="6" bestFit="1" customWidth="1"/>
    <col min="9" max="9" width="0" style="6" hidden="1" customWidth="1"/>
    <col min="10" max="16384" width="10.625" style="6"/>
  </cols>
  <sheetData>
    <row r="1" spans="1:7" ht="20.100000000000001" customHeight="1"/>
    <row r="8" spans="1:7" ht="18" thickBot="1">
      <c r="A8" s="22"/>
      <c r="B8" s="22"/>
      <c r="C8" s="22"/>
      <c r="D8" s="22"/>
      <c r="E8" s="68"/>
      <c r="F8" s="23"/>
      <c r="G8" s="13"/>
    </row>
    <row r="9" spans="1:7" ht="36.75" thickBot="1">
      <c r="A9" s="13"/>
      <c r="B9" s="288" t="s">
        <v>63</v>
      </c>
      <c r="C9" s="289"/>
      <c r="D9" s="289"/>
      <c r="E9" s="310" t="s">
        <v>87</v>
      </c>
      <c r="F9" s="311"/>
      <c r="G9" s="13"/>
    </row>
    <row r="10" spans="1:7" ht="18" thickBot="1">
      <c r="A10" s="13"/>
      <c r="B10" s="19"/>
      <c r="C10" s="19"/>
      <c r="D10" s="19"/>
      <c r="E10" s="58"/>
      <c r="F10" s="20"/>
      <c r="G10" s="13"/>
    </row>
    <row r="11" spans="1:7" s="48" customFormat="1" ht="62.1" customHeight="1" thickBot="1">
      <c r="A11" s="47"/>
      <c r="B11" s="292" t="s">
        <v>333</v>
      </c>
      <c r="C11" s="293"/>
      <c r="D11" s="293"/>
      <c r="E11" s="293"/>
      <c r="F11" s="294"/>
      <c r="G11" s="47"/>
    </row>
    <row r="12" spans="1:7" ht="18" thickBot="1">
      <c r="A12" s="13"/>
      <c r="B12" s="19"/>
      <c r="C12" s="19"/>
      <c r="D12" s="19"/>
      <c r="E12" s="58"/>
      <c r="F12" s="20"/>
      <c r="G12" s="13"/>
    </row>
    <row r="13" spans="1:7">
      <c r="A13" s="13"/>
      <c r="B13" s="19"/>
      <c r="C13" s="19"/>
      <c r="D13" s="19"/>
      <c r="E13" s="31" t="s">
        <v>0</v>
      </c>
      <c r="F13" s="24" t="s">
        <v>112</v>
      </c>
      <c r="G13" s="13"/>
    </row>
    <row r="14" spans="1:7" ht="18" thickBot="1">
      <c r="A14" s="13"/>
      <c r="B14" s="340"/>
      <c r="C14" s="340"/>
      <c r="D14" s="340"/>
      <c r="E14" s="49">
        <f>SUM(E16,E30)</f>
        <v>0</v>
      </c>
      <c r="F14" s="25">
        <v>20</v>
      </c>
      <c r="G14" s="13"/>
    </row>
    <row r="15" spans="1:7" ht="18" thickBot="1">
      <c r="A15" s="13"/>
      <c r="B15" s="34"/>
      <c r="C15" s="34"/>
      <c r="D15" s="34"/>
      <c r="E15" s="58"/>
      <c r="F15" s="20"/>
      <c r="G15" s="13"/>
    </row>
    <row r="16" spans="1:7" ht="18.75">
      <c r="A16" s="13"/>
      <c r="B16" s="344" t="s">
        <v>64</v>
      </c>
      <c r="C16" s="302" t="s">
        <v>419</v>
      </c>
      <c r="D16" s="297"/>
      <c r="E16" s="50">
        <f>IF(E20="SELECT",0,AS!I28*IF(E20='Drop Down Lists'!A121,I21*AS!I22,AS!I24*SUM(AS!I25:I26)))</f>
        <v>0</v>
      </c>
      <c r="F16" s="26" t="s">
        <v>197</v>
      </c>
      <c r="G16" s="13"/>
    </row>
    <row r="17" spans="1:9" ht="34.5">
      <c r="A17" s="13"/>
      <c r="B17" s="345"/>
      <c r="C17" s="125" t="s">
        <v>88</v>
      </c>
      <c r="D17" s="181" t="s">
        <v>198</v>
      </c>
      <c r="E17" s="412"/>
      <c r="F17" s="323"/>
      <c r="G17" s="13"/>
    </row>
    <row r="18" spans="1:9" ht="409.5">
      <c r="A18" s="13"/>
      <c r="B18" s="345"/>
      <c r="C18" s="158" t="s">
        <v>89</v>
      </c>
      <c r="D18" s="182" t="s">
        <v>462</v>
      </c>
      <c r="E18" s="413"/>
      <c r="F18" s="325"/>
      <c r="G18" s="13"/>
    </row>
    <row r="19" spans="1:9">
      <c r="A19" s="13"/>
      <c r="B19" s="345"/>
      <c r="C19" s="408" t="s">
        <v>91</v>
      </c>
      <c r="D19" s="417" t="s">
        <v>203</v>
      </c>
      <c r="E19" s="418"/>
      <c r="F19" s="419"/>
      <c r="G19" s="13"/>
    </row>
    <row r="20" spans="1:9">
      <c r="A20" s="13"/>
      <c r="B20" s="345"/>
      <c r="C20" s="408"/>
      <c r="D20" s="191" t="s">
        <v>336</v>
      </c>
      <c r="E20" s="410" t="s">
        <v>83</v>
      </c>
      <c r="F20" s="411"/>
      <c r="G20" s="13"/>
    </row>
    <row r="21" spans="1:9" ht="51.75">
      <c r="A21" s="13"/>
      <c r="B21" s="345"/>
      <c r="C21" s="408"/>
      <c r="D21" s="191" t="s">
        <v>237</v>
      </c>
      <c r="E21" s="209" t="s">
        <v>83</v>
      </c>
      <c r="F21" s="12" t="str">
        <f>IF($E$20="SELECT","Please Select CHP Category",IF($E$20='Drop Down Lists'!$A$122,"Cannot Claim Points",""))</f>
        <v>Please Select CHP Category</v>
      </c>
      <c r="G21" s="13"/>
      <c r="I21" s="12" t="str">
        <f>IF(E20="SELECT","Please Select CHP Category",IF(E20='Drop Down Lists'!A122,"Cannot Claim Points",IF(E21="✓",1,0)))</f>
        <v>Please Select CHP Category</v>
      </c>
    </row>
    <row r="22" spans="1:9">
      <c r="A22" s="13"/>
      <c r="B22" s="345"/>
      <c r="C22" s="408"/>
      <c r="D22" s="420" t="s">
        <v>334</v>
      </c>
      <c r="E22" s="210" t="s">
        <v>83</v>
      </c>
      <c r="F22" s="12" t="str">
        <f>IF($E$20="SELECT","Please Select CHP Category",IF($E$20='Drop Down Lists'!$A$122,"Cannot Claim Points",""))</f>
        <v>Please Select CHP Category</v>
      </c>
      <c r="G22" s="13"/>
      <c r="I22" s="425" t="str">
        <f>IF(E20="SELECT","Please Select CHP Category",IF(E20='Drop Down Lists'!A122,"Cannot Claim Points",IF(VLOOKUP(E22,'Drop Down Lists'!$A$131:$B$133,2,FALSE)=VLOOKUP(E23,'Drop Down Lists'!$A$131:$B$133,2,FALSE),VLOOKUP(E22,'Drop Down Lists'!$A$131:$B$133,2,FALSE),(VLOOKUP(E22,'Drop Down Lists'!$A$131:$B$133,2,FALSE)+VLOOKUP(E23,'Drop Down Lists'!$A$131:$B$133,2,FALSE)))))</f>
        <v>Please Select CHP Category</v>
      </c>
    </row>
    <row r="23" spans="1:9">
      <c r="A23" s="13"/>
      <c r="B23" s="345"/>
      <c r="C23" s="409"/>
      <c r="D23" s="421"/>
      <c r="E23" s="211" t="s">
        <v>83</v>
      </c>
      <c r="F23" s="12" t="str">
        <f>IF($E$20="SELECT","Please Select CHP Category",IF($E$20='Drop Down Lists'!$A$122,"Cannot Claim Points",""))</f>
        <v>Please Select CHP Category</v>
      </c>
      <c r="G23" s="13"/>
      <c r="I23" s="423"/>
    </row>
    <row r="24" spans="1:9" ht="51.75">
      <c r="A24" s="13"/>
      <c r="B24" s="345"/>
      <c r="C24" s="409"/>
      <c r="D24" s="183" t="s">
        <v>335</v>
      </c>
      <c r="E24" s="211" t="s">
        <v>83</v>
      </c>
      <c r="F24" s="12" t="str">
        <f>IF($E$20="SELECT","Please Select CHP Category",IF($E$20='Drop Down Lists'!$A$121,"Cannot Claim Points",""))</f>
        <v>Please Select CHP Category</v>
      </c>
      <c r="G24" s="13"/>
      <c r="I24" s="69" t="str">
        <f>IF(E20="SELECT","Please Select CHP Category",IF(E20='Drop Down Lists'!A121,"Cannot Claim Points",IF(E24="✓", 1, 0)))</f>
        <v>Please Select CHP Category</v>
      </c>
    </row>
    <row r="25" spans="1:9" ht="51.75">
      <c r="A25" s="13"/>
      <c r="B25" s="345"/>
      <c r="C25" s="409"/>
      <c r="D25" s="190" t="s">
        <v>463</v>
      </c>
      <c r="E25" s="211" t="s">
        <v>83</v>
      </c>
      <c r="F25" s="12" t="str">
        <f>IF($E$20="SELECT","Please Select CHP Category",IF($E$20='Drop Down Lists'!$A$121,"Cannot Claim Points",""))</f>
        <v>Please Select CHP Category</v>
      </c>
      <c r="G25" s="13"/>
      <c r="I25" s="69" t="str">
        <f>IF(E20="SELECT","Please Select CHP Category",IF(E20='Drop Down Lists'!A121,"Cannot Claim Points",VLOOKUP(E25,'Drop Down Lists'!$A$125:$B$128,2,FALSE)))</f>
        <v>Please Select CHP Category</v>
      </c>
    </row>
    <row r="26" spans="1:9" ht="51.75">
      <c r="A26" s="13"/>
      <c r="B26" s="345"/>
      <c r="C26" s="408"/>
      <c r="D26" s="183" t="s">
        <v>207</v>
      </c>
      <c r="E26" s="212" t="s">
        <v>83</v>
      </c>
      <c r="F26" s="12" t="str">
        <f>IF($E$20="SELECT","Please Select CHP Category",IF($E$20='Drop Down Lists'!$A$121,"Cannot Claim Points",""))</f>
        <v>Please Select CHP Category</v>
      </c>
      <c r="G26" s="13"/>
      <c r="I26" s="12" t="str">
        <f>IF(E20="SELECT","Please Select CHP Category",IF(E20='Drop Down Lists'!A121,"Cannot Claim Points",VLOOKUP(E26,'Drop Down Lists'!$A$136:$B$139,2,FALSE)))</f>
        <v>Please Select CHP Category</v>
      </c>
    </row>
    <row r="27" spans="1:9">
      <c r="A27" s="13"/>
      <c r="B27" s="345"/>
      <c r="C27" s="336" t="s">
        <v>225</v>
      </c>
      <c r="D27" s="229" t="s">
        <v>431</v>
      </c>
      <c r="E27" s="422" t="str">
        <f>IF(D28="","Not claimed",IF(D28="Add text here …","Not claimed", "Complete"))</f>
        <v>Not claimed</v>
      </c>
      <c r="F27" s="422" t="str">
        <f>IF($E$20="SELECT","Please Select CHP Category",IF($E$20='Drop Down Lists'!$A$121,"Cannot Claim Points",""))</f>
        <v>Please Select CHP Category</v>
      </c>
      <c r="G27" s="13"/>
      <c r="I27" s="228"/>
    </row>
    <row r="28" spans="1:9" ht="18" thickBot="1">
      <c r="A28" s="13"/>
      <c r="B28" s="346"/>
      <c r="C28" s="337"/>
      <c r="D28" s="237" t="s">
        <v>241</v>
      </c>
      <c r="E28" s="423"/>
      <c r="F28" s="423"/>
      <c r="G28" s="13"/>
      <c r="I28" s="55">
        <f>IF(E27="Complete", 1, 0)</f>
        <v>0</v>
      </c>
    </row>
    <row r="29" spans="1:9" ht="18" thickBot="1">
      <c r="A29" s="13"/>
      <c r="B29" s="14"/>
      <c r="C29" s="15"/>
      <c r="D29" s="16"/>
      <c r="E29" s="52"/>
      <c r="F29" s="18"/>
      <c r="G29" s="13"/>
    </row>
    <row r="30" spans="1:9" ht="18.75">
      <c r="A30" s="13"/>
      <c r="B30" s="344" t="s">
        <v>67</v>
      </c>
      <c r="C30" s="424" t="s">
        <v>212</v>
      </c>
      <c r="D30" s="296"/>
      <c r="E30" s="50">
        <f>IF(E35="SELECT",0,I42*IF(E35='Drop Down Lists'!A148,AS!I36*AS!I37,AS!I39*AS!I40))</f>
        <v>0</v>
      </c>
      <c r="F30" s="26" t="s">
        <v>197</v>
      </c>
      <c r="G30" s="13"/>
    </row>
    <row r="31" spans="1:9" ht="69">
      <c r="A31" s="13"/>
      <c r="B31" s="345"/>
      <c r="C31" s="158" t="s">
        <v>88</v>
      </c>
      <c r="D31" s="164" t="s">
        <v>213</v>
      </c>
      <c r="E31" s="412"/>
      <c r="F31" s="323"/>
      <c r="G31" s="13"/>
    </row>
    <row r="32" spans="1:9" ht="258" customHeight="1">
      <c r="A32" s="13"/>
      <c r="B32" s="345"/>
      <c r="C32" s="306" t="s">
        <v>89</v>
      </c>
      <c r="D32" s="426" t="s">
        <v>337</v>
      </c>
      <c r="E32" s="428"/>
      <c r="F32" s="331"/>
      <c r="G32" s="13"/>
    </row>
    <row r="33" spans="1:9" ht="258" customHeight="1">
      <c r="A33" s="13"/>
      <c r="B33" s="345"/>
      <c r="C33" s="365"/>
      <c r="D33" s="427"/>
      <c r="E33" s="413"/>
      <c r="F33" s="325"/>
      <c r="G33" s="13"/>
    </row>
    <row r="34" spans="1:9">
      <c r="A34" s="13"/>
      <c r="B34" s="345"/>
      <c r="C34" s="414" t="s">
        <v>91</v>
      </c>
      <c r="D34" s="417" t="s">
        <v>214</v>
      </c>
      <c r="E34" s="418"/>
      <c r="F34" s="419"/>
      <c r="G34" s="13"/>
    </row>
    <row r="35" spans="1:9">
      <c r="A35" s="13"/>
      <c r="B35" s="345"/>
      <c r="C35" s="415"/>
      <c r="D35" s="191" t="s">
        <v>342</v>
      </c>
      <c r="E35" s="334" t="s">
        <v>83</v>
      </c>
      <c r="F35" s="335"/>
      <c r="G35" s="13"/>
    </row>
    <row r="36" spans="1:9" ht="69">
      <c r="A36" s="13"/>
      <c r="B36" s="345"/>
      <c r="C36" s="415"/>
      <c r="D36" s="183" t="s">
        <v>338</v>
      </c>
      <c r="E36" s="213" t="s">
        <v>83</v>
      </c>
      <c r="F36" s="70" t="str">
        <f>IF($E$35="SELECT","Please Select Renewable Category",IF($E$35='Drop Down Lists'!$A$149,"Cannot Claim Points",""))</f>
        <v>Please Select Renewable Category</v>
      </c>
      <c r="G36" s="13"/>
      <c r="I36" s="12" t="str">
        <f>IF(E35="SELECT","Please Select Renewable Category",IF(E35='Drop Down Lists'!A149,"Cannot Claim Points",IF(E36="✓",1,0)))</f>
        <v>Please Select Renewable Category</v>
      </c>
    </row>
    <row r="37" spans="1:9">
      <c r="A37" s="13"/>
      <c r="B37" s="345"/>
      <c r="C37" s="415"/>
      <c r="D37" s="420" t="s">
        <v>339</v>
      </c>
      <c r="E37" s="214" t="s">
        <v>83</v>
      </c>
      <c r="F37" s="70" t="str">
        <f>IF($E$35="SELECT","Please Select Renewable Category",IF($E$35='Drop Down Lists'!$A$149,"Cannot Claim Points",""))</f>
        <v>Please Select Renewable Category</v>
      </c>
      <c r="G37" s="13"/>
      <c r="I37" s="422" t="str">
        <f>IF(E35="SELECT","Please Select Renewable Category",IF(E35='Drop Down Lists'!A149,"Cannot Claim Points",IF(VLOOKUP(E37,'Drop Down Lists'!A142:B144,2,FALSE)=VLOOKUP(E38,'Drop Down Lists'!A142:B144,2,FALSE),VLOOKUP(E37,'Drop Down Lists'!A142:B144,2,FALSE),(VLOOKUP(E37,'Drop Down Lists'!A142:B144,2,FALSE)+VLOOKUP(E38,'Drop Down Lists'!A142:B144,2,FALSE)))))</f>
        <v>Please Select Renewable Category</v>
      </c>
    </row>
    <row r="38" spans="1:9">
      <c r="A38" s="13"/>
      <c r="B38" s="345"/>
      <c r="C38" s="415"/>
      <c r="D38" s="421"/>
      <c r="E38" s="214" t="s">
        <v>83</v>
      </c>
      <c r="F38" s="70" t="str">
        <f>IF($E$35="SELECT","Please Select Renewable Category",IF($E$35='Drop Down Lists'!$A$149,"Cannot Claim Points",""))</f>
        <v>Please Select Renewable Category</v>
      </c>
      <c r="G38" s="13"/>
      <c r="I38" s="423"/>
    </row>
    <row r="39" spans="1:9" ht="69">
      <c r="A39" s="13"/>
      <c r="B39" s="345"/>
      <c r="C39" s="415"/>
      <c r="D39" s="183" t="s">
        <v>340</v>
      </c>
      <c r="E39" s="214" t="s">
        <v>83</v>
      </c>
      <c r="F39" s="70" t="str">
        <f>IF($E$35="SELECT","Please Select Renewable Category",IF($E$35='Drop Down Lists'!$A$148,"Cannot Claim Points",""))</f>
        <v>Please Select Renewable Category</v>
      </c>
      <c r="G39" s="13"/>
      <c r="I39" s="69" t="str">
        <f>IF(E35="SELECT","Please Select Renewable Category",IF(E35='Drop Down Lists'!A148,"Cannot Claim Points",IF(E39="✓",1,0)))</f>
        <v>Please Select Renewable Category</v>
      </c>
    </row>
    <row r="40" spans="1:9" ht="69">
      <c r="A40" s="13"/>
      <c r="B40" s="345"/>
      <c r="C40" s="416"/>
      <c r="D40" s="182" t="s">
        <v>341</v>
      </c>
      <c r="E40" s="215" t="s">
        <v>83</v>
      </c>
      <c r="F40" s="70" t="str">
        <f>IF($E$35="SELECT","Please Select Renewable Category",IF($E$35='Drop Down Lists'!$A$148,"Cannot Claim Points",""))</f>
        <v>Please Select Renewable Category</v>
      </c>
      <c r="G40" s="13"/>
      <c r="I40" s="12" t="str">
        <f>IF(E35="SELECT","Please Select Renewable Category",IF(E35='Drop Down Lists'!A148,"Cannot Claim Points",VLOOKUP(E40,'Drop Down Lists'!A152:B157,2,FALSE)))</f>
        <v>Please Select Renewable Category</v>
      </c>
    </row>
    <row r="41" spans="1:9">
      <c r="A41" s="13"/>
      <c r="B41" s="345"/>
      <c r="C41" s="336" t="s">
        <v>225</v>
      </c>
      <c r="D41" s="238" t="s">
        <v>431</v>
      </c>
      <c r="E41" s="422" t="str">
        <f>IF(D42="","Not claimed",IF(D42="Add text here …","Not claimed", "Complete"))</f>
        <v>Not claimed</v>
      </c>
      <c r="F41" s="422" t="str">
        <f>IF($E$35="SELECT","Please Select Renewable Category",IF($E$35='Drop Down Lists'!$A$148,"Cannot Claim Points",""))</f>
        <v>Please Select Renewable Category</v>
      </c>
      <c r="G41" s="13"/>
      <c r="I41" s="228"/>
    </row>
    <row r="42" spans="1:9" ht="18" thickBot="1">
      <c r="A42" s="13"/>
      <c r="B42" s="346"/>
      <c r="C42" s="337"/>
      <c r="D42" s="239" t="s">
        <v>241</v>
      </c>
      <c r="E42" s="423"/>
      <c r="F42" s="423"/>
      <c r="G42" s="13"/>
      <c r="I42" s="63">
        <f>IF(E41="Complete", 1, 0)</f>
        <v>0</v>
      </c>
    </row>
    <row r="43" spans="1:9" ht="21">
      <c r="A43" s="13"/>
      <c r="B43" s="230" t="s">
        <v>420</v>
      </c>
      <c r="C43" s="15"/>
      <c r="D43" s="16"/>
      <c r="E43" s="52"/>
      <c r="F43" s="18"/>
      <c r="G43" s="13"/>
    </row>
  </sheetData>
  <mergeCells count="28">
    <mergeCell ref="F41:F42"/>
    <mergeCell ref="I37:I38"/>
    <mergeCell ref="C30:D30"/>
    <mergeCell ref="D19:F19"/>
    <mergeCell ref="D22:D23"/>
    <mergeCell ref="I22:I23"/>
    <mergeCell ref="C32:C33"/>
    <mergeCell ref="D32:D33"/>
    <mergeCell ref="E31:F33"/>
    <mergeCell ref="C27:C28"/>
    <mergeCell ref="E27:E28"/>
    <mergeCell ref="F27:F28"/>
    <mergeCell ref="B30:B42"/>
    <mergeCell ref="B16:B28"/>
    <mergeCell ref="B9:D9"/>
    <mergeCell ref="E9:F9"/>
    <mergeCell ref="B14:D14"/>
    <mergeCell ref="C16:D16"/>
    <mergeCell ref="C19:C26"/>
    <mergeCell ref="B11:F11"/>
    <mergeCell ref="E20:F20"/>
    <mergeCell ref="E35:F35"/>
    <mergeCell ref="E17:F18"/>
    <mergeCell ref="C34:C40"/>
    <mergeCell ref="D34:F34"/>
    <mergeCell ref="D37:D38"/>
    <mergeCell ref="C41:C42"/>
    <mergeCell ref="E41:E42"/>
  </mergeCells>
  <conditionalFormatting sqref="E27">
    <cfRule type="cellIs" dxfId="62" priority="25" operator="equal">
      <formula>"Complete"</formula>
    </cfRule>
    <cfRule type="cellIs" dxfId="61" priority="26" operator="equal">
      <formula>"Incomplete"</formula>
    </cfRule>
  </conditionalFormatting>
  <conditionalFormatting sqref="D28">
    <cfRule type="cellIs" dxfId="60" priority="21" operator="equal">
      <formula>""</formula>
    </cfRule>
    <cfRule type="cellIs" dxfId="59" priority="22" stopIfTrue="1" operator="equal">
      <formula>"Add text here ..."</formula>
    </cfRule>
  </conditionalFormatting>
  <conditionalFormatting sqref="D42">
    <cfRule type="cellIs" dxfId="58" priority="15" operator="equal">
      <formula>""</formula>
    </cfRule>
    <cfRule type="cellIs" dxfId="57" priority="16" stopIfTrue="1" operator="equal">
      <formula>"Add text here ..."</formula>
    </cfRule>
  </conditionalFormatting>
  <conditionalFormatting sqref="D27">
    <cfRule type="cellIs" dxfId="56" priority="11" operator="equal">
      <formula>""</formula>
    </cfRule>
    <cfRule type="cellIs" dxfId="55" priority="12" stopIfTrue="1" operator="equal">
      <formula>"Add text here ..."</formula>
    </cfRule>
  </conditionalFormatting>
  <conditionalFormatting sqref="D41">
    <cfRule type="cellIs" dxfId="54" priority="5" operator="equal">
      <formula>""</formula>
    </cfRule>
    <cfRule type="cellIs" dxfId="53" priority="6" stopIfTrue="1" operator="equal">
      <formula>"Add text here ..."</formula>
    </cfRule>
  </conditionalFormatting>
  <conditionalFormatting sqref="E27:E28">
    <cfRule type="cellIs" dxfId="52" priority="4" operator="equal">
      <formula>"Not claimed"</formula>
    </cfRule>
  </conditionalFormatting>
  <conditionalFormatting sqref="E41">
    <cfRule type="cellIs" dxfId="51" priority="2" operator="equal">
      <formula>"Complete"</formula>
    </cfRule>
    <cfRule type="cellIs" dxfId="50" priority="3" operator="equal">
      <formula>"Incomplete"</formula>
    </cfRule>
  </conditionalFormatting>
  <conditionalFormatting sqref="E41:E42">
    <cfRule type="cellIs" dxfId="49" priority="1" operator="equal">
      <formula>"Not claimed"</formula>
    </cfRule>
  </conditionalFormatting>
  <hyperlinks>
    <hyperlink ref="E9:F9" location="'CREDIT SUMMARY'!A1" display="Back to Scorecard" xr:uid="{00000000-0004-0000-0A00-000000000000}"/>
  </hyperlinks>
  <pageMargins left="0.7" right="0.7" top="0.75" bottom="0.75" header="0.3" footer="0.3"/>
  <pageSetup orientation="portrait" verticalDpi="300"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A00-000000000000}">
          <x14:formula1>
            <xm:f>'Drop Down Lists'!$A$125:$A$128</xm:f>
          </x14:formula1>
          <xm:sqref>E25</xm:sqref>
        </x14:dataValidation>
        <x14:dataValidation type="list" allowBlank="1" showInputMessage="1" showErrorMessage="1" xr:uid="{00000000-0002-0000-0A00-000001000000}">
          <x14:formula1>
            <xm:f>'Drop Down Lists'!$A$2:$A$4</xm:f>
          </x14:formula1>
          <xm:sqref>E24 E36 E39 E21</xm:sqref>
        </x14:dataValidation>
        <x14:dataValidation type="list" allowBlank="1" showInputMessage="1" showErrorMessage="1" xr:uid="{00000000-0002-0000-0A00-000002000000}">
          <x14:formula1>
            <xm:f>'Drop Down Lists'!$A$131:$A$133</xm:f>
          </x14:formula1>
          <xm:sqref>E22:E23</xm:sqref>
        </x14:dataValidation>
        <x14:dataValidation type="list" allowBlank="1" showInputMessage="1" showErrorMessage="1" xr:uid="{00000000-0002-0000-0A00-000003000000}">
          <x14:formula1>
            <xm:f>'Drop Down Lists'!$A$136:$A$139</xm:f>
          </x14:formula1>
          <xm:sqref>E26</xm:sqref>
        </x14:dataValidation>
        <x14:dataValidation type="list" allowBlank="1" showInputMessage="1" showErrorMessage="1" xr:uid="{00000000-0002-0000-0A00-000004000000}">
          <x14:formula1>
            <xm:f>'Drop Down Lists'!$A$142:$A$144</xm:f>
          </x14:formula1>
          <xm:sqref>E37:E38</xm:sqref>
        </x14:dataValidation>
        <x14:dataValidation type="list" allowBlank="1" showInputMessage="1" showErrorMessage="1" xr:uid="{00000000-0002-0000-0A00-000005000000}">
          <x14:formula1>
            <xm:f>'Drop Down Lists'!$A$152:$A$157</xm:f>
          </x14:formula1>
          <xm:sqref>E40</xm:sqref>
        </x14:dataValidation>
        <x14:dataValidation type="list" allowBlank="1" showInputMessage="1" showErrorMessage="1" xr:uid="{00000000-0002-0000-0A00-000006000000}">
          <x14:formula1>
            <xm:f>'Drop Down Lists'!$A$120:$A$122</xm:f>
          </x14:formula1>
          <xm:sqref>E20</xm:sqref>
        </x14:dataValidation>
        <x14:dataValidation type="list" allowBlank="1" showInputMessage="1" showErrorMessage="1" xr:uid="{00000000-0002-0000-0A00-000007000000}">
          <x14:formula1>
            <xm:f>'Drop Down Lists'!$A$147:$A$149</xm:f>
          </x14:formula1>
          <xm:sqref>E35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EDAC3546C66F499E6DE2EF163FF369" ma:contentTypeVersion="12" ma:contentTypeDescription="Create a new document." ma:contentTypeScope="" ma:versionID="f0d5b24019d753a2c333d08e121be278">
  <xsd:schema xmlns:xsd="http://www.w3.org/2001/XMLSchema" xmlns:xs="http://www.w3.org/2001/XMLSchema" xmlns:p="http://schemas.microsoft.com/office/2006/metadata/properties" xmlns:ns2="94f79b8c-962f-4c68-9317-9a888bacc096" xmlns:ns3="31e659bd-d298-4a39-b2a0-3fd3a48ca534" targetNamespace="http://schemas.microsoft.com/office/2006/metadata/properties" ma:root="true" ma:fieldsID="be362e121bb28593e769fca5de6a8597" ns2:_="" ns3:_="">
    <xsd:import namespace="94f79b8c-962f-4c68-9317-9a888bacc096"/>
    <xsd:import namespace="31e659bd-d298-4a39-b2a0-3fd3a48ca53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f79b8c-962f-4c68-9317-9a888bacc0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e659bd-d298-4a39-b2a0-3fd3a48ca53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DC0483-1306-4A90-86BC-85E89A179D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f79b8c-962f-4c68-9317-9a888bacc096"/>
    <ds:schemaRef ds:uri="31e659bd-d298-4a39-b2a0-3fd3a48ca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5C3E8A-00E6-4922-A85A-6728945F966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422E03E-2A64-4B99-BFF6-C7CBEC2E2E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44</vt:i4>
      </vt:variant>
    </vt:vector>
  </HeadingPairs>
  <TitlesOfParts>
    <vt:vector size="57" baseType="lpstr">
      <vt:lpstr>INTRO</vt:lpstr>
      <vt:lpstr>EP</vt:lpstr>
      <vt:lpstr>DM</vt:lpstr>
      <vt:lpstr>SU</vt:lpstr>
      <vt:lpstr>EO</vt:lpstr>
      <vt:lpstr>OS</vt:lpstr>
      <vt:lpstr>CR</vt:lpstr>
      <vt:lpstr>AT</vt:lpstr>
      <vt:lpstr>AS</vt:lpstr>
      <vt:lpstr>CREDIT SUMMARY</vt:lpstr>
      <vt:lpstr>DECLARATION</vt:lpstr>
      <vt:lpstr>Rev. History</vt:lpstr>
      <vt:lpstr>Drop Down Lists</vt:lpstr>
      <vt:lpstr>AS!_Toc234992649</vt:lpstr>
      <vt:lpstr>AT!_Toc234992649</vt:lpstr>
      <vt:lpstr>CR!_Toc234992649</vt:lpstr>
      <vt:lpstr>DM!_Toc234992649</vt:lpstr>
      <vt:lpstr>EO!_Toc234992649</vt:lpstr>
      <vt:lpstr>OS!_Toc234992649</vt:lpstr>
      <vt:lpstr>SU!_Toc234992649</vt:lpstr>
      <vt:lpstr>AS!_Toc235333390</vt:lpstr>
      <vt:lpstr>AT!_Toc235333390</vt:lpstr>
      <vt:lpstr>CR!_Toc235333390</vt:lpstr>
      <vt:lpstr>DM!_Toc235333390</vt:lpstr>
      <vt:lpstr>EO!_Toc235333390</vt:lpstr>
      <vt:lpstr>OS!_Toc235333390</vt:lpstr>
      <vt:lpstr>SU!_Toc235333390</vt:lpstr>
      <vt:lpstr>'CREDIT SUMMARY'!_Toc394871306</vt:lpstr>
      <vt:lpstr>'CREDIT SUMMARY'!_Toc394871308</vt:lpstr>
      <vt:lpstr>'CREDIT SUMMARY'!_Toc394871310</vt:lpstr>
      <vt:lpstr>'CREDIT SUMMARY'!_Toc394871311</vt:lpstr>
      <vt:lpstr>'CREDIT SUMMARY'!_Toc394871313</vt:lpstr>
      <vt:lpstr>'CREDIT SUMMARY'!_Toc394871314</vt:lpstr>
      <vt:lpstr>'CREDIT SUMMARY'!_Toc394871315</vt:lpstr>
      <vt:lpstr>'CREDIT SUMMARY'!_Toc394871317</vt:lpstr>
      <vt:lpstr>'CREDIT SUMMARY'!_Toc394871323</vt:lpstr>
      <vt:lpstr>'CREDIT SUMMARY'!_Toc394871326</vt:lpstr>
      <vt:lpstr>'CREDIT SUMMARY'!_Toc394871331</vt:lpstr>
      <vt:lpstr>'CREDIT SUMMARY'!_Toc394871332</vt:lpstr>
      <vt:lpstr>'CREDIT SUMMARY'!_Toc394871336</vt:lpstr>
      <vt:lpstr>'CREDIT SUMMARY'!_Toc394871348</vt:lpstr>
      <vt:lpstr>'CREDIT SUMMARY'!_Toc394871349</vt:lpstr>
      <vt:lpstr>'CREDIT SUMMARY'!_Toc394871352</vt:lpstr>
      <vt:lpstr>'CREDIT SUMMARY'!_Toc394871353</vt:lpstr>
      <vt:lpstr>'CREDIT SUMMARY'!_Toc394871356</vt:lpstr>
      <vt:lpstr>'CREDIT SUMMARY'!_Toc394871357</vt:lpstr>
      <vt:lpstr>'CREDIT SUMMARY'!_Toc394871359</vt:lpstr>
      <vt:lpstr>'CREDIT SUMMARY'!_Toc394871360</vt:lpstr>
      <vt:lpstr>'CREDIT SUMMARY'!_Toc394871362</vt:lpstr>
      <vt:lpstr>'CREDIT SUMMARY'!_Toc394871365</vt:lpstr>
      <vt:lpstr>'CREDIT SUMMARY'!_Toc394871366</vt:lpstr>
      <vt:lpstr>'CREDIT SUMMARY'!_Toc394871378</vt:lpstr>
      <vt:lpstr>'CREDIT SUMMARY'!_Toc394871380</vt:lpstr>
      <vt:lpstr>'CREDIT SUMMARY'!_Toc394871381</vt:lpstr>
      <vt:lpstr>'CREDIT SUMMARY'!_Toc394871383</vt:lpstr>
      <vt:lpstr>'CREDIT SUMMARY'!_Toc394871388</vt:lpstr>
      <vt:lpstr>'CREDIT SUMMARY'!_Toc394871389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Schlim, Anthony J. (CONTR)</cp:lastModifiedBy>
  <cp:lastPrinted>2019-04-26T18:27:22Z</cp:lastPrinted>
  <dcterms:created xsi:type="dcterms:W3CDTF">2018-05-01T21:58:57Z</dcterms:created>
  <dcterms:modified xsi:type="dcterms:W3CDTF">2021-10-27T15:04:18Z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0x0101007EEDAC3546C66F499E6DE2EF163FF369</vt:lpwstr>
  </property>
</Properties>
</file>