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nnovation_Center\Regulations\Regulatory Dockets\FOA-NOSA-NOFA\FY 22\Renewable Energy Pilot Program\"/>
    </mc:Choice>
  </mc:AlternateContent>
  <xr:revisionPtr revIDLastSave="0" documentId="13_ncr:1_{0E0C2C6B-E476-4602-B90B-417FE0D79195}" xr6:coauthVersionLast="46" xr6:coauthVersionMax="46" xr10:uidLastSave="{00000000-0000-0000-0000-000000000000}"/>
  <bookViews>
    <workbookView xWindow="-28650" yWindow="165" windowWidth="22605" windowHeight="14985" xr2:uid="{00000000-000D-0000-FFFF-FFFF00000000}"/>
  </bookViews>
  <sheets>
    <sheet name="REPP ROCIS" sheetId="1" r:id="rId1"/>
    <sheet name="Hourly estimates of burden" sheetId="2" r:id="rId2"/>
    <sheet name="Annualized Cost to Fed Gov Est." sheetId="3" r:id="rId3"/>
  </sheets>
  <definedNames>
    <definedName name="_Hlk52801096" localSheetId="1">'Hourly estimates of burden'!$G$14</definedName>
    <definedName name="_Hlk78451743" localSheetId="1">'Hourly estimates of burden'!$G$25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0" i="1" l="1"/>
  <c r="H28" i="1"/>
  <c r="H26" i="1"/>
  <c r="H69" i="1"/>
  <c r="H18" i="1"/>
  <c r="F6" i="2"/>
  <c r="H63" i="1"/>
  <c r="J63" i="1" s="1"/>
  <c r="H60" i="1"/>
  <c r="J60" i="1" s="1"/>
  <c r="H54" i="1"/>
  <c r="J54" i="1" s="1"/>
  <c r="H32" i="1" l="1"/>
  <c r="N5" i="3"/>
  <c r="J32" i="3"/>
  <c r="H32" i="3" s="1"/>
  <c r="J25" i="3"/>
  <c r="J26" i="3" s="1"/>
  <c r="H26" i="3" s="1"/>
  <c r="J15" i="3"/>
  <c r="J16" i="3" s="1"/>
  <c r="H16" i="3" s="1"/>
  <c r="J8" i="3"/>
  <c r="H8" i="3" s="1"/>
  <c r="H25" i="3" l="1"/>
  <c r="H22" i="3" s="1"/>
  <c r="H15" i="3"/>
  <c r="H12" i="3" s="1"/>
  <c r="J9" i="3"/>
  <c r="J33" i="3"/>
  <c r="J27" i="3"/>
  <c r="J17" i="3"/>
  <c r="I26" i="2"/>
  <c r="H48" i="1"/>
  <c r="J48" i="1" s="1"/>
  <c r="J33" i="1"/>
  <c r="G83" i="1"/>
  <c r="H66" i="1"/>
  <c r="H51" i="1"/>
  <c r="F33" i="1"/>
  <c r="G33" i="1"/>
  <c r="H20" i="1"/>
  <c r="J20" i="1" s="1"/>
  <c r="J34" i="3" l="1"/>
  <c r="H33" i="3"/>
  <c r="H31" i="3" s="1"/>
  <c r="J10" i="3"/>
  <c r="H9" i="3"/>
  <c r="H6" i="3" s="1"/>
  <c r="H35" i="3" s="1"/>
  <c r="I27" i="2"/>
  <c r="G27" i="2"/>
  <c r="J26" i="2"/>
  <c r="H33" i="1"/>
  <c r="K32" i="1"/>
  <c r="J35" i="3" l="1"/>
  <c r="J28" i="2"/>
  <c r="I28" i="2"/>
  <c r="J27" i="2"/>
  <c r="G28" i="2"/>
  <c r="G25" i="2" s="1"/>
  <c r="H57" i="1"/>
  <c r="J26" i="1"/>
  <c r="J57" i="1" l="1"/>
  <c r="J51" i="1"/>
  <c r="J69" i="1" l="1"/>
  <c r="H81" i="1" l="1"/>
  <c r="J81" i="1" s="1"/>
  <c r="J18" i="1" l="1"/>
  <c r="J30" i="1"/>
  <c r="J28" i="1"/>
  <c r="H78" i="1"/>
  <c r="J78" i="1" s="1"/>
  <c r="H75" i="1"/>
  <c r="J75" i="1" s="1"/>
  <c r="H72" i="1"/>
  <c r="J66" i="1"/>
  <c r="H45" i="1"/>
  <c r="J45" i="1" s="1"/>
  <c r="H42" i="1"/>
  <c r="J42" i="1" s="1"/>
  <c r="H39" i="1"/>
  <c r="J39" i="1" s="1"/>
  <c r="M30" i="1"/>
  <c r="M28" i="1"/>
  <c r="M26" i="1"/>
  <c r="M78" i="1"/>
  <c r="J32" i="1" l="1"/>
  <c r="J34" i="1" s="1"/>
  <c r="J72" i="1"/>
  <c r="H83" i="1"/>
  <c r="M32" i="1"/>
  <c r="I33" i="1" s="1"/>
  <c r="J83" i="1"/>
  <c r="J86" i="1" s="1"/>
  <c r="J90" i="1" l="1"/>
  <c r="E6" i="2"/>
  <c r="I83" i="1"/>
  <c r="D14" i="2" l="1"/>
  <c r="I15" i="2" s="1"/>
  <c r="G6" i="2"/>
  <c r="J88" i="1"/>
  <c r="J91" i="1" s="1"/>
  <c r="I32" i="1"/>
  <c r="G16" i="2" l="1"/>
  <c r="J15" i="2"/>
  <c r="I16" i="2"/>
  <c r="I17" i="2"/>
  <c r="J16" i="2" l="1"/>
  <c r="J17" i="2" s="1"/>
  <c r="G17" i="2"/>
  <c r="G14" i="2" s="1"/>
  <c r="G30" i="2" s="1"/>
</calcChain>
</file>

<file path=xl/sharedStrings.xml><?xml version="1.0" encoding="utf-8"?>
<sst xmlns="http://schemas.openxmlformats.org/spreadsheetml/2006/main" count="217" uniqueCount="184">
  <si>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</si>
  <si>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</si>
  <si>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</si>
  <si>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</si>
  <si>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</si>
  <si>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</si>
  <si>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</si>
  <si>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</si>
  <si>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</si>
  <si>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</si>
  <si>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</si>
  <si>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</si>
  <si>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</si>
  <si>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</si>
  <si>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</si>
  <si>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</si>
  <si>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</si>
  <si>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</si>
  <si>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</si>
  <si>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</si>
  <si>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</si>
  <si>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</si>
  <si>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</si>
  <si>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</si>
  <si>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</si>
  <si>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</si>
  <si>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</si>
  <si>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</si>
  <si>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</si>
  <si>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</si>
  <si>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</si>
  <si>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</si>
  <si>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</si>
  <si>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</si>
  <si>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</si>
  <si>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</si>
  <si>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</si>
  <si>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</si>
  <si>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</si>
  <si>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</si>
  <si>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</si>
  <si>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</si>
  <si>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</si>
  <si>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</si>
  <si>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</si>
  <si>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</si>
  <si>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</si>
  <si>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</si>
  <si>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</si>
  <si>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</si>
  <si>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</si>
  <si>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</si>
  <si>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</si>
  <si>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</si>
  <si>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</si>
  <si>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</si>
  <si>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</si>
  <si>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Page __1__  of __1__</t>
  </si>
  <si>
    <t>Total Burden Hours</t>
  </si>
  <si>
    <r>
      <t xml:space="preserve">Total burden hours for </t>
    </r>
    <r>
      <rPr>
        <b/>
        <i/>
        <sz val="10"/>
        <rFont val="Arial"/>
        <family val="2"/>
      </rPr>
      <t>forms approved under other OMB Dockets</t>
    </r>
  </si>
  <si>
    <t>Annual Burden Hours</t>
  </si>
  <si>
    <t xml:space="preserve">TOTAL ANNUAL BURDEN AND RECORDKEEPING HOURS </t>
  </si>
  <si>
    <t>Record Keeping Hours</t>
  </si>
  <si>
    <t>Form RD 4280-2</t>
  </si>
  <si>
    <t>Cleared Under OMB Docket No. 4040-0004</t>
  </si>
  <si>
    <t>SF 424</t>
  </si>
  <si>
    <t>SF 424C</t>
  </si>
  <si>
    <t>Cleared Under OMB Docket No. 4040-0008</t>
  </si>
  <si>
    <t>Budget Information - Construction Programs (Pre-Award)</t>
  </si>
  <si>
    <t>Application for Federal Assistance (Pre-Award)</t>
  </si>
  <si>
    <t>Form RD 1940–1</t>
  </si>
  <si>
    <t>Form RD 1942–46</t>
  </si>
  <si>
    <t>Letter of Intent to Meet Conditions (Post-Award)</t>
  </si>
  <si>
    <t>Cleared Under OMB Docket No. 4040-0014</t>
  </si>
  <si>
    <t xml:space="preserve">SF–425 </t>
  </si>
  <si>
    <r>
      <t xml:space="preserve">Total burden hours for forms approved under </t>
    </r>
    <r>
      <rPr>
        <b/>
        <i/>
        <sz val="10"/>
        <color indexed="8"/>
        <rFont val="TMSRMN"/>
      </rPr>
      <t>this</t>
    </r>
    <r>
      <rPr>
        <b/>
        <sz val="10"/>
        <color indexed="8"/>
        <rFont val="TMSRMN"/>
      </rPr>
      <t xml:space="preserve"> OMB Docket 0570-NEW</t>
    </r>
  </si>
  <si>
    <t>Federal Financial Report (Post-Award)</t>
  </si>
  <si>
    <t>Request for Obligation of Funds (Post-Award)</t>
  </si>
  <si>
    <t>SF 270</t>
  </si>
  <si>
    <t>non-form</t>
  </si>
  <si>
    <t>Rural Business-Cooperative Service Financial Assistance Agreement (Grant Agreement) (Post-award)</t>
  </si>
  <si>
    <t>Cleared Under OMB Docket No. 3090-0292</t>
  </si>
  <si>
    <t>2 CFR 200-343</t>
  </si>
  <si>
    <r>
      <t xml:space="preserve">Items Cleared Under </t>
    </r>
    <r>
      <rPr>
        <b/>
        <sz val="12"/>
        <color rgb="FFFF0000"/>
        <rFont val="Times New Roman"/>
        <family val="1"/>
      </rPr>
      <t>This</t>
    </r>
    <r>
      <rPr>
        <b/>
        <sz val="12"/>
        <color rgb="FF000000"/>
        <rFont val="Times New Roman"/>
        <family val="1"/>
      </rPr>
      <t xml:space="preserve"> Docket - 0570-New</t>
    </r>
  </si>
  <si>
    <t>Semi-Annual Report - Project Performance (Post-Award)</t>
  </si>
  <si>
    <t>Final Project and Financial Status report (Post-Award)</t>
  </si>
  <si>
    <t>Outcome Project Performance Reports and Final Deliverables            (Post-Award)</t>
  </si>
  <si>
    <t>Form RD 4280-4</t>
  </si>
  <si>
    <t>Letter of Conditions</t>
  </si>
  <si>
    <t>Cleared Under OMB Docket No. 0570-0035</t>
  </si>
  <si>
    <t>Record Keeping hours under this OMB Docket 0570-NEW</t>
  </si>
  <si>
    <t>(FFATA) Transparency Act Reporting (Pre-award)</t>
  </si>
  <si>
    <t>SF 424D</t>
  </si>
  <si>
    <t>Cleared Under OMB Docket No. 4040-0009</t>
  </si>
  <si>
    <r>
      <t xml:space="preserve">Reporting and Record Keeping Requirements Under </t>
    </r>
    <r>
      <rPr>
        <b/>
        <sz val="12"/>
        <color rgb="FFC00000"/>
        <rFont val="Times New Roman"/>
        <family val="1"/>
      </rPr>
      <t>This</t>
    </r>
    <r>
      <rPr>
        <b/>
        <sz val="12"/>
        <rFont val="Times New Roman"/>
        <family val="1"/>
      </rPr>
      <t xml:space="preserve"> OMB Docket No. 0570-NEW</t>
    </r>
  </si>
  <si>
    <t>Assurances - Construction Programs (Pre-Award)</t>
  </si>
  <si>
    <t>Cleared Under OMB Docket No. 0575-0197</t>
  </si>
  <si>
    <t>written</t>
  </si>
  <si>
    <t>Written – Environmental Review Documents (Pre-Award)</t>
  </si>
  <si>
    <t>Rural Energy Pilot Program (REPP) Grant</t>
  </si>
  <si>
    <t>REPP Technical Report and Planning Documents (Pre-Award)</t>
  </si>
  <si>
    <t>REPP Required Letter of Intent (Pre-Award)</t>
  </si>
  <si>
    <t xml:space="preserve">                                                                    USDA - RBCS</t>
  </si>
  <si>
    <t>SF 424A</t>
  </si>
  <si>
    <t>Budget Information - Non-Construction Programs (Pre-Award)</t>
  </si>
  <si>
    <t>Total Annual Respondents</t>
  </si>
  <si>
    <t>Total Annual Responses</t>
  </si>
  <si>
    <t>Hours per Response</t>
  </si>
  <si>
    <t>Total Annual Burden</t>
  </si>
  <si>
    <t>Recordkeeping Burden</t>
  </si>
  <si>
    <t>25 applications submitted</t>
  </si>
  <si>
    <t>Estimated Hours Per Response</t>
  </si>
  <si>
    <t>Total Burden</t>
  </si>
  <si>
    <t>Hours</t>
  </si>
  <si>
    <t>Cost per Hour</t>
  </si>
  <si>
    <t>Professional Time</t>
  </si>
  <si>
    <t>Benefits</t>
  </si>
  <si>
    <t>https:www.bls.gov/news.</t>
  </si>
  <si>
    <t>Release/pdf/ecec.pdf</t>
  </si>
  <si>
    <t>applicants</t>
  </si>
  <si>
    <t>________</t>
  </si>
  <si>
    <t>Record-keeping</t>
  </si>
  <si>
    <t>(1 hrs. per rpt.  x 3 reports)</t>
  </si>
  <si>
    <t>Total Hours</t>
  </si>
  <si>
    <t xml:space="preserve">Record Keeping Cost </t>
  </si>
  <si>
    <t>5 award recipients</t>
  </si>
  <si>
    <t>Activity</t>
  </si>
  <si>
    <t xml:space="preserve">Number of applications </t>
  </si>
  <si>
    <t xml:space="preserve">No. of Review hours per application  </t>
  </si>
  <si>
    <t xml:space="preserve">Total Review  Hours </t>
  </si>
  <si>
    <t>Rate</t>
  </si>
  <si>
    <t>Total Costs</t>
  </si>
  <si>
    <t xml:space="preserve">Step 1: </t>
  </si>
  <si>
    <t xml:space="preserve">Letter of Intent and Complete Application Review </t>
  </si>
  <si>
    <t>(Includes the following activities:</t>
  </si>
  <si>
    <t>1) eligibility</t>
  </si>
  <si>
    <t>2) compliance</t>
  </si>
  <si>
    <t xml:space="preserve">3) completeness </t>
  </si>
  <si>
    <t xml:space="preserve">Step 2: </t>
  </si>
  <si>
    <t>Includes the following activities:</t>
  </si>
  <si>
    <t>1) review of eligible</t>
  </si>
  <si>
    <t xml:space="preserve">    applications</t>
  </si>
  <si>
    <t>2) priority scoring</t>
  </si>
  <si>
    <t>3) determine funding</t>
  </si>
  <si>
    <t xml:space="preserve">    priority</t>
  </si>
  <si>
    <t>4) awardee selection.</t>
  </si>
  <si>
    <t>Step 3:</t>
  </si>
  <si>
    <t>1) Advance of funds</t>
  </si>
  <si>
    <t>2) Review of Semi-</t>
  </si>
  <si>
    <t xml:space="preserve">    Annual reports</t>
  </si>
  <si>
    <t>3) Servicing</t>
  </si>
  <si>
    <t>4) Grant closing</t>
  </si>
  <si>
    <t>5) Annual Audit</t>
  </si>
  <si>
    <t xml:space="preserve">    review </t>
  </si>
  <si>
    <t>Post Award:</t>
  </si>
  <si>
    <t>Record Keeping</t>
  </si>
  <si>
    <t>(2 hrs. x 3 reports)</t>
  </si>
  <si>
    <t>TOTAL Annual Cost to the Federal Government</t>
  </si>
  <si>
    <t>Cleared Under OMB Docket No. 4040-0006</t>
  </si>
  <si>
    <t>Estimates of the hourly burden of the collection of information.</t>
  </si>
  <si>
    <r>
      <t>Total Cost</t>
    </r>
    <r>
      <rPr>
        <sz val="8"/>
        <rFont val="Calibri"/>
        <family val="2"/>
        <scheme val="minor"/>
      </rPr>
      <t> </t>
    </r>
  </si>
  <si>
    <t>Position</t>
  </si>
  <si>
    <t>Salary GS13 Step 5</t>
  </si>
  <si>
    <t>Program Analyst</t>
  </si>
  <si>
    <t>Salary Table 2021-DCB of the general schedule for a GS-13, step 5 for the Washington-Baltimore-Arlington, DC-MD-VA-WV-PA locality area was used for wage calculation purposes.  The cost of total benefits as a percentage of total hourly compensation for Federal Government employees has been calculated by multiplying 36.25% by the hourly OPM wage in accordance with OMB Memorandum M-08 13.</t>
  </si>
  <si>
    <r>
      <t>Estimates of annualized cost to the Federal Government</t>
    </r>
    <r>
      <rPr>
        <sz val="11"/>
        <rFont val="Calibri"/>
        <family val="2"/>
        <scheme val="minor"/>
      </rPr>
      <t>  </t>
    </r>
    <r>
      <rPr>
        <b/>
        <sz val="11"/>
        <rFont val="Calibri"/>
        <family val="2"/>
        <scheme val="minor"/>
      </rPr>
      <t>.</t>
    </r>
  </si>
  <si>
    <r>
      <t>Evaluation Process</t>
    </r>
    <r>
      <rPr>
        <sz val="11"/>
        <rFont val="Calibri"/>
        <family val="2"/>
        <scheme val="minor"/>
      </rPr>
      <t xml:space="preserve"> </t>
    </r>
  </si>
  <si>
    <r>
      <t>Post Award</t>
    </r>
    <r>
      <rPr>
        <sz val="11"/>
        <rFont val="Calibri"/>
        <family val="2"/>
        <scheme val="minor"/>
      </rPr>
      <t>: Includes the following activities)</t>
    </r>
  </si>
  <si>
    <t>Total Burden and Record Keeping Burden</t>
  </si>
  <si>
    <t>Equal Opportunity Agreement</t>
  </si>
  <si>
    <t>RD 400-1</t>
  </si>
  <si>
    <t>Assurance Agreement</t>
  </si>
  <si>
    <t>RD 400-4</t>
  </si>
  <si>
    <t>Cleared Under OMB Docket No. 0570-0050 (to be udated to RD Commom control # ASAP)</t>
  </si>
  <si>
    <t>Cleared Under OMB Docket No. 0575-0015, 0570-0021, 0570-0061, 0570-0062 and 0572-0137 (to be udated to RD Commom control # ASAP)</t>
  </si>
  <si>
    <t>Cleared Under OMB Docket No. 0570-0061 and 0570-0062 (to be udated to RD Commom control # ASAP)</t>
  </si>
  <si>
    <t>Cleared Under OMB Docket No. 0575-0018 (to be udated to RD Commom control # ASAP)</t>
  </si>
  <si>
    <t>Items Cleared Under Other OMB Dockets</t>
  </si>
  <si>
    <t>Cleared Under OMB Docket No. 4040-0012</t>
  </si>
  <si>
    <t>Cleared Under OMB Docket No. 4040-0013</t>
  </si>
  <si>
    <t>Disclosure of Lobbying Activities</t>
  </si>
  <si>
    <t>SF-LLL</t>
  </si>
  <si>
    <t>Request for Advance or Reimbursement (Post-Award)</t>
  </si>
  <si>
    <t>The professional wage rate is the median hourly wage rate for Public Relations and Fundraising Managers, (Occupation Code 11-2030) of $65.18.  Benefits as a percentage of total compensation for private industry workers in professional and business services industries were 29.2% of total hourly compensation.  Total hourly wage and benefits for the professional category, public relations and fundraising manager is $84.21 per hour.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</si>
</sst>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mm/dd/yy_)"/>
    <numFmt numFmtId="165" formatCode="[$-409]mmm\-yy;@"/>
    <numFmt numFmtId="166" formatCode="_(* #,##0_);_(* \(#,##0\);_(* &quot;-&quot;??_);_(@_)"/>
  </numFmts>
  <fonts count="53">
    <font>
      <sz val="10"/>
      <name val="Arial"/>
    </font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sz val="12"/>
      <color indexed="8"/>
      <name val="DUTCH"/>
      <family val="1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10"/>
      <name val="TMSRMN"/>
    </font>
    <font>
      <sz val="10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name val="Times New Roman"/>
      <family val="1"/>
    </font>
    <font>
      <b/>
      <sz val="10"/>
      <name val="TMSRMN"/>
    </font>
    <font>
      <b/>
      <sz val="9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TMSRMN"/>
    </font>
    <font>
      <b/>
      <i/>
      <sz val="10"/>
      <color indexed="8"/>
      <name val="TMSRMN"/>
    </font>
    <font>
      <b/>
      <sz val="8"/>
      <color indexed="8"/>
      <name val="DUTCH"/>
    </font>
    <font>
      <b/>
      <sz val="7"/>
      <color indexed="8"/>
      <name val="DUTCH"/>
    </font>
    <font>
      <b/>
      <i/>
      <sz val="7"/>
      <color indexed="8"/>
      <name val="DUTCH"/>
    </font>
    <font>
      <b/>
      <i/>
      <sz val="8"/>
      <color indexed="8"/>
      <name val="DUTCH"/>
    </font>
    <font>
      <b/>
      <sz val="9"/>
      <color indexed="8"/>
      <name val="TMSRMN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sz val="10"/>
      <color rgb="FFC00000"/>
      <name val="TMSRMN"/>
    </font>
    <font>
      <sz val="10"/>
      <color rgb="FFC00000"/>
      <name val="Arial"/>
      <family val="2"/>
    </font>
    <font>
      <b/>
      <sz val="10"/>
      <color rgb="FFC00000"/>
      <name val="Arial"/>
      <family val="2"/>
    </font>
    <font>
      <b/>
      <sz val="10"/>
      <color rgb="FF000000"/>
      <name val="TMSRMN"/>
    </font>
    <font>
      <i/>
      <sz val="9"/>
      <name val="Arial"/>
      <family val="2"/>
    </font>
    <font>
      <b/>
      <sz val="10"/>
      <color indexed="8"/>
      <name val="DUTCH"/>
    </font>
    <font>
      <b/>
      <sz val="12"/>
      <color rgb="FFC00000"/>
      <name val="Times New Roman"/>
      <family val="1"/>
    </font>
    <font>
      <sz val="12"/>
      <name val="Times New Roman"/>
      <family val="1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0"/>
      <color rgb="FFFF0000"/>
      <name val="TMSRM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76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391">
    <xf numFmtId="0" fontId="0" fillId="0" borderId="0" xfId="0"/>
    <xf numFmtId="37" fontId="2" fillId="0" borderId="1" xfId="0" applyNumberFormat="1" applyFont="1" applyBorder="1" applyProtection="1"/>
    <xf numFmtId="37" fontId="2" fillId="0" borderId="2" xfId="0" applyNumberFormat="1" applyFont="1" applyBorder="1" applyProtection="1"/>
    <xf numFmtId="37" fontId="3" fillId="0" borderId="3" xfId="0" applyNumberFormat="1" applyFont="1" applyBorder="1" applyProtection="1"/>
    <xf numFmtId="37" fontId="4" fillId="0" borderId="2" xfId="0" applyNumberFormat="1" applyFont="1" applyBorder="1" applyProtection="1"/>
    <xf numFmtId="37" fontId="4" fillId="0" borderId="4" xfId="0" applyNumberFormat="1" applyFont="1" applyBorder="1" applyProtection="1"/>
    <xf numFmtId="37" fontId="4" fillId="0" borderId="5" xfId="0" applyNumberFormat="1" applyFont="1" applyBorder="1" applyProtection="1"/>
    <xf numFmtId="37" fontId="4" fillId="0" borderId="0" xfId="0" applyNumberFormat="1" applyFont="1" applyProtection="1"/>
    <xf numFmtId="37" fontId="3" fillId="0" borderId="6" xfId="0" applyNumberFormat="1" applyFont="1" applyBorder="1" applyProtection="1"/>
    <xf numFmtId="37" fontId="4" fillId="0" borderId="7" xfId="0" applyNumberFormat="1" applyFont="1" applyBorder="1" applyProtection="1"/>
    <xf numFmtId="37" fontId="7" fillId="0" borderId="5" xfId="0" applyNumberFormat="1" applyFont="1" applyBorder="1" applyProtection="1"/>
    <xf numFmtId="164" fontId="3" fillId="0" borderId="8" xfId="0" applyNumberFormat="1" applyFont="1" applyBorder="1" applyProtection="1"/>
    <xf numFmtId="164" fontId="4" fillId="0" borderId="0" xfId="0" applyNumberFormat="1" applyFont="1" applyProtection="1"/>
    <xf numFmtId="164" fontId="4" fillId="0" borderId="9" xfId="0" applyNumberFormat="1" applyFont="1" applyBorder="1" applyProtection="1"/>
    <xf numFmtId="37" fontId="4" fillId="0" borderId="10" xfId="0" applyNumberFormat="1" applyFont="1" applyBorder="1" applyProtection="1"/>
    <xf numFmtId="37" fontId="4" fillId="0" borderId="11" xfId="0" applyNumberFormat="1" applyFont="1" applyBorder="1" applyProtection="1"/>
    <xf numFmtId="37" fontId="8" fillId="0" borderId="11" xfId="0" applyNumberFormat="1" applyFont="1" applyBorder="1" applyProtection="1"/>
    <xf numFmtId="164" fontId="4" fillId="0" borderId="7" xfId="0" applyNumberFormat="1" applyFont="1" applyBorder="1" applyProtection="1"/>
    <xf numFmtId="37" fontId="3" fillId="0" borderId="5" xfId="0" applyNumberFormat="1" applyFont="1" applyBorder="1" applyProtection="1"/>
    <xf numFmtId="37" fontId="10" fillId="0" borderId="0" xfId="0" applyNumberFormat="1" applyFont="1" applyAlignment="1" applyProtection="1">
      <alignment horizontal="center"/>
    </xf>
    <xf numFmtId="37" fontId="2" fillId="0" borderId="0" xfId="0" applyNumberFormat="1" applyFont="1" applyAlignment="1" applyProtection="1">
      <alignment horizontal="center"/>
    </xf>
    <xf numFmtId="37" fontId="2" fillId="0" borderId="0" xfId="0" applyNumberFormat="1" applyFont="1" applyProtection="1"/>
    <xf numFmtId="37" fontId="2" fillId="0" borderId="9" xfId="0" applyNumberFormat="1" applyFont="1" applyBorder="1" applyProtection="1"/>
    <xf numFmtId="37" fontId="10" fillId="0" borderId="5" xfId="0" applyNumberFormat="1" applyFont="1" applyBorder="1" applyProtection="1"/>
    <xf numFmtId="37" fontId="2" fillId="0" borderId="0" xfId="0" applyNumberFormat="1" applyFont="1" applyAlignment="1" applyProtection="1">
      <alignment horizontal="fill"/>
    </xf>
    <xf numFmtId="37" fontId="2" fillId="0" borderId="11" xfId="0" applyNumberFormat="1" applyFont="1" applyBorder="1" applyAlignment="1" applyProtection="1">
      <alignment horizontal="center"/>
    </xf>
    <xf numFmtId="37" fontId="2" fillId="0" borderId="11" xfId="0" applyNumberFormat="1" applyFont="1" applyBorder="1" applyProtection="1"/>
    <xf numFmtId="37" fontId="2" fillId="0" borderId="7" xfId="0" applyNumberFormat="1" applyFont="1" applyBorder="1" applyProtection="1"/>
    <xf numFmtId="37" fontId="2" fillId="0" borderId="10" xfId="0" applyNumberFormat="1" applyFont="1" applyBorder="1" applyProtection="1"/>
    <xf numFmtId="37" fontId="3" fillId="0" borderId="12" xfId="0" applyNumberFormat="1" applyFont="1" applyBorder="1" applyProtection="1"/>
    <xf numFmtId="37" fontId="3" fillId="0" borderId="12" xfId="0" applyNumberFormat="1" applyFont="1" applyBorder="1" applyAlignment="1" applyProtection="1">
      <alignment horizontal="center"/>
    </xf>
    <xf numFmtId="37" fontId="10" fillId="0" borderId="11" xfId="0" applyNumberFormat="1" applyFont="1" applyBorder="1" applyAlignment="1" applyProtection="1">
      <alignment horizontal="center"/>
    </xf>
    <xf numFmtId="37" fontId="12" fillId="0" borderId="14" xfId="0" applyNumberFormat="1" applyFont="1" applyBorder="1" applyProtection="1"/>
    <xf numFmtId="0" fontId="12" fillId="0" borderId="14" xfId="0" applyNumberFormat="1" applyFont="1" applyBorder="1" applyAlignment="1" applyProtection="1">
      <alignment horizontal="center"/>
    </xf>
    <xf numFmtId="165" fontId="9" fillId="0" borderId="11" xfId="0" applyNumberFormat="1" applyFont="1" applyBorder="1" applyAlignment="1" applyProtection="1">
      <alignment horizontal="center"/>
    </xf>
    <xf numFmtId="37" fontId="5" fillId="0" borderId="8" xfId="0" applyNumberFormat="1" applyFont="1" applyBorder="1" applyAlignment="1" applyProtection="1">
      <alignment horizontal="left"/>
    </xf>
    <xf numFmtId="37" fontId="4" fillId="0" borderId="0" xfId="0" applyNumberFormat="1" applyFont="1" applyBorder="1" applyProtection="1"/>
    <xf numFmtId="37" fontId="7" fillId="0" borderId="0" xfId="0" applyNumberFormat="1" applyFont="1" applyBorder="1" applyProtection="1"/>
    <xf numFmtId="37" fontId="3" fillId="0" borderId="0" xfId="0" applyNumberFormat="1" applyFont="1" applyBorder="1" applyProtection="1"/>
    <xf numFmtId="37" fontId="10" fillId="0" borderId="0" xfId="0" applyNumberFormat="1" applyFont="1" applyBorder="1" applyProtection="1"/>
    <xf numFmtId="0" fontId="12" fillId="0" borderId="12" xfId="0" applyNumberFormat="1" applyFont="1" applyBorder="1" applyAlignment="1" applyProtection="1">
      <alignment horizontal="center"/>
    </xf>
    <xf numFmtId="37" fontId="3" fillId="0" borderId="15" xfId="0" applyNumberFormat="1" applyFont="1" applyBorder="1" applyProtection="1"/>
    <xf numFmtId="0" fontId="0" fillId="0" borderId="0" xfId="0" applyBorder="1"/>
    <xf numFmtId="0" fontId="0" fillId="0" borderId="14" xfId="0" applyBorder="1"/>
    <xf numFmtId="37" fontId="12" fillId="0" borderId="16" xfId="0" applyNumberFormat="1" applyFont="1" applyBorder="1" applyProtection="1"/>
    <xf numFmtId="0" fontId="0" fillId="0" borderId="17" xfId="0" applyBorder="1"/>
    <xf numFmtId="37" fontId="4" fillId="0" borderId="0" xfId="0" applyNumberFormat="1" applyFont="1" applyFill="1" applyProtection="1"/>
    <xf numFmtId="37" fontId="6" fillId="0" borderId="11" xfId="0" applyNumberFormat="1" applyFont="1" applyFill="1" applyBorder="1" applyProtection="1"/>
    <xf numFmtId="37" fontId="12" fillId="0" borderId="19" xfId="0" applyNumberFormat="1" applyFont="1" applyBorder="1" applyAlignment="1" applyProtection="1">
      <alignment horizontal="right"/>
    </xf>
    <xf numFmtId="37" fontId="12" fillId="0" borderId="0" xfId="0" applyNumberFormat="1" applyFont="1" applyBorder="1" applyAlignment="1" applyProtection="1">
      <alignment horizontal="left"/>
    </xf>
    <xf numFmtId="37" fontId="3" fillId="0" borderId="3" xfId="0" applyNumberFormat="1" applyFont="1" applyBorder="1" applyAlignment="1" applyProtection="1">
      <alignment horizontal="left"/>
    </xf>
    <xf numFmtId="37" fontId="5" fillId="0" borderId="6" xfId="0" applyNumberFormat="1" applyFont="1" applyBorder="1" applyAlignment="1" applyProtection="1">
      <alignment horizontal="left"/>
    </xf>
    <xf numFmtId="37" fontId="4" fillId="0" borderId="0" xfId="0" applyNumberFormat="1" applyFont="1" applyAlignment="1" applyProtection="1">
      <alignment horizontal="left"/>
    </xf>
    <xf numFmtId="37" fontId="4" fillId="0" borderId="11" xfId="0" applyNumberFormat="1" applyFont="1" applyBorder="1" applyAlignment="1" applyProtection="1">
      <alignment horizontal="left"/>
    </xf>
    <xf numFmtId="37" fontId="4" fillId="0" borderId="16" xfId="0" applyNumberFormat="1" applyFont="1" applyBorder="1" applyAlignment="1" applyProtection="1">
      <alignment horizontal="left"/>
    </xf>
    <xf numFmtId="0" fontId="0" fillId="0" borderId="0" xfId="0" applyAlignment="1">
      <alignment horizontal="left"/>
    </xf>
    <xf numFmtId="0" fontId="0" fillId="0" borderId="20" xfId="0" applyBorder="1"/>
    <xf numFmtId="37" fontId="12" fillId="0" borderId="19" xfId="0" applyNumberFormat="1" applyFont="1" applyBorder="1" applyAlignment="1" applyProtection="1">
      <alignment horizontal="left"/>
    </xf>
    <xf numFmtId="0" fontId="0" fillId="0" borderId="19" xfId="0" applyBorder="1"/>
    <xf numFmtId="37" fontId="10" fillId="0" borderId="21" xfId="0" applyNumberFormat="1" applyFont="1" applyBorder="1" applyAlignment="1" applyProtection="1">
      <alignment horizontal="center"/>
    </xf>
    <xf numFmtId="37" fontId="10" fillId="0" borderId="22" xfId="0" applyNumberFormat="1" applyFont="1" applyBorder="1" applyAlignment="1" applyProtection="1">
      <alignment horizontal="center"/>
    </xf>
    <xf numFmtId="37" fontId="10" fillId="0" borderId="23" xfId="0" applyNumberFormat="1" applyFont="1" applyBorder="1" applyAlignment="1" applyProtection="1">
      <alignment horizontal="left"/>
    </xf>
    <xf numFmtId="37" fontId="10" fillId="0" borderId="23" xfId="0" applyNumberFormat="1" applyFont="1" applyBorder="1" applyAlignment="1" applyProtection="1">
      <alignment horizontal="center"/>
    </xf>
    <xf numFmtId="37" fontId="10" fillId="0" borderId="10" xfId="0" applyNumberFormat="1" applyFont="1" applyBorder="1" applyAlignment="1" applyProtection="1">
      <alignment horizontal="left"/>
    </xf>
    <xf numFmtId="37" fontId="12" fillId="0" borderId="24" xfId="0" applyNumberFormat="1" applyFont="1" applyBorder="1" applyAlignment="1" applyProtection="1">
      <alignment horizontal="left"/>
    </xf>
    <xf numFmtId="0" fontId="12" fillId="0" borderId="0" xfId="0" applyNumberFormat="1" applyFont="1" applyBorder="1" applyAlignment="1" applyProtection="1">
      <alignment horizontal="center"/>
    </xf>
    <xf numFmtId="37" fontId="12" fillId="0" borderId="20" xfId="0" applyNumberFormat="1" applyFont="1" applyBorder="1" applyAlignment="1" applyProtection="1">
      <alignment horizontal="left"/>
    </xf>
    <xf numFmtId="37" fontId="4" fillId="0" borderId="9" xfId="0" applyNumberFormat="1" applyFont="1" applyBorder="1" applyProtection="1"/>
    <xf numFmtId="37" fontId="10" fillId="0" borderId="38" xfId="0" applyNumberFormat="1" applyFont="1" applyBorder="1" applyAlignment="1" applyProtection="1">
      <alignment horizontal="center"/>
    </xf>
    <xf numFmtId="0" fontId="14" fillId="0" borderId="19" xfId="0" applyFont="1" applyBorder="1" applyAlignment="1">
      <alignment horizontal="left"/>
    </xf>
    <xf numFmtId="0" fontId="0" fillId="0" borderId="19" xfId="0" applyBorder="1" applyAlignment="1">
      <alignment horizontal="right"/>
    </xf>
    <xf numFmtId="37" fontId="10" fillId="0" borderId="39" xfId="0" applyNumberFormat="1" applyFont="1" applyBorder="1" applyAlignment="1" applyProtection="1">
      <alignment horizontal="center"/>
    </xf>
    <xf numFmtId="0" fontId="14" fillId="0" borderId="19" xfId="0" applyFont="1" applyBorder="1"/>
    <xf numFmtId="49" fontId="14" fillId="0" borderId="19" xfId="0" applyNumberFormat="1" applyFont="1" applyBorder="1" applyAlignment="1">
      <alignment horizontal="left" wrapText="1"/>
    </xf>
    <xf numFmtId="37" fontId="17" fillId="0" borderId="19" xfId="0" applyNumberFormat="1" applyFont="1" applyBorder="1" applyAlignment="1" applyProtection="1">
      <alignment horizontal="left"/>
    </xf>
    <xf numFmtId="37" fontId="12" fillId="0" borderId="19" xfId="0" applyNumberFormat="1" applyFont="1" applyBorder="1" applyProtection="1"/>
    <xf numFmtId="37" fontId="16" fillId="0" borderId="19" xfId="0" applyNumberFormat="1" applyFont="1" applyBorder="1" applyAlignment="1" applyProtection="1">
      <alignment horizontal="center"/>
    </xf>
    <xf numFmtId="37" fontId="16" fillId="0" borderId="19" xfId="0" applyNumberFormat="1" applyFont="1" applyFill="1" applyBorder="1" applyAlignment="1" applyProtection="1">
      <alignment horizontal="center"/>
    </xf>
    <xf numFmtId="2" fontId="12" fillId="0" borderId="19" xfId="0" applyNumberFormat="1" applyFont="1" applyBorder="1" applyProtection="1"/>
    <xf numFmtId="0" fontId="0" fillId="2" borderId="40" xfId="0" applyFill="1" applyBorder="1"/>
    <xf numFmtId="0" fontId="0" fillId="0" borderId="31" xfId="0" applyFill="1" applyBorder="1"/>
    <xf numFmtId="0" fontId="0" fillId="0" borderId="12" xfId="0" applyFill="1" applyBorder="1"/>
    <xf numFmtId="0" fontId="0" fillId="0" borderId="32" xfId="0" applyFill="1" applyBorder="1"/>
    <xf numFmtId="37" fontId="14" fillId="0" borderId="19" xfId="0" applyNumberFormat="1" applyFont="1" applyBorder="1" applyAlignment="1" applyProtection="1">
      <alignment horizontal="left"/>
    </xf>
    <xf numFmtId="0" fontId="0" fillId="0" borderId="19" xfId="0" applyBorder="1" applyAlignment="1">
      <alignment horizontal="left"/>
    </xf>
    <xf numFmtId="2" fontId="0" fillId="0" borderId="0" xfId="0" applyNumberFormat="1"/>
    <xf numFmtId="0" fontId="16" fillId="2" borderId="0" xfId="0" applyFont="1" applyFill="1" applyAlignment="1">
      <alignment horizontal="right"/>
    </xf>
    <xf numFmtId="0" fontId="0" fillId="2" borderId="0" xfId="0" applyFill="1"/>
    <xf numFmtId="0" fontId="0" fillId="2" borderId="0" xfId="0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3" borderId="43" xfId="0" applyFill="1" applyBorder="1"/>
    <xf numFmtId="0" fontId="16" fillId="3" borderId="44" xfId="0" applyFont="1" applyFill="1" applyBorder="1"/>
    <xf numFmtId="4" fontId="14" fillId="3" borderId="44" xfId="0" applyNumberFormat="1" applyFont="1" applyFill="1" applyBorder="1"/>
    <xf numFmtId="0" fontId="19" fillId="2" borderId="45" xfId="0" applyFont="1" applyFill="1" applyBorder="1"/>
    <xf numFmtId="0" fontId="19" fillId="2" borderId="46" xfId="0" applyFont="1" applyFill="1" applyBorder="1"/>
    <xf numFmtId="0" fontId="14" fillId="2" borderId="0" xfId="0" applyFont="1" applyFill="1"/>
    <xf numFmtId="0" fontId="19" fillId="2" borderId="17" xfId="0" applyFont="1" applyFill="1" applyBorder="1"/>
    <xf numFmtId="0" fontId="19" fillId="2" borderId="0" xfId="0" applyFont="1" applyFill="1" applyBorder="1"/>
    <xf numFmtId="0" fontId="16" fillId="2" borderId="0" xfId="0" applyFont="1" applyFill="1" applyAlignment="1">
      <alignment horizontal="left" indent="20"/>
    </xf>
    <xf numFmtId="0" fontId="16" fillId="2" borderId="48" xfId="0" applyFont="1" applyFill="1" applyBorder="1"/>
    <xf numFmtId="0" fontId="16" fillId="2" borderId="43" xfId="0" applyFont="1" applyFill="1" applyBorder="1"/>
    <xf numFmtId="37" fontId="22" fillId="2" borderId="26" xfId="0" applyNumberFormat="1" applyFont="1" applyFill="1" applyBorder="1" applyAlignment="1" applyProtection="1">
      <alignment horizontal="left"/>
    </xf>
    <xf numFmtId="0" fontId="0" fillId="3" borderId="40" xfId="0" applyFill="1" applyBorder="1"/>
    <xf numFmtId="0" fontId="0" fillId="3" borderId="26" xfId="0" applyFill="1" applyBorder="1"/>
    <xf numFmtId="37" fontId="24" fillId="0" borderId="12" xfId="0" applyNumberFormat="1" applyFont="1" applyBorder="1" applyAlignment="1" applyProtection="1">
      <alignment horizontal="left"/>
    </xf>
    <xf numFmtId="37" fontId="24" fillId="0" borderId="11" xfId="0" applyNumberFormat="1" applyFont="1" applyBorder="1" applyProtection="1"/>
    <xf numFmtId="37" fontId="24" fillId="0" borderId="11" xfId="0" applyNumberFormat="1" applyFont="1" applyBorder="1" applyAlignment="1" applyProtection="1">
      <alignment horizontal="center"/>
    </xf>
    <xf numFmtId="37" fontId="25" fillId="0" borderId="12" xfId="0" applyNumberFormat="1" applyFont="1" applyBorder="1" applyAlignment="1" applyProtection="1">
      <alignment horizontal="center"/>
    </xf>
    <xf numFmtId="37" fontId="26" fillId="0" borderId="12" xfId="0" applyNumberFormat="1" applyFont="1" applyBorder="1" applyAlignment="1" applyProtection="1">
      <alignment horizontal="left"/>
    </xf>
    <xf numFmtId="37" fontId="25" fillId="0" borderId="12" xfId="0" applyNumberFormat="1" applyFont="1" applyBorder="1" applyProtection="1"/>
    <xf numFmtId="37" fontId="26" fillId="0" borderId="12" xfId="0" applyNumberFormat="1" applyFont="1" applyBorder="1" applyAlignment="1" applyProtection="1">
      <alignment horizontal="center"/>
    </xf>
    <xf numFmtId="37" fontId="24" fillId="0" borderId="12" xfId="0" applyNumberFormat="1" applyFont="1" applyBorder="1" applyProtection="1"/>
    <xf numFmtId="37" fontId="27" fillId="0" borderId="13" xfId="0" applyNumberFormat="1" applyFont="1" applyBorder="1" applyAlignment="1" applyProtection="1">
      <alignment horizontal="left"/>
    </xf>
    <xf numFmtId="37" fontId="27" fillId="0" borderId="13" xfId="0" applyNumberFormat="1" applyFont="1" applyBorder="1" applyAlignment="1" applyProtection="1">
      <alignment horizontal="center"/>
    </xf>
    <xf numFmtId="37" fontId="3" fillId="0" borderId="18" xfId="0" applyNumberFormat="1" applyFont="1" applyBorder="1" applyProtection="1"/>
    <xf numFmtId="37" fontId="24" fillId="0" borderId="18" xfId="0" applyNumberFormat="1" applyFont="1" applyBorder="1" applyAlignment="1" applyProtection="1">
      <alignment horizontal="center"/>
    </xf>
    <xf numFmtId="37" fontId="3" fillId="0" borderId="53" xfId="0" applyNumberFormat="1" applyFont="1" applyBorder="1" applyProtection="1"/>
    <xf numFmtId="37" fontId="24" fillId="0" borderId="20" xfId="0" applyNumberFormat="1" applyFont="1" applyBorder="1" applyAlignment="1" applyProtection="1">
      <alignment horizontal="center"/>
    </xf>
    <xf numFmtId="37" fontId="10" fillId="0" borderId="10" xfId="0" applyNumberFormat="1" applyFont="1" applyBorder="1" applyAlignment="1" applyProtection="1">
      <alignment horizontal="center"/>
    </xf>
    <xf numFmtId="37" fontId="3" fillId="0" borderId="54" xfId="0" applyNumberFormat="1" applyFont="1" applyBorder="1" applyProtection="1"/>
    <xf numFmtId="37" fontId="3" fillId="0" borderId="19" xfId="0" applyNumberFormat="1" applyFont="1" applyBorder="1" applyProtection="1"/>
    <xf numFmtId="37" fontId="3" fillId="0" borderId="19" xfId="0" applyNumberFormat="1" applyFont="1" applyBorder="1" applyAlignment="1" applyProtection="1">
      <alignment horizontal="center"/>
    </xf>
    <xf numFmtId="37" fontId="16" fillId="0" borderId="19" xfId="0" applyNumberFormat="1" applyFont="1" applyBorder="1" applyAlignment="1" applyProtection="1">
      <alignment horizontal="left"/>
    </xf>
    <xf numFmtId="37" fontId="16" fillId="0" borderId="19" xfId="0" applyNumberFormat="1" applyFont="1" applyFill="1" applyBorder="1" applyAlignment="1" applyProtection="1">
      <alignment horizontal="center" wrapText="1"/>
    </xf>
    <xf numFmtId="0" fontId="16" fillId="0" borderId="0" xfId="0" applyFont="1" applyAlignment="1">
      <alignment horizontal="center"/>
    </xf>
    <xf numFmtId="37" fontId="16" fillId="0" borderId="0" xfId="0" applyNumberFormat="1" applyFont="1" applyFill="1" applyAlignment="1">
      <alignment horizontal="center"/>
    </xf>
    <xf numFmtId="0" fontId="0" fillId="4" borderId="12" xfId="0" applyFill="1" applyBorder="1"/>
    <xf numFmtId="0" fontId="0" fillId="4" borderId="32" xfId="0" applyFill="1" applyBorder="1"/>
    <xf numFmtId="166" fontId="0" fillId="4" borderId="32" xfId="1" applyNumberFormat="1" applyFont="1" applyFill="1" applyBorder="1"/>
    <xf numFmtId="37" fontId="24" fillId="4" borderId="28" xfId="0" applyNumberFormat="1" applyFont="1" applyFill="1" applyBorder="1" applyProtection="1"/>
    <xf numFmtId="37" fontId="24" fillId="4" borderId="29" xfId="0" applyNumberFormat="1" applyFont="1" applyFill="1" applyBorder="1" applyAlignment="1" applyProtection="1">
      <alignment horizontal="center"/>
    </xf>
    <xf numFmtId="37" fontId="3" fillId="4" borderId="30" xfId="0" applyNumberFormat="1" applyFont="1" applyFill="1" applyBorder="1" applyProtection="1"/>
    <xf numFmtId="37" fontId="25" fillId="4" borderId="31" xfId="0" applyNumberFormat="1" applyFont="1" applyFill="1" applyBorder="1" applyAlignment="1" applyProtection="1">
      <alignment horizontal="center"/>
    </xf>
    <xf numFmtId="37" fontId="25" fillId="4" borderId="12" xfId="0" applyNumberFormat="1" applyFont="1" applyFill="1" applyBorder="1" applyAlignment="1" applyProtection="1">
      <alignment horizontal="center"/>
    </xf>
    <xf numFmtId="37" fontId="2" fillId="4" borderId="32" xfId="0" applyNumberFormat="1" applyFont="1" applyFill="1" applyBorder="1" applyAlignment="1" applyProtection="1">
      <alignment horizontal="center"/>
    </xf>
    <xf numFmtId="37" fontId="25" fillId="4" borderId="31" xfId="0" applyNumberFormat="1" applyFont="1" applyFill="1" applyBorder="1" applyProtection="1"/>
    <xf numFmtId="37" fontId="24" fillId="4" borderId="31" xfId="0" applyNumberFormat="1" applyFont="1" applyFill="1" applyBorder="1" applyProtection="1"/>
    <xf numFmtId="37" fontId="24" fillId="4" borderId="12" xfId="0" applyNumberFormat="1" applyFont="1" applyFill="1" applyBorder="1" applyProtection="1"/>
    <xf numFmtId="37" fontId="11" fillId="4" borderId="32" xfId="0" applyNumberFormat="1" applyFont="1" applyFill="1" applyBorder="1" applyAlignment="1" applyProtection="1">
      <alignment horizontal="center"/>
    </xf>
    <xf numFmtId="37" fontId="27" fillId="4" borderId="33" xfId="0" applyNumberFormat="1" applyFont="1" applyFill="1" applyBorder="1" applyAlignment="1" applyProtection="1">
      <alignment horizontal="center"/>
    </xf>
    <xf numFmtId="37" fontId="27" fillId="4" borderId="13" xfId="0" applyNumberFormat="1" applyFont="1" applyFill="1" applyBorder="1" applyAlignment="1" applyProtection="1">
      <alignment horizontal="center"/>
    </xf>
    <xf numFmtId="37" fontId="10" fillId="4" borderId="34" xfId="0" applyNumberFormat="1" applyFont="1" applyFill="1" applyBorder="1" applyAlignment="1" applyProtection="1">
      <alignment horizontal="center"/>
    </xf>
    <xf numFmtId="37" fontId="13" fillId="4" borderId="32" xfId="0" applyNumberFormat="1" applyFont="1" applyFill="1" applyBorder="1" applyAlignment="1" applyProtection="1">
      <alignment horizontal="right"/>
    </xf>
    <xf numFmtId="37" fontId="14" fillId="0" borderId="19" xfId="0" applyNumberFormat="1" applyFont="1" applyBorder="1" applyAlignment="1" applyProtection="1">
      <alignment horizontal="left" vertical="top"/>
    </xf>
    <xf numFmtId="0" fontId="0" fillId="4" borderId="56" xfId="0" applyFill="1" applyBorder="1"/>
    <xf numFmtId="0" fontId="0" fillId="4" borderId="57" xfId="0" applyFill="1" applyBorder="1"/>
    <xf numFmtId="166" fontId="0" fillId="4" borderId="58" xfId="1" applyNumberFormat="1" applyFont="1" applyFill="1" applyBorder="1"/>
    <xf numFmtId="0" fontId="28" fillId="0" borderId="12" xfId="0" applyNumberFormat="1" applyFont="1" applyBorder="1" applyAlignment="1" applyProtection="1">
      <alignment horizontal="center"/>
    </xf>
    <xf numFmtId="0" fontId="14" fillId="0" borderId="0" xfId="0" applyFont="1" applyFill="1" applyBorder="1"/>
    <xf numFmtId="37" fontId="12" fillId="0" borderId="19" xfId="0" applyNumberFormat="1" applyFont="1" applyFill="1" applyBorder="1" applyAlignment="1" applyProtection="1">
      <alignment horizontal="left"/>
    </xf>
    <xf numFmtId="0" fontId="0" fillId="0" borderId="0" xfId="0" applyFill="1" applyBorder="1"/>
    <xf numFmtId="37" fontId="21" fillId="0" borderId="8" xfId="0" applyNumberFormat="1" applyFont="1" applyFill="1" applyBorder="1" applyAlignment="1" applyProtection="1">
      <alignment horizontal="left"/>
    </xf>
    <xf numFmtId="0" fontId="29" fillId="0" borderId="0" xfId="0" applyFont="1" applyBorder="1" applyAlignment="1">
      <alignment horizontal="center"/>
    </xf>
    <xf numFmtId="37" fontId="10" fillId="0" borderId="64" xfId="0" applyNumberFormat="1" applyFont="1" applyBorder="1" applyAlignment="1" applyProtection="1">
      <alignment horizontal="center"/>
    </xf>
    <xf numFmtId="37" fontId="10" fillId="0" borderId="12" xfId="0" applyNumberFormat="1" applyFont="1" applyBorder="1" applyAlignment="1" applyProtection="1">
      <alignment horizontal="center"/>
    </xf>
    <xf numFmtId="37" fontId="30" fillId="0" borderId="63" xfId="0" applyNumberFormat="1" applyFont="1" applyBorder="1" applyAlignment="1" applyProtection="1">
      <alignment horizontal="center"/>
    </xf>
    <xf numFmtId="37" fontId="12" fillId="0" borderId="24" xfId="0" applyNumberFormat="1" applyFont="1" applyBorder="1" applyAlignment="1" applyProtection="1">
      <alignment horizontal="center"/>
    </xf>
    <xf numFmtId="0" fontId="14" fillId="0" borderId="19" xfId="0" applyFont="1" applyBorder="1" applyAlignment="1">
      <alignment horizontal="center"/>
    </xf>
    <xf numFmtId="37" fontId="13" fillId="0" borderId="19" xfId="0" applyNumberFormat="1" applyFont="1" applyBorder="1" applyAlignment="1" applyProtection="1">
      <alignment horizontal="center"/>
    </xf>
    <xf numFmtId="37" fontId="18" fillId="0" borderId="19" xfId="0" applyNumberFormat="1" applyFont="1" applyBorder="1" applyAlignment="1" applyProtection="1">
      <alignment horizontal="center"/>
    </xf>
    <xf numFmtId="3" fontId="16" fillId="3" borderId="44" xfId="0" applyNumberFormat="1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37" fontId="12" fillId="0" borderId="0" xfId="0" applyNumberFormat="1" applyFont="1" applyBorder="1" applyAlignment="1" applyProtection="1">
      <alignment horizontal="center"/>
    </xf>
    <xf numFmtId="1" fontId="13" fillId="0" borderId="19" xfId="0" applyNumberFormat="1" applyFont="1" applyBorder="1" applyAlignment="1" applyProtection="1">
      <alignment horizontal="center"/>
    </xf>
    <xf numFmtId="2" fontId="12" fillId="0" borderId="19" xfId="0" applyNumberFormat="1" applyFont="1" applyBorder="1" applyAlignment="1" applyProtection="1">
      <alignment horizontal="center"/>
    </xf>
    <xf numFmtId="2" fontId="12" fillId="0" borderId="24" xfId="0" applyNumberFormat="1" applyFont="1" applyBorder="1" applyAlignment="1" applyProtection="1">
      <alignment horizontal="center"/>
    </xf>
    <xf numFmtId="2" fontId="14" fillId="0" borderId="19" xfId="0" applyNumberFormat="1" applyFont="1" applyBorder="1" applyAlignment="1">
      <alignment horizontal="center"/>
    </xf>
    <xf numFmtId="39" fontId="18" fillId="3" borderId="44" xfId="0" applyNumberFormat="1" applyFont="1" applyFill="1" applyBorder="1" applyAlignment="1" applyProtection="1">
      <alignment horizontal="center"/>
    </xf>
    <xf numFmtId="0" fontId="14" fillId="0" borderId="0" xfId="0" applyFont="1" applyFill="1" applyBorder="1" applyAlignment="1">
      <alignment wrapText="1"/>
    </xf>
    <xf numFmtId="37" fontId="10" fillId="4" borderId="35" xfId="0" applyNumberFormat="1" applyFont="1" applyFill="1" applyBorder="1" applyAlignment="1" applyProtection="1">
      <alignment horizontal="center" vertical="center"/>
    </xf>
    <xf numFmtId="37" fontId="10" fillId="4" borderId="23" xfId="0" applyNumberFormat="1" applyFont="1" applyFill="1" applyBorder="1" applyAlignment="1" applyProtection="1">
      <alignment horizontal="center" vertical="center"/>
    </xf>
    <xf numFmtId="37" fontId="10" fillId="4" borderId="36" xfId="0" applyNumberFormat="1" applyFont="1" applyFill="1" applyBorder="1" applyAlignment="1" applyProtection="1">
      <alignment horizontal="center" vertical="center"/>
    </xf>
    <xf numFmtId="37" fontId="12" fillId="4" borderId="31" xfId="0" applyNumberFormat="1" applyFont="1" applyFill="1" applyBorder="1" applyAlignment="1" applyProtection="1">
      <alignment horizontal="center" vertical="center"/>
    </xf>
    <xf numFmtId="37" fontId="12" fillId="4" borderId="12" xfId="0" applyNumberFormat="1" applyFont="1" applyFill="1" applyBorder="1" applyAlignment="1" applyProtection="1">
      <alignment horizontal="center" vertical="center"/>
    </xf>
    <xf numFmtId="37" fontId="12" fillId="4" borderId="32" xfId="0" applyNumberFormat="1" applyFont="1" applyFill="1" applyBorder="1" applyAlignment="1" applyProtection="1">
      <alignment horizontal="center" vertical="center"/>
    </xf>
    <xf numFmtId="37" fontId="12" fillId="0" borderId="0" xfId="0" applyNumberFormat="1" applyFont="1" applyBorder="1" applyAlignment="1" applyProtection="1">
      <alignment horizontal="left" wrapText="1"/>
    </xf>
    <xf numFmtId="1" fontId="32" fillId="0" borderId="19" xfId="0" applyNumberFormat="1" applyFont="1" applyBorder="1" applyAlignment="1" applyProtection="1">
      <alignment horizontal="center"/>
    </xf>
    <xf numFmtId="2" fontId="33" fillId="0" borderId="19" xfId="0" applyNumberFormat="1" applyFont="1" applyBorder="1" applyAlignment="1">
      <alignment horizontal="center"/>
    </xf>
    <xf numFmtId="0" fontId="33" fillId="0" borderId="0" xfId="0" applyFont="1" applyAlignment="1">
      <alignment horizontal="left" vertical="top"/>
    </xf>
    <xf numFmtId="37" fontId="32" fillId="0" borderId="19" xfId="0" applyNumberFormat="1" applyFont="1" applyBorder="1" applyAlignment="1" applyProtection="1">
      <alignment horizontal="center"/>
    </xf>
    <xf numFmtId="0" fontId="33" fillId="0" borderId="19" xfId="0" applyFont="1" applyBorder="1" applyAlignment="1">
      <alignment horizontal="center"/>
    </xf>
    <xf numFmtId="37" fontId="13" fillId="3" borderId="27" xfId="0" applyNumberFormat="1" applyFont="1" applyFill="1" applyBorder="1" applyAlignment="1" applyProtection="1">
      <alignment horizontal="center"/>
    </xf>
    <xf numFmtId="166" fontId="0" fillId="3" borderId="41" xfId="0" applyNumberFormat="1" applyFill="1" applyBorder="1"/>
    <xf numFmtId="37" fontId="12" fillId="0" borderId="0" xfId="0" applyNumberFormat="1" applyFont="1" applyBorder="1" applyProtection="1"/>
    <xf numFmtId="2" fontId="12" fillId="3" borderId="42" xfId="0" applyNumberFormat="1" applyFont="1" applyFill="1" applyBorder="1" applyAlignment="1" applyProtection="1"/>
    <xf numFmtId="37" fontId="12" fillId="5" borderId="19" xfId="0" applyNumberFormat="1" applyFont="1" applyFill="1" applyBorder="1" applyAlignment="1" applyProtection="1">
      <alignment horizontal="left"/>
    </xf>
    <xf numFmtId="37" fontId="22" fillId="5" borderId="19" xfId="0" applyNumberFormat="1" applyFont="1" applyFill="1" applyBorder="1" applyAlignment="1" applyProtection="1">
      <alignment horizontal="right"/>
    </xf>
    <xf numFmtId="2" fontId="35" fillId="3" borderId="19" xfId="0" applyNumberFormat="1" applyFont="1" applyFill="1" applyBorder="1" applyAlignment="1" applyProtection="1">
      <alignment horizontal="right"/>
    </xf>
    <xf numFmtId="37" fontId="36" fillId="0" borderId="19" xfId="0" applyNumberFormat="1" applyFont="1" applyBorder="1" applyAlignment="1" applyProtection="1">
      <alignment horizontal="left"/>
    </xf>
    <xf numFmtId="0" fontId="16" fillId="0" borderId="19" xfId="0" applyFont="1" applyFill="1" applyBorder="1" applyAlignment="1">
      <alignment horizontal="left"/>
    </xf>
    <xf numFmtId="0" fontId="36" fillId="0" borderId="19" xfId="0" applyFont="1" applyBorder="1" applyAlignment="1">
      <alignment horizontal="left"/>
    </xf>
    <xf numFmtId="0" fontId="36" fillId="0" borderId="0" xfId="0" applyFont="1" applyAlignment="1">
      <alignment horizontal="left" vertical="top"/>
    </xf>
    <xf numFmtId="37" fontId="16" fillId="0" borderId="19" xfId="0" applyNumberFormat="1" applyFont="1" applyBorder="1" applyAlignment="1" applyProtection="1">
      <alignment horizontal="left" vertical="top"/>
    </xf>
    <xf numFmtId="37" fontId="36" fillId="0" borderId="19" xfId="0" applyNumberFormat="1" applyFont="1" applyBorder="1" applyAlignment="1" applyProtection="1">
      <alignment horizontal="left" wrapText="1"/>
    </xf>
    <xf numFmtId="37" fontId="16" fillId="0" borderId="19" xfId="0" applyNumberFormat="1" applyFont="1" applyBorder="1" applyAlignment="1" applyProtection="1">
      <alignment horizontal="left" vertical="top" wrapText="1"/>
    </xf>
    <xf numFmtId="0" fontId="16" fillId="0" borderId="0" xfId="0" applyFont="1" applyAlignment="1">
      <alignment horizontal="left" vertical="top"/>
    </xf>
    <xf numFmtId="0" fontId="29" fillId="0" borderId="63" xfId="0" applyFont="1" applyBorder="1" applyAlignment="1">
      <alignment horizontal="center" wrapText="1"/>
    </xf>
    <xf numFmtId="37" fontId="13" fillId="4" borderId="57" xfId="0" applyNumberFormat="1" applyFont="1" applyFill="1" applyBorder="1" applyAlignment="1" applyProtection="1">
      <alignment horizontal="center" vertical="center"/>
    </xf>
    <xf numFmtId="37" fontId="13" fillId="4" borderId="58" xfId="0" applyNumberFormat="1" applyFont="1" applyFill="1" applyBorder="1" applyAlignment="1" applyProtection="1">
      <alignment horizontal="center" vertical="center"/>
    </xf>
    <xf numFmtId="37" fontId="13" fillId="4" borderId="12" xfId="0" applyNumberFormat="1" applyFont="1" applyFill="1" applyBorder="1" applyAlignment="1" applyProtection="1">
      <alignment horizontal="center" vertical="center"/>
    </xf>
    <xf numFmtId="37" fontId="13" fillId="4" borderId="32" xfId="0" applyNumberFormat="1" applyFont="1" applyFill="1" applyBorder="1" applyAlignment="1" applyProtection="1">
      <alignment horizontal="center" vertical="center"/>
    </xf>
    <xf numFmtId="37" fontId="13" fillId="4" borderId="61" xfId="0" applyNumberFormat="1" applyFont="1" applyFill="1" applyBorder="1" applyAlignment="1" applyProtection="1">
      <alignment horizontal="center" vertical="center"/>
    </xf>
    <xf numFmtId="37" fontId="13" fillId="4" borderId="62" xfId="0" applyNumberFormat="1" applyFont="1" applyFill="1" applyBorder="1" applyAlignment="1" applyProtection="1">
      <alignment horizontal="center" vertical="center"/>
    </xf>
    <xf numFmtId="39" fontId="13" fillId="4" borderId="16" xfId="0" applyNumberFormat="1" applyFont="1" applyFill="1" applyBorder="1" applyAlignment="1" applyProtection="1">
      <alignment horizontal="center" vertical="center"/>
    </xf>
    <xf numFmtId="39" fontId="13" fillId="4" borderId="37" xfId="0" applyNumberFormat="1" applyFont="1" applyFill="1" applyBorder="1" applyAlignment="1" applyProtection="1">
      <alignment horizontal="center" vertical="center"/>
    </xf>
    <xf numFmtId="39" fontId="18" fillId="2" borderId="26" xfId="0" applyNumberFormat="1" applyFont="1" applyFill="1" applyBorder="1" applyAlignment="1" applyProtection="1">
      <alignment horizontal="center"/>
    </xf>
    <xf numFmtId="37" fontId="18" fillId="2" borderId="49" xfId="0" applyNumberFormat="1" applyFont="1" applyFill="1" applyBorder="1" applyAlignment="1" applyProtection="1">
      <alignment horizontal="center"/>
    </xf>
    <xf numFmtId="37" fontId="13" fillId="3" borderId="40" xfId="0" applyNumberFormat="1" applyFont="1" applyFill="1" applyBorder="1" applyAlignment="1" applyProtection="1">
      <alignment horizontal="center"/>
    </xf>
    <xf numFmtId="0" fontId="13" fillId="3" borderId="26" xfId="0" applyNumberFormat="1" applyFont="1" applyFill="1" applyBorder="1" applyAlignment="1" applyProtection="1">
      <alignment horizontal="center"/>
    </xf>
    <xf numFmtId="37" fontId="13" fillId="4" borderId="12" xfId="0" applyNumberFormat="1" applyFont="1" applyFill="1" applyBorder="1" applyAlignment="1" applyProtection="1">
      <alignment horizontal="center"/>
    </xf>
    <xf numFmtId="0" fontId="13" fillId="4" borderId="12" xfId="0" applyNumberFormat="1" applyFont="1" applyFill="1" applyBorder="1" applyAlignment="1" applyProtection="1">
      <alignment horizontal="center"/>
    </xf>
    <xf numFmtId="37" fontId="13" fillId="5" borderId="19" xfId="0" applyNumberFormat="1" applyFont="1" applyFill="1" applyBorder="1" applyAlignment="1" applyProtection="1">
      <alignment horizontal="center"/>
    </xf>
    <xf numFmtId="39" fontId="13" fillId="5" borderId="19" xfId="0" applyNumberFormat="1" applyFont="1" applyFill="1" applyBorder="1" applyAlignment="1" applyProtection="1">
      <alignment horizontal="center"/>
    </xf>
    <xf numFmtId="4" fontId="16" fillId="0" borderId="24" xfId="0" applyNumberFormat="1" applyFont="1" applyBorder="1" applyAlignment="1">
      <alignment horizontal="center" vertical="center"/>
    </xf>
    <xf numFmtId="4" fontId="4" fillId="0" borderId="2" xfId="0" applyNumberFormat="1" applyFont="1" applyBorder="1" applyProtection="1"/>
    <xf numFmtId="4" fontId="4" fillId="0" borderId="0" xfId="0" applyNumberFormat="1" applyFont="1" applyProtection="1"/>
    <xf numFmtId="4" fontId="4" fillId="0" borderId="11" xfId="0" applyNumberFormat="1" applyFont="1" applyBorder="1" applyProtection="1"/>
    <xf numFmtId="4" fontId="2" fillId="0" borderId="0" xfId="0" applyNumberFormat="1" applyFont="1" applyAlignment="1" applyProtection="1">
      <alignment horizontal="center"/>
    </xf>
    <xf numFmtId="4" fontId="2" fillId="0" borderId="0" xfId="0" applyNumberFormat="1" applyFont="1" applyAlignment="1" applyProtection="1">
      <alignment horizontal="fill"/>
    </xf>
    <xf numFmtId="4" fontId="2" fillId="0" borderId="11" xfId="0" applyNumberFormat="1" applyFont="1" applyBorder="1" applyAlignment="1" applyProtection="1">
      <alignment horizontal="center"/>
    </xf>
    <xf numFmtId="4" fontId="24" fillId="0" borderId="11" xfId="0" applyNumberFormat="1" applyFont="1" applyBorder="1" applyProtection="1"/>
    <xf numFmtId="4" fontId="25" fillId="0" borderId="0" xfId="0" applyNumberFormat="1" applyFont="1" applyAlignment="1" applyProtection="1">
      <alignment horizontal="center"/>
    </xf>
    <xf numFmtId="4" fontId="26" fillId="0" borderId="0" xfId="0" applyNumberFormat="1" applyFont="1" applyAlignment="1" applyProtection="1">
      <alignment horizontal="center"/>
    </xf>
    <xf numFmtId="4" fontId="24" fillId="0" borderId="0" xfId="0" applyNumberFormat="1" applyFont="1" applyProtection="1"/>
    <xf numFmtId="4" fontId="27" fillId="0" borderId="11" xfId="0" applyNumberFormat="1" applyFont="1" applyBorder="1" applyAlignment="1" applyProtection="1">
      <alignment horizontal="center"/>
    </xf>
    <xf numFmtId="4" fontId="10" fillId="0" borderId="22" xfId="0" applyNumberFormat="1" applyFont="1" applyBorder="1" applyAlignment="1" applyProtection="1">
      <alignment horizontal="center"/>
    </xf>
    <xf numFmtId="4" fontId="12" fillId="0" borderId="0" xfId="0" applyNumberFormat="1" applyFont="1" applyBorder="1" applyAlignment="1" applyProtection="1">
      <alignment horizontal="center"/>
    </xf>
    <xf numFmtId="4" fontId="22" fillId="0" borderId="0" xfId="0" applyNumberFormat="1" applyFont="1" applyBorder="1" applyAlignment="1" applyProtection="1">
      <alignment horizontal="center"/>
    </xf>
    <xf numFmtId="4" fontId="34" fillId="0" borderId="24" xfId="0" applyNumberFormat="1" applyFont="1" applyBorder="1" applyAlignment="1">
      <alignment horizontal="center" vertical="center"/>
    </xf>
    <xf numFmtId="4" fontId="16" fillId="0" borderId="24" xfId="1" applyNumberFormat="1" applyFont="1" applyBorder="1" applyAlignment="1">
      <alignment horizontal="center" vertical="center"/>
    </xf>
    <xf numFmtId="4" fontId="16" fillId="0" borderId="55" xfId="0" applyNumberFormat="1" applyFont="1" applyBorder="1" applyAlignment="1">
      <alignment horizontal="center" vertical="center"/>
    </xf>
    <xf numFmtId="4" fontId="16" fillId="3" borderId="43" xfId="0" applyNumberFormat="1" applyFont="1" applyFill="1" applyBorder="1" applyAlignment="1">
      <alignment horizontal="center" vertical="center"/>
    </xf>
    <xf numFmtId="4" fontId="22" fillId="0" borderId="20" xfId="0" applyNumberFormat="1" applyFont="1" applyBorder="1" applyAlignment="1" applyProtection="1">
      <alignment horizontal="center" vertical="center"/>
    </xf>
    <xf numFmtId="4" fontId="37" fillId="0" borderId="0" xfId="0" applyNumberFormat="1" applyFont="1" applyAlignment="1" applyProtection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4" fontId="16" fillId="0" borderId="0" xfId="0" applyNumberFormat="1" applyFont="1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2" fontId="18" fillId="3" borderId="42" xfId="0" applyNumberFormat="1" applyFont="1" applyFill="1" applyBorder="1" applyAlignment="1" applyProtection="1">
      <alignment horizontal="center"/>
    </xf>
    <xf numFmtId="3" fontId="18" fillId="3" borderId="42" xfId="0" applyNumberFormat="1" applyFont="1" applyFill="1" applyBorder="1" applyAlignment="1" applyProtection="1">
      <alignment horizontal="center"/>
    </xf>
    <xf numFmtId="4" fontId="18" fillId="2" borderId="50" xfId="0" applyNumberFormat="1" applyFont="1" applyFill="1" applyBorder="1" applyAlignment="1" applyProtection="1">
      <alignment horizontal="right" indent="1"/>
    </xf>
    <xf numFmtId="4" fontId="18" fillId="3" borderId="42" xfId="0" applyNumberFormat="1" applyFont="1" applyFill="1" applyBorder="1" applyAlignment="1" applyProtection="1">
      <alignment horizontal="right" vertical="center" indent="1"/>
    </xf>
    <xf numFmtId="4" fontId="18" fillId="5" borderId="65" xfId="0" applyNumberFormat="1" applyFont="1" applyFill="1" applyBorder="1" applyAlignment="1" applyProtection="1">
      <alignment horizontal="right" vertical="center" indent="1"/>
    </xf>
    <xf numFmtId="37" fontId="4" fillId="0" borderId="0" xfId="0" applyNumberFormat="1" applyFont="1" applyAlignment="1" applyProtection="1">
      <alignment horizontal="left" indent="1"/>
    </xf>
    <xf numFmtId="37" fontId="16" fillId="0" borderId="19" xfId="0" applyNumberFormat="1" applyFont="1" applyFill="1" applyBorder="1" applyAlignment="1">
      <alignment horizontal="center"/>
    </xf>
    <xf numFmtId="4" fontId="16" fillId="2" borderId="47" xfId="0" applyNumberFormat="1" applyFont="1" applyFill="1" applyBorder="1" applyAlignment="1">
      <alignment horizontal="right" vertical="center" indent="1"/>
    </xf>
    <xf numFmtId="4" fontId="16" fillId="2" borderId="51" xfId="0" applyNumberFormat="1" applyFont="1" applyFill="1" applyBorder="1" applyAlignment="1">
      <alignment horizontal="right" vertical="center" indent="1"/>
    </xf>
    <xf numFmtId="4" fontId="16" fillId="2" borderId="52" xfId="0" applyNumberFormat="1" applyFont="1" applyFill="1" applyBorder="1" applyAlignment="1">
      <alignment horizontal="right" vertical="center" indent="1"/>
    </xf>
    <xf numFmtId="0" fontId="16" fillId="2" borderId="0" xfId="0" applyFont="1" applyFill="1" applyAlignment="1">
      <alignment horizontal="center"/>
    </xf>
    <xf numFmtId="37" fontId="36" fillId="0" borderId="19" xfId="0" applyNumberFormat="1" applyFont="1" applyFill="1" applyBorder="1" applyAlignment="1" applyProtection="1">
      <alignment horizontal="left"/>
    </xf>
    <xf numFmtId="0" fontId="40" fillId="0" borderId="0" xfId="0" applyFont="1"/>
    <xf numFmtId="0" fontId="41" fillId="0" borderId="0" xfId="0" applyFont="1"/>
    <xf numFmtId="0" fontId="42" fillId="0" borderId="0" xfId="0" applyFont="1" applyAlignment="1">
      <alignment vertical="center"/>
    </xf>
    <xf numFmtId="0" fontId="43" fillId="6" borderId="63" xfId="0" applyFont="1" applyFill="1" applyBorder="1" applyAlignment="1">
      <alignment horizontal="center" vertical="center" wrapText="1"/>
    </xf>
    <xf numFmtId="0" fontId="43" fillId="6" borderId="41" xfId="0" applyFont="1" applyFill="1" applyBorder="1" applyAlignment="1">
      <alignment horizontal="center" vertical="center" wrapText="1"/>
    </xf>
    <xf numFmtId="0" fontId="43" fillId="6" borderId="70" xfId="0" applyFont="1" applyFill="1" applyBorder="1" applyAlignment="1">
      <alignment horizontal="center" vertical="center" wrapText="1"/>
    </xf>
    <xf numFmtId="0" fontId="43" fillId="6" borderId="32" xfId="0" applyFont="1" applyFill="1" applyBorder="1" applyAlignment="1">
      <alignment horizontal="center" vertical="center" wrapText="1"/>
    </xf>
    <xf numFmtId="0" fontId="45" fillId="6" borderId="32" xfId="0" applyFont="1" applyFill="1" applyBorder="1" applyAlignment="1">
      <alignment horizontal="center" vertical="center" wrapText="1"/>
    </xf>
    <xf numFmtId="0" fontId="41" fillId="6" borderId="68" xfId="0" applyFont="1" applyFill="1" applyBorder="1" applyAlignment="1">
      <alignment horizontal="center" vertical="top" wrapText="1"/>
    </xf>
    <xf numFmtId="0" fontId="45" fillId="6" borderId="68" xfId="0" applyFont="1" applyFill="1" applyBorder="1" applyAlignment="1">
      <alignment horizontal="center" vertical="center" wrapText="1"/>
    </xf>
    <xf numFmtId="0" fontId="44" fillId="0" borderId="67" xfId="0" applyFont="1" applyBorder="1" applyAlignment="1">
      <alignment horizontal="center" vertical="center" wrapText="1"/>
    </xf>
    <xf numFmtId="6" fontId="40" fillId="0" borderId="32" xfId="0" applyNumberFormat="1" applyFont="1" applyBorder="1" applyAlignment="1">
      <alignment horizontal="center" vertical="center" wrapText="1"/>
    </xf>
    <xf numFmtId="0" fontId="44" fillId="0" borderId="32" xfId="0" applyFont="1" applyBorder="1" applyAlignment="1">
      <alignment horizontal="center" vertical="center" wrapText="1"/>
    </xf>
    <xf numFmtId="8" fontId="41" fillId="0" borderId="0" xfId="0" applyNumberFormat="1" applyFont="1"/>
    <xf numFmtId="0" fontId="41" fillId="0" borderId="67" xfId="0" applyFont="1" applyBorder="1" applyAlignment="1">
      <alignment vertical="top" wrapText="1"/>
    </xf>
    <xf numFmtId="6" fontId="44" fillId="0" borderId="32" xfId="0" applyNumberFormat="1" applyFont="1" applyBorder="1" applyAlignment="1">
      <alignment horizontal="center" vertical="center" wrapText="1"/>
    </xf>
    <xf numFmtId="8" fontId="41" fillId="0" borderId="72" xfId="0" applyNumberFormat="1" applyFont="1" applyBorder="1"/>
    <xf numFmtId="0" fontId="41" fillId="0" borderId="66" xfId="0" applyFont="1" applyBorder="1" applyAlignment="1">
      <alignment vertical="top" wrapText="1"/>
    </xf>
    <xf numFmtId="6" fontId="41" fillId="0" borderId="0" xfId="0" applyNumberFormat="1" applyFont="1"/>
    <xf numFmtId="0" fontId="46" fillId="6" borderId="32" xfId="0" applyFont="1" applyFill="1" applyBorder="1" applyAlignment="1">
      <alignment horizontal="center" vertical="center" wrapText="1"/>
    </xf>
    <xf numFmtId="0" fontId="41" fillId="6" borderId="32" xfId="0" applyFont="1" applyFill="1" applyBorder="1" applyAlignment="1">
      <alignment vertical="top" wrapText="1"/>
    </xf>
    <xf numFmtId="0" fontId="41" fillId="6" borderId="68" xfId="0" applyFont="1" applyFill="1" applyBorder="1" applyAlignment="1">
      <alignment vertical="top" wrapText="1"/>
    </xf>
    <xf numFmtId="0" fontId="47" fillId="6" borderId="68" xfId="0" applyFont="1" applyFill="1" applyBorder="1" applyAlignment="1">
      <alignment horizontal="center" vertical="center" wrapText="1"/>
    </xf>
    <xf numFmtId="6" fontId="48" fillId="0" borderId="32" xfId="0" applyNumberFormat="1" applyFont="1" applyBorder="1" applyAlignment="1">
      <alignment horizontal="center" vertical="center" wrapText="1"/>
    </xf>
    <xf numFmtId="0" fontId="48" fillId="0" borderId="32" xfId="0" applyFont="1" applyBorder="1" applyAlignment="1">
      <alignment vertical="center" wrapText="1"/>
    </xf>
    <xf numFmtId="6" fontId="48" fillId="0" borderId="68" xfId="0" applyNumberFormat="1" applyFont="1" applyBorder="1" applyAlignment="1">
      <alignment horizontal="center" vertical="center" wrapText="1"/>
    </xf>
    <xf numFmtId="6" fontId="49" fillId="0" borderId="32" xfId="0" applyNumberFormat="1" applyFont="1" applyBorder="1" applyAlignment="1">
      <alignment horizontal="center" vertical="center" wrapText="1"/>
    </xf>
    <xf numFmtId="0" fontId="39" fillId="0" borderId="0" xfId="0" applyFont="1"/>
    <xf numFmtId="0" fontId="0" fillId="0" borderId="0" xfId="0" applyAlignment="1">
      <alignment wrapText="1"/>
    </xf>
    <xf numFmtId="6" fontId="43" fillId="0" borderId="32" xfId="0" applyNumberFormat="1" applyFont="1" applyBorder="1" applyAlignment="1">
      <alignment vertical="center" wrapText="1"/>
    </xf>
    <xf numFmtId="0" fontId="50" fillId="0" borderId="32" xfId="0" applyFont="1" applyBorder="1" applyAlignment="1">
      <alignment horizontal="center" vertical="center" wrapText="1"/>
    </xf>
    <xf numFmtId="8" fontId="50" fillId="0" borderId="32" xfId="0" applyNumberFormat="1" applyFont="1" applyBorder="1" applyAlignment="1">
      <alignment horizontal="center" vertical="center" wrapText="1"/>
    </xf>
    <xf numFmtId="0" fontId="50" fillId="0" borderId="32" xfId="0" applyFont="1" applyBorder="1" applyAlignment="1">
      <alignment vertical="center" wrapText="1"/>
    </xf>
    <xf numFmtId="8" fontId="50" fillId="0" borderId="32" xfId="0" applyNumberFormat="1" applyFont="1" applyBorder="1" applyAlignment="1">
      <alignment vertical="center" wrapText="1"/>
    </xf>
    <xf numFmtId="6" fontId="43" fillId="0" borderId="70" xfId="0" applyNumberFormat="1" applyFont="1" applyBorder="1" applyAlignment="1">
      <alignment vertical="center" wrapText="1"/>
    </xf>
    <xf numFmtId="0" fontId="51" fillId="0" borderId="68" xfId="0" applyFont="1" applyBorder="1" applyAlignment="1">
      <alignment horizontal="center" vertical="center" wrapText="1"/>
    </xf>
    <xf numFmtId="0" fontId="43" fillId="0" borderId="0" xfId="0" applyFont="1"/>
    <xf numFmtId="0" fontId="50" fillId="0" borderId="0" xfId="0" applyFont="1"/>
    <xf numFmtId="0" fontId="50" fillId="0" borderId="0" xfId="0" applyFont="1" applyAlignment="1">
      <alignment vertical="center"/>
    </xf>
    <xf numFmtId="0" fontId="43" fillId="0" borderId="63" xfId="0" applyFont="1" applyBorder="1" applyAlignment="1">
      <alignment horizontal="center" vertical="center" wrapText="1"/>
    </xf>
    <xf numFmtId="0" fontId="43" fillId="0" borderId="41" xfId="0" applyFont="1" applyBorder="1" applyAlignment="1">
      <alignment horizontal="center" vertical="center" wrapText="1"/>
    </xf>
    <xf numFmtId="0" fontId="50" fillId="0" borderId="66" xfId="0" applyFont="1" applyFill="1" applyBorder="1" applyAlignment="1">
      <alignment horizontal="center" vertical="center" wrapText="1"/>
    </xf>
    <xf numFmtId="0" fontId="43" fillId="0" borderId="67" xfId="0" applyFont="1" applyBorder="1" applyAlignment="1">
      <alignment vertical="center" wrapText="1"/>
    </xf>
    <xf numFmtId="0" fontId="50" fillId="0" borderId="67" xfId="0" applyFont="1" applyBorder="1" applyAlignment="1">
      <alignment vertical="center" wrapText="1"/>
    </xf>
    <xf numFmtId="8" fontId="50" fillId="0" borderId="0" xfId="0" applyNumberFormat="1" applyFont="1"/>
    <xf numFmtId="8" fontId="50" fillId="0" borderId="72" xfId="0" applyNumberFormat="1" applyFont="1" applyBorder="1"/>
    <xf numFmtId="0" fontId="50" fillId="0" borderId="32" xfId="0" applyFont="1" applyBorder="1" applyAlignment="1">
      <alignment vertical="top" wrapText="1"/>
    </xf>
    <xf numFmtId="6" fontId="50" fillId="0" borderId="0" xfId="0" applyNumberFormat="1" applyFont="1"/>
    <xf numFmtId="0" fontId="50" fillId="0" borderId="66" xfId="0" applyFont="1" applyBorder="1" applyAlignment="1">
      <alignment vertical="center" wrapText="1"/>
    </xf>
    <xf numFmtId="0" fontId="50" fillId="0" borderId="68" xfId="0" applyFont="1" applyBorder="1" applyAlignment="1">
      <alignment vertical="top" wrapText="1"/>
    </xf>
    <xf numFmtId="0" fontId="43" fillId="0" borderId="69" xfId="0" applyFont="1" applyBorder="1" applyAlignment="1">
      <alignment vertical="center" wrapText="1"/>
    </xf>
    <xf numFmtId="0" fontId="50" fillId="0" borderId="0" xfId="0" applyFont="1" applyAlignment="1">
      <alignment horizontal="left" indent="1"/>
    </xf>
    <xf numFmtId="0" fontId="50" fillId="0" borderId="67" xfId="0" applyFont="1" applyBorder="1" applyAlignment="1">
      <alignment vertical="top" wrapText="1"/>
    </xf>
    <xf numFmtId="0" fontId="50" fillId="0" borderId="66" xfId="0" applyFont="1" applyBorder="1" applyAlignment="1">
      <alignment vertical="top" wrapText="1"/>
    </xf>
    <xf numFmtId="0" fontId="43" fillId="0" borderId="66" xfId="0" applyFont="1" applyBorder="1" applyAlignment="1">
      <alignment vertical="center" wrapText="1"/>
    </xf>
    <xf numFmtId="8" fontId="50" fillId="0" borderId="68" xfId="0" applyNumberFormat="1" applyFont="1" applyBorder="1" applyAlignment="1">
      <alignment horizontal="center" vertical="center" wrapText="1"/>
    </xf>
    <xf numFmtId="6" fontId="44" fillId="0" borderId="68" xfId="0" applyNumberFormat="1" applyFont="1" applyBorder="1" applyAlignment="1">
      <alignment horizontal="center" vertical="center" wrapText="1"/>
    </xf>
    <xf numFmtId="6" fontId="50" fillId="0" borderId="32" xfId="0" applyNumberFormat="1" applyFont="1" applyBorder="1" applyAlignment="1">
      <alignment vertical="center" wrapText="1"/>
    </xf>
    <xf numFmtId="166" fontId="40" fillId="6" borderId="0" xfId="1" applyNumberFormat="1" applyFont="1" applyFill="1"/>
    <xf numFmtId="8" fontId="50" fillId="0" borderId="67" xfId="0" applyNumberFormat="1" applyFont="1" applyBorder="1" applyAlignment="1">
      <alignment vertical="center" wrapText="1"/>
    </xf>
    <xf numFmtId="6" fontId="43" fillId="6" borderId="63" xfId="0" applyNumberFormat="1" applyFont="1" applyFill="1" applyBorder="1" applyAlignment="1">
      <alignment vertical="center" wrapText="1"/>
    </xf>
    <xf numFmtId="0" fontId="22" fillId="0" borderId="20" xfId="0" applyNumberFormat="1" applyFont="1" applyBorder="1" applyAlignment="1" applyProtection="1">
      <alignment horizontal="center"/>
    </xf>
    <xf numFmtId="37" fontId="34" fillId="0" borderId="24" xfId="0" applyNumberFormat="1" applyFont="1" applyFill="1" applyBorder="1" applyAlignment="1" applyProtection="1">
      <alignment horizontal="center"/>
    </xf>
    <xf numFmtId="37" fontId="29" fillId="0" borderId="63" xfId="0" applyNumberFormat="1" applyFont="1" applyBorder="1" applyAlignment="1" applyProtection="1">
      <alignment horizontal="center" vertical="center" wrapText="1"/>
    </xf>
    <xf numFmtId="0" fontId="0" fillId="0" borderId="20" xfId="0" applyBorder="1" applyAlignment="1">
      <alignment horizontal="left"/>
    </xf>
    <xf numFmtId="4" fontId="0" fillId="0" borderId="75" xfId="0" applyNumberFormat="1" applyBorder="1"/>
    <xf numFmtId="0" fontId="0" fillId="4" borderId="18" xfId="0" applyFill="1" applyBorder="1"/>
    <xf numFmtId="37" fontId="36" fillId="0" borderId="19" xfId="0" applyNumberFormat="1" applyFont="1" applyBorder="1" applyAlignment="1" applyProtection="1">
      <alignment horizontal="left" vertical="top" wrapText="1"/>
    </xf>
    <xf numFmtId="37" fontId="12" fillId="0" borderId="24" xfId="0" applyNumberFormat="1" applyFont="1" applyFill="1" applyBorder="1" applyAlignment="1" applyProtection="1">
      <alignment horizontal="center"/>
    </xf>
    <xf numFmtId="37" fontId="12" fillId="0" borderId="0" xfId="0" applyNumberFormat="1" applyFont="1" applyFill="1" applyBorder="1" applyAlignment="1" applyProtection="1">
      <alignment horizontal="center"/>
    </xf>
    <xf numFmtId="2" fontId="12" fillId="0" borderId="19" xfId="0" applyNumberFormat="1" applyFont="1" applyFill="1" applyBorder="1" applyAlignment="1" applyProtection="1">
      <alignment horizontal="center"/>
    </xf>
    <xf numFmtId="4" fontId="22" fillId="0" borderId="0" xfId="0" applyNumberFormat="1" applyFont="1" applyFill="1" applyBorder="1" applyAlignment="1" applyProtection="1">
      <alignment horizontal="center"/>
    </xf>
    <xf numFmtId="37" fontId="22" fillId="2" borderId="48" xfId="0" applyNumberFormat="1" applyFont="1" applyFill="1" applyBorder="1" applyAlignment="1" applyProtection="1">
      <alignment horizontal="right"/>
    </xf>
    <xf numFmtId="37" fontId="22" fillId="2" borderId="43" xfId="0" applyNumberFormat="1" applyFont="1" applyFill="1" applyBorder="1" applyAlignment="1" applyProtection="1">
      <alignment horizontal="right"/>
    </xf>
    <xf numFmtId="37" fontId="22" fillId="2" borderId="26" xfId="0" applyNumberFormat="1" applyFont="1" applyFill="1" applyBorder="1" applyAlignment="1" applyProtection="1">
      <alignment horizontal="right"/>
    </xf>
    <xf numFmtId="3" fontId="44" fillId="0" borderId="69" xfId="0" applyNumberFormat="1" applyFont="1" applyBorder="1" applyAlignment="1">
      <alignment horizontal="center" vertical="center" wrapText="1"/>
    </xf>
    <xf numFmtId="3" fontId="44" fillId="0" borderId="67" xfId="0" applyNumberFormat="1" applyFont="1" applyBorder="1" applyAlignment="1">
      <alignment horizontal="center" vertical="center" wrapText="1"/>
    </xf>
    <xf numFmtId="3" fontId="44" fillId="0" borderId="66" xfId="0" applyNumberFormat="1" applyFont="1" applyBorder="1" applyAlignment="1">
      <alignment horizontal="center" vertical="center" wrapText="1"/>
    </xf>
    <xf numFmtId="0" fontId="50" fillId="0" borderId="45" xfId="0" applyFont="1" applyBorder="1" applyAlignment="1">
      <alignment wrapText="1"/>
    </xf>
    <xf numFmtId="0" fontId="50" fillId="0" borderId="46" xfId="0" applyFont="1" applyBorder="1" applyAlignment="1">
      <alignment wrapText="1"/>
    </xf>
    <xf numFmtId="0" fontId="50" fillId="0" borderId="70" xfId="0" applyFont="1" applyBorder="1" applyAlignment="1">
      <alignment wrapText="1"/>
    </xf>
    <xf numFmtId="0" fontId="0" fillId="0" borderId="73" xfId="0" applyBorder="1" applyAlignment="1">
      <alignment wrapText="1"/>
    </xf>
    <xf numFmtId="0" fontId="0" fillId="0" borderId="74" xfId="0" applyBorder="1" applyAlignment="1">
      <alignment wrapText="1"/>
    </xf>
    <xf numFmtId="0" fontId="0" fillId="0" borderId="68" xfId="0" applyBorder="1" applyAlignment="1">
      <alignment wrapText="1"/>
    </xf>
    <xf numFmtId="0" fontId="44" fillId="0" borderId="69" xfId="0" applyFont="1" applyBorder="1" applyAlignment="1">
      <alignment horizontal="center" vertical="center" wrapText="1"/>
    </xf>
    <xf numFmtId="0" fontId="44" fillId="0" borderId="67" xfId="0" applyFont="1" applyBorder="1" applyAlignment="1">
      <alignment horizontal="center" vertical="center" wrapText="1"/>
    </xf>
    <xf numFmtId="0" fontId="44" fillId="0" borderId="66" xfId="0" applyFont="1" applyBorder="1" applyAlignment="1">
      <alignment horizontal="center" vertical="center" wrapText="1"/>
    </xf>
    <xf numFmtId="4" fontId="44" fillId="0" borderId="69" xfId="0" applyNumberFormat="1" applyFont="1" applyBorder="1" applyAlignment="1">
      <alignment horizontal="center" vertical="center" wrapText="1"/>
    </xf>
    <xf numFmtId="0" fontId="43" fillId="6" borderId="69" xfId="0" applyFont="1" applyFill="1" applyBorder="1" applyAlignment="1">
      <alignment horizontal="center" vertical="center" wrapText="1"/>
    </xf>
    <xf numFmtId="0" fontId="43" fillId="6" borderId="67" xfId="0" applyFont="1" applyFill="1" applyBorder="1" applyAlignment="1">
      <alignment horizontal="center" vertical="center" wrapText="1"/>
    </xf>
    <xf numFmtId="0" fontId="43" fillId="6" borderId="66" xfId="0" applyFont="1" applyFill="1" applyBorder="1" applyAlignment="1">
      <alignment horizontal="center" vertical="center" wrapText="1"/>
    </xf>
    <xf numFmtId="8" fontId="44" fillId="0" borderId="69" xfId="0" applyNumberFormat="1" applyFont="1" applyBorder="1" applyAlignment="1">
      <alignment horizontal="center" vertical="center" wrapText="1"/>
    </xf>
    <xf numFmtId="8" fontId="44" fillId="0" borderId="67" xfId="0" applyNumberFormat="1" applyFont="1" applyBorder="1" applyAlignment="1">
      <alignment horizontal="center" vertical="center" wrapText="1"/>
    </xf>
    <xf numFmtId="8" fontId="44" fillId="0" borderId="66" xfId="0" applyNumberFormat="1" applyFont="1" applyBorder="1" applyAlignment="1">
      <alignment horizontal="center" vertical="center" wrapText="1"/>
    </xf>
    <xf numFmtId="10" fontId="44" fillId="0" borderId="69" xfId="0" applyNumberFormat="1" applyFont="1" applyBorder="1" applyAlignment="1">
      <alignment horizontal="center" vertical="center" wrapText="1"/>
    </xf>
    <xf numFmtId="10" fontId="44" fillId="0" borderId="67" xfId="0" applyNumberFormat="1" applyFont="1" applyBorder="1" applyAlignment="1">
      <alignment horizontal="center" vertical="center" wrapText="1"/>
    </xf>
    <xf numFmtId="10" fontId="44" fillId="0" borderId="66" xfId="0" applyNumberFormat="1" applyFont="1" applyBorder="1" applyAlignment="1">
      <alignment horizontal="center" vertical="center" wrapText="1"/>
    </xf>
    <xf numFmtId="0" fontId="14" fillId="0" borderId="45" xfId="0" applyFont="1" applyFill="1" applyBorder="1" applyAlignment="1">
      <alignment vertical="center" wrapText="1"/>
    </xf>
    <xf numFmtId="0" fontId="0" fillId="0" borderId="46" xfId="0" applyFill="1" applyBorder="1" applyAlignment="1">
      <alignment vertical="center" wrapText="1"/>
    </xf>
    <xf numFmtId="0" fontId="0" fillId="0" borderId="70" xfId="0" applyFill="1" applyBorder="1" applyAlignment="1">
      <alignment vertical="center" wrapText="1"/>
    </xf>
    <xf numFmtId="0" fontId="0" fillId="0" borderId="17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32" xfId="0" applyFill="1" applyBorder="1" applyAlignment="1">
      <alignment vertical="center" wrapText="1"/>
    </xf>
    <xf numFmtId="0" fontId="0" fillId="0" borderId="73" xfId="0" applyFill="1" applyBorder="1" applyAlignment="1">
      <alignment vertical="center" wrapText="1"/>
    </xf>
    <xf numFmtId="0" fontId="0" fillId="0" borderId="74" xfId="0" applyFill="1" applyBorder="1" applyAlignment="1">
      <alignment vertical="center" wrapText="1"/>
    </xf>
    <xf numFmtId="0" fontId="0" fillId="0" borderId="68" xfId="0" applyFill="1" applyBorder="1" applyAlignment="1">
      <alignment vertical="center" wrapText="1"/>
    </xf>
    <xf numFmtId="0" fontId="43" fillId="6" borderId="71" xfId="0" applyFont="1" applyFill="1" applyBorder="1" applyAlignment="1">
      <alignment horizontal="center" vertical="center" wrapText="1"/>
    </xf>
    <xf numFmtId="0" fontId="50" fillId="0" borderId="67" xfId="0" applyFont="1" applyBorder="1" applyAlignment="1">
      <alignment horizontal="center" vertical="center" wrapText="1"/>
    </xf>
    <xf numFmtId="0" fontId="50" fillId="0" borderId="66" xfId="0" applyFont="1" applyBorder="1" applyAlignment="1">
      <alignment horizontal="center" vertical="center" wrapText="1"/>
    </xf>
    <xf numFmtId="8" fontId="50" fillId="0" borderId="67" xfId="0" applyNumberFormat="1" applyFont="1" applyBorder="1" applyAlignment="1">
      <alignment horizontal="center" vertical="center" wrapText="1"/>
    </xf>
    <xf numFmtId="8" fontId="50" fillId="0" borderId="66" xfId="0" applyNumberFormat="1" applyFont="1" applyBorder="1" applyAlignment="1">
      <alignment horizontal="center" vertical="center" wrapText="1"/>
    </xf>
    <xf numFmtId="10" fontId="50" fillId="0" borderId="67" xfId="0" applyNumberFormat="1" applyFont="1" applyBorder="1" applyAlignment="1">
      <alignment horizontal="center" vertical="center" wrapText="1"/>
    </xf>
    <xf numFmtId="10" fontId="50" fillId="0" borderId="66" xfId="0" applyNumberFormat="1" applyFont="1" applyBorder="1" applyAlignment="1">
      <alignment horizontal="center" vertical="center" wrapText="1"/>
    </xf>
    <xf numFmtId="0" fontId="50" fillId="0" borderId="69" xfId="0" applyFont="1" applyBorder="1" applyAlignment="1">
      <alignment horizontal="center" vertical="center" wrapText="1"/>
    </xf>
    <xf numFmtId="8" fontId="50" fillId="0" borderId="69" xfId="0" applyNumberFormat="1" applyFont="1" applyBorder="1" applyAlignment="1">
      <alignment horizontal="center" vertical="center" wrapText="1"/>
    </xf>
    <xf numFmtId="10" fontId="50" fillId="0" borderId="69" xfId="0" applyNumberFormat="1" applyFont="1" applyBorder="1" applyAlignment="1">
      <alignment horizontal="center" vertical="center" wrapText="1"/>
    </xf>
    <xf numFmtId="37" fontId="44" fillId="0" borderId="69" xfId="0" applyNumberFormat="1" applyFont="1" applyBorder="1" applyAlignment="1">
      <alignment horizontal="center" vertical="center" wrapText="1"/>
    </xf>
    <xf numFmtId="37" fontId="16" fillId="0" borderId="19" xfId="0" applyNumberFormat="1" applyFont="1" applyFill="1" applyBorder="1" applyAlignment="1" applyProtection="1">
      <alignment horizontal="left"/>
    </xf>
    <xf numFmtId="0" fontId="14" fillId="0" borderId="19" xfId="0" applyFont="1" applyFill="1" applyBorder="1" applyAlignment="1">
      <alignment horizontal="center"/>
    </xf>
    <xf numFmtId="1" fontId="13" fillId="0" borderId="19" xfId="0" applyNumberFormat="1" applyFont="1" applyFill="1" applyBorder="1" applyAlignment="1" applyProtection="1">
      <alignment horizontal="center"/>
    </xf>
    <xf numFmtId="2" fontId="14" fillId="0" borderId="19" xfId="0" applyNumberFormat="1" applyFont="1" applyFill="1" applyBorder="1" applyAlignment="1">
      <alignment horizontal="center"/>
    </xf>
    <xf numFmtId="4" fontId="16" fillId="0" borderId="24" xfId="0" applyNumberFormat="1" applyFont="1" applyFill="1" applyBorder="1" applyAlignment="1">
      <alignment horizontal="center" vertical="center"/>
    </xf>
    <xf numFmtId="37" fontId="35" fillId="0" borderId="0" xfId="0" applyNumberFormat="1" applyFont="1" applyFill="1" applyBorder="1" applyAlignment="1" applyProtection="1">
      <alignment horizontal="left"/>
    </xf>
    <xf numFmtId="37" fontId="22" fillId="0" borderId="19" xfId="0" applyNumberFormat="1" applyFont="1" applyFill="1" applyBorder="1" applyAlignment="1" applyProtection="1">
      <alignment horizontal="center"/>
    </xf>
    <xf numFmtId="37" fontId="12" fillId="0" borderId="0" xfId="0" applyNumberFormat="1" applyFont="1" applyFill="1" applyBorder="1" applyAlignment="1" applyProtection="1">
      <alignment horizontal="left"/>
    </xf>
    <xf numFmtId="37" fontId="36" fillId="0" borderId="19" xfId="0" applyNumberFormat="1" applyFont="1" applyFill="1" applyBorder="1" applyAlignment="1" applyProtection="1">
      <alignment horizontal="left" wrapText="1"/>
    </xf>
    <xf numFmtId="37" fontId="52" fillId="0" borderId="0" xfId="0" applyNumberFormat="1" applyFont="1" applyFill="1" applyBorder="1" applyAlignment="1" applyProtection="1">
      <alignment horizontal="left"/>
    </xf>
    <xf numFmtId="37" fontId="18" fillId="0" borderId="0" xfId="0" applyNumberFormat="1" applyFont="1" applyFill="1" applyBorder="1" applyAlignment="1" applyProtection="1">
      <alignment horizontal="left"/>
    </xf>
    <xf numFmtId="37" fontId="13" fillId="0" borderId="24" xfId="0" applyNumberFormat="1" applyFont="1" applyFill="1" applyBorder="1" applyAlignment="1" applyProtection="1">
      <alignment horizontal="center"/>
    </xf>
    <xf numFmtId="2" fontId="13" fillId="0" borderId="19" xfId="0" applyNumberFormat="1" applyFont="1" applyFill="1" applyBorder="1" applyAlignment="1" applyProtection="1">
      <alignment horizontal="center"/>
    </xf>
    <xf numFmtId="4" fontId="18" fillId="0" borderId="0" xfId="0" applyNumberFormat="1" applyFont="1" applyFill="1" applyBorder="1" applyAlignment="1" applyProtection="1">
      <alignment horizontal="center"/>
    </xf>
    <xf numFmtId="37" fontId="13" fillId="0" borderId="25" xfId="0" applyNumberFormat="1" applyFont="1" applyFill="1" applyBorder="1" applyAlignment="1" applyProtection="1">
      <alignment horizontal="center"/>
    </xf>
    <xf numFmtId="2" fontId="13" fillId="0" borderId="12" xfId="0" applyNumberFormat="1" applyFont="1" applyFill="1" applyBorder="1" applyAlignment="1" applyProtection="1">
      <alignment horizontal="center"/>
    </xf>
    <xf numFmtId="4" fontId="18" fillId="0" borderId="8" xfId="0" applyNumberFormat="1" applyFont="1" applyFill="1" applyBorder="1" applyAlignment="1" applyProtection="1">
      <alignment horizontal="center"/>
    </xf>
    <xf numFmtId="37" fontId="13" fillId="7" borderId="59" xfId="0" applyNumberFormat="1" applyFont="1" applyFill="1" applyBorder="1" applyAlignment="1" applyProtection="1">
      <alignment horizontal="center" vertical="center"/>
    </xf>
    <xf numFmtId="37" fontId="13" fillId="7" borderId="31" xfId="0" applyNumberFormat="1" applyFont="1" applyFill="1" applyBorder="1" applyAlignment="1" applyProtection="1">
      <alignment horizontal="center" vertical="center"/>
    </xf>
    <xf numFmtId="37" fontId="13" fillId="7" borderId="60" xfId="0" applyNumberFormat="1" applyFont="1" applyFill="1" applyBorder="1" applyAlignment="1" applyProtection="1">
      <alignment horizontal="center" vertical="center"/>
    </xf>
    <xf numFmtId="37" fontId="5" fillId="0" borderId="8" xfId="0" applyNumberFormat="1" applyFont="1" applyFill="1" applyBorder="1" applyAlignment="1" applyProtection="1">
      <alignment horizontal="left" indent="1"/>
    </xf>
    <xf numFmtId="4" fontId="4" fillId="0" borderId="0" xfId="0" applyNumberFormat="1" applyFont="1" applyFill="1" applyProtection="1"/>
    <xf numFmtId="17" fontId="7" fillId="0" borderId="6" xfId="0" applyNumberFormat="1" applyFont="1" applyFill="1" applyBorder="1" applyProtection="1"/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438150</xdr:colOff>
      <xdr:row>16</xdr:row>
      <xdr:rowOff>0</xdr:rowOff>
    </xdr:from>
    <xdr:to>
      <xdr:col>9</xdr:col>
      <xdr:colOff>638015</xdr:colOff>
      <xdr:row>17</xdr:row>
      <xdr:rowOff>111887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EBCCF97F-9564-4124-A38A-03F9EC14968A}"/>
            </a:ext>
          </a:extLst>
        </xdr:cNvPr>
        <xdr:cNvSpPr txBox="1"/>
      </xdr:nvSpPr>
      <xdr:spPr>
        <a:xfrm>
          <a:off x="9944100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twoCellAnchor>
  <xdr:oneCellAnchor>
    <xdr:from>
      <xdr:col>9</xdr:col>
      <xdr:colOff>438150</xdr:colOff>
      <xdr:row>18</xdr:row>
      <xdr:rowOff>0</xdr:rowOff>
    </xdr:from>
    <xdr:ext cx="199865" cy="277116"/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3F5E4BF4-05CD-450E-8ACA-2FF263C60031}"/>
            </a:ext>
          </a:extLst>
        </xdr:cNvPr>
        <xdr:cNvSpPr txBox="1"/>
      </xdr:nvSpPr>
      <xdr:spPr>
        <a:xfrm>
          <a:off x="9972869" y="2828342"/>
          <a:ext cx="199865" cy="2771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8"/>
  <sheetViews>
    <sheetView tabSelected="1" topLeftCell="A40" zoomScaleNormal="100" workbookViewId="0">
      <selection activeCell="H50" sqref="H50"/>
    </sheetView>
  </sheetViews>
  <sheetFormatPr defaultRowHeight="12.75"/>
  <cols>
    <col min="1" max="3" width="12.7109375" customWidth="1"/>
    <col min="4" max="4" width="58.28515625" customWidth="1"/>
    <col min="5" max="5" width="9.28515625" style="55" customWidth="1"/>
    <col min="9" max="9" width="11.5703125" customWidth="1"/>
    <col min="10" max="10" width="11.85546875" style="238" bestFit="1" customWidth="1"/>
    <col min="11" max="11" width="12.28515625" bestFit="1" customWidth="1"/>
  </cols>
  <sheetData>
    <row r="1" spans="1:13">
      <c r="A1" s="1" t="s">
        <v>102</v>
      </c>
      <c r="B1" s="2"/>
      <c r="C1" s="2"/>
      <c r="D1" s="2"/>
      <c r="E1" s="50" t="s">
        <v>0</v>
      </c>
      <c r="F1" s="4"/>
      <c r="G1" s="4"/>
      <c r="H1" s="4"/>
      <c r="I1" s="4"/>
      <c r="J1" s="215"/>
      <c r="K1" s="3" t="s">
        <v>1</v>
      </c>
      <c r="L1" s="4"/>
      <c r="M1" s="5"/>
    </row>
    <row r="2" spans="1:13" ht="15.75">
      <c r="A2" s="6"/>
      <c r="B2" s="36"/>
      <c r="C2" s="36"/>
      <c r="D2" s="244"/>
      <c r="E2" s="388" t="s">
        <v>99</v>
      </c>
      <c r="F2" s="46"/>
      <c r="G2" s="46"/>
      <c r="H2" s="46"/>
      <c r="I2" s="46"/>
      <c r="J2" s="389"/>
      <c r="K2" s="8"/>
      <c r="L2" s="47"/>
      <c r="M2" s="9"/>
    </row>
    <row r="3" spans="1:13" ht="15.75">
      <c r="A3" s="10" t="s">
        <v>3</v>
      </c>
      <c r="B3" s="37"/>
      <c r="C3" s="37"/>
      <c r="D3" s="7"/>
      <c r="E3" s="35"/>
      <c r="F3" s="7"/>
      <c r="G3" s="7"/>
      <c r="H3" s="7"/>
      <c r="I3" s="7"/>
      <c r="J3" s="216"/>
      <c r="K3" s="11" t="s">
        <v>4</v>
      </c>
      <c r="L3" s="12"/>
      <c r="M3" s="13"/>
    </row>
    <row r="4" spans="1:13" ht="15.75">
      <c r="A4" s="14"/>
      <c r="B4" s="15"/>
      <c r="C4" s="15"/>
      <c r="D4" s="16"/>
      <c r="E4" s="51"/>
      <c r="F4" s="15"/>
      <c r="G4" s="15"/>
      <c r="H4" s="15"/>
      <c r="I4" s="15"/>
      <c r="J4" s="217"/>
      <c r="K4" s="390">
        <v>44583</v>
      </c>
      <c r="L4" s="34"/>
      <c r="M4" s="17"/>
    </row>
    <row r="5" spans="1:13">
      <c r="A5" s="18" t="s">
        <v>5</v>
      </c>
      <c r="B5" s="38"/>
      <c r="C5" s="38"/>
      <c r="D5" s="19" t="s">
        <v>2</v>
      </c>
      <c r="E5" s="52"/>
      <c r="F5" s="7"/>
      <c r="G5" s="7" t="s">
        <v>6</v>
      </c>
      <c r="H5" s="20" t="s">
        <v>7</v>
      </c>
      <c r="I5" s="21"/>
      <c r="J5" s="218" t="s">
        <v>8</v>
      </c>
      <c r="K5" s="21"/>
      <c r="L5" s="20" t="s">
        <v>9</v>
      </c>
      <c r="M5" s="22"/>
    </row>
    <row r="6" spans="1:13">
      <c r="A6" s="23" t="s">
        <v>10</v>
      </c>
      <c r="B6" s="39"/>
      <c r="C6" s="39"/>
      <c r="D6" s="7"/>
      <c r="E6" s="52"/>
      <c r="F6" s="7"/>
      <c r="G6" s="7" t="s">
        <v>6</v>
      </c>
      <c r="H6" s="24" t="s">
        <v>11</v>
      </c>
      <c r="I6" s="21" t="s">
        <v>12</v>
      </c>
      <c r="J6" s="219" t="s">
        <v>11</v>
      </c>
      <c r="K6" s="21" t="s">
        <v>13</v>
      </c>
      <c r="L6" s="24" t="s">
        <v>11</v>
      </c>
      <c r="M6" s="22" t="s">
        <v>14</v>
      </c>
    </row>
    <row r="7" spans="1:13">
      <c r="A7" s="63" t="s">
        <v>15</v>
      </c>
      <c r="B7" s="31"/>
      <c r="C7" s="31"/>
      <c r="D7" s="15"/>
      <c r="E7" s="53"/>
      <c r="F7" s="15"/>
      <c r="G7" s="15" t="s">
        <v>6</v>
      </c>
      <c r="H7" s="25" t="s">
        <v>16</v>
      </c>
      <c r="I7" s="26"/>
      <c r="J7" s="220" t="s">
        <v>7</v>
      </c>
      <c r="K7" s="26"/>
      <c r="L7" s="25" t="s">
        <v>17</v>
      </c>
      <c r="M7" s="27"/>
    </row>
    <row r="8" spans="1:13" ht="13.5" thickBot="1">
      <c r="A8" s="28" t="s">
        <v>18</v>
      </c>
      <c r="B8" s="26"/>
      <c r="C8" s="26"/>
      <c r="D8" s="15"/>
      <c r="E8" s="54"/>
      <c r="F8" s="15"/>
      <c r="G8" s="15"/>
      <c r="H8" s="15"/>
      <c r="I8" s="15" t="s">
        <v>19</v>
      </c>
      <c r="J8" s="217"/>
      <c r="K8" s="36"/>
      <c r="L8" s="36"/>
      <c r="M8" s="67"/>
    </row>
    <row r="9" spans="1:13">
      <c r="A9" s="41"/>
      <c r="B9" s="120"/>
      <c r="C9" s="117"/>
      <c r="D9" s="29"/>
      <c r="E9" s="105" t="s">
        <v>20</v>
      </c>
      <c r="F9" s="106"/>
      <c r="G9" s="106"/>
      <c r="H9" s="107" t="s">
        <v>21</v>
      </c>
      <c r="I9" s="106"/>
      <c r="J9" s="221"/>
      <c r="K9" s="130"/>
      <c r="L9" s="131" t="s">
        <v>22</v>
      </c>
      <c r="M9" s="132"/>
    </row>
    <row r="10" spans="1:13">
      <c r="A10" s="18"/>
      <c r="B10" s="121"/>
      <c r="C10" s="115"/>
      <c r="D10" s="29"/>
      <c r="E10" s="105" t="s">
        <v>23</v>
      </c>
      <c r="F10" s="108" t="s">
        <v>24</v>
      </c>
      <c r="G10" s="108" t="s">
        <v>24</v>
      </c>
      <c r="H10" s="108" t="s">
        <v>25</v>
      </c>
      <c r="I10" s="108" t="s">
        <v>26</v>
      </c>
      <c r="J10" s="222" t="s">
        <v>25</v>
      </c>
      <c r="K10" s="133" t="s">
        <v>24</v>
      </c>
      <c r="L10" s="134" t="s">
        <v>27</v>
      </c>
      <c r="M10" s="135" t="s">
        <v>25</v>
      </c>
    </row>
    <row r="11" spans="1:13">
      <c r="A11" s="42"/>
      <c r="B11" s="58"/>
      <c r="C11" s="118" t="s">
        <v>28</v>
      </c>
      <c r="D11" s="115"/>
      <c r="E11" s="109" t="s">
        <v>29</v>
      </c>
      <c r="F11" s="108" t="s">
        <v>30</v>
      </c>
      <c r="G11" s="108" t="s">
        <v>31</v>
      </c>
      <c r="H11" s="108" t="s">
        <v>27</v>
      </c>
      <c r="I11" s="108" t="s">
        <v>32</v>
      </c>
      <c r="J11" s="222" t="s">
        <v>26</v>
      </c>
      <c r="K11" s="133" t="s">
        <v>33</v>
      </c>
      <c r="L11" s="134" t="s">
        <v>34</v>
      </c>
      <c r="M11" s="135" t="s">
        <v>33</v>
      </c>
    </row>
    <row r="12" spans="1:13">
      <c r="A12" s="42"/>
      <c r="B12" s="58"/>
      <c r="C12" s="118" t="s">
        <v>35</v>
      </c>
      <c r="D12" s="116" t="s">
        <v>36</v>
      </c>
      <c r="E12" s="109" t="s">
        <v>37</v>
      </c>
      <c r="F12" s="108" t="s">
        <v>38</v>
      </c>
      <c r="G12" s="108" t="s">
        <v>32</v>
      </c>
      <c r="H12" s="108" t="s">
        <v>31</v>
      </c>
      <c r="I12" s="108" t="s">
        <v>39</v>
      </c>
      <c r="J12" s="223" t="s">
        <v>40</v>
      </c>
      <c r="K12" s="133" t="s">
        <v>41</v>
      </c>
      <c r="L12" s="134" t="s">
        <v>33</v>
      </c>
      <c r="M12" s="135" t="s">
        <v>42</v>
      </c>
    </row>
    <row r="13" spans="1:13">
      <c r="A13" s="18"/>
      <c r="B13" s="121"/>
      <c r="C13" s="115"/>
      <c r="D13" s="30"/>
      <c r="E13" s="105"/>
      <c r="F13" s="110"/>
      <c r="G13" s="108" t="s">
        <v>30</v>
      </c>
      <c r="H13" s="111" t="s">
        <v>43</v>
      </c>
      <c r="I13" s="112"/>
      <c r="J13" s="224"/>
      <c r="K13" s="136"/>
      <c r="L13" s="134" t="s">
        <v>44</v>
      </c>
      <c r="M13" s="135" t="s">
        <v>26</v>
      </c>
    </row>
    <row r="14" spans="1:13">
      <c r="A14" s="18"/>
      <c r="B14" s="122"/>
      <c r="C14" s="115"/>
      <c r="D14" s="30"/>
      <c r="E14" s="105"/>
      <c r="F14" s="110"/>
      <c r="G14" s="108" t="s">
        <v>45</v>
      </c>
      <c r="H14" s="112"/>
      <c r="I14" s="112"/>
      <c r="J14" s="224"/>
      <c r="K14" s="137"/>
      <c r="L14" s="138"/>
      <c r="M14" s="139" t="s">
        <v>46</v>
      </c>
    </row>
    <row r="15" spans="1:13" ht="13.5" thickBot="1">
      <c r="A15" s="119"/>
      <c r="B15" s="71"/>
      <c r="C15" s="71"/>
      <c r="D15" s="155" t="s">
        <v>47</v>
      </c>
      <c r="E15" s="113" t="s">
        <v>48</v>
      </c>
      <c r="F15" s="114" t="s">
        <v>49</v>
      </c>
      <c r="G15" s="114" t="s">
        <v>50</v>
      </c>
      <c r="H15" s="114" t="s">
        <v>51</v>
      </c>
      <c r="I15" s="114" t="s">
        <v>52</v>
      </c>
      <c r="J15" s="225" t="s">
        <v>53</v>
      </c>
      <c r="K15" s="140" t="s">
        <v>54</v>
      </c>
      <c r="L15" s="141" t="s">
        <v>55</v>
      </c>
      <c r="M15" s="142" t="s">
        <v>56</v>
      </c>
    </row>
    <row r="16" spans="1:13" ht="16.5" thickBot="1">
      <c r="A16" s="59"/>
      <c r="B16" s="60"/>
      <c r="C16" s="154"/>
      <c r="D16" s="156" t="s">
        <v>83</v>
      </c>
      <c r="E16" s="61"/>
      <c r="F16" s="62"/>
      <c r="G16" s="60"/>
      <c r="H16" s="68"/>
      <c r="I16" s="68"/>
      <c r="J16" s="226"/>
      <c r="K16" s="170"/>
      <c r="L16" s="171"/>
      <c r="M16" s="172"/>
    </row>
    <row r="17" spans="1:14">
      <c r="A17" s="33"/>
      <c r="B17" s="40"/>
      <c r="C17" s="40"/>
      <c r="D17" s="56"/>
      <c r="E17" s="57"/>
      <c r="F17" s="157"/>
      <c r="G17" s="157"/>
      <c r="H17" s="163"/>
      <c r="I17" s="165"/>
      <c r="J17" s="227"/>
      <c r="K17" s="173"/>
      <c r="L17" s="174"/>
      <c r="M17" s="175"/>
    </row>
    <row r="18" spans="1:14">
      <c r="A18" s="33"/>
      <c r="B18" s="40"/>
      <c r="C18" s="40"/>
      <c r="D18" s="66" t="s">
        <v>101</v>
      </c>
      <c r="E18" s="57" t="s">
        <v>79</v>
      </c>
      <c r="F18" s="157">
        <v>25</v>
      </c>
      <c r="G18" s="157">
        <v>1</v>
      </c>
      <c r="H18" s="163">
        <f>SUM(F18*G18)</f>
        <v>25</v>
      </c>
      <c r="I18" s="165">
        <v>40</v>
      </c>
      <c r="J18" s="228">
        <f>H18*I18</f>
        <v>1000</v>
      </c>
      <c r="K18" s="173"/>
      <c r="L18" s="174"/>
      <c r="M18" s="175"/>
    </row>
    <row r="19" spans="1:14">
      <c r="A19" s="33"/>
      <c r="B19" s="40"/>
      <c r="C19" s="40"/>
      <c r="D19" s="176"/>
      <c r="E19" s="57"/>
      <c r="F19" s="157"/>
      <c r="G19" s="157"/>
      <c r="H19" s="163"/>
      <c r="I19" s="165"/>
      <c r="J19" s="228"/>
      <c r="K19" s="173"/>
      <c r="L19" s="174"/>
      <c r="M19" s="175"/>
    </row>
    <row r="20" spans="1:14">
      <c r="A20" s="33"/>
      <c r="B20" s="40"/>
      <c r="C20" s="40"/>
      <c r="D20" s="66" t="s">
        <v>100</v>
      </c>
      <c r="E20" s="57" t="s">
        <v>79</v>
      </c>
      <c r="F20" s="157">
        <v>25</v>
      </c>
      <c r="G20" s="157">
        <v>1</v>
      </c>
      <c r="H20" s="157">
        <f>SUM(F20*G20)</f>
        <v>25</v>
      </c>
      <c r="I20" s="166">
        <v>50</v>
      </c>
      <c r="J20" s="228">
        <f>SUM(H20*I20)</f>
        <v>1250</v>
      </c>
      <c r="K20" s="173"/>
      <c r="L20" s="174"/>
      <c r="M20" s="175"/>
    </row>
    <row r="21" spans="1:14">
      <c r="A21" s="33"/>
      <c r="B21" s="40"/>
      <c r="C21" s="40"/>
      <c r="D21" s="56"/>
      <c r="E21" s="57"/>
      <c r="F21" s="157"/>
      <c r="G21" s="157"/>
      <c r="H21" s="157"/>
      <c r="I21" s="166"/>
      <c r="J21" s="228"/>
      <c r="K21" s="173"/>
      <c r="L21" s="174"/>
      <c r="M21" s="175"/>
    </row>
    <row r="22" spans="1:14">
      <c r="A22" s="33"/>
      <c r="B22" s="40"/>
      <c r="C22" s="40"/>
      <c r="E22" s="315"/>
      <c r="F22" s="56"/>
      <c r="G22" s="56"/>
      <c r="H22" s="58"/>
      <c r="I22" s="56"/>
      <c r="J22" s="316"/>
      <c r="K22" s="173"/>
      <c r="L22" s="174"/>
      <c r="M22" s="175"/>
    </row>
    <row r="23" spans="1:14" ht="13.5" thickBot="1">
      <c r="A23" s="33"/>
      <c r="B23" s="40"/>
      <c r="C23" s="40"/>
      <c r="D23" s="49"/>
      <c r="E23" s="57"/>
      <c r="F23" s="157"/>
      <c r="G23" s="157"/>
      <c r="H23" s="163"/>
      <c r="I23" s="165"/>
      <c r="J23" s="228"/>
      <c r="K23" s="173"/>
      <c r="L23" s="174"/>
      <c r="M23" s="175"/>
    </row>
    <row r="24" spans="1:14" ht="32.25" thickBot="1">
      <c r="A24" s="33"/>
      <c r="B24" s="40"/>
      <c r="C24" s="65"/>
      <c r="D24" s="197" t="s">
        <v>94</v>
      </c>
      <c r="E24" s="64"/>
      <c r="F24" s="157"/>
      <c r="G24" s="157"/>
      <c r="H24" s="157"/>
      <c r="I24" s="165"/>
      <c r="J24" s="228"/>
      <c r="K24" s="173"/>
      <c r="L24" s="174"/>
      <c r="M24" s="175"/>
    </row>
    <row r="25" spans="1:14" ht="15.75">
      <c r="A25" s="33"/>
      <c r="B25" s="40"/>
      <c r="C25" s="40"/>
      <c r="D25" s="153"/>
      <c r="E25" s="57"/>
      <c r="F25" s="157"/>
      <c r="G25" s="157"/>
      <c r="H25" s="157"/>
      <c r="I25" s="165"/>
      <c r="J25" s="228"/>
      <c r="K25" s="173"/>
      <c r="L25" s="174"/>
      <c r="M25" s="175"/>
    </row>
    <row r="26" spans="1:14">
      <c r="A26" s="33"/>
      <c r="B26" s="40"/>
      <c r="C26" s="40"/>
      <c r="D26" s="149" t="s">
        <v>84</v>
      </c>
      <c r="E26" s="150" t="s">
        <v>79</v>
      </c>
      <c r="F26" s="379">
        <v>5</v>
      </c>
      <c r="G26" s="379">
        <v>2</v>
      </c>
      <c r="H26" s="319">
        <f>SUM(F26*G26)</f>
        <v>10</v>
      </c>
      <c r="I26" s="380">
        <v>0.5</v>
      </c>
      <c r="J26" s="381">
        <f>SUM(H26*I26)</f>
        <v>5</v>
      </c>
      <c r="K26" s="385">
        <v>5</v>
      </c>
      <c r="L26" s="198">
        <v>2</v>
      </c>
      <c r="M26" s="199">
        <f>K26*L26</f>
        <v>10</v>
      </c>
    </row>
    <row r="27" spans="1:14">
      <c r="A27" s="33"/>
      <c r="B27" s="40"/>
      <c r="C27" s="40"/>
      <c r="D27" s="151"/>
      <c r="E27" s="150"/>
      <c r="F27" s="379"/>
      <c r="G27" s="379"/>
      <c r="H27" s="379"/>
      <c r="I27" s="380"/>
      <c r="J27" s="381"/>
      <c r="K27" s="386"/>
      <c r="L27" s="200"/>
      <c r="M27" s="201"/>
    </row>
    <row r="28" spans="1:14" ht="13.5" thickBot="1">
      <c r="A28" s="33"/>
      <c r="B28" s="40"/>
      <c r="C28" s="148" t="s">
        <v>82</v>
      </c>
      <c r="D28" s="149" t="s">
        <v>85</v>
      </c>
      <c r="E28" s="150" t="s">
        <v>79</v>
      </c>
      <c r="F28" s="379">
        <v>5</v>
      </c>
      <c r="G28" s="379">
        <v>1</v>
      </c>
      <c r="H28" s="319">
        <f>SUM(F28*G28)</f>
        <v>5</v>
      </c>
      <c r="I28" s="380">
        <v>1</v>
      </c>
      <c r="J28" s="381">
        <f>SUM(H28*I28)</f>
        <v>5</v>
      </c>
      <c r="K28" s="387">
        <v>5</v>
      </c>
      <c r="L28" s="202">
        <v>1</v>
      </c>
      <c r="M28" s="203">
        <f>K28*L28</f>
        <v>5</v>
      </c>
    </row>
    <row r="29" spans="1:14">
      <c r="A29" s="33"/>
      <c r="B29" s="40"/>
      <c r="C29" s="40"/>
      <c r="D29" s="151"/>
      <c r="E29" s="150"/>
      <c r="F29" s="379"/>
      <c r="G29" s="379"/>
      <c r="H29" s="379"/>
      <c r="I29" s="380"/>
      <c r="J29" s="381"/>
      <c r="K29" s="386"/>
      <c r="L29" s="200"/>
      <c r="M29" s="201"/>
    </row>
    <row r="30" spans="1:14" ht="26.25" thickBot="1">
      <c r="A30" s="33"/>
      <c r="B30" s="40"/>
      <c r="C30" s="40"/>
      <c r="D30" s="169" t="s">
        <v>86</v>
      </c>
      <c r="E30" s="150" t="s">
        <v>79</v>
      </c>
      <c r="F30" s="379">
        <v>5</v>
      </c>
      <c r="G30" s="379">
        <v>1</v>
      </c>
      <c r="H30" s="319">
        <f>SUM(F30*G30)</f>
        <v>5</v>
      </c>
      <c r="I30" s="380">
        <v>1</v>
      </c>
      <c r="J30" s="381">
        <f>SUM(H30*I30)</f>
        <v>5</v>
      </c>
      <c r="K30" s="387">
        <v>5</v>
      </c>
      <c r="L30" s="202">
        <v>1</v>
      </c>
      <c r="M30" s="203">
        <f>K30*L30</f>
        <v>5</v>
      </c>
    </row>
    <row r="31" spans="1:14" s="42" customFormat="1" ht="13.5" thickBot="1">
      <c r="A31" s="32"/>
      <c r="B31" s="44"/>
      <c r="C31" s="44"/>
      <c r="D31" s="152"/>
      <c r="E31" s="150"/>
      <c r="F31" s="379"/>
      <c r="G31" s="382"/>
      <c r="H31" s="379"/>
      <c r="I31" s="383"/>
      <c r="J31" s="384"/>
      <c r="K31" s="386"/>
      <c r="L31" s="204"/>
      <c r="M31" s="205"/>
    </row>
    <row r="32" spans="1:14" ht="13.5" thickBot="1">
      <c r="A32" s="323" t="s">
        <v>75</v>
      </c>
      <c r="B32" s="324"/>
      <c r="C32" s="324"/>
      <c r="D32" s="325"/>
      <c r="E32" s="102"/>
      <c r="F32" s="207">
        <v>25</v>
      </c>
      <c r="G32" s="206">
        <v>1</v>
      </c>
      <c r="H32" s="207">
        <f>SUM(H18:H30)</f>
        <v>70</v>
      </c>
      <c r="I32" s="206">
        <f>SUM(J32/H32)</f>
        <v>32.142857142857146</v>
      </c>
      <c r="J32" s="241">
        <f>J20+J18</f>
        <v>2250</v>
      </c>
      <c r="K32" s="208">
        <f>SUM(K26:K30)</f>
        <v>15</v>
      </c>
      <c r="L32" s="209">
        <v>4</v>
      </c>
      <c r="M32" s="182">
        <f>SUM(M1:M31)</f>
        <v>20</v>
      </c>
      <c r="N32" s="45"/>
    </row>
    <row r="33" spans="1:14">
      <c r="A33" s="75"/>
      <c r="B33" s="75"/>
      <c r="C33" s="75"/>
      <c r="D33" s="188" t="s">
        <v>90</v>
      </c>
      <c r="E33" s="185"/>
      <c r="F33" s="240">
        <f>F30+F28+F26</f>
        <v>15</v>
      </c>
      <c r="G33" s="240">
        <f>G30+G28+G26</f>
        <v>4</v>
      </c>
      <c r="H33" s="240">
        <f>H30+H28+H26</f>
        <v>20</v>
      </c>
      <c r="I33" s="239">
        <f>M32/K32</f>
        <v>1.3333333333333333</v>
      </c>
      <c r="J33" s="242">
        <f>K32</f>
        <v>15</v>
      </c>
      <c r="K33" s="210"/>
      <c r="L33" s="211"/>
      <c r="M33" s="143"/>
      <c r="N33" s="42"/>
    </row>
    <row r="34" spans="1:14" ht="13.5" thickBot="1">
      <c r="A34" s="184"/>
      <c r="B34" s="184"/>
      <c r="C34" s="75"/>
      <c r="D34" s="187" t="s">
        <v>168</v>
      </c>
      <c r="E34" s="186"/>
      <c r="F34" s="212"/>
      <c r="G34" s="213"/>
      <c r="H34" s="212"/>
      <c r="I34" s="213"/>
      <c r="J34" s="243">
        <f>J32+J33</f>
        <v>2265</v>
      </c>
      <c r="K34" s="210"/>
      <c r="L34" s="211"/>
      <c r="M34" s="143"/>
      <c r="N34" s="42"/>
    </row>
    <row r="35" spans="1:14" ht="13.5" thickBot="1">
      <c r="A35" s="43"/>
      <c r="B35" s="42"/>
      <c r="C35" s="72"/>
      <c r="E35" s="72"/>
      <c r="F35" s="158"/>
      <c r="G35" s="158"/>
      <c r="H35" s="158"/>
      <c r="I35" s="158"/>
      <c r="J35" s="214"/>
      <c r="K35" s="127"/>
      <c r="L35" s="127"/>
      <c r="M35" s="128"/>
    </row>
    <row r="36" spans="1:14" ht="16.5" thickBot="1">
      <c r="A36" s="43"/>
      <c r="B36" s="42"/>
      <c r="C36" s="312"/>
      <c r="D36" s="314" t="s">
        <v>177</v>
      </c>
      <c r="E36" s="313"/>
      <c r="F36" s="180"/>
      <c r="G36" s="181"/>
      <c r="H36" s="177"/>
      <c r="I36" s="178"/>
      <c r="J36" s="229"/>
      <c r="K36" s="127"/>
      <c r="L36" s="127"/>
      <c r="M36" s="128"/>
    </row>
    <row r="37" spans="1:14">
      <c r="A37" s="43"/>
      <c r="B37" s="42"/>
      <c r="C37" s="73"/>
      <c r="D37" s="84"/>
      <c r="E37" s="125"/>
      <c r="F37" s="159"/>
      <c r="G37" s="158"/>
      <c r="H37" s="164"/>
      <c r="I37" s="167"/>
      <c r="J37" s="230"/>
      <c r="K37" s="127"/>
      <c r="L37" s="127"/>
      <c r="M37" s="128"/>
    </row>
    <row r="38" spans="1:14">
      <c r="A38" s="43"/>
      <c r="B38" s="42"/>
      <c r="C38" s="73"/>
      <c r="D38" s="191" t="s">
        <v>81</v>
      </c>
      <c r="E38" s="125"/>
      <c r="F38" s="159"/>
      <c r="G38" s="158"/>
      <c r="H38" s="164"/>
      <c r="I38" s="167"/>
      <c r="J38" s="230"/>
      <c r="K38" s="127"/>
      <c r="L38" s="127"/>
      <c r="M38" s="128"/>
    </row>
    <row r="39" spans="1:14">
      <c r="A39" s="43"/>
      <c r="B39" s="42"/>
      <c r="C39" s="73"/>
      <c r="D39" s="190" t="s">
        <v>91</v>
      </c>
      <c r="E39" s="245">
        <v>100</v>
      </c>
      <c r="F39" s="157">
        <v>25</v>
      </c>
      <c r="G39" s="158">
        <v>1</v>
      </c>
      <c r="H39" s="164">
        <f>SUM(F39*G39)</f>
        <v>25</v>
      </c>
      <c r="I39" s="167">
        <v>1.33</v>
      </c>
      <c r="J39" s="230">
        <f>H39*I39</f>
        <v>33.25</v>
      </c>
      <c r="K39" s="127"/>
      <c r="L39" s="127"/>
      <c r="M39" s="128"/>
    </row>
    <row r="40" spans="1:14">
      <c r="A40" s="43"/>
      <c r="B40" s="42"/>
      <c r="C40" s="73"/>
      <c r="D40" s="69"/>
      <c r="E40" s="126"/>
      <c r="F40" s="159"/>
      <c r="G40" s="158"/>
      <c r="H40" s="164"/>
      <c r="I40" s="167"/>
      <c r="J40" s="230"/>
      <c r="K40" s="127"/>
      <c r="L40" s="127"/>
      <c r="M40" s="128"/>
    </row>
    <row r="41" spans="1:14">
      <c r="A41" s="43"/>
      <c r="B41" s="42"/>
      <c r="C41" s="73"/>
      <c r="D41" s="189" t="s">
        <v>64</v>
      </c>
      <c r="E41" s="77"/>
      <c r="F41" s="159"/>
      <c r="G41" s="158"/>
      <c r="H41" s="164"/>
      <c r="I41" s="167"/>
      <c r="J41" s="214"/>
      <c r="K41" s="127"/>
      <c r="L41" s="127"/>
      <c r="M41" s="128"/>
    </row>
    <row r="42" spans="1:14">
      <c r="A42" s="43"/>
      <c r="B42" s="42"/>
      <c r="C42" s="73"/>
      <c r="D42" s="123" t="s">
        <v>69</v>
      </c>
      <c r="E42" s="77" t="s">
        <v>65</v>
      </c>
      <c r="F42" s="157">
        <v>25</v>
      </c>
      <c r="G42" s="158">
        <v>1</v>
      </c>
      <c r="H42" s="164">
        <f>SUM(F42*G42)</f>
        <v>25</v>
      </c>
      <c r="I42" s="167">
        <v>1.1000000000000001</v>
      </c>
      <c r="J42" s="214">
        <f>H42*I42</f>
        <v>27.500000000000004</v>
      </c>
      <c r="K42" s="127"/>
      <c r="L42" s="127"/>
      <c r="M42" s="128"/>
    </row>
    <row r="43" spans="1:14">
      <c r="A43" s="43"/>
      <c r="B43" s="42"/>
      <c r="C43" s="73"/>
      <c r="D43" s="83"/>
      <c r="E43" s="77"/>
      <c r="F43" s="159"/>
      <c r="G43" s="158"/>
      <c r="H43" s="164"/>
      <c r="I43" s="167"/>
      <c r="J43" s="214"/>
      <c r="K43" s="127"/>
      <c r="L43" s="127"/>
      <c r="M43" s="128"/>
    </row>
    <row r="44" spans="1:14">
      <c r="A44" s="43"/>
      <c r="B44" s="42"/>
      <c r="C44" s="73"/>
      <c r="D44" s="250" t="s">
        <v>158</v>
      </c>
      <c r="E44" s="77"/>
      <c r="F44" s="159"/>
      <c r="G44" s="158"/>
      <c r="H44" s="164"/>
      <c r="I44" s="167"/>
      <c r="J44" s="214"/>
      <c r="K44" s="127"/>
      <c r="L44" s="127"/>
      <c r="M44" s="128"/>
    </row>
    <row r="45" spans="1:14">
      <c r="A45" s="43"/>
      <c r="B45" s="42"/>
      <c r="C45" s="73"/>
      <c r="D45" s="123" t="s">
        <v>104</v>
      </c>
      <c r="E45" s="77" t="s">
        <v>103</v>
      </c>
      <c r="F45" s="157">
        <v>25</v>
      </c>
      <c r="G45" s="158">
        <v>1</v>
      </c>
      <c r="H45" s="164">
        <f>SUM(F45*G45)</f>
        <v>25</v>
      </c>
      <c r="I45" s="167">
        <v>2</v>
      </c>
      <c r="J45" s="214">
        <f>H45*I45</f>
        <v>50</v>
      </c>
      <c r="K45" s="127"/>
      <c r="L45" s="127"/>
      <c r="M45" s="128"/>
    </row>
    <row r="46" spans="1:14">
      <c r="A46" s="43"/>
      <c r="B46" s="42"/>
      <c r="C46" s="73"/>
      <c r="D46" s="123"/>
      <c r="E46" s="77"/>
      <c r="F46" s="157"/>
      <c r="G46" s="158"/>
      <c r="H46" s="164"/>
      <c r="I46" s="167"/>
      <c r="J46" s="214"/>
      <c r="K46" s="127"/>
      <c r="L46" s="127"/>
      <c r="M46" s="128"/>
    </row>
    <row r="47" spans="1:14">
      <c r="A47" s="43"/>
      <c r="B47" s="42"/>
      <c r="C47" s="73"/>
      <c r="D47" s="189" t="s">
        <v>67</v>
      </c>
      <c r="E47" s="77"/>
      <c r="F47" s="159"/>
      <c r="G47" s="158"/>
      <c r="H47" s="164"/>
      <c r="I47" s="167"/>
      <c r="J47" s="214"/>
      <c r="K47" s="127"/>
      <c r="L47" s="127"/>
      <c r="M47" s="128"/>
    </row>
    <row r="48" spans="1:14">
      <c r="A48" s="43"/>
      <c r="B48" s="42"/>
      <c r="C48" s="73"/>
      <c r="D48" s="123" t="s">
        <v>68</v>
      </c>
      <c r="E48" s="77" t="s">
        <v>66</v>
      </c>
      <c r="F48" s="157">
        <v>25</v>
      </c>
      <c r="G48" s="158">
        <v>1</v>
      </c>
      <c r="H48" s="164">
        <f>SUM(F48*G48)</f>
        <v>25</v>
      </c>
      <c r="I48" s="167">
        <v>2</v>
      </c>
      <c r="J48" s="214">
        <f>H48*I48</f>
        <v>50</v>
      </c>
      <c r="K48" s="127"/>
      <c r="L48" s="127"/>
      <c r="M48" s="128"/>
    </row>
    <row r="49" spans="1:13">
      <c r="A49" s="43"/>
      <c r="B49" s="42"/>
      <c r="C49" s="73"/>
      <c r="D49" s="83"/>
      <c r="E49" s="77"/>
      <c r="F49" s="159"/>
      <c r="G49" s="158"/>
      <c r="H49" s="164"/>
      <c r="I49" s="167"/>
      <c r="J49" s="214"/>
      <c r="K49" s="127"/>
      <c r="L49" s="127"/>
      <c r="M49" s="128"/>
    </row>
    <row r="50" spans="1:13">
      <c r="A50" s="43"/>
      <c r="B50" s="42"/>
      <c r="C50" s="73"/>
      <c r="D50" s="189" t="s">
        <v>93</v>
      </c>
      <c r="E50" s="77"/>
      <c r="F50" s="159"/>
      <c r="G50" s="158"/>
      <c r="H50" s="164"/>
      <c r="I50" s="167"/>
      <c r="J50" s="214"/>
      <c r="K50" s="127"/>
      <c r="L50" s="127"/>
      <c r="M50" s="128"/>
    </row>
    <row r="51" spans="1:13">
      <c r="A51" s="43"/>
      <c r="B51" s="42"/>
      <c r="C51" s="73"/>
      <c r="D51" s="123" t="s">
        <v>95</v>
      </c>
      <c r="E51" s="77" t="s">
        <v>92</v>
      </c>
      <c r="F51" s="157">
        <v>25</v>
      </c>
      <c r="G51" s="158">
        <v>1</v>
      </c>
      <c r="H51" s="164">
        <f>SUM(F51*G51)</f>
        <v>25</v>
      </c>
      <c r="I51" s="167">
        <v>0.25</v>
      </c>
      <c r="J51" s="214">
        <f>H51*I51</f>
        <v>6.25</v>
      </c>
      <c r="K51" s="127"/>
      <c r="L51" s="127"/>
      <c r="M51" s="128"/>
    </row>
    <row r="52" spans="1:13">
      <c r="A52" s="43"/>
      <c r="B52" s="42"/>
      <c r="C52" s="73"/>
      <c r="D52" s="123"/>
      <c r="E52" s="77"/>
      <c r="F52" s="157"/>
      <c r="G52" s="158"/>
      <c r="H52" s="164"/>
      <c r="I52" s="167"/>
      <c r="J52" s="214"/>
      <c r="K52" s="127"/>
      <c r="L52" s="127"/>
      <c r="M52" s="128"/>
    </row>
    <row r="53" spans="1:13">
      <c r="A53" s="43"/>
      <c r="B53" s="42"/>
      <c r="C53" s="73"/>
      <c r="D53" s="189" t="s">
        <v>179</v>
      </c>
      <c r="E53" s="77"/>
      <c r="F53" s="157"/>
      <c r="G53" s="158"/>
      <c r="H53" s="164"/>
      <c r="I53" s="167"/>
      <c r="J53" s="214"/>
      <c r="K53" s="127"/>
      <c r="L53" s="127"/>
      <c r="M53" s="128"/>
    </row>
    <row r="54" spans="1:13">
      <c r="A54" s="43"/>
      <c r="B54" s="42"/>
      <c r="C54" s="73"/>
      <c r="D54" s="368" t="s">
        <v>180</v>
      </c>
      <c r="E54" s="77" t="s">
        <v>181</v>
      </c>
      <c r="F54" s="319">
        <v>25</v>
      </c>
      <c r="G54" s="369">
        <v>1</v>
      </c>
      <c r="H54" s="370">
        <f>SUM(F54*G54)</f>
        <v>25</v>
      </c>
      <c r="I54" s="371">
        <v>0.25</v>
      </c>
      <c r="J54" s="372">
        <f>H54*I54</f>
        <v>6.25</v>
      </c>
      <c r="K54" s="127"/>
      <c r="L54" s="127"/>
      <c r="M54" s="128"/>
    </row>
    <row r="55" spans="1:13">
      <c r="A55" s="43"/>
      <c r="B55" s="42"/>
      <c r="C55" s="73"/>
      <c r="D55" s="368"/>
      <c r="E55" s="77"/>
      <c r="F55" s="319"/>
      <c r="G55" s="369"/>
      <c r="H55" s="370"/>
      <c r="I55" s="371"/>
      <c r="J55" s="372"/>
      <c r="K55" s="127"/>
      <c r="L55" s="127"/>
      <c r="M55" s="128"/>
    </row>
    <row r="56" spans="1:13">
      <c r="A56" s="43"/>
      <c r="B56" s="42"/>
      <c r="C56" s="73"/>
      <c r="D56" s="250" t="s">
        <v>178</v>
      </c>
      <c r="E56" s="77"/>
      <c r="F56" s="319"/>
      <c r="G56" s="369"/>
      <c r="H56" s="370"/>
      <c r="I56" s="371"/>
      <c r="J56" s="372"/>
      <c r="K56" s="127"/>
      <c r="L56" s="127"/>
      <c r="M56" s="128"/>
    </row>
    <row r="57" spans="1:13">
      <c r="A57" s="43"/>
      <c r="B57" s="42"/>
      <c r="C57" s="73"/>
      <c r="D57" s="373" t="s">
        <v>182</v>
      </c>
      <c r="E57" s="374" t="s">
        <v>78</v>
      </c>
      <c r="F57" s="319">
        <v>5</v>
      </c>
      <c r="G57" s="319">
        <v>1</v>
      </c>
      <c r="H57" s="320">
        <f>SUM(F57*G57)</f>
        <v>5</v>
      </c>
      <c r="I57" s="321">
        <v>1</v>
      </c>
      <c r="J57" s="322">
        <f>H57*I57</f>
        <v>5</v>
      </c>
      <c r="K57" s="317"/>
      <c r="L57" s="127"/>
      <c r="M57" s="128"/>
    </row>
    <row r="58" spans="1:13">
      <c r="A58" s="43"/>
      <c r="B58" s="42"/>
      <c r="C58" s="73"/>
      <c r="D58" s="375"/>
      <c r="E58" s="374"/>
      <c r="F58" s="319"/>
      <c r="G58" s="319"/>
      <c r="H58" s="320"/>
      <c r="I58" s="321"/>
      <c r="J58" s="322"/>
      <c r="K58" s="317"/>
      <c r="L58" s="127"/>
      <c r="M58" s="128"/>
    </row>
    <row r="59" spans="1:13" ht="24">
      <c r="A59" s="43"/>
      <c r="B59" s="42"/>
      <c r="C59" s="73"/>
      <c r="D59" s="376" t="s">
        <v>176</v>
      </c>
      <c r="E59" s="374"/>
      <c r="F59" s="319"/>
      <c r="G59" s="319"/>
      <c r="H59" s="320"/>
      <c r="I59" s="321"/>
      <c r="J59" s="322"/>
      <c r="K59" s="317"/>
      <c r="L59" s="127"/>
      <c r="M59" s="128"/>
    </row>
    <row r="60" spans="1:13">
      <c r="A60" s="43"/>
      <c r="B60" s="42"/>
      <c r="C60" s="73"/>
      <c r="D60" s="378" t="s">
        <v>169</v>
      </c>
      <c r="E60" s="374" t="s">
        <v>170</v>
      </c>
      <c r="F60" s="319">
        <v>25</v>
      </c>
      <c r="G60" s="369">
        <v>1</v>
      </c>
      <c r="H60" s="370">
        <f>SUM(F60*G60)</f>
        <v>25</v>
      </c>
      <c r="I60" s="371">
        <v>0.25</v>
      </c>
      <c r="J60" s="372">
        <f>H60*I60</f>
        <v>6.25</v>
      </c>
      <c r="K60" s="317"/>
      <c r="L60" s="127"/>
      <c r="M60" s="128"/>
    </row>
    <row r="61" spans="1:13">
      <c r="A61" s="43"/>
      <c r="B61" s="42"/>
      <c r="C61" s="73"/>
      <c r="D61" s="377"/>
      <c r="E61" s="374"/>
      <c r="F61" s="319"/>
      <c r="G61" s="319"/>
      <c r="H61" s="320"/>
      <c r="I61" s="321"/>
      <c r="J61" s="322"/>
      <c r="K61" s="317"/>
      <c r="L61" s="127"/>
      <c r="M61" s="128"/>
    </row>
    <row r="62" spans="1:13" ht="24">
      <c r="A62" s="43"/>
      <c r="B62" s="42"/>
      <c r="C62" s="73"/>
      <c r="D62" s="376" t="s">
        <v>176</v>
      </c>
      <c r="E62" s="374"/>
      <c r="F62" s="319"/>
      <c r="G62" s="319"/>
      <c r="H62" s="320"/>
      <c r="I62" s="321"/>
      <c r="J62" s="322"/>
      <c r="K62" s="317"/>
      <c r="L62" s="127"/>
      <c r="M62" s="128"/>
    </row>
    <row r="63" spans="1:13">
      <c r="A63" s="43"/>
      <c r="B63" s="42"/>
      <c r="C63" s="73"/>
      <c r="D63" s="378" t="s">
        <v>171</v>
      </c>
      <c r="E63" s="374" t="s">
        <v>172</v>
      </c>
      <c r="F63" s="319">
        <v>25</v>
      </c>
      <c r="G63" s="369">
        <v>1</v>
      </c>
      <c r="H63" s="370">
        <f>SUM(F63*G63)</f>
        <v>25</v>
      </c>
      <c r="I63" s="371">
        <v>0.25</v>
      </c>
      <c r="J63" s="372">
        <f>H63*I63</f>
        <v>6.25</v>
      </c>
      <c r="K63" s="317"/>
      <c r="L63" s="127"/>
      <c r="M63" s="128"/>
    </row>
    <row r="64" spans="1:13">
      <c r="A64" s="43"/>
      <c r="B64" s="42"/>
      <c r="C64" s="73"/>
      <c r="D64" s="83"/>
      <c r="E64" s="77"/>
      <c r="F64" s="159"/>
      <c r="G64" s="158"/>
      <c r="H64" s="164"/>
      <c r="I64" s="167"/>
      <c r="J64" s="214"/>
      <c r="K64" s="127"/>
      <c r="L64" s="127"/>
      <c r="M64" s="128"/>
    </row>
    <row r="65" spans="1:13">
      <c r="A65" s="43"/>
      <c r="B65" s="42"/>
      <c r="C65" s="73"/>
      <c r="D65" s="189" t="s">
        <v>96</v>
      </c>
      <c r="E65" s="77"/>
      <c r="F65" s="159"/>
      <c r="G65" s="158"/>
      <c r="H65" s="164"/>
      <c r="I65" s="167"/>
      <c r="J65" s="214"/>
      <c r="K65" s="127"/>
      <c r="L65" s="127"/>
      <c r="M65" s="128"/>
    </row>
    <row r="66" spans="1:13">
      <c r="A66" s="43"/>
      <c r="B66" s="42"/>
      <c r="C66" s="73"/>
      <c r="D66" s="196" t="s">
        <v>98</v>
      </c>
      <c r="E66" s="124" t="s">
        <v>97</v>
      </c>
      <c r="F66" s="157">
        <v>25</v>
      </c>
      <c r="G66" s="158">
        <v>1</v>
      </c>
      <c r="H66" s="164">
        <f>SUM(F66*G66)</f>
        <v>25</v>
      </c>
      <c r="I66" s="167">
        <v>40</v>
      </c>
      <c r="J66" s="214">
        <f>H66*I66</f>
        <v>1000</v>
      </c>
      <c r="K66" s="127"/>
      <c r="L66" s="127"/>
      <c r="M66" s="128"/>
    </row>
    <row r="67" spans="1:13">
      <c r="A67" s="43"/>
      <c r="B67" s="42"/>
      <c r="C67" s="73"/>
      <c r="D67" s="179"/>
      <c r="E67" s="124"/>
      <c r="F67" s="159"/>
      <c r="G67" s="158"/>
      <c r="H67" s="177"/>
      <c r="I67" s="178"/>
      <c r="J67" s="229"/>
      <c r="K67" s="127"/>
      <c r="L67" s="127"/>
      <c r="M67" s="128"/>
    </row>
    <row r="68" spans="1:13">
      <c r="A68" s="43"/>
      <c r="B68" s="42"/>
      <c r="C68" s="73"/>
      <c r="D68" s="192" t="s">
        <v>89</v>
      </c>
      <c r="E68" s="124"/>
      <c r="F68" s="159"/>
      <c r="G68" s="158"/>
      <c r="H68" s="177"/>
      <c r="I68" s="178"/>
      <c r="J68" s="229"/>
      <c r="K68" s="127"/>
      <c r="L68" s="127"/>
      <c r="M68" s="128"/>
    </row>
    <row r="69" spans="1:13" ht="25.5">
      <c r="A69" s="43"/>
      <c r="B69" s="42"/>
      <c r="C69" s="73"/>
      <c r="D69" s="196" t="s">
        <v>88</v>
      </c>
      <c r="E69" s="124" t="s">
        <v>87</v>
      </c>
      <c r="F69" s="157">
        <v>5</v>
      </c>
      <c r="G69" s="158">
        <v>1</v>
      </c>
      <c r="H69" s="164">
        <f>SUM(F69*G69)</f>
        <v>5</v>
      </c>
      <c r="I69" s="167">
        <v>1</v>
      </c>
      <c r="J69" s="214">
        <f>H69*I69</f>
        <v>5</v>
      </c>
      <c r="K69" s="127"/>
      <c r="L69" s="127"/>
      <c r="M69" s="128"/>
    </row>
    <row r="70" spans="1:13">
      <c r="A70" s="43"/>
      <c r="B70" s="42"/>
      <c r="C70" s="73"/>
      <c r="D70" s="83"/>
      <c r="E70" s="77"/>
      <c r="F70" s="160"/>
      <c r="G70" s="158"/>
      <c r="H70" s="164"/>
      <c r="I70" s="167"/>
      <c r="J70" s="214"/>
      <c r="K70" s="127"/>
      <c r="L70" s="127"/>
      <c r="M70" s="129"/>
    </row>
    <row r="71" spans="1:13" ht="24">
      <c r="A71" s="43"/>
      <c r="B71" s="42"/>
      <c r="C71" s="73"/>
      <c r="D71" s="194" t="s">
        <v>175</v>
      </c>
      <c r="E71" s="77"/>
      <c r="F71" s="160"/>
      <c r="G71" s="158"/>
      <c r="H71" s="164"/>
      <c r="I71" s="167"/>
      <c r="J71" s="214"/>
      <c r="K71" s="127"/>
      <c r="L71" s="127"/>
      <c r="M71" s="129"/>
    </row>
    <row r="72" spans="1:13" ht="25.5">
      <c r="A72" s="43"/>
      <c r="B72" s="42"/>
      <c r="C72" s="73"/>
      <c r="D72" s="193" t="s">
        <v>77</v>
      </c>
      <c r="E72" s="124" t="s">
        <v>70</v>
      </c>
      <c r="F72" s="157">
        <v>5</v>
      </c>
      <c r="G72" s="158">
        <v>1</v>
      </c>
      <c r="H72" s="164">
        <f>SUM(F72*G72)</f>
        <v>5</v>
      </c>
      <c r="I72" s="167">
        <v>0.25</v>
      </c>
      <c r="J72" s="214">
        <f>H72*I72</f>
        <v>1.25</v>
      </c>
      <c r="K72" s="127"/>
      <c r="L72" s="127"/>
      <c r="M72" s="129"/>
    </row>
    <row r="73" spans="1:13">
      <c r="A73" s="43"/>
      <c r="B73" s="42"/>
      <c r="C73" s="73"/>
      <c r="D73" s="83"/>
      <c r="E73" s="77"/>
      <c r="F73" s="160"/>
      <c r="G73" s="158"/>
      <c r="H73" s="164"/>
      <c r="I73" s="167"/>
      <c r="J73" s="214"/>
      <c r="K73" s="127"/>
      <c r="L73" s="127"/>
      <c r="M73" s="129"/>
    </row>
    <row r="74" spans="1:13" ht="36">
      <c r="A74" s="43"/>
      <c r="B74" s="42"/>
      <c r="C74" s="73"/>
      <c r="D74" s="194" t="s">
        <v>174</v>
      </c>
      <c r="E74" s="77"/>
      <c r="F74" s="160"/>
      <c r="G74" s="158"/>
      <c r="H74" s="164"/>
      <c r="I74" s="167"/>
      <c r="J74" s="214"/>
      <c r="K74" s="127"/>
      <c r="L74" s="127"/>
      <c r="M74" s="129"/>
    </row>
    <row r="75" spans="1:13" ht="25.5">
      <c r="A75" s="43"/>
      <c r="B75" s="42"/>
      <c r="C75" s="73"/>
      <c r="D75" s="193" t="s">
        <v>72</v>
      </c>
      <c r="E75" s="124" t="s">
        <v>71</v>
      </c>
      <c r="F75" s="157">
        <v>5</v>
      </c>
      <c r="G75" s="158">
        <v>1</v>
      </c>
      <c r="H75" s="164">
        <f>SUM(F75*G75)</f>
        <v>5</v>
      </c>
      <c r="I75" s="167">
        <v>1</v>
      </c>
      <c r="J75" s="214">
        <f>H75*I75</f>
        <v>5</v>
      </c>
      <c r="K75" s="127"/>
      <c r="L75" s="127"/>
      <c r="M75" s="129"/>
    </row>
    <row r="76" spans="1:13">
      <c r="A76" s="43"/>
      <c r="B76" s="42"/>
      <c r="C76" s="73"/>
      <c r="D76" s="123"/>
      <c r="E76" s="77"/>
      <c r="F76" s="160"/>
      <c r="G76" s="158"/>
      <c r="H76" s="164"/>
      <c r="I76" s="167"/>
      <c r="J76" s="214"/>
      <c r="K76" s="127"/>
      <c r="L76" s="127"/>
      <c r="M76" s="129"/>
    </row>
    <row r="77" spans="1:13">
      <c r="A77" s="43"/>
      <c r="B77" s="42"/>
      <c r="C77" s="73"/>
      <c r="D77" s="189" t="s">
        <v>73</v>
      </c>
      <c r="E77" s="124"/>
      <c r="F77" s="160"/>
      <c r="G77" s="158"/>
      <c r="H77" s="164"/>
      <c r="I77" s="167"/>
      <c r="J77" s="214"/>
      <c r="K77" s="127"/>
      <c r="L77" s="127"/>
      <c r="M77" s="129"/>
    </row>
    <row r="78" spans="1:13">
      <c r="A78" s="43"/>
      <c r="B78" s="42"/>
      <c r="C78" s="73"/>
      <c r="D78" s="193" t="s">
        <v>76</v>
      </c>
      <c r="E78" s="124" t="s">
        <v>74</v>
      </c>
      <c r="F78" s="157">
        <v>5</v>
      </c>
      <c r="G78" s="158">
        <v>1</v>
      </c>
      <c r="H78" s="164">
        <f>SUM(F78*G78)</f>
        <v>5</v>
      </c>
      <c r="I78" s="167">
        <v>1</v>
      </c>
      <c r="J78" s="214">
        <f>H78*I78</f>
        <v>5</v>
      </c>
      <c r="K78" s="145"/>
      <c r="L78" s="146"/>
      <c r="M78" s="147">
        <f>K78*L78</f>
        <v>0</v>
      </c>
    </row>
    <row r="79" spans="1:13">
      <c r="A79" s="43"/>
      <c r="B79" s="42"/>
      <c r="C79" s="73"/>
      <c r="D79" s="144"/>
      <c r="E79" s="124"/>
      <c r="F79" s="160"/>
      <c r="G79" s="158"/>
      <c r="H79" s="164"/>
      <c r="I79" s="167"/>
      <c r="J79" s="214"/>
      <c r="K79" s="127"/>
      <c r="L79" s="127"/>
      <c r="M79" s="129"/>
    </row>
    <row r="80" spans="1:13" ht="24">
      <c r="A80" s="43"/>
      <c r="B80" s="42"/>
      <c r="C80" s="73"/>
      <c r="D80" s="318" t="s">
        <v>173</v>
      </c>
      <c r="E80" s="124"/>
      <c r="F80" s="160"/>
      <c r="G80" s="158"/>
      <c r="H80" s="164"/>
      <c r="I80" s="167"/>
      <c r="J80" s="214"/>
      <c r="K80" s="127"/>
      <c r="L80" s="127"/>
      <c r="M80" s="129"/>
    </row>
    <row r="81" spans="1:13" ht="25.5">
      <c r="A81" s="43"/>
      <c r="B81" s="42"/>
      <c r="C81" s="73"/>
      <c r="D81" s="195" t="s">
        <v>80</v>
      </c>
      <c r="E81" s="124" t="s">
        <v>63</v>
      </c>
      <c r="F81" s="157">
        <v>5</v>
      </c>
      <c r="G81" s="158">
        <v>1</v>
      </c>
      <c r="H81" s="164">
        <f>SUM(F81*G81)</f>
        <v>5</v>
      </c>
      <c r="I81" s="167">
        <v>1</v>
      </c>
      <c r="J81" s="214">
        <f>H81*I81</f>
        <v>5</v>
      </c>
      <c r="K81" s="127"/>
      <c r="L81" s="127"/>
      <c r="M81" s="129"/>
    </row>
    <row r="82" spans="1:13" ht="13.5" thickBot="1">
      <c r="A82" s="43"/>
      <c r="B82" s="42"/>
      <c r="C82" s="73"/>
      <c r="D82" s="74"/>
      <c r="E82" s="76"/>
      <c r="F82" s="160"/>
      <c r="G82" s="158"/>
      <c r="H82" s="158"/>
      <c r="I82" s="167"/>
      <c r="J82" s="231"/>
      <c r="K82" s="127"/>
      <c r="L82" s="127"/>
      <c r="M82" s="128"/>
    </row>
    <row r="83" spans="1:13" ht="13.5" thickBot="1">
      <c r="A83" s="79"/>
      <c r="B83" s="91"/>
      <c r="C83" s="92" t="s">
        <v>59</v>
      </c>
      <c r="D83" s="92"/>
      <c r="E83" s="93"/>
      <c r="F83" s="161">
        <v>25</v>
      </c>
      <c r="G83" s="161">
        <f>SUM(G36:G82)</f>
        <v>15</v>
      </c>
      <c r="H83" s="161">
        <f>SUM(H36:H82)</f>
        <v>255</v>
      </c>
      <c r="I83" s="168">
        <f>SUM(J83/H83)</f>
        <v>4.7529411764705882</v>
      </c>
      <c r="J83" s="232">
        <f>SUM(J39:J82)</f>
        <v>1212</v>
      </c>
      <c r="K83" s="103"/>
      <c r="L83" s="104"/>
      <c r="M83" s="183"/>
    </row>
    <row r="84" spans="1:13">
      <c r="A84" s="43"/>
      <c r="B84" s="42"/>
      <c r="C84" s="58"/>
      <c r="D84" s="58"/>
      <c r="E84" s="69"/>
      <c r="F84" s="162"/>
      <c r="G84" s="70"/>
      <c r="H84" s="48"/>
      <c r="I84" s="78"/>
      <c r="J84" s="233"/>
      <c r="K84" s="80"/>
      <c r="L84" s="81"/>
      <c r="M84" s="82"/>
    </row>
    <row r="85" spans="1:13" ht="13.5" thickBot="1">
      <c r="B85" s="7"/>
      <c r="C85" s="7"/>
      <c r="D85" s="7"/>
      <c r="E85" s="52"/>
      <c r="F85" s="7"/>
      <c r="G85" s="7"/>
      <c r="H85" s="46"/>
      <c r="I85" s="7"/>
      <c r="J85" s="234"/>
      <c r="K85" s="7"/>
      <c r="L85" s="7" t="s">
        <v>57</v>
      </c>
      <c r="M85" s="7"/>
    </row>
    <row r="86" spans="1:13">
      <c r="D86" s="86"/>
      <c r="E86" s="88"/>
      <c r="F86" s="87"/>
      <c r="G86" s="87"/>
      <c r="H86" s="94" t="s">
        <v>60</v>
      </c>
      <c r="I86" s="95"/>
      <c r="J86" s="246">
        <f>J83+J32</f>
        <v>3462</v>
      </c>
    </row>
    <row r="87" spans="1:13" ht="13.5" thickBot="1">
      <c r="D87" s="96"/>
      <c r="E87" s="88"/>
      <c r="F87" s="87"/>
      <c r="G87" s="87"/>
      <c r="H87" s="97" t="s">
        <v>62</v>
      </c>
      <c r="I87" s="98"/>
      <c r="J87" s="247">
        <v>15</v>
      </c>
    </row>
    <row r="88" spans="1:13" ht="13.5" thickBot="1">
      <c r="D88" s="249" t="s">
        <v>61</v>
      </c>
      <c r="E88" s="99"/>
      <c r="F88" s="99"/>
      <c r="G88" s="99"/>
      <c r="H88" s="100" t="s">
        <v>58</v>
      </c>
      <c r="I88" s="101"/>
      <c r="J88" s="248">
        <f>SUM(J86:J87)</f>
        <v>3477</v>
      </c>
    </row>
    <row r="89" spans="1:13">
      <c r="J89" s="235"/>
    </row>
    <row r="90" spans="1:13">
      <c r="A90" s="7"/>
      <c r="D90" s="89"/>
      <c r="E90" s="90"/>
      <c r="F90" s="89"/>
      <c r="G90" s="89"/>
      <c r="H90" s="89"/>
      <c r="I90" s="89"/>
      <c r="J90" s="238">
        <f>J86/245</f>
        <v>14.130612244897959</v>
      </c>
    </row>
    <row r="91" spans="1:13">
      <c r="D91" s="89"/>
      <c r="E91" s="90"/>
      <c r="F91" s="89"/>
      <c r="G91" s="89"/>
      <c r="H91" s="89"/>
      <c r="I91" s="89"/>
      <c r="J91" s="236">
        <f>J88/245</f>
        <v>14.191836734693878</v>
      </c>
    </row>
    <row r="92" spans="1:13">
      <c r="J92" s="237"/>
    </row>
    <row r="93" spans="1:13">
      <c r="J93" s="237"/>
    </row>
    <row r="94" spans="1:13">
      <c r="I94" s="85"/>
      <c r="J94" s="237"/>
    </row>
    <row r="95" spans="1:13">
      <c r="J95" s="237"/>
    </row>
    <row r="96" spans="1:13">
      <c r="J96" s="237"/>
    </row>
    <row r="97" spans="10:10">
      <c r="J97" s="237"/>
    </row>
    <row r="98" spans="10:10">
      <c r="J98" s="237"/>
    </row>
  </sheetData>
  <mergeCells count="1">
    <mergeCell ref="A32:D32"/>
  </mergeCells>
  <phoneticPr fontId="0" type="noConversion"/>
  <pageMargins left="0.25" right="0.25" top="0.25" bottom="0.25" header="0.5" footer="0.5"/>
  <pageSetup scale="69" fitToHeight="0" orientation="landscape" r:id="rId1"/>
  <headerFooter alignWithMargins="0"/>
  <ignoredErrors>
    <ignoredError sqref="I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1F9A6-8C82-4604-87B9-02A675E29BF9}">
  <dimension ref="B2:U30"/>
  <sheetViews>
    <sheetView topLeftCell="A10" workbookViewId="0">
      <selection activeCell="I17" sqref="I17"/>
    </sheetView>
  </sheetViews>
  <sheetFormatPr defaultColWidth="9.140625" defaultRowHeight="12.75"/>
  <cols>
    <col min="1" max="1" width="9.140625" style="252"/>
    <col min="2" max="2" width="14.140625" style="252" bestFit="1" customWidth="1"/>
    <col min="3" max="4" width="11.5703125" style="252" customWidth="1"/>
    <col min="5" max="5" width="14.140625" style="252" customWidth="1"/>
    <col min="6" max="6" width="11.5703125" style="252" customWidth="1"/>
    <col min="7" max="7" width="19.7109375" style="252" customWidth="1"/>
    <col min="8" max="8" width="6.85546875" style="252" customWidth="1"/>
    <col min="9" max="9" width="11.7109375" style="252" bestFit="1" customWidth="1"/>
    <col min="10" max="16384" width="9.140625" style="252"/>
  </cols>
  <sheetData>
    <row r="2" spans="2:21" ht="15.75">
      <c r="B2" s="251" t="s">
        <v>159</v>
      </c>
    </row>
    <row r="3" spans="2:21">
      <c r="B3" s="253"/>
    </row>
    <row r="4" spans="2:21" ht="13.5" thickBot="1">
      <c r="B4" s="253"/>
    </row>
    <row r="5" spans="2:21" ht="45.75" thickBot="1">
      <c r="B5" s="254" t="s">
        <v>105</v>
      </c>
      <c r="C5" s="255" t="s">
        <v>106</v>
      </c>
      <c r="D5" s="255" t="s">
        <v>107</v>
      </c>
      <c r="E5" s="255" t="s">
        <v>108</v>
      </c>
      <c r="F5" s="255" t="s">
        <v>109</v>
      </c>
      <c r="G5" s="255" t="s">
        <v>58</v>
      </c>
      <c r="M5" s="329" t="s">
        <v>183</v>
      </c>
      <c r="N5" s="330"/>
      <c r="O5" s="330"/>
      <c r="P5" s="330"/>
      <c r="Q5" s="330"/>
      <c r="R5" s="330"/>
      <c r="S5" s="330"/>
      <c r="T5" s="330"/>
      <c r="U5" s="331"/>
    </row>
    <row r="6" spans="2:21" ht="36.75" customHeight="1" thickBot="1">
      <c r="B6" s="335" t="s">
        <v>110</v>
      </c>
      <c r="C6" s="367">
        <v>325</v>
      </c>
      <c r="D6" s="335">
        <v>10.6</v>
      </c>
      <c r="E6" s="326">
        <f>'REPP ROCIS'!J86</f>
        <v>3462</v>
      </c>
      <c r="F6" s="338">
        <f>'REPP ROCIS'!J87</f>
        <v>15</v>
      </c>
      <c r="G6" s="326">
        <f>E6+F6</f>
        <v>3477</v>
      </c>
      <c r="M6" s="332"/>
      <c r="N6" s="333"/>
      <c r="O6" s="333"/>
      <c r="P6" s="333"/>
      <c r="Q6" s="333"/>
      <c r="R6" s="333"/>
      <c r="S6" s="333"/>
      <c r="T6" s="333"/>
      <c r="U6" s="334"/>
    </row>
    <row r="7" spans="2:21">
      <c r="B7" s="336"/>
      <c r="C7" s="336"/>
      <c r="D7" s="336"/>
      <c r="E7" s="327"/>
      <c r="F7" s="336"/>
      <c r="G7" s="327"/>
      <c r="M7" s="279"/>
      <c r="N7" s="279"/>
      <c r="O7" s="279"/>
      <c r="P7" s="279"/>
      <c r="Q7" s="279"/>
      <c r="R7" s="279"/>
      <c r="S7" s="279"/>
      <c r="T7" s="279"/>
      <c r="U7" s="279"/>
    </row>
    <row r="8" spans="2:21" ht="13.5" thickBot="1">
      <c r="B8" s="337"/>
      <c r="C8" s="337"/>
      <c r="D8" s="337"/>
      <c r="E8" s="328"/>
      <c r="F8" s="337"/>
      <c r="G8" s="328"/>
      <c r="M8" s="279"/>
      <c r="N8" s="279"/>
      <c r="O8" s="279"/>
      <c r="P8" s="279"/>
      <c r="Q8" s="279"/>
      <c r="R8" s="279"/>
      <c r="S8" s="279"/>
      <c r="T8" s="279"/>
      <c r="U8" s="279"/>
    </row>
    <row r="9" spans="2:21">
      <c r="M9" s="279"/>
      <c r="N9" s="279"/>
      <c r="O9" s="279"/>
      <c r="P9" s="279"/>
      <c r="Q9" s="279"/>
      <c r="R9" s="279"/>
      <c r="S9" s="279"/>
      <c r="T9" s="279"/>
      <c r="U9" s="279"/>
    </row>
    <row r="10" spans="2:21" ht="13.5" thickBot="1">
      <c r="M10" s="279"/>
      <c r="N10" s="279"/>
      <c r="O10" s="279"/>
      <c r="P10" s="279"/>
      <c r="Q10" s="279"/>
      <c r="R10" s="279"/>
      <c r="S10" s="279"/>
      <c r="T10" s="279"/>
      <c r="U10" s="279"/>
    </row>
    <row r="11" spans="2:21" ht="30">
      <c r="B11" s="339" t="s">
        <v>105</v>
      </c>
      <c r="C11" s="339" t="s">
        <v>111</v>
      </c>
      <c r="D11" s="256" t="s">
        <v>112</v>
      </c>
      <c r="E11" s="256" t="s">
        <v>114</v>
      </c>
      <c r="F11" s="256" t="s">
        <v>116</v>
      </c>
      <c r="G11" s="339" t="s">
        <v>160</v>
      </c>
      <c r="M11" s="279"/>
      <c r="N11" s="279"/>
      <c r="O11" s="279"/>
      <c r="P11" s="279"/>
      <c r="Q11" s="279"/>
      <c r="R11" s="279"/>
      <c r="S11" s="279"/>
      <c r="T11" s="279"/>
      <c r="U11" s="279"/>
    </row>
    <row r="12" spans="2:21" ht="30">
      <c r="B12" s="340"/>
      <c r="C12" s="340"/>
      <c r="D12" s="257" t="s">
        <v>113</v>
      </c>
      <c r="E12" s="257" t="s">
        <v>115</v>
      </c>
      <c r="F12" s="258" t="s">
        <v>117</v>
      </c>
      <c r="G12" s="340"/>
      <c r="M12" s="279"/>
      <c r="N12" s="279"/>
      <c r="O12" s="279"/>
      <c r="P12" s="279"/>
      <c r="Q12" s="279"/>
      <c r="R12" s="279"/>
      <c r="S12" s="279"/>
      <c r="T12" s="279"/>
      <c r="U12" s="279"/>
    </row>
    <row r="13" spans="2:21" ht="24.75" thickBot="1">
      <c r="B13" s="341"/>
      <c r="C13" s="341"/>
      <c r="D13" s="259"/>
      <c r="E13" s="259"/>
      <c r="F13" s="260" t="s">
        <v>118</v>
      </c>
      <c r="G13" s="341"/>
    </row>
    <row r="14" spans="2:21" ht="15.75">
      <c r="B14" s="261">
        <v>25</v>
      </c>
      <c r="C14" s="335">
        <v>10.6</v>
      </c>
      <c r="D14" s="326">
        <f>E6</f>
        <v>3462</v>
      </c>
      <c r="E14" s="342">
        <v>65.180000000000007</v>
      </c>
      <c r="F14" s="345">
        <v>0.29199999999999998</v>
      </c>
      <c r="G14" s="262">
        <f>G16+G17</f>
        <v>291543.88272000005</v>
      </c>
    </row>
    <row r="15" spans="2:21" ht="15.75">
      <c r="B15" s="261" t="s">
        <v>119</v>
      </c>
      <c r="C15" s="336"/>
      <c r="D15" s="327"/>
      <c r="E15" s="343"/>
      <c r="F15" s="346"/>
      <c r="G15" s="263" t="s">
        <v>120</v>
      </c>
      <c r="I15" s="264">
        <f>D14*E14</f>
        <v>225653.16000000003</v>
      </c>
      <c r="J15" s="264">
        <f>I15/D14</f>
        <v>65.180000000000007</v>
      </c>
    </row>
    <row r="16" spans="2:21" ht="15.75">
      <c r="B16" s="265"/>
      <c r="C16" s="336"/>
      <c r="D16" s="327"/>
      <c r="E16" s="343"/>
      <c r="F16" s="346"/>
      <c r="G16" s="266">
        <f>I15</f>
        <v>225653.16000000003</v>
      </c>
      <c r="I16" s="267">
        <f>I15*F14</f>
        <v>65890.722720000005</v>
      </c>
      <c r="J16" s="267">
        <f>I16/D14</f>
        <v>19.03256</v>
      </c>
    </row>
    <row r="17" spans="2:14" ht="16.5" thickBot="1">
      <c r="B17" s="268"/>
      <c r="C17" s="337"/>
      <c r="D17" s="328"/>
      <c r="E17" s="344"/>
      <c r="F17" s="347"/>
      <c r="G17" s="307">
        <f>I16</f>
        <v>65890.722720000005</v>
      </c>
      <c r="I17" s="269">
        <f>I15+I16</f>
        <v>291543.88272000005</v>
      </c>
      <c r="J17" s="264">
        <f>J15+J16</f>
        <v>84.212560000000011</v>
      </c>
    </row>
    <row r="18" spans="2:14" ht="15.75">
      <c r="B18" s="253"/>
      <c r="N18" s="278"/>
    </row>
    <row r="20" spans="2:14" ht="16.5" thickBot="1">
      <c r="N20" s="278"/>
    </row>
    <row r="21" spans="2:14" ht="45">
      <c r="B21" s="339" t="s">
        <v>121</v>
      </c>
      <c r="C21" s="256" t="s">
        <v>111</v>
      </c>
      <c r="D21" s="339" t="s">
        <v>123</v>
      </c>
      <c r="E21" s="256" t="s">
        <v>114</v>
      </c>
      <c r="F21" s="256" t="s">
        <v>116</v>
      </c>
      <c r="G21" s="339" t="s">
        <v>124</v>
      </c>
    </row>
    <row r="22" spans="2:14" ht="30">
      <c r="B22" s="340"/>
      <c r="C22" s="270" t="s">
        <v>122</v>
      </c>
      <c r="D22" s="340"/>
      <c r="E22" s="257" t="s">
        <v>115</v>
      </c>
      <c r="F22" s="258" t="s">
        <v>117</v>
      </c>
      <c r="G22" s="340"/>
    </row>
    <row r="23" spans="2:14" ht="24">
      <c r="B23" s="340"/>
      <c r="C23" s="271"/>
      <c r="D23" s="340"/>
      <c r="E23" s="271"/>
      <c r="F23" s="258" t="s">
        <v>118</v>
      </c>
      <c r="G23" s="340"/>
    </row>
    <row r="24" spans="2:14" ht="15.75" thickBot="1">
      <c r="B24" s="341"/>
      <c r="C24" s="272"/>
      <c r="D24" s="341"/>
      <c r="E24" s="272"/>
      <c r="F24" s="273"/>
      <c r="G24" s="341"/>
    </row>
    <row r="25" spans="2:14" ht="15.75">
      <c r="B25" s="335" t="s">
        <v>125</v>
      </c>
      <c r="C25" s="335">
        <v>3</v>
      </c>
      <c r="D25" s="335">
        <v>15</v>
      </c>
      <c r="E25" s="342">
        <v>65.180000000000007</v>
      </c>
      <c r="F25" s="345">
        <v>0.29199999999999998</v>
      </c>
      <c r="G25" s="277">
        <f>G27+G28</f>
        <v>1263.1884</v>
      </c>
    </row>
    <row r="26" spans="2:14" ht="15.75">
      <c r="B26" s="336"/>
      <c r="C26" s="336"/>
      <c r="D26" s="336"/>
      <c r="E26" s="343"/>
      <c r="F26" s="346"/>
      <c r="G26" s="275"/>
      <c r="I26" s="264">
        <f>D25*E25</f>
        <v>977.7</v>
      </c>
      <c r="J26" s="264">
        <f>I26/D25</f>
        <v>65.180000000000007</v>
      </c>
    </row>
    <row r="27" spans="2:14" ht="15.75">
      <c r="B27" s="336"/>
      <c r="C27" s="336"/>
      <c r="D27" s="336"/>
      <c r="E27" s="343"/>
      <c r="F27" s="346"/>
      <c r="G27" s="274">
        <f>I26</f>
        <v>977.7</v>
      </c>
      <c r="I27" s="267">
        <f>I26*F25</f>
        <v>285.48840000000001</v>
      </c>
      <c r="J27" s="267">
        <f>I27/D25</f>
        <v>19.03256</v>
      </c>
    </row>
    <row r="28" spans="2:14" ht="16.5" thickBot="1">
      <c r="B28" s="337"/>
      <c r="C28" s="337"/>
      <c r="D28" s="337"/>
      <c r="E28" s="344"/>
      <c r="F28" s="347"/>
      <c r="G28" s="276">
        <f>I27</f>
        <v>285.48840000000001</v>
      </c>
      <c r="I28" s="269">
        <f>I27+I26</f>
        <v>1263.1884</v>
      </c>
      <c r="J28" s="264">
        <f>J26+J27</f>
        <v>84.212560000000011</v>
      </c>
    </row>
    <row r="30" spans="2:14" ht="15.75">
      <c r="G30" s="309">
        <f>_Hlk52801096+_Hlk78451743</f>
        <v>292807.07112000004</v>
      </c>
    </row>
  </sheetData>
  <mergeCells count="22">
    <mergeCell ref="B21:B24"/>
    <mergeCell ref="D21:D24"/>
    <mergeCell ref="G21:G24"/>
    <mergeCell ref="B25:B28"/>
    <mergeCell ref="C25:C28"/>
    <mergeCell ref="D25:D28"/>
    <mergeCell ref="E25:E28"/>
    <mergeCell ref="F25:F28"/>
    <mergeCell ref="B11:B13"/>
    <mergeCell ref="C11:C13"/>
    <mergeCell ref="G11:G13"/>
    <mergeCell ref="C14:C17"/>
    <mergeCell ref="D14:D17"/>
    <mergeCell ref="E14:E17"/>
    <mergeCell ref="F14:F17"/>
    <mergeCell ref="G6:G8"/>
    <mergeCell ref="M5:U6"/>
    <mergeCell ref="B6:B8"/>
    <mergeCell ref="C6:C8"/>
    <mergeCell ref="D6:D8"/>
    <mergeCell ref="E6:E8"/>
    <mergeCell ref="F6:F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FFBEA-2502-42A1-9291-C577F701219D}">
  <dimension ref="A1:S35"/>
  <sheetViews>
    <sheetView topLeftCell="A10" workbookViewId="0">
      <selection activeCell="H32" sqref="H32"/>
    </sheetView>
  </sheetViews>
  <sheetFormatPr defaultColWidth="9.140625" defaultRowHeight="15"/>
  <cols>
    <col min="1" max="1" width="9.140625" style="288"/>
    <col min="2" max="2" width="30" style="288" customWidth="1"/>
    <col min="3" max="3" width="12.140625" style="288" customWidth="1"/>
    <col min="4" max="4" width="13.42578125" style="288" customWidth="1"/>
    <col min="5" max="5" width="10.5703125" style="288" customWidth="1"/>
    <col min="6" max="6" width="7.5703125" style="288" customWidth="1"/>
    <col min="7" max="7" width="9.140625" style="288"/>
    <col min="8" max="8" width="20.28515625" style="288" customWidth="1"/>
    <col min="9" max="9" width="9.140625" style="288"/>
    <col min="10" max="10" width="14" style="288" customWidth="1"/>
    <col min="11" max="11" width="9.140625" style="288"/>
    <col min="12" max="15" width="12.140625" style="288" customWidth="1"/>
    <col min="16" max="16384" width="9.140625" style="288"/>
  </cols>
  <sheetData>
    <row r="1" spans="1:19" ht="15.75" thickBot="1">
      <c r="A1" s="287" t="s">
        <v>165</v>
      </c>
    </row>
    <row r="2" spans="1:19" ht="30.75" thickBot="1">
      <c r="A2" s="289"/>
      <c r="L2" s="290" t="s">
        <v>161</v>
      </c>
      <c r="M2" s="291" t="s">
        <v>162</v>
      </c>
      <c r="N2" s="291" t="s">
        <v>116</v>
      </c>
      <c r="O2" s="291" t="s">
        <v>25</v>
      </c>
    </row>
    <row r="3" spans="1:19" ht="30.75" thickBot="1">
      <c r="A3" s="289"/>
      <c r="L3" s="292" t="s">
        <v>163</v>
      </c>
      <c r="M3" s="306">
        <v>55.75</v>
      </c>
      <c r="N3" s="306">
        <v>20.21</v>
      </c>
      <c r="O3" s="306">
        <v>75.959999999999994</v>
      </c>
    </row>
    <row r="4" spans="1:19" ht="37.5" customHeight="1">
      <c r="B4" s="357" t="s">
        <v>126</v>
      </c>
      <c r="C4" s="357" t="s">
        <v>127</v>
      </c>
      <c r="D4" s="357" t="s">
        <v>128</v>
      </c>
      <c r="E4" s="357" t="s">
        <v>129</v>
      </c>
      <c r="F4" s="357" t="s">
        <v>130</v>
      </c>
      <c r="G4" s="357" t="s">
        <v>116</v>
      </c>
      <c r="H4" s="357" t="s">
        <v>131</v>
      </c>
    </row>
    <row r="5" spans="1:19">
      <c r="B5" s="357"/>
      <c r="C5" s="357"/>
      <c r="D5" s="357"/>
      <c r="E5" s="357"/>
      <c r="F5" s="357"/>
      <c r="G5" s="357"/>
      <c r="H5" s="357"/>
      <c r="N5" s="288">
        <f>N3/M3</f>
        <v>0.36251121076233184</v>
      </c>
    </row>
    <row r="6" spans="1:19">
      <c r="B6" s="293" t="s">
        <v>132</v>
      </c>
      <c r="C6" s="358">
        <v>25</v>
      </c>
      <c r="D6" s="358">
        <v>4</v>
      </c>
      <c r="E6" s="358">
        <v>100</v>
      </c>
      <c r="F6" s="360">
        <v>56.31</v>
      </c>
      <c r="G6" s="362">
        <v>0.36249999999999999</v>
      </c>
      <c r="H6" s="280">
        <f>H8+H9</f>
        <v>7672.2375000000002</v>
      </c>
    </row>
    <row r="7" spans="1:19" ht="30.75" thickBot="1">
      <c r="B7" s="293" t="s">
        <v>133</v>
      </c>
      <c r="C7" s="358"/>
      <c r="D7" s="358"/>
      <c r="E7" s="358"/>
      <c r="F7" s="360"/>
      <c r="G7" s="362"/>
      <c r="H7" s="281"/>
    </row>
    <row r="8" spans="1:19" ht="30">
      <c r="B8" s="294" t="s">
        <v>134</v>
      </c>
      <c r="C8" s="358"/>
      <c r="D8" s="358"/>
      <c r="E8" s="358"/>
      <c r="F8" s="360"/>
      <c r="G8" s="362"/>
      <c r="H8" s="282">
        <f>J8</f>
        <v>5631</v>
      </c>
      <c r="J8" s="295">
        <f>E6*F6</f>
        <v>5631</v>
      </c>
      <c r="M8" s="348" t="s">
        <v>164</v>
      </c>
      <c r="N8" s="349"/>
      <c r="O8" s="349"/>
      <c r="P8" s="349"/>
      <c r="Q8" s="349"/>
      <c r="R8" s="349"/>
      <c r="S8" s="350"/>
    </row>
    <row r="9" spans="1:19">
      <c r="B9" s="294" t="s">
        <v>135</v>
      </c>
      <c r="C9" s="358"/>
      <c r="D9" s="358"/>
      <c r="E9" s="358"/>
      <c r="F9" s="360"/>
      <c r="G9" s="362"/>
      <c r="H9" s="282">
        <f>J9</f>
        <v>2041.2375</v>
      </c>
      <c r="J9" s="296">
        <f>J8*G6</f>
        <v>2041.2375</v>
      </c>
      <c r="M9" s="351"/>
      <c r="N9" s="352"/>
      <c r="O9" s="352"/>
      <c r="P9" s="352"/>
      <c r="Q9" s="352"/>
      <c r="R9" s="352"/>
      <c r="S9" s="353"/>
    </row>
    <row r="10" spans="1:19">
      <c r="B10" s="294" t="s">
        <v>136</v>
      </c>
      <c r="C10" s="358"/>
      <c r="D10" s="358"/>
      <c r="E10" s="358"/>
      <c r="F10" s="360"/>
      <c r="G10" s="362"/>
      <c r="H10" s="297"/>
      <c r="J10" s="298">
        <f>J8+J9</f>
        <v>7672.2375000000002</v>
      </c>
      <c r="M10" s="351"/>
      <c r="N10" s="352"/>
      <c r="O10" s="352"/>
      <c r="P10" s="352"/>
      <c r="Q10" s="352"/>
      <c r="R10" s="352"/>
      <c r="S10" s="353"/>
    </row>
    <row r="11" spans="1:19" ht="15.75" thickBot="1">
      <c r="B11" s="299" t="s">
        <v>137</v>
      </c>
      <c r="C11" s="359"/>
      <c r="D11" s="359"/>
      <c r="E11" s="359"/>
      <c r="F11" s="361"/>
      <c r="G11" s="363"/>
      <c r="H11" s="300"/>
      <c r="M11" s="351"/>
      <c r="N11" s="352"/>
      <c r="O11" s="352"/>
      <c r="P11" s="352"/>
      <c r="Q11" s="352"/>
      <c r="R11" s="352"/>
      <c r="S11" s="353"/>
    </row>
    <row r="12" spans="1:19">
      <c r="B12" s="293" t="s">
        <v>138</v>
      </c>
      <c r="C12" s="364">
        <v>25</v>
      </c>
      <c r="D12" s="364">
        <v>4</v>
      </c>
      <c r="E12" s="364">
        <v>100</v>
      </c>
      <c r="F12" s="365">
        <v>56.31</v>
      </c>
      <c r="G12" s="366">
        <v>0.36249999999999999</v>
      </c>
      <c r="H12" s="280">
        <f>H15+H16</f>
        <v>7672.2375000000002</v>
      </c>
      <c r="M12" s="351"/>
      <c r="N12" s="352"/>
      <c r="O12" s="352"/>
      <c r="P12" s="352"/>
      <c r="Q12" s="352"/>
      <c r="R12" s="352"/>
      <c r="S12" s="353"/>
    </row>
    <row r="13" spans="1:19">
      <c r="B13" s="293" t="s">
        <v>166</v>
      </c>
      <c r="C13" s="358"/>
      <c r="D13" s="358"/>
      <c r="E13" s="358"/>
      <c r="F13" s="360"/>
      <c r="G13" s="362"/>
      <c r="H13" s="283"/>
      <c r="M13" s="351"/>
      <c r="N13" s="352"/>
      <c r="O13" s="352"/>
      <c r="P13" s="352"/>
      <c r="Q13" s="352"/>
      <c r="R13" s="352"/>
      <c r="S13" s="353"/>
    </row>
    <row r="14" spans="1:19" ht="30">
      <c r="B14" s="294" t="s">
        <v>139</v>
      </c>
      <c r="C14" s="358"/>
      <c r="D14" s="358"/>
      <c r="E14" s="358"/>
      <c r="F14" s="360"/>
      <c r="G14" s="362"/>
      <c r="H14" s="281"/>
      <c r="M14" s="351"/>
      <c r="N14" s="352"/>
      <c r="O14" s="352"/>
      <c r="P14" s="352"/>
      <c r="Q14" s="352"/>
      <c r="R14" s="352"/>
      <c r="S14" s="353"/>
    </row>
    <row r="15" spans="1:19" ht="15.75" thickBot="1">
      <c r="B15" s="294" t="s">
        <v>140</v>
      </c>
      <c r="C15" s="358"/>
      <c r="D15" s="358"/>
      <c r="E15" s="358"/>
      <c r="F15" s="360"/>
      <c r="G15" s="362"/>
      <c r="H15" s="284">
        <f>J15</f>
        <v>5631</v>
      </c>
      <c r="J15" s="295">
        <f>E12*F12</f>
        <v>5631</v>
      </c>
      <c r="M15" s="354"/>
      <c r="N15" s="355"/>
      <c r="O15" s="355"/>
      <c r="P15" s="355"/>
      <c r="Q15" s="355"/>
      <c r="R15" s="355"/>
      <c r="S15" s="356"/>
    </row>
    <row r="16" spans="1:19">
      <c r="B16" s="294" t="s">
        <v>141</v>
      </c>
      <c r="C16" s="358"/>
      <c r="D16" s="358"/>
      <c r="E16" s="358"/>
      <c r="F16" s="360"/>
      <c r="G16" s="362"/>
      <c r="H16" s="284">
        <f>J16</f>
        <v>2041.2375</v>
      </c>
      <c r="J16" s="296">
        <f>J15*G12</f>
        <v>2041.2375</v>
      </c>
    </row>
    <row r="17" spans="2:17">
      <c r="B17" s="294" t="s">
        <v>142</v>
      </c>
      <c r="C17" s="358"/>
      <c r="D17" s="358"/>
      <c r="E17" s="358"/>
      <c r="F17" s="360"/>
      <c r="G17" s="362"/>
      <c r="H17" s="297"/>
      <c r="J17" s="298">
        <f>J15+J16</f>
        <v>7672.2375000000002</v>
      </c>
    </row>
    <row r="18" spans="2:17">
      <c r="B18" s="294" t="s">
        <v>143</v>
      </c>
      <c r="C18" s="358"/>
      <c r="D18" s="358"/>
      <c r="E18" s="358"/>
      <c r="F18" s="360"/>
      <c r="G18" s="362"/>
      <c r="H18" s="297"/>
    </row>
    <row r="19" spans="2:17">
      <c r="B19" s="294" t="s">
        <v>144</v>
      </c>
      <c r="C19" s="358"/>
      <c r="D19" s="358"/>
      <c r="E19" s="358"/>
      <c r="F19" s="360"/>
      <c r="G19" s="362"/>
      <c r="H19" s="297"/>
    </row>
    <row r="20" spans="2:17">
      <c r="B20" s="294" t="s">
        <v>145</v>
      </c>
      <c r="C20" s="358"/>
      <c r="D20" s="358"/>
      <c r="E20" s="358"/>
      <c r="F20" s="360"/>
      <c r="G20" s="362"/>
      <c r="H20" s="297"/>
    </row>
    <row r="21" spans="2:17" ht="15.75" thickBot="1">
      <c r="B21" s="299"/>
      <c r="C21" s="359"/>
      <c r="D21" s="359"/>
      <c r="E21" s="359"/>
      <c r="F21" s="361"/>
      <c r="G21" s="363"/>
      <c r="H21" s="300"/>
    </row>
    <row r="22" spans="2:17">
      <c r="B22" s="301" t="s">
        <v>146</v>
      </c>
      <c r="C22" s="364">
        <v>5</v>
      </c>
      <c r="D22" s="364">
        <v>10</v>
      </c>
      <c r="E22" s="364">
        <v>50</v>
      </c>
      <c r="F22" s="365">
        <v>56.31</v>
      </c>
      <c r="G22" s="366">
        <v>0.36249999999999999</v>
      </c>
      <c r="H22" s="285">
        <f>H25+H26</f>
        <v>3836.1187500000001</v>
      </c>
    </row>
    <row r="23" spans="2:17" ht="30">
      <c r="B23" s="293" t="s">
        <v>167</v>
      </c>
      <c r="C23" s="358"/>
      <c r="D23" s="358"/>
      <c r="E23" s="358"/>
      <c r="F23" s="360"/>
      <c r="G23" s="362"/>
      <c r="H23" s="281"/>
    </row>
    <row r="24" spans="2:17">
      <c r="B24" s="294" t="s">
        <v>147</v>
      </c>
      <c r="C24" s="358"/>
      <c r="D24" s="358"/>
      <c r="E24" s="358"/>
      <c r="F24" s="360"/>
      <c r="G24" s="362"/>
      <c r="H24" s="281"/>
    </row>
    <row r="25" spans="2:17">
      <c r="B25" s="294" t="s">
        <v>148</v>
      </c>
      <c r="C25" s="358"/>
      <c r="D25" s="358"/>
      <c r="E25" s="358"/>
      <c r="F25" s="360"/>
      <c r="G25" s="362"/>
      <c r="H25" s="308">
        <f>J25</f>
        <v>2815.5</v>
      </c>
      <c r="J25" s="295">
        <f>E22*F22</f>
        <v>2815.5</v>
      </c>
    </row>
    <row r="26" spans="2:17">
      <c r="B26" s="294" t="s">
        <v>149</v>
      </c>
      <c r="C26" s="358"/>
      <c r="D26" s="358"/>
      <c r="E26" s="358"/>
      <c r="F26" s="360"/>
      <c r="G26" s="362"/>
      <c r="H26" s="308">
        <f>J26</f>
        <v>1020.61875</v>
      </c>
      <c r="J26" s="296">
        <f>J25*G22</f>
        <v>1020.61875</v>
      </c>
    </row>
    <row r="27" spans="2:17">
      <c r="B27" s="294" t="s">
        <v>150</v>
      </c>
      <c r="C27" s="358"/>
      <c r="D27" s="358"/>
      <c r="E27" s="358"/>
      <c r="F27" s="360"/>
      <c r="G27" s="362"/>
      <c r="H27" s="283"/>
      <c r="J27" s="298">
        <f>J25+J26</f>
        <v>3836.1187500000001</v>
      </c>
    </row>
    <row r="28" spans="2:17">
      <c r="B28" s="294" t="s">
        <v>151</v>
      </c>
      <c r="C28" s="358"/>
      <c r="D28" s="358"/>
      <c r="E28" s="358"/>
      <c r="F28" s="360"/>
      <c r="G28" s="362"/>
      <c r="H28" s="297"/>
      <c r="Q28" s="302"/>
    </row>
    <row r="29" spans="2:17">
      <c r="B29" s="294" t="s">
        <v>152</v>
      </c>
      <c r="C29" s="358"/>
      <c r="D29" s="358"/>
      <c r="E29" s="358"/>
      <c r="F29" s="360"/>
      <c r="G29" s="362"/>
      <c r="H29" s="297"/>
    </row>
    <row r="30" spans="2:17" ht="15.75" thickBot="1">
      <c r="B30" s="299" t="s">
        <v>153</v>
      </c>
      <c r="C30" s="359"/>
      <c r="D30" s="359"/>
      <c r="E30" s="359"/>
      <c r="F30" s="361"/>
      <c r="G30" s="363"/>
      <c r="H30" s="300"/>
    </row>
    <row r="31" spans="2:17">
      <c r="B31" s="293" t="s">
        <v>154</v>
      </c>
      <c r="C31" s="364">
        <v>5</v>
      </c>
      <c r="D31" s="281">
        <v>2</v>
      </c>
      <c r="E31" s="364">
        <v>10</v>
      </c>
      <c r="F31" s="365">
        <v>56.31</v>
      </c>
      <c r="G31" s="366">
        <v>0.36249999999999999</v>
      </c>
      <c r="H31" s="280">
        <f>H32+H33</f>
        <v>767.22375</v>
      </c>
    </row>
    <row r="32" spans="2:17" ht="30">
      <c r="B32" s="294" t="s">
        <v>155</v>
      </c>
      <c r="C32" s="358"/>
      <c r="D32" s="283" t="s">
        <v>156</v>
      </c>
      <c r="E32" s="358"/>
      <c r="F32" s="360"/>
      <c r="G32" s="362"/>
      <c r="H32" s="284">
        <f>J32</f>
        <v>563.1</v>
      </c>
      <c r="J32" s="295">
        <f>E31*F31</f>
        <v>563.1</v>
      </c>
    </row>
    <row r="33" spans="2:10">
      <c r="B33" s="303"/>
      <c r="C33" s="358"/>
      <c r="D33" s="297"/>
      <c r="E33" s="358"/>
      <c r="F33" s="360"/>
      <c r="G33" s="362"/>
      <c r="H33" s="284">
        <f>J33</f>
        <v>204.12375</v>
      </c>
      <c r="J33" s="296">
        <f>J32*G31</f>
        <v>204.12375</v>
      </c>
    </row>
    <row r="34" spans="2:10" ht="15.75" thickBot="1">
      <c r="B34" s="304"/>
      <c r="C34" s="359"/>
      <c r="D34" s="300"/>
      <c r="E34" s="359"/>
      <c r="F34" s="361"/>
      <c r="G34" s="363"/>
      <c r="H34" s="310"/>
      <c r="J34" s="298">
        <f>J32+J33</f>
        <v>767.22375</v>
      </c>
    </row>
    <row r="35" spans="2:10" ht="30.75" thickBot="1">
      <c r="B35" s="305" t="s">
        <v>157</v>
      </c>
      <c r="C35" s="286"/>
      <c r="D35" s="286"/>
      <c r="E35" s="286"/>
      <c r="F35" s="286"/>
      <c r="G35" s="286"/>
      <c r="H35" s="311">
        <f>H31+H22+H12+H6</f>
        <v>19947.817500000001</v>
      </c>
      <c r="J35" s="298">
        <f>J10+J17+J27+J34</f>
        <v>19947.817500000001</v>
      </c>
    </row>
  </sheetData>
  <mergeCells count="27">
    <mergeCell ref="C31:C34"/>
    <mergeCell ref="E31:E34"/>
    <mergeCell ref="F31:F34"/>
    <mergeCell ref="G31:G34"/>
    <mergeCell ref="C12:C21"/>
    <mergeCell ref="D12:D21"/>
    <mergeCell ref="E12:E21"/>
    <mergeCell ref="F12:F21"/>
    <mergeCell ref="G12:G21"/>
    <mergeCell ref="C22:C30"/>
    <mergeCell ref="D22:D30"/>
    <mergeCell ref="E22:E30"/>
    <mergeCell ref="F22:F30"/>
    <mergeCell ref="G22:G30"/>
    <mergeCell ref="M8:S15"/>
    <mergeCell ref="B4:B5"/>
    <mergeCell ref="C4:C5"/>
    <mergeCell ref="D4:D5"/>
    <mergeCell ref="E4:E5"/>
    <mergeCell ref="F4:F5"/>
    <mergeCell ref="H4:H5"/>
    <mergeCell ref="C6:C11"/>
    <mergeCell ref="D6:D11"/>
    <mergeCell ref="E6:E11"/>
    <mergeCell ref="F6:F11"/>
    <mergeCell ref="G6:G11"/>
    <mergeCell ref="G4:G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REPP ROCIS</vt:lpstr>
      <vt:lpstr>Hourly estimates of burden</vt:lpstr>
      <vt:lpstr>Annualized Cost to Fed Gov Est.</vt:lpstr>
      <vt:lpstr>'Hourly estimates of burden'!_Hlk52801096</vt:lpstr>
      <vt:lpstr>'Hourly estimates of burden'!_Hlk78451743</vt:lpstr>
    </vt:vector>
  </TitlesOfParts>
  <Company>RD/RUS/WWD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Cusick, Lauren - RD, Washington, DC</cp:lastModifiedBy>
  <cp:lastPrinted>2021-08-16T17:26:09Z</cp:lastPrinted>
  <dcterms:created xsi:type="dcterms:W3CDTF">1999-05-21T13:07:41Z</dcterms:created>
  <dcterms:modified xsi:type="dcterms:W3CDTF">2022-01-13T17:34:16Z</dcterms:modified>
</cp:coreProperties>
</file>