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E:\OMB EJ Renewal 2021\"/>
    </mc:Choice>
  </mc:AlternateContent>
  <xr:revisionPtr revIDLastSave="0" documentId="8_{804E422C-2261-4A7E-880C-21253D7FD307}" xr6:coauthVersionLast="47" xr6:coauthVersionMax="47" xr10:uidLastSave="{00000000-0000-0000-0000-000000000000}"/>
  <bookViews>
    <workbookView xWindow="-120" yWindow="-120" windowWidth="29040" windowHeight="15840" activeTab="1" xr2:uid="{00000000-000D-0000-FFFF-FFFF00000000}"/>
  </bookViews>
  <sheets>
    <sheet name="Table 1-Burden Hours Worksheet" sheetId="4" r:id="rId1"/>
    <sheet name="Table 2-Annualized Cost Fed Gov"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4" l="1"/>
  <c r="I5" i="4" s="1"/>
  <c r="I6" i="4" s="1"/>
  <c r="B9" i="5" l="1"/>
  <c r="D6" i="4" l="1"/>
  <c r="J6" i="4"/>
  <c r="E6" i="4"/>
  <c r="L5" i="4"/>
  <c r="N5" i="4" s="1"/>
  <c r="L6" i="4" l="1"/>
  <c r="G6" i="4"/>
  <c r="D10" i="4" s="1"/>
  <c r="N6" i="4" l="1"/>
  <c r="D11" i="4" s="1"/>
  <c r="D12" i="4" l="1"/>
</calcChain>
</file>

<file path=xl/sharedStrings.xml><?xml version="1.0" encoding="utf-8"?>
<sst xmlns="http://schemas.openxmlformats.org/spreadsheetml/2006/main" count="36" uniqueCount="34">
  <si>
    <t>Affected Public</t>
  </si>
  <si>
    <t xml:space="preserve">Respondents </t>
  </si>
  <si>
    <t>Sample Size</t>
  </si>
  <si>
    <t>Non-Respondents</t>
  </si>
  <si>
    <t>Estimated Total Annual Reporting Burden Estimate</t>
  </si>
  <si>
    <t>Frequency of Responses per Person</t>
  </si>
  <si>
    <t>Estimated Time per Response (In Minutes)</t>
  </si>
  <si>
    <t>Total Annual Burden Hours for Respondents &amp; Non-Respondents</t>
  </si>
  <si>
    <t>Total Annual Responses for Respondents &amp; Non-Respondents</t>
  </si>
  <si>
    <t xml:space="preserve">Key numbers for supporting statement: </t>
  </si>
  <si>
    <t>TOTAL COSTS</t>
  </si>
  <si>
    <t>Annual Number of Responses                (ExF)</t>
  </si>
  <si>
    <t>Estimated Total Annual Burden Hours                     (GxH/60)</t>
  </si>
  <si>
    <t>Responses per Project              (JxK)</t>
  </si>
  <si>
    <t>Estimated Total Annual Burden Hours    (LxM/60)</t>
  </si>
  <si>
    <t>Type of Instrument(s)</t>
  </si>
  <si>
    <t>Number of Respondents (D x.response rate*)</t>
  </si>
  <si>
    <t>Number of Non-Respondents (Dx.47*)</t>
  </si>
  <si>
    <t>Survey pretest: Winter 2022</t>
  </si>
  <si>
    <t>*Assumes 100% response rate for pre-survey consultationre-test, 53% response rate for survey, 47% response rate for non-respondents.</t>
  </si>
  <si>
    <t>**This is the 2021 mean hourly wage rate for “Interviewers, Except Eligibility and Loan” (occupational code 43-4111) for the Atlanta-Sandy Springs-Marietta metropolitan area--$15.60.  Obtained from the Bureau of Labor Statistics at https://www.bls.gov/oes/current/oes_12060.htm#43-0000.volunteer wage rate: https://independentsector.org/value-of-volunteer-time-2021/</t>
  </si>
  <si>
    <t>Annualized Cost to Federal Government</t>
  </si>
  <si>
    <r>
      <t>­</t>
    </r>
    <r>
      <rPr>
        <sz val="10"/>
        <color theme="1"/>
        <rFont val="Tahoma"/>
        <family val="2"/>
      </rPr>
      <t>Employee labor and materials for developing, printing, storing forms.  This cost relates to work time for a GS-4-15 Research Social Scientist to modify the questionnaire and format contact information sheets that will be left with the respondent.  The $70.42 is the employee’s hourly wage rate. : 20 hours x $ 70.42= $1,408</t>
    </r>
  </si>
  <si>
    <t xml:space="preserve">­Employee labor to statistically analyze data.  This cost relates to work time for a GS-4-15 Research Social Scientist to modify the questionnaire and format contact information sheets that will be left with the respondent.  The $70.42 is the employee’s hourly wage rate. 160 hours x $70.42= $11,267 </t>
  </si>
  <si>
    <t>­Employee labor and materials for developing computer systems, screens, or reports to support the collection--8 hours x $70.42= $563.  This cost relates to work time for a GS-4-15 Research Social Scientist to modify the collection instrument and develop an input form on Survey Monkey that will store responses that can be downloaded to a spreadsheet.</t>
  </si>
  <si>
    <t xml:space="preserve">Employee costs related to submission of OMB application. Roughly 80 hours of work time for a GS-4-15 Research Social scientist to develop and respond to comments on this information collection request: (80 hours x $70.42=$5,634. </t>
  </si>
  <si>
    <t xml:space="preserve">Cost for unit scientist to report development research papers describing the conceptual basis, methodology, and findings of the larger environmental equity study.  GS-4-15 360 hrs. x $70.42=$25,351 </t>
  </si>
  <si>
    <t>Projected Cost 2022</t>
  </si>
  <si>
    <t xml:space="preserve">            Spring/Summer/Fall 2022</t>
  </si>
  <si>
    <t>Residents in single family homes and multi-family homes in  Atlanta, GA neighborhoods</t>
  </si>
  <si>
    <t>Total Annual Cost (D11 x$15.60**)</t>
  </si>
  <si>
    <t>Urban Forest Engagement in Atlanta, GA (0596-0237)</t>
  </si>
  <si>
    <t>Employee travel costs. Cost for Forest Service employee to travel to Atlanta, GA from Athens, GA to assist with data collection.  24 day trips are estimated at 160 miles round trip for a total of 3,840 miles @$0.17 per mile = $870.</t>
  </si>
  <si>
    <t>­Cost of contractor services or other reimbursements to individuals or organizations assisting in the collection of information. Two University of Georgia students will be paid to administer the survey in tandem with a Forest Service researcher.  We expect to contact 950 potential respondents over a period of 16 weekends, or 32 days total.  Surveyors will work for 8 hours each day.  Survey administrators will be compensated at the mean hourly wage rate for “Interviewers, Except Eligibility and Loan” (occupational code 43-4111) for the Atlanta-Sandy Springs-Marietta metropolitan area.  The hourly wage rate was obtained from the Bureau of Labor Statistics at https://www.bls.gov/oes/current/oes_12060.htm#43-0000.  This rate is $15.60:
8 hrs./day x24 days = 192 hrs. per surveyor
192 hrs. x $15.60/hr.= $2,995 per surveyor
$2,995 x 2 surveyors= $5,990
Transportation for the student surveyors will be provided by the USDA Forest Service.  The 8 hours of daily work includes roughly two-hour travel time to and from Atlanta and four hours of survey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</si>
</sst>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2" formatCode="_(&quot;$&quot;* #,##0_);_(&quot;$&quot;* \(#,##0\);_(&quot;$&quot;* &quot;-&quot;_);_(@_)"/>
    <numFmt numFmtId="41" formatCode="_(* #,##0_);_(* \(#,##0\);_(* &quot;-&quot;_);_(@_)"/>
    <numFmt numFmtId="43" formatCode="_(* #,##0.00_);_(* \(#,##0.00\);_(* &quot;-&quot;??_);_(@_)"/>
    <numFmt numFmtId="164" formatCode="&quot;$&quot;#,##0"/>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0"/>
      <color rgb="FF000000"/>
      <name val="Calibri"/>
      <family val="2"/>
      <scheme val="minor"/>
    </font>
    <font>
      <b/>
      <sz val="10"/>
      <name val="Calibri"/>
      <family val="2"/>
      <scheme val="minor"/>
    </font>
    <font>
      <b/>
      <sz val="12"/>
      <color rgb="FF000000"/>
      <name val="Calibri"/>
      <family val="2"/>
      <scheme val="minor"/>
    </font>
    <font>
      <sz val="11"/>
      <name val="Calibri"/>
      <family val="2"/>
      <scheme val="minor"/>
    </font>
    <font>
      <sz val="10"/>
      <name val="Calibri"/>
      <family val="2"/>
      <scheme val="minor"/>
    </font>
    <font>
      <b/>
      <sz val="12"/>
      <color theme="1"/>
      <name val="Calibri"/>
      <family val="2"/>
      <scheme val="minor"/>
    </font>
    <font>
      <b/>
      <sz val="12"/>
      <name val="Calibri"/>
      <family val="2"/>
      <scheme val="minor"/>
    </font>
    <font>
      <b/>
      <sz val="11"/>
      <color rgb="FF000000"/>
      <name val="Calibri"/>
      <family val="2"/>
      <scheme val="minor"/>
    </font>
    <font>
      <b/>
      <sz val="14"/>
      <color theme="1"/>
      <name val="Times New Roman"/>
      <family val="1"/>
    </font>
    <font>
      <b/>
      <i/>
      <sz val="12"/>
      <color theme="1"/>
      <name val="Calibri"/>
      <family val="2"/>
      <scheme val="minor"/>
    </font>
    <font>
      <b/>
      <sz val="10"/>
      <color theme="1"/>
      <name val="Tahoma"/>
      <family val="2"/>
    </font>
    <font>
      <b/>
      <i/>
      <sz val="10"/>
      <color theme="1"/>
      <name val="Tahoma"/>
      <family val="2"/>
    </font>
    <font>
      <sz val="10"/>
      <color theme="1"/>
      <name val="Tahoma"/>
      <family val="2"/>
    </font>
    <font>
      <sz val="10"/>
      <color theme="1"/>
      <name val="Calibri"/>
      <family val="2"/>
      <scheme val="minor"/>
    </font>
    <font>
      <b/>
      <sz val="10"/>
      <color theme="1"/>
      <name val="Calibri"/>
      <family val="2"/>
      <scheme val="minor"/>
    </font>
    <font>
      <sz val="10"/>
      <color rgb="FF000000"/>
      <name val="Calibri"/>
      <family val="2"/>
      <scheme val="minor"/>
    </font>
  </fonts>
  <fills count="8">
    <fill>
      <patternFill patternType="none"/>
    </fill>
    <fill>
      <patternFill patternType="gray125"/>
    </fill>
    <fill>
      <patternFill patternType="solid">
        <fgColor theme="5" tint="0.59999389629810485"/>
        <bgColor indexed="64"/>
      </patternFill>
    </fill>
    <fill>
      <patternFill patternType="solid">
        <fgColor theme="6" tint="0.59999389629810485"/>
        <bgColor indexed="64"/>
      </patternFill>
    </fill>
    <fill>
      <patternFill patternType="solid">
        <fgColor theme="0" tint="-0.249977111117893"/>
        <bgColor indexed="64"/>
      </patternFill>
    </fill>
    <fill>
      <patternFill patternType="lightUp"/>
    </fill>
    <fill>
      <patternFill patternType="solid">
        <fgColor rgb="FFFFFF00"/>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12" fillId="0" borderId="0" xfId="0" applyFont="1"/>
    <xf numFmtId="0" fontId="0" fillId="0" borderId="0" xfId="0" applyAlignment="1">
      <alignment wrapText="1"/>
    </xf>
    <xf numFmtId="41" fontId="5" fillId="6" borderId="1" xfId="1" applyNumberFormat="1" applyFont="1" applyFill="1" applyBorder="1" applyAlignment="1">
      <alignment horizontal="center" vertical="center"/>
    </xf>
    <xf numFmtId="42" fontId="5" fillId="6" borderId="1" xfId="1" applyNumberFormat="1" applyFont="1" applyFill="1" applyBorder="1" applyAlignment="1">
      <alignment horizontal="center" vertical="center"/>
    </xf>
    <xf numFmtId="0" fontId="0" fillId="0" borderId="0" xfId="0" applyFill="1"/>
    <xf numFmtId="0" fontId="8" fillId="0" borderId="2" xfId="0" applyNumberFormat="1" applyFont="1" applyFill="1" applyBorder="1" applyAlignment="1">
      <alignment wrapText="1"/>
    </xf>
    <xf numFmtId="0" fontId="8" fillId="0" borderId="4" xfId="0" applyNumberFormat="1" applyFont="1" applyFill="1" applyBorder="1" applyAlignment="1">
      <alignment wrapText="1"/>
    </xf>
    <xf numFmtId="0" fontId="8" fillId="0" borderId="3" xfId="0" applyNumberFormat="1" applyFont="1" applyFill="1" applyBorder="1" applyAlignment="1">
      <alignment wrapText="1"/>
    </xf>
    <xf numFmtId="0" fontId="8" fillId="0" borderId="2" xfId="0" applyNumberFormat="1" applyFont="1" applyFill="1" applyBorder="1" applyAlignment="1">
      <alignment horizontal="left" wrapText="1"/>
    </xf>
    <xf numFmtId="0" fontId="13" fillId="0" borderId="1" xfId="0" applyFont="1" applyBorder="1" applyAlignment="1">
      <alignment horizontal="center" vertical="center" wrapText="1"/>
    </xf>
    <xf numFmtId="0" fontId="14" fillId="0" borderId="1" xfId="0" applyFont="1" applyBorder="1" applyAlignment="1">
      <alignment wrapText="1"/>
    </xf>
    <xf numFmtId="0" fontId="0" fillId="0" borderId="0" xfId="0" applyAlignment="1">
      <alignment vertical="center" wrapText="1"/>
    </xf>
    <xf numFmtId="0" fontId="15" fillId="0" borderId="1" xfId="0" applyFont="1" applyBorder="1" applyAlignment="1">
      <alignment vertical="center" wrapText="1"/>
    </xf>
    <xf numFmtId="0" fontId="14" fillId="0" borderId="1" xfId="0" applyFont="1" applyBorder="1"/>
    <xf numFmtId="164" fontId="15" fillId="0" borderId="1" xfId="0" applyNumberFormat="1" applyFont="1" applyBorder="1" applyAlignment="1">
      <alignment vertical="center" wrapText="1"/>
    </xf>
    <xf numFmtId="164" fontId="15" fillId="0" borderId="1" xfId="0" applyNumberFormat="1" applyFont="1" applyFill="1" applyBorder="1"/>
    <xf numFmtId="0" fontId="2" fillId="4" borderId="1" xfId="0" applyFont="1" applyFill="1" applyBorder="1" applyAlignment="1"/>
    <xf numFmtId="3" fontId="4" fillId="4"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Border="1"/>
    <xf numFmtId="0" fontId="8" fillId="0" borderId="0" xfId="0" applyNumberFormat="1" applyFont="1" applyFill="1" applyBorder="1" applyAlignment="1">
      <alignment wrapText="1"/>
    </xf>
    <xf numFmtId="0" fontId="4" fillId="4" borderId="8" xfId="0" applyFont="1" applyFill="1" applyBorder="1" applyAlignment="1">
      <alignment horizontal="center" vertical="center"/>
    </xf>
    <xf numFmtId="0" fontId="3" fillId="2" borderId="9" xfId="0" applyFont="1" applyFill="1" applyBorder="1" applyAlignment="1">
      <alignment horizontal="center" vertical="center" wrapText="1"/>
    </xf>
    <xf numFmtId="0" fontId="8" fillId="0" borderId="8" xfId="0" applyFont="1" applyFill="1" applyBorder="1" applyAlignment="1">
      <alignment wrapText="1"/>
    </xf>
    <xf numFmtId="3" fontId="7" fillId="0" borderId="1" xfId="0" applyNumberFormat="1" applyFont="1" applyFill="1" applyBorder="1" applyAlignment="1">
      <alignment horizontal="right" vertical="center" wrapText="1"/>
    </xf>
    <xf numFmtId="0" fontId="18" fillId="0" borderId="1" xfId="0" applyFont="1" applyFill="1" applyBorder="1" applyAlignment="1">
      <alignment horizontal="right" vertical="center" wrapText="1"/>
    </xf>
    <xf numFmtId="0" fontId="3" fillId="0" borderId="1" xfId="0" applyFont="1" applyFill="1" applyBorder="1" applyAlignment="1">
      <alignment horizontal="right" vertical="center" wrapText="1"/>
    </xf>
    <xf numFmtId="0" fontId="3" fillId="0" borderId="9" xfId="0" applyFont="1" applyFill="1" applyBorder="1" applyAlignment="1">
      <alignment horizontal="right" vertical="center" wrapText="1"/>
    </xf>
    <xf numFmtId="41" fontId="7" fillId="0" borderId="1" xfId="1" applyNumberFormat="1" applyFont="1" applyFill="1" applyBorder="1" applyAlignment="1">
      <alignment horizontal="right" vertical="center" wrapText="1"/>
    </xf>
    <xf numFmtId="41" fontId="7" fillId="0" borderId="1" xfId="1" applyNumberFormat="1" applyFont="1" applyFill="1" applyBorder="1" applyAlignment="1">
      <alignment horizontal="right" vertical="center"/>
    </xf>
    <xf numFmtId="41" fontId="6" fillId="0" borderId="1" xfId="1" applyNumberFormat="1" applyFont="1" applyFill="1" applyBorder="1" applyAlignment="1">
      <alignment horizontal="right" vertical="center"/>
    </xf>
    <xf numFmtId="41" fontId="0" fillId="0" borderId="1" xfId="1" applyNumberFormat="1" applyFont="1" applyFill="1" applyBorder="1" applyAlignment="1">
      <alignment horizontal="right" vertical="center"/>
    </xf>
    <xf numFmtId="41" fontId="5" fillId="0" borderId="1" xfId="1" applyNumberFormat="1" applyFont="1" applyFill="1" applyBorder="1" applyAlignment="1">
      <alignment horizontal="right" vertical="center" wrapText="1"/>
    </xf>
    <xf numFmtId="41" fontId="9" fillId="0" borderId="1" xfId="1" applyNumberFormat="1" applyFont="1" applyFill="1" applyBorder="1" applyAlignment="1">
      <alignment horizontal="right" vertical="center"/>
    </xf>
    <xf numFmtId="41" fontId="9" fillId="5" borderId="1" xfId="1" applyNumberFormat="1" applyFont="1" applyFill="1" applyBorder="1" applyAlignment="1">
      <alignment horizontal="right" vertical="center" wrapText="1"/>
    </xf>
    <xf numFmtId="41" fontId="8" fillId="0" borderId="1" xfId="1" applyNumberFormat="1" applyFont="1" applyFill="1" applyBorder="1" applyAlignment="1">
      <alignment horizontal="right" vertical="center"/>
    </xf>
    <xf numFmtId="164" fontId="0" fillId="0" borderId="0" xfId="0" applyNumberFormat="1"/>
    <xf numFmtId="43" fontId="7" fillId="0" borderId="1" xfId="1" applyNumberFormat="1" applyFont="1" applyFill="1" applyBorder="1" applyAlignment="1">
      <alignment horizontal="right" vertical="center" wrapText="1"/>
    </xf>
    <xf numFmtId="43" fontId="8" fillId="0" borderId="9" xfId="1" applyNumberFormat="1" applyFont="1" applyFill="1" applyBorder="1" applyAlignment="1">
      <alignment horizontal="right" vertical="center"/>
    </xf>
    <xf numFmtId="0" fontId="15" fillId="0" borderId="1" xfId="0" applyFont="1" applyBorder="1" applyAlignment="1">
      <alignment wrapText="1"/>
    </xf>
    <xf numFmtId="0" fontId="2" fillId="0" borderId="0" xfId="0" applyFont="1"/>
    <xf numFmtId="6" fontId="0" fillId="0" borderId="0" xfId="0" applyNumberFormat="1"/>
    <xf numFmtId="43" fontId="0" fillId="0" borderId="9" xfId="1" applyNumberFormat="1" applyFont="1" applyFill="1" applyBorder="1" applyAlignment="1">
      <alignment horizontal="right" vertical="center"/>
    </xf>
    <xf numFmtId="0" fontId="0" fillId="0" borderId="1" xfId="0" applyBorder="1" applyAlignment="1">
      <alignment horizontal="center" vertical="top" wrapText="1"/>
    </xf>
    <xf numFmtId="0" fontId="4" fillId="0" borderId="8" xfId="0" applyFont="1" applyFill="1" applyBorder="1" applyAlignment="1">
      <alignment horizontal="center" vertical="center" wrapText="1"/>
    </xf>
    <xf numFmtId="0" fontId="0" fillId="0" borderId="8" xfId="0" applyBorder="1" applyAlignment="1">
      <alignment horizontal="center" vertical="center" wrapText="1"/>
    </xf>
    <xf numFmtId="0" fontId="11" fillId="7" borderId="6"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7" xfId="0" applyFont="1" applyFill="1" applyBorder="1" applyAlignment="1">
      <alignment horizontal="center" vertical="center"/>
    </xf>
    <xf numFmtId="3" fontId="4" fillId="4" borderId="8" xfId="0" applyNumberFormat="1" applyFont="1" applyFill="1" applyBorder="1" applyAlignment="1">
      <alignment horizontal="center" vertical="center" wrapText="1"/>
    </xf>
    <xf numFmtId="3" fontId="4" fillId="4" borderId="1" xfId="0" applyNumberFormat="1" applyFont="1" applyFill="1" applyBorder="1" applyAlignment="1">
      <alignment horizontal="center" vertical="center" wrapText="1"/>
    </xf>
    <xf numFmtId="0" fontId="2" fillId="2" borderId="1" xfId="0" applyFont="1" applyFill="1" applyBorder="1" applyAlignment="1">
      <alignment horizontal="center"/>
    </xf>
    <xf numFmtId="0" fontId="2" fillId="2" borderId="9" xfId="0" applyFont="1" applyFill="1" applyBorder="1" applyAlignment="1">
      <alignment horizontal="center"/>
    </xf>
    <xf numFmtId="0" fontId="10" fillId="3"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64" fontId="15" fillId="0" borderId="1" xfId="0" applyNumberFormat="1" applyFont="1" applyFill="1" applyBorder="1" applyAlignment="1">
      <alignmen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5"/>
  <sheetViews>
    <sheetView zoomScale="80" zoomScaleNormal="80" workbookViewId="0">
      <selection activeCell="D11" sqref="D11"/>
    </sheetView>
  </sheetViews>
  <sheetFormatPr defaultRowHeight="15" x14ac:dyDescent="0.25"/>
  <cols>
    <col min="1" max="1" width="16.5703125" customWidth="1"/>
    <col min="3" max="3" width="5.7109375" customWidth="1"/>
    <col min="4" max="4" width="14.7109375" customWidth="1"/>
    <col min="5" max="5" width="16.85546875" customWidth="1"/>
    <col min="6" max="6" width="12.7109375" customWidth="1"/>
    <col min="7" max="7" width="13.85546875" customWidth="1"/>
    <col min="8" max="8" width="11.85546875" customWidth="1"/>
    <col min="9" max="9" width="14.140625" customWidth="1"/>
    <col min="10" max="12" width="12.7109375" customWidth="1"/>
    <col min="13" max="13" width="12.140625" customWidth="1"/>
    <col min="14" max="14" width="13.28515625" customWidth="1"/>
  </cols>
  <sheetData>
    <row r="1" spans="1:17" ht="18.75" x14ac:dyDescent="0.25">
      <c r="A1" s="48" t="s">
        <v>31</v>
      </c>
      <c r="B1" s="49"/>
      <c r="C1" s="49"/>
      <c r="D1" s="49"/>
      <c r="E1" s="49"/>
      <c r="F1" s="49"/>
      <c r="G1" s="49"/>
      <c r="H1" s="49"/>
      <c r="I1" s="49"/>
      <c r="J1" s="49"/>
      <c r="K1" s="49"/>
      <c r="L1" s="49"/>
      <c r="M1" s="49"/>
      <c r="N1" s="50"/>
      <c r="Q1" s="5"/>
    </row>
    <row r="2" spans="1:17" ht="31.5" customHeight="1" x14ac:dyDescent="0.25">
      <c r="A2" s="51"/>
      <c r="B2" s="52"/>
      <c r="C2" s="17"/>
      <c r="D2" s="17"/>
      <c r="E2" s="55" t="s">
        <v>1</v>
      </c>
      <c r="F2" s="55"/>
      <c r="G2" s="55"/>
      <c r="H2" s="55"/>
      <c r="I2" s="55"/>
      <c r="J2" s="53" t="s">
        <v>3</v>
      </c>
      <c r="K2" s="53"/>
      <c r="L2" s="53"/>
      <c r="M2" s="53"/>
      <c r="N2" s="54"/>
      <c r="Q2" s="5"/>
    </row>
    <row r="3" spans="1:17" ht="94.5" customHeight="1" x14ac:dyDescent="0.25">
      <c r="A3" s="23" t="s">
        <v>0</v>
      </c>
      <c r="B3" s="52" t="s">
        <v>15</v>
      </c>
      <c r="C3" s="52"/>
      <c r="D3" s="18" t="s">
        <v>2</v>
      </c>
      <c r="E3" s="19" t="s">
        <v>16</v>
      </c>
      <c r="F3" s="19" t="s">
        <v>5</v>
      </c>
      <c r="G3" s="19" t="s">
        <v>11</v>
      </c>
      <c r="H3" s="19" t="s">
        <v>6</v>
      </c>
      <c r="I3" s="19" t="s">
        <v>12</v>
      </c>
      <c r="J3" s="20" t="s">
        <v>17</v>
      </c>
      <c r="K3" s="20" t="s">
        <v>5</v>
      </c>
      <c r="L3" s="20" t="s">
        <v>13</v>
      </c>
      <c r="M3" s="20" t="s">
        <v>6</v>
      </c>
      <c r="N3" s="24" t="s">
        <v>14</v>
      </c>
      <c r="Q3" s="5"/>
    </row>
    <row r="4" spans="1:17" s="5" customFormat="1" ht="77.25" customHeight="1" x14ac:dyDescent="0.25">
      <c r="A4" s="46" t="s">
        <v>29</v>
      </c>
      <c r="B4" s="57" t="s">
        <v>18</v>
      </c>
      <c r="C4" s="58"/>
      <c r="D4" s="26">
        <v>20</v>
      </c>
      <c r="E4" s="27">
        <v>20</v>
      </c>
      <c r="F4" s="27">
        <v>1</v>
      </c>
      <c r="G4" s="27">
        <v>20</v>
      </c>
      <c r="H4" s="27">
        <v>12</v>
      </c>
      <c r="I4" s="27">
        <v>4</v>
      </c>
      <c r="J4" s="28">
        <v>0</v>
      </c>
      <c r="K4" s="28">
        <v>0</v>
      </c>
      <c r="L4" s="28">
        <v>0</v>
      </c>
      <c r="M4" s="28">
        <v>0</v>
      </c>
      <c r="N4" s="29">
        <v>0</v>
      </c>
    </row>
    <row r="5" spans="1:17" ht="41.25" customHeight="1" x14ac:dyDescent="0.25">
      <c r="A5" s="47"/>
      <c r="B5" s="56" t="s">
        <v>28</v>
      </c>
      <c r="C5" s="56"/>
      <c r="D5" s="30">
        <v>211</v>
      </c>
      <c r="E5" s="39">
        <v>112</v>
      </c>
      <c r="F5" s="31">
        <v>1</v>
      </c>
      <c r="G5" s="30">
        <f>(E5*F5)</f>
        <v>112</v>
      </c>
      <c r="H5" s="31">
        <v>12</v>
      </c>
      <c r="I5" s="30">
        <f>(G5*H5)/60</f>
        <v>22.4</v>
      </c>
      <c r="J5" s="32">
        <v>100</v>
      </c>
      <c r="K5" s="31">
        <v>1</v>
      </c>
      <c r="L5" s="32">
        <f>J5*K5</f>
        <v>100</v>
      </c>
      <c r="M5" s="33">
        <v>1</v>
      </c>
      <c r="N5" s="44">
        <f>(L5*M5)/60</f>
        <v>1.6666666666666667</v>
      </c>
      <c r="Q5" s="5"/>
    </row>
    <row r="6" spans="1:17" ht="44.25" customHeight="1" x14ac:dyDescent="0.25">
      <c r="A6" s="25" t="s">
        <v>4</v>
      </c>
      <c r="B6" s="45"/>
      <c r="C6" s="45"/>
      <c r="D6" s="34">
        <f>SUM(D4:D5)</f>
        <v>231</v>
      </c>
      <c r="E6" s="35">
        <f>SUM(E4:E5)</f>
        <v>132</v>
      </c>
      <c r="F6" s="36"/>
      <c r="G6" s="35">
        <f>SUM(G4:G5)</f>
        <v>132</v>
      </c>
      <c r="H6" s="36"/>
      <c r="I6" s="35">
        <f>SUM(I4:I5)</f>
        <v>26.4</v>
      </c>
      <c r="J6" s="37">
        <f>SUM(J4:J5)</f>
        <v>100</v>
      </c>
      <c r="K6" s="36"/>
      <c r="L6" s="37">
        <f>SUM(L4:L5)</f>
        <v>100</v>
      </c>
      <c r="M6" s="36"/>
      <c r="N6" s="40">
        <f>SUM(N4:N5)</f>
        <v>1.6666666666666667</v>
      </c>
      <c r="Q6" s="5"/>
    </row>
    <row r="7" spans="1:17" ht="15.75" x14ac:dyDescent="0.25">
      <c r="A7" s="21"/>
      <c r="B7" s="22"/>
      <c r="C7" s="22"/>
      <c r="D7" s="21"/>
      <c r="E7" s="21"/>
      <c r="Q7" s="5"/>
    </row>
    <row r="8" spans="1:17" x14ac:dyDescent="0.25">
      <c r="A8" s="21"/>
      <c r="B8" s="21"/>
      <c r="C8" s="21"/>
      <c r="D8" s="21"/>
      <c r="E8" s="21"/>
      <c r="Q8" s="5"/>
    </row>
    <row r="9" spans="1:17" ht="15.75" x14ac:dyDescent="0.25">
      <c r="A9" s="1" t="s">
        <v>9</v>
      </c>
      <c r="Q9" s="5"/>
    </row>
    <row r="10" spans="1:17" ht="93" customHeight="1" x14ac:dyDescent="0.25">
      <c r="A10" s="6" t="s">
        <v>8</v>
      </c>
      <c r="D10" s="3">
        <f>G6+J6</f>
        <v>232</v>
      </c>
      <c r="E10" s="5"/>
      <c r="F10" s="5"/>
      <c r="G10" s="5"/>
      <c r="H10" s="5"/>
      <c r="I10" s="5"/>
      <c r="J10" s="5"/>
      <c r="K10" s="5"/>
      <c r="L10" s="5"/>
      <c r="M10" s="5"/>
      <c r="N10" s="5"/>
      <c r="O10" s="5"/>
      <c r="P10" s="5"/>
      <c r="Q10" s="5"/>
    </row>
    <row r="11" spans="1:17" ht="103.5" customHeight="1" x14ac:dyDescent="0.25">
      <c r="A11" s="6" t="s">
        <v>7</v>
      </c>
      <c r="B11" s="7"/>
      <c r="C11" s="8"/>
      <c r="D11" s="3">
        <f>SUM(I6,N6)</f>
        <v>28.066666666666666</v>
      </c>
      <c r="F11" s="2"/>
      <c r="Q11" s="5"/>
    </row>
    <row r="12" spans="1:17" ht="51" customHeight="1" x14ac:dyDescent="0.25">
      <c r="A12" s="9" t="s">
        <v>30</v>
      </c>
      <c r="B12" s="7"/>
      <c r="C12" s="8"/>
      <c r="D12" s="4">
        <f>D11*15.6</f>
        <v>437.84</v>
      </c>
      <c r="Q12" s="5"/>
    </row>
    <row r="13" spans="1:17" ht="15.75" x14ac:dyDescent="0.25">
      <c r="B13" s="7"/>
      <c r="C13" s="8"/>
    </row>
    <row r="14" spans="1:17" x14ac:dyDescent="0.25">
      <c r="A14" t="s">
        <v>19</v>
      </c>
    </row>
    <row r="15" spans="1:17" x14ac:dyDescent="0.25">
      <c r="A15" t="s">
        <v>20</v>
      </c>
    </row>
  </sheetData>
  <mergeCells count="9">
    <mergeCell ref="B6:C6"/>
    <mergeCell ref="A4:A5"/>
    <mergeCell ref="A1:N1"/>
    <mergeCell ref="A2:B2"/>
    <mergeCell ref="J2:N2"/>
    <mergeCell ref="B3:C3"/>
    <mergeCell ref="E2:I2"/>
    <mergeCell ref="B5:C5"/>
    <mergeCell ref="B4:C4"/>
  </mergeCells>
  <pageMargins left="0.25" right="0.25" top="0.75" bottom="0.75" header="0.3" footer="0.3"/>
  <pageSetup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7"/>
  <sheetViews>
    <sheetView tabSelected="1" workbookViewId="0">
      <selection activeCell="C3" sqref="C3"/>
    </sheetView>
  </sheetViews>
  <sheetFormatPr defaultRowHeight="15" x14ac:dyDescent="0.25"/>
  <cols>
    <col min="1" max="1" width="48.7109375" customWidth="1"/>
    <col min="2" max="2" width="21.5703125" customWidth="1"/>
    <col min="3" max="3" width="18.85546875" customWidth="1"/>
  </cols>
  <sheetData>
    <row r="1" spans="1:5" ht="51.75" customHeight="1" x14ac:dyDescent="0.25">
      <c r="A1" s="10" t="s">
        <v>21</v>
      </c>
      <c r="B1" s="10" t="s">
        <v>27</v>
      </c>
      <c r="C1" s="42"/>
    </row>
    <row r="2" spans="1:5" ht="77.25" x14ac:dyDescent="0.25">
      <c r="A2" s="11" t="s">
        <v>22</v>
      </c>
      <c r="B2" s="16">
        <v>1408</v>
      </c>
      <c r="C2" s="38"/>
    </row>
    <row r="3" spans="1:5" ht="77.25" x14ac:dyDescent="0.25">
      <c r="A3" s="41" t="s">
        <v>23</v>
      </c>
      <c r="B3" s="59">
        <v>11267</v>
      </c>
      <c r="C3" s="43"/>
    </row>
    <row r="4" spans="1:5" ht="90" x14ac:dyDescent="0.25">
      <c r="A4" s="41" t="s">
        <v>24</v>
      </c>
      <c r="B4" s="59">
        <v>563</v>
      </c>
      <c r="C4" s="43"/>
    </row>
    <row r="5" spans="1:5" ht="64.5" x14ac:dyDescent="0.25">
      <c r="A5" s="41" t="s">
        <v>25</v>
      </c>
      <c r="B5" s="16">
        <v>5634</v>
      </c>
      <c r="C5" s="43"/>
    </row>
    <row r="6" spans="1:5" ht="63.75" x14ac:dyDescent="0.25">
      <c r="A6" s="13" t="s">
        <v>32</v>
      </c>
      <c r="B6" s="15">
        <v>653</v>
      </c>
      <c r="E6" s="5"/>
    </row>
    <row r="7" spans="1:5" ht="280.5" x14ac:dyDescent="0.25">
      <c r="A7" s="13" t="s">
        <v>33</v>
      </c>
      <c r="B7" s="15">
        <v>5990</v>
      </c>
    </row>
    <row r="8" spans="1:5" ht="51" x14ac:dyDescent="0.25">
      <c r="A8" s="13" t="s">
        <v>26</v>
      </c>
      <c r="B8" s="59">
        <v>25351</v>
      </c>
    </row>
    <row r="9" spans="1:5" x14ac:dyDescent="0.25">
      <c r="A9" s="14" t="s">
        <v>10</v>
      </c>
      <c r="B9" s="16">
        <f>ROUND(SUM(B1:B8),0)</f>
        <v>50866</v>
      </c>
      <c r="C9" s="43"/>
    </row>
    <row r="15" spans="1:5" x14ac:dyDescent="0.25">
      <c r="B15" s="12"/>
    </row>
    <row r="17" spans="2:2" x14ac:dyDescent="0.25">
      <c r="B17" s="3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1-Burden Hours Worksheet</vt:lpstr>
      <vt:lpstr>Table 2-Annualized Cost Fed Gov</vt:lpstr>
    </vt:vector>
  </TitlesOfParts>
  <Company>FNS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Ragland-Greene, Rachelle - FNS</dc:creator>
  <cp:lastModifiedBy>Johnson, Cassandra -FS</cp:lastModifiedBy>
  <cp:lastPrinted>2018-09-18T15:27:38Z</cp:lastPrinted>
  <dcterms:created xsi:type="dcterms:W3CDTF">2018-09-10T23:30:04Z</dcterms:created>
  <dcterms:modified xsi:type="dcterms:W3CDTF">2022-01-27T19:17:38Z</dcterms:modified>
</cp:coreProperties>
</file>