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15"/>
  <workbookPr defaultThemeVersion="166925"/>
  <mc:AlternateContent xmlns:mc="http://schemas.openxmlformats.org/markup-compatibility/2006">
    <mc:Choice Requires="x15">
      <x15ac:absPath xmlns:x15ac="http://schemas.microsoft.com/office/spreadsheetml/2010/11/ac" url="C:\Users\peter.edelman\OneDrive - HHS Office of the Secretary\HomeDrive\LIHEAP\_BACKUPS_20211202-08\LPDF_ICR\"/>
    </mc:Choice>
  </mc:AlternateContent>
  <xr:revisionPtr revIDLastSave="0" documentId="13_ncr:1_{BEBE3F01-0EFB-445D-AE48-0E36C7B4A87F}" xr6:coauthVersionLast="47" xr6:coauthVersionMax="47" xr10:uidLastSave="{00000000-0000-0000-0000-000000000000}"/>
  <bookViews>
    <workbookView xWindow="28680" yWindow="-120" windowWidth="29040" windowHeight="15840" firstSheet="3" activeTab="3" xr2:uid="{56945389-DF90-446A-9B75-BC8D396DCA9C}"/>
  </bookViews>
  <sheets>
    <sheet name="Module 1 (Grantee Survey)" sheetId="4" r:id="rId1"/>
    <sheet name="Module 2A - All Households" sheetId="3" r:id="rId2"/>
    <sheet name="Module 2B - CARES Subset" sheetId="1" r:id="rId3"/>
    <sheet name="Module 2C - ARPA Subset" sheetId="2" r:id="rId4"/>
    <sheet name="Module 3 (Optional Measures)" sheetId="5" r:id="rId5"/>
  </sheets>
  <definedNames>
    <definedName name="_xlnm._FilterDatabase" localSheetId="0" hidden="1">'Module 1 (Grantee Survey)'!$A$14:$G$236</definedName>
    <definedName name="_Regression_Int" localSheetId="0" hidden="1">1</definedName>
    <definedName name="_xlnm.Print_Area" localSheetId="0">'Module 1 (Grantee Survey)'!$A$1:$G$145</definedName>
    <definedName name="Print_Area_MI" localSheetId="0">'Module 1 (Grantee Survey)'!#REF!</definedName>
    <definedName name="_xlnm.Print_Titles" localSheetId="0">'Module 1 (Grantee Survey)'!$1:$11</definedName>
    <definedName name="_xlnm.Print_Titles" localSheetId="4">'Module 3 (Optional Measures)'!$1:$6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5" i="4" l="1"/>
  <c r="A39" i="4"/>
  <c r="A31" i="4"/>
  <c r="C118" i="4" l="1"/>
  <c r="C158" i="4"/>
  <c r="C140" i="4"/>
  <c r="C51" i="4"/>
  <c r="A51" i="4" l="1"/>
  <c r="A221" i="4"/>
  <c r="A207" i="4"/>
  <c r="A187" i="4"/>
  <c r="A180" i="4"/>
  <c r="A166" i="4"/>
  <c r="A146" i="4"/>
  <c r="A140" i="4"/>
  <c r="A126" i="4"/>
  <c r="A106" i="4"/>
  <c r="A79" i="4"/>
  <c r="A83" i="4"/>
  <c r="A59" i="4"/>
  <c r="A41" i="4"/>
  <c r="A55" i="4"/>
  <c r="C39" i="4"/>
  <c r="A99" i="4" l="1"/>
  <c r="B17" i="5"/>
  <c r="B18" i="5"/>
  <c r="B19" i="5"/>
  <c r="B20" i="5"/>
  <c r="B21" i="5"/>
  <c r="B27" i="5"/>
  <c r="B33" i="5"/>
  <c r="C71" i="4"/>
  <c r="C99" i="4" s="1"/>
  <c r="C180" i="4"/>
  <c r="C199" i="4"/>
  <c r="C221" i="4" s="1"/>
  <c r="B53" i="3"/>
  <c r="B52" i="3"/>
  <c r="B51" i="3"/>
  <c r="B45" i="3"/>
  <c r="B44" i="3"/>
  <c r="B43" i="3"/>
  <c r="G37" i="3"/>
  <c r="F37" i="3"/>
  <c r="E37" i="3"/>
  <c r="D37" i="3"/>
  <c r="C37" i="3"/>
  <c r="G35" i="3"/>
  <c r="F35" i="3"/>
  <c r="E35" i="3"/>
  <c r="D35" i="3"/>
  <c r="C35" i="3"/>
  <c r="G33" i="3"/>
  <c r="F33" i="3"/>
  <c r="E33" i="3"/>
  <c r="D33" i="3"/>
  <c r="C33" i="3"/>
  <c r="B33" i="3"/>
  <c r="G32" i="3"/>
  <c r="F32" i="3"/>
  <c r="E32" i="3"/>
  <c r="D32" i="3"/>
  <c r="C32" i="3"/>
  <c r="G31" i="3"/>
  <c r="F31" i="3"/>
  <c r="E31" i="3"/>
  <c r="D31" i="3"/>
  <c r="C31" i="3"/>
  <c r="G30" i="3"/>
  <c r="F30" i="3"/>
  <c r="E30" i="3"/>
  <c r="D30" i="3"/>
  <c r="C30" i="3"/>
  <c r="G29" i="3"/>
  <c r="F29" i="3"/>
  <c r="E29" i="3"/>
  <c r="D29" i="3"/>
  <c r="C29" i="3"/>
  <c r="B28" i="3"/>
  <c r="B29" i="3" s="1"/>
  <c r="B26" i="3"/>
  <c r="B24" i="3"/>
  <c r="B27" i="3" s="1"/>
  <c r="G21" i="3"/>
  <c r="F21" i="3"/>
  <c r="E21" i="3"/>
  <c r="D21" i="3"/>
  <c r="C21" i="3"/>
  <c r="G20" i="3"/>
  <c r="F20" i="3"/>
  <c r="E20" i="3"/>
  <c r="D20" i="3"/>
  <c r="C20" i="3"/>
  <c r="B20" i="3"/>
  <c r="G19" i="3"/>
  <c r="F19" i="3"/>
  <c r="E19" i="3"/>
  <c r="D19" i="3"/>
  <c r="C19" i="3"/>
  <c r="G18" i="3"/>
  <c r="F18" i="3"/>
  <c r="E18" i="3"/>
  <c r="D18" i="3"/>
  <c r="C18" i="3"/>
  <c r="G17" i="3"/>
  <c r="F17" i="3"/>
  <c r="E17" i="3"/>
  <c r="D17" i="3"/>
  <c r="C17" i="3"/>
  <c r="B12" i="3"/>
  <c r="B21" i="3" s="1"/>
  <c r="B9" i="3"/>
  <c r="B53" i="2"/>
  <c r="B52" i="2"/>
  <c r="B51" i="2"/>
  <c r="B45" i="2"/>
  <c r="B44" i="2"/>
  <c r="B43" i="2"/>
  <c r="G37" i="2"/>
  <c r="F37" i="2"/>
  <c r="E37" i="2"/>
  <c r="D37" i="2"/>
  <c r="C37" i="2"/>
  <c r="G35" i="2"/>
  <c r="F35" i="2"/>
  <c r="E35" i="2"/>
  <c r="D35" i="2"/>
  <c r="C35" i="2"/>
  <c r="G33" i="2"/>
  <c r="F33" i="2"/>
  <c r="E33" i="2"/>
  <c r="D33" i="2"/>
  <c r="C33" i="2"/>
  <c r="G32" i="2"/>
  <c r="F32" i="2"/>
  <c r="E32" i="2"/>
  <c r="D32" i="2"/>
  <c r="C32" i="2"/>
  <c r="G31" i="2"/>
  <c r="F31" i="2"/>
  <c r="E31" i="2"/>
  <c r="D31" i="2"/>
  <c r="C31" i="2"/>
  <c r="G30" i="2"/>
  <c r="F30" i="2"/>
  <c r="E30" i="2"/>
  <c r="D30" i="2"/>
  <c r="C30" i="2"/>
  <c r="G29" i="2"/>
  <c r="F29" i="2"/>
  <c r="E29" i="2"/>
  <c r="D29" i="2"/>
  <c r="C29" i="2"/>
  <c r="B24" i="2"/>
  <c r="B28" i="2" s="1"/>
  <c r="G21" i="2"/>
  <c r="F21" i="2"/>
  <c r="E21" i="2"/>
  <c r="D21" i="2"/>
  <c r="C21" i="2"/>
  <c r="B21" i="2"/>
  <c r="G20" i="2"/>
  <c r="F20" i="2"/>
  <c r="E20" i="2"/>
  <c r="D20" i="2"/>
  <c r="C20" i="2"/>
  <c r="G19" i="2"/>
  <c r="F19" i="2"/>
  <c r="E19" i="2"/>
  <c r="D19" i="2"/>
  <c r="C19" i="2"/>
  <c r="G18" i="2"/>
  <c r="F18" i="2"/>
  <c r="E18" i="2"/>
  <c r="D18" i="2"/>
  <c r="C18" i="2"/>
  <c r="G17" i="2"/>
  <c r="F17" i="2"/>
  <c r="E17" i="2"/>
  <c r="D17" i="2"/>
  <c r="C17" i="2"/>
  <c r="B16" i="2"/>
  <c r="B17" i="2" s="1"/>
  <c r="B15" i="2"/>
  <c r="B12" i="2"/>
  <c r="B20" i="2" s="1"/>
  <c r="B9" i="2"/>
  <c r="C232" i="4" l="1"/>
  <c r="C236" i="4" s="1"/>
  <c r="B31" i="3"/>
  <c r="B35" i="3"/>
  <c r="B14" i="3"/>
  <c r="B32" i="3"/>
  <c r="B13" i="3"/>
  <c r="B15" i="3"/>
  <c r="B16" i="3"/>
  <c r="B17" i="3" s="1"/>
  <c r="B25" i="3"/>
  <c r="B30" i="3" s="1"/>
  <c r="B37" i="3"/>
  <c r="B19" i="2"/>
  <c r="B18" i="2"/>
  <c r="B37" i="2"/>
  <c r="B25" i="2"/>
  <c r="B33" i="2"/>
  <c r="B13" i="2"/>
  <c r="B14" i="2"/>
  <c r="B32" i="2"/>
  <c r="B26" i="2"/>
  <c r="B35" i="2" s="1"/>
  <c r="B27" i="2"/>
  <c r="B18" i="3" l="1"/>
  <c r="B19" i="3"/>
  <c r="B30" i="2"/>
  <c r="B31" i="2"/>
  <c r="B29" i="2"/>
  <c r="B53" i="1" l="1"/>
  <c r="B52" i="1"/>
  <c r="B51" i="1"/>
  <c r="B45" i="1"/>
  <c r="B44" i="1"/>
  <c r="B43" i="1"/>
  <c r="G37" i="1"/>
  <c r="F37" i="1"/>
  <c r="E37" i="1"/>
  <c r="D37" i="1"/>
  <c r="C37" i="1"/>
  <c r="B37" i="1"/>
  <c r="G35" i="1"/>
  <c r="F35" i="1"/>
  <c r="E35" i="1"/>
  <c r="D35" i="1"/>
  <c r="C35" i="1"/>
  <c r="G33" i="1"/>
  <c r="F33" i="1"/>
  <c r="E33" i="1"/>
  <c r="D33" i="1"/>
  <c r="C33" i="1"/>
  <c r="G32" i="1"/>
  <c r="F32" i="1"/>
  <c r="E32" i="1"/>
  <c r="D32" i="1"/>
  <c r="C32" i="1"/>
  <c r="G31" i="1"/>
  <c r="F31" i="1"/>
  <c r="E31" i="1"/>
  <c r="D31" i="1"/>
  <c r="C31" i="1"/>
  <c r="G30" i="1"/>
  <c r="F30" i="1"/>
  <c r="E30" i="1"/>
  <c r="D30" i="1"/>
  <c r="C30" i="1"/>
  <c r="G29" i="1"/>
  <c r="F29" i="1"/>
  <c r="E29" i="1"/>
  <c r="D29" i="1"/>
  <c r="C29" i="1"/>
  <c r="B28" i="1"/>
  <c r="B29" i="1" s="1"/>
  <c r="B27" i="1"/>
  <c r="B30" i="1" s="1"/>
  <c r="B26" i="1"/>
  <c r="B35" i="1" s="1"/>
  <c r="B25" i="1"/>
  <c r="B31" i="1" s="1"/>
  <c r="B24" i="1"/>
  <c r="B32" i="1" s="1"/>
  <c r="G21" i="1"/>
  <c r="F21" i="1"/>
  <c r="E21" i="1"/>
  <c r="D21" i="1"/>
  <c r="C21" i="1"/>
  <c r="B21" i="1"/>
  <c r="G20" i="1"/>
  <c r="F20" i="1"/>
  <c r="E20" i="1"/>
  <c r="D20" i="1"/>
  <c r="C20" i="1"/>
  <c r="B20" i="1"/>
  <c r="G19" i="1"/>
  <c r="F19" i="1"/>
  <c r="E19" i="1"/>
  <c r="D19" i="1"/>
  <c r="C19" i="1"/>
  <c r="G18" i="1"/>
  <c r="F18" i="1"/>
  <c r="E18" i="1"/>
  <c r="D18" i="1"/>
  <c r="C18" i="1"/>
  <c r="G17" i="1"/>
  <c r="F17" i="1"/>
  <c r="E17" i="1"/>
  <c r="D17" i="1"/>
  <c r="C17" i="1"/>
  <c r="B16" i="1"/>
  <c r="B17" i="1" s="1"/>
  <c r="B15" i="1"/>
  <c r="B14" i="1"/>
  <c r="B12" i="1"/>
  <c r="B13" i="1" s="1"/>
  <c r="B9" i="1"/>
  <c r="B18" i="1" l="1"/>
  <c r="B33" i="1"/>
  <c r="B19" i="1"/>
  <c r="A232" i="4"/>
  <c r="A23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nicolas-cavallo</author>
    <author>tc={1CCAA101-F40E-4B54-9263-6ED89041ECC3}</author>
    <author>tc={D1B0B84F-F098-42B6-B2E1-2A64BC90D1AD}</author>
    <author>Peter Edelman</author>
    <author>Connor Priest</author>
  </authors>
  <commentList>
    <comment ref="C17" authorId="0" shapeId="0" xr:uid="{00000000-0006-0000-0000-000001000000}">
      <text>
        <r>
          <rPr>
            <sz val="9"/>
            <color indexed="81"/>
            <rFont val="Tahoma"/>
            <family val="2"/>
          </rPr>
          <t xml:space="preserve">This value is pre-populated and locked from editing. Please review and confirm that it is correct.
</t>
        </r>
      </text>
    </comment>
    <comment ref="C19" authorId="0" shapeId="0" xr:uid="{00000000-0006-0000-0000-000002000000}">
      <text>
        <r>
          <rPr>
            <sz val="9"/>
            <color indexed="81"/>
            <rFont val="Tahoma"/>
            <family val="2"/>
          </rPr>
          <t>This value is pre-populated with $0 and locked from editing because this source of funds is not applicable for this report.</t>
        </r>
      </text>
    </comment>
    <comment ref="C21" authorId="0" shapeId="0" xr:uid="{DEF181FD-5559-416C-87CD-71DC7CC6BB97}">
      <text>
        <r>
          <rPr>
            <sz val="9"/>
            <color indexed="81"/>
            <rFont val="Tahoma"/>
            <family val="2"/>
          </rPr>
          <t xml:space="preserve">This value is pre-populated and locked from editing. Please review and confirm that it is correct.
</t>
        </r>
      </text>
    </comment>
    <comment ref="C23" authorId="0" shapeId="0" xr:uid="{797A87A4-7AA7-4CD0-87E1-D212FF57AB50}">
      <text>
        <r>
          <rPr>
            <sz val="9"/>
            <color indexed="81"/>
            <rFont val="Tahoma"/>
            <family val="2"/>
          </rPr>
          <t>This value is pre-populated with $0 and locked from editing because this source of funds is not applicable for this report.</t>
        </r>
      </text>
    </comment>
    <comment ref="C25" authorId="0" shapeId="0" xr:uid="{00000000-0006-0000-0000-000005000000}">
      <text>
        <r>
          <rPr>
            <sz val="9"/>
            <color indexed="81"/>
            <rFont val="Tahoma"/>
            <family val="2"/>
          </rPr>
          <t>This value is pre-populated using the amount reported in your prior Module 1  Grantee Survey.  This line is editable and should be updated as needed.</t>
        </r>
      </text>
    </comment>
    <comment ref="C27" authorId="0" shapeId="0" xr:uid="{F4628BC4-6013-497E-B659-AED43E69D6FA}">
      <text>
        <r>
          <rPr>
            <sz val="9"/>
            <color indexed="81"/>
            <rFont val="Tahoma"/>
            <family val="2"/>
          </rPr>
          <t>This value is pre-populated with $0 and locked from editing because this source of funds is not applicable for this report.</t>
        </r>
      </text>
    </comment>
    <comment ref="C29" authorId="0" shapeId="0" xr:uid="{0268660C-3B3C-4168-B6D5-E09717200FE7}">
      <text>
        <r>
          <rPr>
            <sz val="9"/>
            <color indexed="81"/>
            <rFont val="Tahoma"/>
            <family val="2"/>
          </rPr>
          <t>This value is pre-populated with $0 and locked from editing because this source of funds is not applicable for this report.</t>
        </r>
      </text>
    </comment>
    <comment ref="C31" authorId="0" shapeId="0" xr:uid="{EE3942CB-4AED-4BEC-B045-A4F35A7E6A66}">
      <text>
        <r>
          <rPr>
            <sz val="9"/>
            <color indexed="81"/>
            <rFont val="Tahoma"/>
            <family val="2"/>
          </rPr>
          <t>Pre-populated &amp; locked.  Added by Peter E. in response to Lauren's request from last year</t>
        </r>
      </text>
    </comment>
    <comment ref="C33" authorId="0" shapeId="0" xr:uid="{4561A97E-EE06-4EEC-8AD6-0FEE3E2092EB}">
      <text>
        <r>
          <rPr>
            <sz val="9"/>
            <color indexed="81"/>
            <rFont val="Tahoma"/>
            <family val="2"/>
          </rPr>
          <t>This value is pre-populated with $0 and locked from editing because this source of funds is not applicable for this report.</t>
        </r>
      </text>
    </comment>
    <comment ref="C35" authorId="0" shapeId="0" xr:uid="{F31181A0-6D53-470C-8700-F32BFDA806B1}">
      <text>
        <r>
          <rPr>
            <sz val="9"/>
            <color indexed="81"/>
            <rFont val="Tahoma"/>
            <family val="2"/>
          </rPr>
          <t>This value is pre-populated with $0 and locked from editing because this source of funds is not applicable for this report.</t>
        </r>
      </text>
    </comment>
    <comment ref="C39" authorId="0" shapeId="0" xr:uid="{00000000-0006-0000-0000-00000A000000}">
      <text>
        <r>
          <rPr>
            <sz val="9"/>
            <color indexed="81"/>
            <rFont val="Tahoma"/>
            <family val="2"/>
          </rPr>
          <t>This value is auto-calculated by summing items 1-10 of this section. Grantees are locked from editing this field.</t>
        </r>
      </text>
    </comment>
    <comment ref="A43" authorId="1" shapeId="0" xr:uid="{1CCAA101-F40E-4B54-9263-6ED89041ECC3}">
      <text>
        <t>[Threaded comment]
Your version of Excel allows you to read this threaded comment; however, any edits to it will get removed if the file is opened in a newer version of Excel. Learn more: https://go.microsoft.com/fwlink/?linkid=870924
Comment:
    For FY 2020, this field was the allotment.  For FY 2021, it should be the amount a grantee carried over to FY 2021.</t>
      </text>
    </comment>
    <comment ref="C43" authorId="0" shapeId="0" xr:uid="{330D6067-1DCF-4C37-97CF-4868F0A82F28}">
      <text>
        <r>
          <rPr>
            <sz val="9"/>
            <color indexed="81"/>
            <rFont val="Tahoma"/>
            <family val="2"/>
          </rPr>
          <t xml:space="preserve">This value is pre-populated, but open for editing.
</t>
        </r>
      </text>
    </comment>
    <comment ref="A45" authorId="2" shapeId="0" xr:uid="{D1B0B84F-F098-42B6-B2E1-2A64BC90D1AD}">
      <text>
        <t>[Threaded comment]
Your version of Excel allows you to read this threaded comment; however, any edits to it will get removed if the file is opened in a newer version of Excel. Learn more: https://go.microsoft.com/fwlink/?linkid=870924
Comment:
    This is where ARP goes.   For FY 2021, it is fine as is.  Fir FY 2021, it should be the amount a grantee carried over.</t>
      </text>
    </comment>
    <comment ref="C45" authorId="0" shapeId="0" xr:uid="{18F7E443-C8FF-499E-BB58-5832CB0CF367}">
      <text>
        <r>
          <rPr>
            <sz val="9"/>
            <color indexed="81"/>
            <rFont val="Tahoma"/>
            <family val="2"/>
          </rPr>
          <t>This value is pre-populated and locked from editing.</t>
        </r>
      </text>
    </comment>
    <comment ref="C47" authorId="0" shapeId="0" xr:uid="{B2213A11-1C98-495D-ACF6-EEC4539435FC}">
      <text>
        <r>
          <rPr>
            <sz val="9"/>
            <color indexed="81"/>
            <rFont val="Tahoma"/>
            <family val="2"/>
          </rPr>
          <t>This value is pre-populated with $0 and locked from editing because this source of funds is not applicable for this report.</t>
        </r>
      </text>
    </comment>
    <comment ref="C51" authorId="0" shapeId="0" xr:uid="{BC034EF3-AE4C-4CC4-889C-5F50FC8FAC3B}">
      <text>
        <r>
          <rPr>
            <sz val="9"/>
            <color indexed="81"/>
            <rFont val="Tahoma"/>
            <family val="2"/>
          </rPr>
          <t>This value is auto-calculated by summing items 12-14 of this section. Grantees are locked from editing this field.</t>
        </r>
      </text>
    </comment>
    <comment ref="C55" authorId="0" shapeId="0" xr:uid="{9ED7282A-BC10-4D89-ADEE-C195C68BEDEC}">
      <text>
        <r>
          <rPr>
            <sz val="9"/>
            <color indexed="81"/>
            <rFont val="Tahoma"/>
            <family val="2"/>
          </rPr>
          <t>This value is auto-calculated by summing items 11 &amp; 15 of this section. Grantees are locked from editing this field.</t>
        </r>
      </text>
    </comment>
    <comment ref="C71" authorId="3" shapeId="0" xr:uid="{00000000-0006-0000-0000-000010000000}">
      <text>
        <r>
          <rPr>
            <sz val="9"/>
            <color indexed="81"/>
            <rFont val="Tahoma"/>
            <family val="2"/>
          </rPr>
          <t>This value is auto-calculated by summing sums sub-sub-items 3.d.(1) - 3.d.(3) below. Grantees are locked from editing this field.</t>
        </r>
      </text>
    </comment>
    <comment ref="C85" authorId="3" shapeId="0" xr:uid="{00000000-0006-0000-0000-000012000000}">
      <text>
        <r>
          <rPr>
            <sz val="9"/>
            <color indexed="81"/>
            <rFont val="Tahoma"/>
            <family val="2"/>
          </rPr>
          <t>This value is pre-populated with $0 and locked from editing because this source of funds is not applicable for this report.</t>
        </r>
      </text>
    </comment>
    <comment ref="C87" authorId="3" shapeId="0" xr:uid="{8E72B494-0A12-4407-A2F3-A96EF870CF9F}">
      <text>
        <r>
          <rPr>
            <sz val="9"/>
            <color indexed="81"/>
            <rFont val="Tahoma"/>
            <family val="2"/>
          </rPr>
          <t>This value is pre-populated with $0 and locked from editing because this source of funds is not applicable for this report.</t>
        </r>
      </text>
    </comment>
    <comment ref="C93" authorId="3" shapeId="0" xr:uid="{82C8BF51-2D4D-430D-8C1E-C4131F30DE4F}">
      <text>
        <r>
          <rPr>
            <sz val="9"/>
            <color indexed="81"/>
            <rFont val="Tahoma"/>
            <family val="2"/>
          </rPr>
          <t>This value is pre-populated with $0 and locked from editing because this source of funds is not applicable for this report.</t>
        </r>
      </text>
    </comment>
    <comment ref="C99" authorId="3" shapeId="0" xr:uid="{00000000-0006-0000-0000-000015000000}">
      <text>
        <r>
          <rPr>
            <sz val="9"/>
            <color indexed="81"/>
            <rFont val="Tahoma"/>
            <family val="2"/>
          </rPr>
          <t xml:space="preserve">This value is auto-calculated by summing items 1, 2, 4, 6, 7, 8, 9, 10, 11, 12, and 13; and sub-items 3.a. -3.d; of this section. Grantees are locked from editing this field. </t>
        </r>
      </text>
    </comment>
    <comment ref="C118" authorId="3" shapeId="0" xr:uid="{D43C717D-A96B-4947-853D-28CE929FD9DC}">
      <text>
        <r>
          <rPr>
            <sz val="9"/>
            <color indexed="81"/>
            <rFont val="Tahoma"/>
            <family val="2"/>
          </rPr>
          <t>This value is auto-calculated by summing sums sub-sub-items 17.d.(1) - 17.d.(3) below. Grantees are locked from editing this field.</t>
        </r>
      </text>
    </comment>
    <comment ref="C140" authorId="3" shapeId="0" xr:uid="{00000000-0006-0000-0000-00001E000000}">
      <text>
        <r>
          <rPr>
            <sz val="9"/>
            <color indexed="81"/>
            <rFont val="Tahoma"/>
            <family val="2"/>
          </rPr>
          <t>This value is auto-calculated by summing items 15, 16, 18, 20, 21, 22, 23, 24; and sub-items 17.a. -17.d; of this section. Grantees are locked from editing this field.</t>
        </r>
      </text>
    </comment>
    <comment ref="C158" authorId="3" shapeId="0" xr:uid="{00000000-0006-0000-0000-00001F000000}">
      <text>
        <r>
          <rPr>
            <sz val="9"/>
            <color indexed="81"/>
            <rFont val="Tahoma"/>
            <family val="2"/>
          </rPr>
          <t>Locked with formula that sums sub-sub-items 28.d.(1) - 28.d.(3)</t>
        </r>
      </text>
    </comment>
    <comment ref="C180" authorId="3" shapeId="0" xr:uid="{00000000-0006-0000-0000-000021000000}">
      <text>
        <r>
          <rPr>
            <sz val="9"/>
            <color indexed="81"/>
            <rFont val="Tahoma"/>
            <family val="2"/>
          </rPr>
          <t>Locked with formula that sums Items 26, 27, 29, 31, 32, 33, 34, and 35; and sub-items 28.a. -28.d; of this section</t>
        </r>
      </text>
    </comment>
    <comment ref="C182" authorId="4" shapeId="0" xr:uid="{D24078FF-F622-4CDA-841E-EE625F18E563}">
      <text>
        <r>
          <rPr>
            <b/>
            <sz val="9"/>
            <color indexed="81"/>
            <rFont val="Tahoma"/>
            <family val="2"/>
          </rPr>
          <t>Select "Yes" or "No" from the dropdown list.</t>
        </r>
        <r>
          <rPr>
            <sz val="9"/>
            <color indexed="81"/>
            <rFont val="Tahoma"/>
            <family val="2"/>
          </rPr>
          <t xml:space="preserve">
</t>
        </r>
      </text>
    </comment>
    <comment ref="C184" authorId="4" shapeId="0" xr:uid="{9A978692-5159-4C4E-A393-913D4C8F85B6}">
      <text>
        <r>
          <rPr>
            <b/>
            <sz val="9"/>
            <color indexed="81"/>
            <rFont val="Tahoma"/>
            <family val="2"/>
          </rPr>
          <t>Select "Yes" or "No" from the dropdown list.</t>
        </r>
        <r>
          <rPr>
            <sz val="9"/>
            <color indexed="81"/>
            <rFont val="Tahoma"/>
            <family val="2"/>
          </rPr>
          <t xml:space="preserve">
</t>
        </r>
      </text>
    </comment>
    <comment ref="C199" authorId="3" shapeId="0" xr:uid="{00000000-0006-0000-0000-000022000000}">
      <text>
        <r>
          <rPr>
            <sz val="9"/>
            <color indexed="81"/>
            <rFont val="Tahoma"/>
            <family val="2"/>
          </rPr>
          <t>Locked with formula that sums sub-sub-items 39.d.(1) - 39.d.(3)</t>
        </r>
      </text>
    </comment>
    <comment ref="C211" authorId="3" shapeId="0" xr:uid="{00000000-0006-0000-0000-000023000000}">
      <text>
        <r>
          <rPr>
            <sz val="9"/>
            <color indexed="81"/>
            <rFont val="Tahoma"/>
            <family val="2"/>
          </rPr>
          <t>Pre-populated</t>
        </r>
      </text>
    </comment>
    <comment ref="C221" authorId="3" shapeId="0" xr:uid="{00000000-0006-0000-0000-000024000000}">
      <text>
        <r>
          <rPr>
            <sz val="9"/>
            <color indexed="81"/>
            <rFont val="Tahoma"/>
            <family val="2"/>
          </rPr>
          <t>Locked with formula that sums Items 37, 38, 40, 42, 43, 44, 45, and 46; and sub-items 39.a. -39.d; of this section</t>
        </r>
      </text>
    </comment>
    <comment ref="C223" authorId="4" shapeId="0" xr:uid="{4D0B37EE-7C76-4727-87C8-51C37C76D9C4}">
      <text>
        <r>
          <rPr>
            <b/>
            <sz val="9"/>
            <color indexed="81"/>
            <rFont val="Tahoma"/>
            <family val="2"/>
          </rPr>
          <t>Select "Yes" or "No" from the dropdown list.</t>
        </r>
        <r>
          <rPr>
            <sz val="9"/>
            <color indexed="81"/>
            <rFont val="Tahoma"/>
            <family val="2"/>
          </rPr>
          <t xml:space="preserve">
</t>
        </r>
      </text>
    </comment>
    <comment ref="C225" authorId="4" shapeId="0" xr:uid="{D93FC0FD-3F27-4B41-A560-7BA37ECA2601}">
      <text>
        <r>
          <rPr>
            <b/>
            <sz val="9"/>
            <color indexed="81"/>
            <rFont val="Tahoma"/>
            <family val="2"/>
          </rPr>
          <t>Select "Yes" or "No" from the dropdown list.</t>
        </r>
        <r>
          <rPr>
            <sz val="9"/>
            <color indexed="81"/>
            <rFont val="Tahoma"/>
            <family val="2"/>
          </rPr>
          <t xml:space="preserve">
</t>
        </r>
      </text>
    </comment>
    <comment ref="C232" authorId="3" shapeId="0" xr:uid="{00000000-0006-0000-0000-000025000000}">
      <text>
        <r>
          <rPr>
            <sz val="9"/>
            <color indexed="81"/>
            <rFont val="Tahoma"/>
            <family val="2"/>
          </rPr>
          <t>This value is auto calculated by summing  Items 25, 36, and 47 of this section. Grantees are locked from editing this field.</t>
        </r>
      </text>
    </comment>
    <comment ref="C236" authorId="3" shapeId="0" xr:uid="{7A288ADC-BFC0-49B3-B742-A1701F437296}">
      <text>
        <r>
          <rPr>
            <sz val="9"/>
            <color indexed="81"/>
            <rFont val="Tahoma"/>
            <family val="2"/>
          </rPr>
          <t>This value is auto calculated by summing  Items 14 and 48 of this section. Grantees are locked from editing this field.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Kevin McGrath</author>
  </authors>
  <commentList>
    <comment ref="C16" authorId="0" shapeId="0" xr:uid="{9F11833D-CF74-4BA1-992C-3249C9692DD0}">
      <text>
        <r>
          <rPr>
            <sz val="9"/>
            <color indexed="81"/>
            <rFont val="Tahoma"/>
            <family val="2"/>
          </rPr>
          <t xml:space="preserve">This value is pre-populated with $0 because the average bill amount for electricity for Electric Main Heat households is reported in Line 4 above.”
</t>
        </r>
      </text>
    </comment>
    <comment ref="C28" authorId="0" shapeId="0" xr:uid="{61F959BF-B6F3-4CA5-8654-5808DBDF15F7}">
      <text>
        <r>
          <rPr>
            <sz val="9"/>
            <color indexed="81"/>
            <rFont val="Tahoma"/>
            <family val="2"/>
          </rPr>
          <t xml:space="preserve">This value is pre-populated with $0 because the average bill amount for electricity for Electric Main Heat households is reported in Line 4 above.”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Kevin McGrath</author>
  </authors>
  <commentList>
    <comment ref="C16" authorId="0" shapeId="0" xr:uid="{F8C6A017-9DC3-4B7E-B236-44A6FD84AEE6}">
      <text>
        <r>
          <rPr>
            <sz val="9"/>
            <color indexed="81"/>
            <rFont val="Tahoma"/>
            <family val="2"/>
          </rPr>
          <t xml:space="preserve">This value is pre-populated with $0 because the average bill amount for electricity for Electric Main Heat households is reported in Line 4 above.”
</t>
        </r>
      </text>
    </comment>
    <comment ref="C28" authorId="0" shapeId="0" xr:uid="{69817431-FF82-4890-B6F4-401BD3AAD3F9}">
      <text>
        <r>
          <rPr>
            <sz val="9"/>
            <color indexed="81"/>
            <rFont val="Tahoma"/>
            <family val="2"/>
          </rPr>
          <t xml:space="preserve">This value is pre-populated with $0 because the average bill amount for electricity for Electric Main Heat households is reported in Line 4 above.”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Kevin McGrath</author>
  </authors>
  <commentList>
    <comment ref="C16" authorId="0" shapeId="0" xr:uid="{8DB9438D-828B-4EAE-B407-14210A7D31C8}">
      <text>
        <r>
          <rPr>
            <sz val="9"/>
            <color indexed="81"/>
            <rFont val="Tahoma"/>
            <family val="2"/>
          </rPr>
          <t xml:space="preserve">This value is pre-populated with $0 because the average bill amount for electricity for Electric Main Heat households is reported in Line 4 above.”
</t>
        </r>
      </text>
    </comment>
    <comment ref="C28" authorId="0" shapeId="0" xr:uid="{79C931C7-1999-4DCA-88F7-80868482074F}">
      <text>
        <r>
          <rPr>
            <sz val="9"/>
            <color indexed="81"/>
            <rFont val="Tahoma"/>
            <family val="2"/>
          </rPr>
          <t xml:space="preserve">This value is pre-populated with $0 because the average bill amount for electricity for Electric Main Heat households is reported in Line 4 above.”
</t>
        </r>
      </text>
    </comment>
  </commentList>
</comments>
</file>

<file path=xl/sharedStrings.xml><?xml version="1.0" encoding="utf-8"?>
<sst xmlns="http://schemas.openxmlformats.org/spreadsheetml/2006/main" count="368" uniqueCount="211">
  <si>
    <r>
      <rPr>
        <sz val="12"/>
        <rFont val="Calibri"/>
        <family val="2"/>
        <scheme val="minor"/>
      </rPr>
      <t>OMB Control No. 0970-0449</t>
    </r>
    <r>
      <rPr>
        <sz val="11"/>
        <rFont val="Calibri"/>
        <family val="2"/>
        <scheme val="minor"/>
      </rPr>
      <t xml:space="preserve"> </t>
    </r>
    <r>
      <rPr>
        <b/>
        <sz val="10"/>
        <rFont val="Calibri"/>
        <family val="2"/>
        <scheme val="minor"/>
      </rPr>
      <t xml:space="preserve"> </t>
    </r>
    <r>
      <rPr>
        <b/>
        <sz val="20"/>
        <rFont val="Calibri"/>
        <family val="2"/>
        <scheme val="minor"/>
      </rPr>
      <t xml:space="preserve">                                      LIHEAP Performance Data Form for Federal Fiscal Year (FFY) 2021                                  </t>
    </r>
    <r>
      <rPr>
        <sz val="12"/>
        <rFont val="Calibri"/>
        <family val="2"/>
        <scheme val="minor"/>
      </rPr>
      <t>Expiration Date:  XX/XX/XX</t>
    </r>
  </si>
  <si>
    <t>MODULE 1 (LIHEAP Grantee Survey)</t>
  </si>
  <si>
    <t>SECTION I.  GRANTEE INFORMATION</t>
  </si>
  <si>
    <t xml:space="preserve">Grantee Name: </t>
  </si>
  <si>
    <t>Date:</t>
  </si>
  <si>
    <t xml:space="preserve">    Contact Person:</t>
  </si>
  <si>
    <t>Phone Number:</t>
  </si>
  <si>
    <r>
      <rPr>
        <b/>
        <sz val="13"/>
        <rFont val="Arial"/>
        <family val="2"/>
      </rPr>
      <t xml:space="preserve">SECTION II. </t>
    </r>
    <r>
      <rPr>
        <sz val="13"/>
        <rFont val="Arial"/>
        <family val="2"/>
      </rPr>
      <t xml:space="preserve"> </t>
    </r>
    <r>
      <rPr>
        <b/>
        <sz val="13"/>
        <rFont val="Arial"/>
        <family val="2"/>
      </rPr>
      <t>REPORTING REQUIREMENTS</t>
    </r>
    <r>
      <rPr>
        <b/>
        <sz val="12"/>
        <rFont val="Arial"/>
        <family val="2"/>
      </rPr>
      <t xml:space="preserve">    </t>
    </r>
  </si>
  <si>
    <t>The 50 States and the District of Columbia are required to complete the LIHEAP Grantee Survey Section of the LIHEAP Performance Data Form in providing estimates of sources and uses of funds, average benefits, and the maximum income cutoff in dollars for a 4-person household as of 10/1/16 for each type of LIHEAP assistance provided in FFY 2021. 
Additionally, the 50 states and the District of Columbia are required to complete the LIHEAP Performance Measurement Section of the LIHEAP Performance Data Form. This Federal Report provides data on three required LIHEAP Performance Measures for Federal Fiscal Year (FFY) 2021, the period of October 1, 2020 - September 30, 2021.  The Report consists of the following sections:  (1) Energy Burden Targeting, (2) Restoration of Home Energy Service, and (3) Prevention of Loss of Home Energy Service.</t>
  </si>
  <si>
    <t>Timely response to questions on this report is mandatory.  The information will be used to respond to Congressional inquiries, to calculate LIHEAP benefit targeting, and to provide Federal Fiscal Year data for the Department's annual LIHEAP Report to Congress that is required under Section 2610 of Public Law 967-35, as amended.  The data are also used in measuring LIHEAP performance under the Government Performance and Results Act (GPRA) of 1993, as amended by the GPRA Modernization Act of 2010.  As the reported data are aggregated, the information in this report is not considered to be confidential.</t>
  </si>
  <si>
    <t>SECTION III.  ESTIMATED SOURCES OF LIHEAP FUNDS</t>
  </si>
  <si>
    <t>ALL OF FFY 2021 10/1/2020 TO 9/30/2021)</t>
  </si>
  <si>
    <t>Amount Rounded to the Nearest Dollar</t>
  </si>
  <si>
    <t>A. All Funds Except CARES Act and other Supplemental Funding (Items 1-9)</t>
  </si>
  <si>
    <t>1. FFY LIHEAP Block Grant Allotment (Net of Indian Tribal Set-Asides)--regular funds</t>
  </si>
  <si>
    <t>2. FFY Emergency Contingency Funds (Net of Indian Tribal Set-Asides)</t>
  </si>
  <si>
    <t>3. LIHEAP Block Grant Funds from Previous FFY Reallotted to FFY</t>
  </si>
  <si>
    <t>4. Previous FFY Unobligated Emergency Contingency Funds, not Subject to 10% Carryover Limit</t>
  </si>
  <si>
    <t>5. All Funds Carried Over From Previous FFY (except Funds in item 4 and 9 in this Section)</t>
  </si>
  <si>
    <t>6. Petroleum Violation Escrow (Oil Overcharge) Funds Obligated in FFY</t>
  </si>
  <si>
    <t>7. FFY Residential Energy Assistance Challenge (REACH) Program</t>
  </si>
  <si>
    <t>9. FFY Leveraging Incentive Award</t>
  </si>
  <si>
    <t>10. Previous FFY Leveraging Incentive Award obligated in FFY</t>
  </si>
  <si>
    <t>B. Estimated Subtotal Sources of Funds--Non-CARES/Supplemental Funding</t>
  </si>
  <si>
    <t>12. Previous unobligated CARES Act Allotment, not Subject to 10% Carryover Limit.  This should equal the sum in Section IV Column D, Item 23.</t>
  </si>
  <si>
    <t>13. American Rescue Plan Act Allotment (Net of Indian Tribal Set-Asides).  This should equal the sum in Section IV Column D, Item 33.</t>
  </si>
  <si>
    <t>14. [RESERVED, if applicable] Other Supplemental2 Allotment (Net of Indian Tribal Set-Asides).  This should equal the sum in Section IV. Column D, Item 43.</t>
  </si>
  <si>
    <t>D. Estimated Subtotal Sources of Supplemental Funds</t>
  </si>
  <si>
    <t>E. Estimated Total of Sources of All Funds</t>
  </si>
  <si>
    <t>SECTION IV.  ESTIMATED USES OF LIHEAP FUNDS</t>
  </si>
  <si>
    <t>All of FFY 2021 (10/1/2020) to 9/30/2021)</t>
  </si>
  <si>
    <t>Total Funds/Awards</t>
  </si>
  <si>
    <t>Average Household Benefit</t>
  </si>
  <si>
    <t>Maximum Annual Dollar Income for 4-Person Household as of the effective date</t>
  </si>
  <si>
    <t>1. Heating Assistance Benefits--non-supplemental funds</t>
  </si>
  <si>
    <t>2. Cooling Assistance Benefits--non-supplemental funds</t>
  </si>
  <si>
    <t>3. Crisis Benefits by Type--non-supplemental funds</t>
  </si>
  <si>
    <t>a. Winter Crisis Benefits--non-supplemental funds</t>
  </si>
  <si>
    <t>b. Summer Crisis Benefits--non-supplemental funds</t>
  </si>
  <si>
    <t>c. Year-round Crisis Benefits--non-supplemental funds</t>
  </si>
  <si>
    <t>d. Other Crisis Benefits--non-supplemental funds</t>
  </si>
  <si>
    <t>(1) Specify--non-supplemental funds</t>
  </si>
  <si>
    <t>(2) Specify--non-supplemental funds</t>
  </si>
  <si>
    <t>(3) Specify--non-supplemental funds</t>
  </si>
  <si>
    <t>4. Weatherization Assistance Benefits--non-supplemental funds</t>
  </si>
  <si>
    <t>5. Nominal Payments--non-supplemental funds</t>
  </si>
  <si>
    <t>7. FFY Allowable Unobligated Emergency Contingency Funds, not Subject to 10% Carryover Limit, Obligated in next FFY</t>
  </si>
  <si>
    <t>8. FFY Leveraging Incentive Award Obligated in next FFY</t>
  </si>
  <si>
    <t>9. FFY LIHEAP Block Grant Allotment Used to Identify, Develop &amp; Demonstrate Leveraging Incentive Activities--non-supplemental funds</t>
  </si>
  <si>
    <t>10. Assurance 16 Activities--non-supplemental funds</t>
  </si>
  <si>
    <t>11. FFY Residential Energy Assistance Challenge (REACH) Program</t>
  </si>
  <si>
    <t>12. Administration/Planning Costs--non-supplemental funds</t>
  </si>
  <si>
    <t>C. Estimated Total Uses of Funds--non-supplemental funds</t>
  </si>
  <si>
    <t>Q1. Obligated funding for a given type of assistance in current FFY, but will serve households in the subsequent FFY--regular funds</t>
  </si>
  <si>
    <t>-Select-</t>
  </si>
  <si>
    <t>Q2. Average Household Benefits are estimated due to unique program operation, rather than directly calculated--regular funds</t>
  </si>
  <si>
    <t>14. Heating Assistance Benefits--CARES Act Funds</t>
  </si>
  <si>
    <t>15. Cooling Assistance Benefits--CARES Act Funds</t>
  </si>
  <si>
    <t>16. Crisis Benefits by Type--CARES Act Funds</t>
  </si>
  <si>
    <t>a. Winter Crisis Benefits--CARES Act Funds</t>
  </si>
  <si>
    <t>b. Summer Crisis Benefits--CARES Act Funds</t>
  </si>
  <si>
    <t>c. Year-round Crisis Benefits--CARES Act Funds</t>
  </si>
  <si>
    <t>d. Other Crisis Benefits--CARES Act Funds</t>
  </si>
  <si>
    <t>(1) Specify--CARES Act Funds</t>
  </si>
  <si>
    <t>(2) Specify--CARES Act Funds</t>
  </si>
  <si>
    <t>(3) Specify--CARES Act Funds</t>
  </si>
  <si>
    <t>17. Weatherization Assistance Benefits--CARES Act Funds</t>
  </si>
  <si>
    <t>18. Nominal Payments--CARES Act Funds</t>
  </si>
  <si>
    <t>19. Unobligated CARES Act Funds Carried Over to next FFY</t>
  </si>
  <si>
    <t>20. FFY LIHEAP Block Grant Allotment Used to Identify, Develop &amp; Demonstrate Leveraging Incentive Activities--CARES Act Funds</t>
  </si>
  <si>
    <t>21. Assurance 16 Activities--CARES Act Funds</t>
  </si>
  <si>
    <t>22. Administration/Planning Costs--CARES Act Funds</t>
  </si>
  <si>
    <t>F. Estimated Total Uses of Funds--CARES Act Funds</t>
  </si>
  <si>
    <t>Q3. Obligated funding for a given type of assistance in current FFY, but will serve households in the subsequent FFY--CARES Act Funds</t>
  </si>
  <si>
    <t>Q4 Average Household Benefits are estimated due to unique program operation, rather than directly calculated--CARES Act Funds</t>
  </si>
  <si>
    <t>24. Heating Assistance Benefits--ARPA Funds</t>
  </si>
  <si>
    <t>25. Cooling Assistance Benefits--ARPA Funds</t>
  </si>
  <si>
    <t>26. Crisis Benefits by Type--ARPA Funds</t>
  </si>
  <si>
    <t>a. Winter Crisis Benefits--ARPA Funds</t>
  </si>
  <si>
    <t>b. Summer Crisis Benefits--ARPA Funds</t>
  </si>
  <si>
    <t>c. Year-round Crisis Benefits--ARPA Funds</t>
  </si>
  <si>
    <t>d. Other Crisis Benefits--ARPA Funds</t>
  </si>
  <si>
    <t>(1) Specify--ARPA Funds</t>
  </si>
  <si>
    <t>(2) Specify--ARPA Funds</t>
  </si>
  <si>
    <t>(3) Specify--ARPA Funds</t>
  </si>
  <si>
    <t>27. Weatherization Assistance Benefits--ARPA Funds</t>
  </si>
  <si>
    <t>28. Nominal Payments--ARPA Funds</t>
  </si>
  <si>
    <t>29. Unobligated ARPA Funds Funds Carried Over to next FFY</t>
  </si>
  <si>
    <t>30. FFY LIHEAP Block Grant Allotment Used to Identify, Develop &amp; Demonstrate Leveraging Incentive Activities--ARPA Funds</t>
  </si>
  <si>
    <t>31. Assurance 16 Activities--ARPA Funds</t>
  </si>
  <si>
    <t>32. Administration/Planning Costs--ARPA Funds</t>
  </si>
  <si>
    <t>I. Estimated Total Uses of Funds--ARPA Funds</t>
  </si>
  <si>
    <t>Q5. Obligated funding for a given type of assistance in current FFY, but will serve households in the subsequent FFY--ARPA Funds</t>
  </si>
  <si>
    <t>Q6. Average Household Benefits are estimated due to unique program operation, rather than directly calculated--ARPA Funds</t>
  </si>
  <si>
    <t>34. Heating Assistance Benefits--Other Supplemental2 [reserved]</t>
  </si>
  <si>
    <t>35. Cooling Assistance Benefits--Other Supplemental2</t>
  </si>
  <si>
    <t>36. Crisis Benefits by Type--Other Supplemental2</t>
  </si>
  <si>
    <t>a. Winter Crisis Benefits--Other Supplemental2</t>
  </si>
  <si>
    <t>b. Summer Crisis Benefits--Other Supplemental2</t>
  </si>
  <si>
    <t>c. Year-round Crisis Benefits--Other Supplemental2</t>
  </si>
  <si>
    <t>d. Other Crisis Benefits--Other Supplemental2</t>
  </si>
  <si>
    <t>(1) Specify--Other Supplemental2</t>
  </si>
  <si>
    <t>(2) Specify--Other Supplemental2</t>
  </si>
  <si>
    <t>(3) Specify--Other Supplemental2</t>
  </si>
  <si>
    <t>37. Weatherization Assistance Benefits--Other Supplemental2</t>
  </si>
  <si>
    <t>38. Nominal Payments--Other Supplemental2</t>
  </si>
  <si>
    <t>39. Unobligated Other Supplemental2 Funds Carried Over to next FFY</t>
  </si>
  <si>
    <t>40. FFY LIHEAP Block Grant Allotment Used to Identify, Develop &amp; Demonstrate Leveraging Incentive Activities--Other Supplemental2</t>
  </si>
  <si>
    <t>41. Assurance 16 Activities--Other Supplemental2</t>
  </si>
  <si>
    <t>42. Administration/Planning Costs--Other Supplemental2</t>
  </si>
  <si>
    <t>L. Estimated Total Uses of Funds--Other Supplemental2</t>
  </si>
  <si>
    <t>Q7. Obligated funding for a given type of assistance in current FFY, but will serve households in the subsequent FFY--Other Supplemental2</t>
  </si>
  <si>
    <t>Q8. Average Household Benefits are estimated due to unique program operation, rather than directly calculated--Other Supplemental2</t>
  </si>
  <si>
    <r>
      <rPr>
        <b/>
        <u/>
        <sz val="12"/>
        <rFont val="Arial"/>
        <family val="2"/>
      </rPr>
      <t xml:space="preserve">Notes:  </t>
    </r>
    <r>
      <rPr>
        <u/>
        <sz val="12"/>
        <rFont val="Arial"/>
        <family val="2"/>
      </rPr>
      <t>Include any notes. Please indicate type of LIHEAP assistance and item being referenced.</t>
    </r>
  </si>
  <si>
    <t xml:space="preserve">M. Estimated Subtotal Uses of Supplemental Funds </t>
  </si>
  <si>
    <t>N. Estimated Subtotal Uses of All Funds</t>
  </si>
  <si>
    <t>Yes</t>
  </si>
  <si>
    <t>No</t>
  </si>
  <si>
    <t>Module 2A (Required LIHEAP Performance Measures)</t>
  </si>
  <si>
    <t>V.  ENERGY BURDEN TARGETING</t>
  </si>
  <si>
    <t>Bill Payment-Assisted Household Main Fuel</t>
  </si>
  <si>
    <t>All Households</t>
  </si>
  <si>
    <t>Electricity</t>
  </si>
  <si>
    <t>Natural Gas</t>
  </si>
  <si>
    <t>Fuel Oil</t>
  </si>
  <si>
    <t>Propane</t>
  </si>
  <si>
    <t>Other Fuels</t>
  </si>
  <si>
    <t>A.  Unduplicated Number of LIHEAP Bill Payment-Assisted Households</t>
  </si>
  <si>
    <t>B.  Households with 12 Consecutive Months of Bill Data (Main Fuel and Electric)</t>
  </si>
  <si>
    <r>
      <rPr>
        <sz val="12"/>
        <rFont val="Calibri"/>
        <family val="2"/>
        <scheme val="minor"/>
      </rPr>
      <t xml:space="preserve">      1. </t>
    </r>
    <r>
      <rPr>
        <b/>
        <sz val="12"/>
        <rFont val="Calibri"/>
        <family val="2"/>
        <scheme val="minor"/>
      </rPr>
      <t xml:space="preserve">   </t>
    </r>
    <r>
      <rPr>
        <sz val="12"/>
        <rFont val="Calibri"/>
        <family val="2"/>
        <scheme val="minor"/>
      </rPr>
      <t>Unduplicated Number of Households with 12 Consecutive Months of  Bill Data (Main Fuel and Electric)</t>
    </r>
  </si>
  <si>
    <t xml:space="preserve">      2.    Average Annual Household Income</t>
  </si>
  <si>
    <t xml:space="preserve">      3.    Average Annual Total LIHEAP Benefit per Household (including Heating, Cooling, Crisis, Supplemental Benefits)</t>
  </si>
  <si>
    <t xml:space="preserve">      4.    Average Annual Main Heating Fuel Bill</t>
  </si>
  <si>
    <t xml:space="preserve">      5.    Average Annual Electricity Bill</t>
  </si>
  <si>
    <t xml:space="preserve">      6.    Average Annual Total Residential Energy Bill</t>
  </si>
  <si>
    <t xml:space="preserve">      7.    Average Annual Burden Before Receiving LIHEAP</t>
  </si>
  <si>
    <t xml:space="preserve">      8.    Average Annual Burden After Receiving LIHEAP</t>
  </si>
  <si>
    <t xml:space="preserve">      9.    Average Percentage Point Change in Energy Burden</t>
  </si>
  <si>
    <t xml:space="preserve">     10.  Average Percentage Reduction in Energy Burden</t>
  </si>
  <si>
    <t>C.  High Burden Households with 12 Consecutive Months of Bill Data (Main Fuel and Electric)</t>
  </si>
  <si>
    <r>
      <t xml:space="preserve">   </t>
    </r>
    <r>
      <rPr>
        <sz val="12"/>
        <rFont val="Calibri"/>
        <family val="2"/>
        <scheme val="minor"/>
      </rPr>
      <t xml:space="preserve">   1.    Unduplicated Number of High Burden Households (Top 25%) with 12 Consecutive Months of Bill Data (Main Fuel and Electric)</t>
    </r>
  </si>
  <si>
    <t xml:space="preserve">      2.    Average Annual Household Income for High Burden Households</t>
  </si>
  <si>
    <t xml:space="preserve">      3.    Average Annual Total LIHEAP Benefit per High Burden Household (including Heating, Cooling, Crisis, Supplemental Benefits)</t>
  </si>
  <si>
    <t xml:space="preserve">      4.    Average Annual Main Heating Fuel Bill for High Burden Households</t>
  </si>
  <si>
    <t xml:space="preserve">      5.    Average Annual Electricity Bill for High Burden Households</t>
  </si>
  <si>
    <t xml:space="preserve">      6.    Average Annual Total Residential Energy Bill for High Burden Households</t>
  </si>
  <si>
    <t xml:space="preserve">      7.    Average Annual Burden Before Receiving LIHEAP for High Burden Households</t>
  </si>
  <si>
    <t xml:space="preserve">      8.    Average Annual Burden After Receiving LIHEAP for High Burden Households</t>
  </si>
  <si>
    <t xml:space="preserve">      9.    Average Percentage Point Change in Energy Burden for High Burden Households</t>
  </si>
  <si>
    <t xml:space="preserve">      10.  Average Percentage Reduction in Energy Burden for High Burden Households</t>
  </si>
  <si>
    <t xml:space="preserve">D.  Benefit Targeting Index for High Burden Households: </t>
  </si>
  <si>
    <t xml:space="preserve">E.  Burden Reduction Targeting Index for High Burden Households: </t>
  </si>
  <si>
    <t>VI.  RESTORATION OF HOME ENERGY SERVICE</t>
  </si>
  <si>
    <r>
      <t xml:space="preserve">Energy Source </t>
    </r>
    <r>
      <rPr>
        <b/>
        <i/>
        <sz val="13"/>
        <rFont val="Calibri"/>
        <family val="2"/>
        <scheme val="minor"/>
      </rPr>
      <t>(where LIHEAP benefit was applied)</t>
    </r>
  </si>
  <si>
    <t>A.   All Occurrences of LIHEAP Households that Had:</t>
  </si>
  <si>
    <t>All Occurrences</t>
  </si>
  <si>
    <t xml:space="preserve">       1.  Energy Service Restored After Disconnection</t>
  </si>
  <si>
    <t xml:space="preserve">       2.  Fuel Delivered to Home that Ran Out of Fuel</t>
  </si>
  <si>
    <t xml:space="preserve">       3.  Repair/Replacement of Inoperable Home Energy Equipment</t>
  </si>
  <si>
    <t>VII.  PREVENTION OF LOSS OF HOME ENERGY SERVICE</t>
  </si>
  <si>
    <t xml:space="preserve">       1.  Past Due Notice or Utility Disconnect Notice</t>
  </si>
  <si>
    <t xml:space="preserve">       2.  Imminent Risk of Running out of Fuel</t>
  </si>
  <si>
    <t xml:space="preserve">       3.  Repair/Replacement of Operable Equipment to Prevent Imminent Home Energy Loss</t>
  </si>
  <si>
    <t>Module 2B (Required LIHEAP Performance Measures)</t>
  </si>
  <si>
    <t>A.  Unduplicated Number of Household that Received Supplemental CARES Assistance, Alone or in Combination with Other Sources of Funding</t>
  </si>
  <si>
    <t xml:space="preserve">      3.    Average Annual Total CARES Benefit per Household (excluding benefit from regular funds or ARP)</t>
  </si>
  <si>
    <t xml:space="preserve">      3.    Average Annual Total CARES Benefit per High Burden Household (excluding benefit from regular funds or ARP)</t>
  </si>
  <si>
    <t xml:space="preserve">       1.  Energy Service Restored After Disconnection because of CARES funds, alone or in combination with other sources</t>
  </si>
  <si>
    <t xml:space="preserve">       2.  Fuel Delivered to Home that Ran Out of Fuel because of CARES funds, alone or in combination with other sources</t>
  </si>
  <si>
    <t xml:space="preserve">       3.  Repair/Replacement of Inoperable Home Energy Equipment using CARES, alone or in combination with other sources</t>
  </si>
  <si>
    <t xml:space="preserve">       1.  Past Due Notice or Utility Disconnect Notice &amp; CARES Assistance, alone or in combination with other sources</t>
  </si>
  <si>
    <t xml:space="preserve">       2.  Imminent Risk of Running out of Fuel &amp; CARES LIHEAP Assistance Prevented Loss, alone or in combination with other sources</t>
  </si>
  <si>
    <t xml:space="preserve">       3.  Repair/Replacement of Operable Equipment using CARES, alone or in combination with other sources, to Prevent Imminent Home Energy Loss</t>
  </si>
  <si>
    <t>Module 2C (Required LIHEAP Performance Measures)</t>
  </si>
  <si>
    <t>A.  Unduplicated Number of Household that Received Supplemental ARPA Assistance, Alone or in Combination with Other Sources of Funding</t>
  </si>
  <si>
    <t xml:space="preserve">      3.    Average Annual Total ARPA Benefit per Household (excluding benefit from regular funds or CARES)</t>
  </si>
  <si>
    <t xml:space="preserve">      3.    Average Annual Total ARPA Benefit per High Burden Household (excluding benefit from regular funds or CARES)</t>
  </si>
  <si>
    <t xml:space="preserve">       1.  Energy Service Restored After Disconnection because of ARPA funds, alone or in combination with other sources</t>
  </si>
  <si>
    <t xml:space="preserve">       2.  Fuel Delivered to Home that Ran Out of Fuel because of ARPA funds, alone or in combination with other sources</t>
  </si>
  <si>
    <t xml:space="preserve">       3.  Repair/Replacement of Inoperable Home Energy Equipment using ARPA, alone or in combination with other sources</t>
  </si>
  <si>
    <t xml:space="preserve">       1.  Past Due Notice or Utility Disconnect Notice &amp; ARPA Assistance, alone or in combination with other sources</t>
  </si>
  <si>
    <t xml:space="preserve">       2.  Imminent Risk of Running out of Fuel &amp; ARPA LIHEAP Assistance Prevented Loss, alone or in combination with other sources</t>
  </si>
  <si>
    <t xml:space="preserve">       3.  Repair/Replacement of Operable Equipment using ARPA, alone or in combination with other sources, to Prevent Imminent Home Energy Loss</t>
  </si>
  <si>
    <t>LIHEAP Performance Measures</t>
  </si>
  <si>
    <t>Module 3. (Optional LIHEAP Performance Measures)</t>
  </si>
  <si>
    <t>V.  ENERGY BURDEN TARGETING (OPTIONAL MEASURES)</t>
  </si>
  <si>
    <t>A.   All Households with 12 Consecutive Months of Bill Data (Main Fuel and Electric)</t>
  </si>
  <si>
    <t xml:space="preserve">        1.  Average Annual Electricity Usage</t>
  </si>
  <si>
    <t>Auto-Calculated</t>
  </si>
  <si>
    <t xml:space="preserve">        2.  Average Annual Main Heating Usage</t>
  </si>
  <si>
    <t>B.   High Burden Households with 12 Consecutive Months of Bill Data (Main Fuel and Electric)</t>
  </si>
  <si>
    <t xml:space="preserve">        1.  Average Annual Electricity Usage for High Burden</t>
  </si>
  <si>
    <t xml:space="preserve">        2.  Main Heating Usage for High Burden</t>
  </si>
  <si>
    <t>C.   Unduplicated Number of LIHEAP Bill Payment-Assisted Households that Use:</t>
  </si>
  <si>
    <t xml:space="preserve">        1.  Electricity as Supplemental Heating Fuel</t>
  </si>
  <si>
    <t xml:space="preserve">        2.  Wood as Supplemental Heating Fuel</t>
  </si>
  <si>
    <t xml:space="preserve">        3.  Other Supplemental Heating Fuel</t>
  </si>
  <si>
    <t xml:space="preserve">        4.  Central Air Conditioning </t>
  </si>
  <si>
    <t xml:space="preserve">        5.  Window/Wall A/C (including evaporative cooler)</t>
  </si>
  <si>
    <t>VI.  RESTORATION OF HOME ENERGY SERVICE (OPTIONAL MEASURES)</t>
  </si>
  <si>
    <t>Energy Source</t>
  </si>
  <si>
    <t>A.   Number of All LIHEAP-Assisted Households that Had:</t>
  </si>
  <si>
    <t xml:space="preserve">          Unduplicated Count of Restorations of Home Energy Service</t>
  </si>
  <si>
    <t>VII.  PREVENTION OF LOSS OF HOME ENERGY SERVICE (OPTIONAL MEASURES)</t>
  </si>
  <si>
    <t xml:space="preserve">          Unduplicated Count of Preventions of Loss of Home Energy Service</t>
  </si>
  <si>
    <t>VIII.  CERTIFICATION FOR OPTIONAL DATA</t>
  </si>
  <si>
    <t>1A.  I certify to the best of my knowledge and belief that this report is correct and complete for Administration and Congressional oversight the program and for the purposes set forth in the award letter.</t>
  </si>
  <si>
    <t>2A.  Typed or Printed Name and Title of Authorized Certifying Official:</t>
  </si>
  <si>
    <t>Date Submitted:</t>
  </si>
  <si>
    <t>3A.  Signature of Authorized Certifying Official: (click to sign)</t>
  </si>
  <si>
    <t>Month      Day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</si>
</sst>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6" formatCode="&quot;$&quot;#,##0_);[Red]\(&quot;$&quot;#,##0\)"/>
    <numFmt numFmtId="164" formatCode="0.0%"/>
  </numFmts>
  <fonts count="32">
    <font>
      <sz val="11"/>
      <color theme="1"/>
      <name val="Calibri"/>
      <family val="2"/>
      <scheme val="minor"/>
    </font>
    <font>
      <sz val="11"/>
      <color theme="1"/>
      <name val="Calibri"/>
      <family val="2"/>
      <scheme val="minor"/>
    </font>
    <font>
      <sz val="10"/>
      <name val="Courier"/>
    </font>
    <font>
      <sz val="10"/>
      <name val="Courier"/>
      <family val="3"/>
    </font>
    <font>
      <sz val="9.75"/>
      <name val="Calibri"/>
      <family val="2"/>
      <scheme val="minor"/>
    </font>
    <font>
      <b/>
      <sz val="12"/>
      <name val="Calibri"/>
      <family val="2"/>
      <scheme val="minor"/>
    </font>
    <font>
      <b/>
      <sz val="9.75"/>
      <name val="Calibri"/>
      <family val="2"/>
      <scheme val="minor"/>
    </font>
    <font>
      <sz val="18"/>
      <color theme="1"/>
      <name val="Calibri"/>
      <family val="2"/>
      <scheme val="minor"/>
    </font>
    <font>
      <b/>
      <sz val="14"/>
      <name val="Calibri"/>
      <family val="2"/>
      <scheme val="minor"/>
    </font>
    <font>
      <b/>
      <sz val="11"/>
      <name val="Calibri"/>
      <family val="2"/>
      <scheme val="minor"/>
    </font>
    <font>
      <sz val="11"/>
      <name val="Calibri"/>
      <family val="2"/>
      <scheme val="minor"/>
    </font>
    <font>
      <sz val="12"/>
      <name val="Calibri"/>
      <family val="2"/>
      <scheme val="minor"/>
    </font>
    <font>
      <b/>
      <sz val="18"/>
      <color rgb="FFC00000"/>
      <name val="Calibri"/>
      <family val="2"/>
      <scheme val="minor"/>
    </font>
    <font>
      <b/>
      <i/>
      <sz val="11"/>
      <name val="Calibri"/>
      <family val="2"/>
      <scheme val="minor"/>
    </font>
    <font>
      <b/>
      <sz val="20"/>
      <name val="Calibri"/>
      <family val="2"/>
      <scheme val="minor"/>
    </font>
    <font>
      <b/>
      <i/>
      <sz val="12"/>
      <name val="Calibri"/>
      <family val="2"/>
      <scheme val="minor"/>
    </font>
    <font>
      <b/>
      <sz val="13"/>
      <name val="Calibri"/>
      <family val="2"/>
      <scheme val="minor"/>
    </font>
    <font>
      <b/>
      <i/>
      <sz val="13"/>
      <name val="Calibri"/>
      <family val="2"/>
      <scheme val="minor"/>
    </font>
    <font>
      <sz val="11"/>
      <name val="Arial"/>
      <family val="2"/>
    </font>
    <font>
      <b/>
      <sz val="11"/>
      <name val="Arial"/>
      <family val="2"/>
    </font>
    <font>
      <b/>
      <sz val="12"/>
      <name val="Arial"/>
      <family val="2"/>
    </font>
    <font>
      <sz val="12"/>
      <name val="Arial"/>
      <family val="2"/>
    </font>
    <font>
      <b/>
      <sz val="13"/>
      <name val="Arial"/>
      <family val="2"/>
    </font>
    <font>
      <sz val="13"/>
      <name val="Arial"/>
      <family val="2"/>
    </font>
    <font>
      <sz val="12"/>
      <name val="Courier"/>
      <family val="3"/>
    </font>
    <font>
      <u/>
      <sz val="12"/>
      <name val="Arial"/>
      <family val="2"/>
    </font>
    <font>
      <sz val="9"/>
      <color indexed="81"/>
      <name val="Tahoma"/>
      <family val="2"/>
    </font>
    <font>
      <b/>
      <sz val="10"/>
      <name val="Calibri"/>
      <family val="2"/>
      <scheme val="minor"/>
    </font>
    <font>
      <sz val="11"/>
      <name val="Courier"/>
      <family val="3"/>
    </font>
    <font>
      <u/>
      <sz val="11"/>
      <name val="Arial"/>
      <family val="2"/>
    </font>
    <font>
      <b/>
      <sz val="9"/>
      <color indexed="81"/>
      <name val="Tahoma"/>
      <family val="2"/>
    </font>
    <font>
      <b/>
      <u/>
      <sz val="12"/>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3" tint="0.59999389629810485"/>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diagonal/>
    </border>
    <border>
      <left/>
      <right/>
      <top style="thick">
        <color auto="1"/>
      </top>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top style="thick">
        <color auto="1"/>
      </top>
      <bottom/>
      <diagonal/>
    </border>
    <border>
      <left/>
      <right/>
      <top/>
      <bottom style="thick">
        <color theme="0" tint="-0.14996795556505021"/>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s>
  <cellStyleXfs count="4">
    <xf numFmtId="0" fontId="0" fillId="0" borderId="0"/>
    <xf numFmtId="0" fontId="2" fillId="0" borderId="0"/>
    <xf numFmtId="9" fontId="3" fillId="0" borderId="0" applyFont="0" applyFill="0" applyBorder="0" applyAlignment="0" applyProtection="0"/>
    <xf numFmtId="0" fontId="1" fillId="0" borderId="0"/>
  </cellStyleXfs>
  <cellXfs count="308">
    <xf numFmtId="0" fontId="0" fillId="0" borderId="0" xfId="0"/>
    <xf numFmtId="0" fontId="4" fillId="0" borderId="0" xfId="1" applyFont="1" applyAlignment="1">
      <alignment horizontal="left" vertical="center"/>
    </xf>
    <xf numFmtId="0" fontId="10" fillId="0" borderId="0" xfId="1" applyFont="1" applyAlignment="1">
      <alignment horizontal="left" vertical="center"/>
    </xf>
    <xf numFmtId="164" fontId="9" fillId="2" borderId="3" xfId="2" applyNumberFormat="1" applyFont="1" applyFill="1" applyBorder="1" applyAlignment="1" applyProtection="1">
      <alignment horizontal="center" vertical="center"/>
    </xf>
    <xf numFmtId="0" fontId="4" fillId="0" borderId="0" xfId="1" applyFont="1" applyAlignment="1">
      <alignment horizontal="left"/>
    </xf>
    <xf numFmtId="49" fontId="11" fillId="0" borderId="1" xfId="1" applyNumberFormat="1" applyFont="1" applyBorder="1" applyAlignment="1" applyProtection="1">
      <alignment horizontal="left"/>
      <protection locked="0"/>
    </xf>
    <xf numFmtId="0" fontId="11" fillId="0" borderId="1" xfId="1" applyFont="1" applyBorder="1" applyAlignment="1">
      <alignment horizontal="left"/>
    </xf>
    <xf numFmtId="49" fontId="11" fillId="0" borderId="1" xfId="1" applyNumberFormat="1" applyFont="1" applyBorder="1" applyAlignment="1" applyProtection="1">
      <alignment horizontal="right"/>
      <protection locked="0"/>
    </xf>
    <xf numFmtId="0" fontId="14" fillId="0" borderId="0" xfId="1" applyFont="1" applyAlignment="1">
      <alignment horizontal="left" vertical="center"/>
    </xf>
    <xf numFmtId="0" fontId="2" fillId="0" borderId="0" xfId="1" applyProtection="1">
      <protection locked="0"/>
    </xf>
    <xf numFmtId="0" fontId="4" fillId="0" borderId="0" xfId="1" applyFont="1" applyAlignment="1" applyProtection="1">
      <alignment horizontal="left" vertical="center"/>
      <protection locked="0"/>
    </xf>
    <xf numFmtId="0" fontId="21" fillId="2" borderId="15" xfId="3" applyFont="1" applyFill="1" applyBorder="1" applyAlignment="1" applyProtection="1">
      <alignment horizontal="left" vertical="center" indent="1"/>
      <protection locked="0"/>
    </xf>
    <xf numFmtId="0" fontId="21" fillId="2" borderId="16" xfId="3" applyFont="1" applyFill="1" applyBorder="1" applyAlignment="1" applyProtection="1">
      <alignment horizontal="left" vertical="center" indent="1"/>
      <protection locked="0"/>
    </xf>
    <xf numFmtId="0" fontId="21" fillId="2" borderId="16" xfId="3" applyFont="1" applyFill="1" applyBorder="1" applyAlignment="1" applyProtection="1">
      <alignment horizontal="left" vertical="center"/>
      <protection locked="0"/>
    </xf>
    <xf numFmtId="0" fontId="21" fillId="2" borderId="16" xfId="3" applyFont="1" applyFill="1" applyBorder="1" applyAlignment="1" applyProtection="1">
      <alignment horizontal="center"/>
      <protection locked="0"/>
    </xf>
    <xf numFmtId="0" fontId="2" fillId="2" borderId="22" xfId="1" applyFill="1" applyBorder="1" applyAlignment="1">
      <alignment vertical="center"/>
    </xf>
    <xf numFmtId="0" fontId="2" fillId="2" borderId="20" xfId="1" applyFill="1" applyBorder="1" applyAlignment="1">
      <alignment vertical="center"/>
    </xf>
    <xf numFmtId="0" fontId="20" fillId="2" borderId="20" xfId="1" applyFont="1" applyFill="1" applyBorder="1" applyAlignment="1">
      <alignment vertical="center"/>
    </xf>
    <xf numFmtId="0" fontId="2" fillId="2" borderId="23" xfId="1" applyFill="1" applyBorder="1" applyAlignment="1">
      <alignment vertical="center"/>
    </xf>
    <xf numFmtId="0" fontId="28" fillId="2" borderId="20" xfId="1" applyFont="1" applyFill="1" applyBorder="1" applyAlignment="1">
      <alignment vertical="center"/>
    </xf>
    <xf numFmtId="0" fontId="20" fillId="2" borderId="20" xfId="3" applyFont="1" applyFill="1" applyBorder="1" applyAlignment="1">
      <alignment horizontal="center" vertical="center"/>
    </xf>
    <xf numFmtId="49" fontId="11" fillId="0" borderId="13" xfId="1" applyNumberFormat="1" applyFont="1" applyBorder="1" applyAlignment="1" applyProtection="1">
      <alignment horizontal="left"/>
      <protection locked="0"/>
    </xf>
    <xf numFmtId="0" fontId="14" fillId="0" borderId="20" xfId="1" applyFont="1" applyBorder="1" applyAlignment="1">
      <alignment horizontal="left" vertical="center"/>
    </xf>
    <xf numFmtId="0" fontId="20" fillId="2" borderId="1" xfId="1" applyFont="1" applyFill="1" applyBorder="1" applyAlignment="1">
      <alignment vertical="center"/>
    </xf>
    <xf numFmtId="0" fontId="10" fillId="2" borderId="20" xfId="1" applyFont="1" applyFill="1" applyBorder="1" applyAlignment="1">
      <alignment horizontal="left" vertical="center"/>
    </xf>
    <xf numFmtId="0" fontId="10" fillId="2" borderId="1" xfId="1" applyFont="1" applyFill="1" applyBorder="1" applyAlignment="1">
      <alignment horizontal="left" vertical="center"/>
    </xf>
    <xf numFmtId="0" fontId="10" fillId="2" borderId="13" xfId="1" applyFont="1" applyFill="1" applyBorder="1" applyAlignment="1">
      <alignment horizontal="left" vertical="center"/>
    </xf>
    <xf numFmtId="0" fontId="2" fillId="2" borderId="21" xfId="1" applyFill="1" applyBorder="1" applyAlignment="1">
      <alignment vertical="center"/>
    </xf>
    <xf numFmtId="0" fontId="2" fillId="2" borderId="13" xfId="1" applyFill="1" applyBorder="1" applyAlignment="1">
      <alignment vertical="center"/>
    </xf>
    <xf numFmtId="0" fontId="4" fillId="0" borderId="15" xfId="1" applyFont="1" applyBorder="1" applyAlignment="1">
      <alignment horizontal="left" vertical="center"/>
    </xf>
    <xf numFmtId="0" fontId="4" fillId="0" borderId="16" xfId="1" applyFont="1" applyBorder="1" applyAlignment="1">
      <alignment horizontal="left" vertical="center"/>
    </xf>
    <xf numFmtId="0" fontId="24" fillId="0" borderId="6" xfId="1" applyFont="1" applyBorder="1" applyAlignment="1">
      <alignment vertical="center"/>
    </xf>
    <xf numFmtId="0" fontId="20" fillId="2" borderId="14" xfId="3" applyFont="1" applyFill="1" applyBorder="1" applyAlignment="1">
      <alignment horizontal="center" vertical="center"/>
    </xf>
    <xf numFmtId="0" fontId="18" fillId="2" borderId="14" xfId="3" applyFont="1" applyFill="1" applyBorder="1" applyAlignment="1">
      <alignment horizontal="left" vertical="center"/>
    </xf>
    <xf numFmtId="0" fontId="28" fillId="2" borderId="14" xfId="1" applyFont="1" applyFill="1" applyBorder="1" applyAlignment="1">
      <alignment horizontal="left" vertical="center"/>
    </xf>
    <xf numFmtId="0" fontId="28" fillId="2" borderId="14" xfId="1" applyFont="1" applyFill="1" applyBorder="1" applyAlignment="1">
      <alignment vertical="center"/>
    </xf>
    <xf numFmtId="0" fontId="2" fillId="2" borderId="14" xfId="1" applyFill="1" applyBorder="1" applyAlignment="1">
      <alignment vertical="center"/>
    </xf>
    <xf numFmtId="0" fontId="20" fillId="2" borderId="14" xfId="1" applyFont="1" applyFill="1" applyBorder="1" applyAlignment="1">
      <alignment vertical="center"/>
    </xf>
    <xf numFmtId="0" fontId="19" fillId="2" borderId="14" xfId="1" applyFont="1" applyFill="1" applyBorder="1" applyAlignment="1">
      <alignment vertical="center"/>
    </xf>
    <xf numFmtId="0" fontId="21" fillId="2" borderId="14" xfId="1" applyFont="1" applyFill="1" applyBorder="1" applyAlignment="1">
      <alignment horizontal="left" vertical="center" indent="2"/>
    </xf>
    <xf numFmtId="0" fontId="18" fillId="2" borderId="14" xfId="1" applyFont="1" applyFill="1" applyBorder="1" applyAlignment="1">
      <alignment horizontal="left" vertical="center" indent="2"/>
    </xf>
    <xf numFmtId="0" fontId="18" fillId="2" borderId="14" xfId="1" applyFont="1" applyFill="1" applyBorder="1" applyAlignment="1">
      <alignment vertical="center"/>
    </xf>
    <xf numFmtId="0" fontId="2" fillId="2" borderId="24" xfId="1" applyFill="1" applyBorder="1" applyAlignment="1">
      <alignment vertical="center"/>
    </xf>
    <xf numFmtId="0" fontId="2" fillId="2" borderId="25" xfId="1" applyFill="1" applyBorder="1" applyAlignment="1">
      <alignment vertical="center"/>
    </xf>
    <xf numFmtId="0" fontId="18" fillId="2" borderId="12" xfId="1" applyFont="1" applyFill="1" applyBorder="1" applyAlignment="1">
      <alignment vertical="center"/>
    </xf>
    <xf numFmtId="0" fontId="4" fillId="0" borderId="0" xfId="1" quotePrefix="1" applyFont="1" applyAlignment="1">
      <alignment horizontal="left" vertical="center"/>
    </xf>
    <xf numFmtId="164" fontId="9" fillId="3" borderId="0" xfId="2" applyNumberFormat="1" applyFont="1" applyFill="1" applyBorder="1" applyAlignment="1" applyProtection="1">
      <alignment horizontal="center" vertical="center"/>
    </xf>
    <xf numFmtId="164" fontId="9" fillId="3" borderId="20" xfId="2" applyNumberFormat="1" applyFont="1" applyFill="1" applyBorder="1" applyAlignment="1" applyProtection="1">
      <alignment horizontal="center" vertical="center"/>
    </xf>
    <xf numFmtId="9" fontId="10" fillId="3" borderId="0" xfId="2" applyFont="1" applyFill="1" applyBorder="1" applyAlignment="1" applyProtection="1">
      <alignment horizontal="center" vertical="center"/>
    </xf>
    <xf numFmtId="164" fontId="9" fillId="3" borderId="14" xfId="2" applyNumberFormat="1" applyFont="1" applyFill="1" applyBorder="1" applyAlignment="1" applyProtection="1">
      <alignment horizontal="center" vertical="center"/>
    </xf>
    <xf numFmtId="0" fontId="20" fillId="2" borderId="15" xfId="0" applyFont="1" applyFill="1" applyBorder="1" applyAlignment="1" applyProtection="1">
      <alignment vertical="center"/>
      <protection locked="0"/>
    </xf>
    <xf numFmtId="0" fontId="20" fillId="2" borderId="16" xfId="0" applyFont="1" applyFill="1" applyBorder="1" applyAlignment="1" applyProtection="1">
      <alignment vertical="center"/>
      <protection locked="0"/>
    </xf>
    <xf numFmtId="0" fontId="20" fillId="2" borderId="6" xfId="0" applyFont="1" applyFill="1" applyBorder="1" applyAlignment="1" applyProtection="1">
      <alignment vertical="center"/>
      <protection locked="0"/>
    </xf>
    <xf numFmtId="0" fontId="14" fillId="3" borderId="14" xfId="0" applyFont="1" applyFill="1" applyBorder="1" applyAlignment="1">
      <alignment horizontal="left" vertical="center"/>
    </xf>
    <xf numFmtId="0" fontId="14" fillId="3" borderId="0" xfId="0" applyFont="1" applyFill="1" applyAlignment="1">
      <alignment horizontal="left" vertical="center"/>
    </xf>
    <xf numFmtId="0" fontId="14" fillId="3" borderId="20" xfId="0" applyFont="1" applyFill="1" applyBorder="1" applyAlignment="1">
      <alignment horizontal="left" vertical="center"/>
    </xf>
    <xf numFmtId="0" fontId="4" fillId="2" borderId="1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0" xfId="0" applyFont="1" applyFill="1" applyBorder="1" applyAlignment="1">
      <alignment horizontal="left" vertical="center" wrapText="1"/>
    </xf>
    <xf numFmtId="0" fontId="22" fillId="2" borderId="14" xfId="0" applyFont="1" applyFill="1" applyBorder="1" applyAlignment="1">
      <alignment horizontal="center" vertical="center"/>
    </xf>
    <xf numFmtId="0" fontId="22" fillId="2" borderId="0" xfId="0" applyFont="1" applyFill="1" applyAlignment="1">
      <alignment horizontal="center" vertical="center"/>
    </xf>
    <xf numFmtId="0" fontId="22" fillId="2" borderId="20" xfId="0" applyFont="1" applyFill="1" applyBorder="1" applyAlignment="1">
      <alignment horizontal="center" vertical="center"/>
    </xf>
    <xf numFmtId="0" fontId="22" fillId="0" borderId="14" xfId="0" applyFont="1" applyBorder="1" applyAlignment="1">
      <alignment vertical="center"/>
    </xf>
    <xf numFmtId="0" fontId="5" fillId="0" borderId="1" xfId="0" applyFont="1" applyBorder="1" applyAlignment="1">
      <alignment vertical="center"/>
    </xf>
    <xf numFmtId="0" fontId="6" fillId="0" borderId="14" xfId="0" applyFont="1" applyBorder="1" applyAlignment="1">
      <alignment horizontal="left" vertical="center"/>
    </xf>
    <xf numFmtId="37" fontId="15" fillId="0" borderId="3" xfId="0" applyNumberFormat="1" applyFont="1" applyBorder="1" applyAlignment="1">
      <alignment horizontal="center" vertical="center"/>
    </xf>
    <xf numFmtId="0" fontId="5" fillId="0" borderId="18" xfId="0" applyFont="1" applyBorder="1" applyAlignment="1">
      <alignment horizontal="center" vertical="center"/>
    </xf>
    <xf numFmtId="37" fontId="9" fillId="0" borderId="3" xfId="0" applyNumberFormat="1" applyFont="1" applyBorder="1" applyAlignment="1">
      <alignment horizontal="center" vertical="center"/>
    </xf>
    <xf numFmtId="37" fontId="10" fillId="0" borderId="3" xfId="0" applyNumberFormat="1" applyFont="1" applyBorder="1" applyAlignment="1">
      <alignment horizontal="center" vertical="center"/>
    </xf>
    <xf numFmtId="5" fontId="10" fillId="3" borderId="0" xfId="0" applyNumberFormat="1" applyFont="1" applyFill="1" applyAlignment="1">
      <alignment horizontal="center" vertical="center"/>
    </xf>
    <xf numFmtId="5" fontId="10" fillId="3" borderId="20" xfId="0" applyNumberFormat="1" applyFont="1" applyFill="1" applyBorder="1" applyAlignment="1">
      <alignment horizontal="center" vertical="center"/>
    </xf>
    <xf numFmtId="0" fontId="8" fillId="3" borderId="14" xfId="0" applyFont="1" applyFill="1" applyBorder="1" applyAlignment="1">
      <alignment horizontal="left" vertical="top"/>
    </xf>
    <xf numFmtId="0" fontId="5" fillId="0" borderId="5" xfId="0" applyFont="1" applyBorder="1" applyAlignment="1">
      <alignment horizontal="left" vertical="center"/>
    </xf>
    <xf numFmtId="0" fontId="11" fillId="0" borderId="7" xfId="0" applyFont="1" applyBorder="1" applyAlignment="1">
      <alignment horizontal="left" vertical="center"/>
    </xf>
    <xf numFmtId="6" fontId="9" fillId="0" borderId="3" xfId="0" applyNumberFormat="1" applyFont="1" applyBorder="1" applyAlignment="1">
      <alignment horizontal="center" vertical="center"/>
    </xf>
    <xf numFmtId="6" fontId="10" fillId="0" borderId="3" xfId="0" applyNumberFormat="1" applyFont="1" applyBorder="1" applyAlignment="1">
      <alignment horizontal="center" vertical="center"/>
    </xf>
    <xf numFmtId="6" fontId="10" fillId="2" borderId="3" xfId="0" applyNumberFormat="1" applyFont="1" applyFill="1" applyBorder="1" applyAlignment="1">
      <alignment horizontal="center" vertical="center"/>
    </xf>
    <xf numFmtId="0" fontId="11" fillId="2" borderId="7" xfId="0" applyFont="1" applyFill="1" applyBorder="1" applyAlignment="1">
      <alignment horizontal="left" vertical="center"/>
    </xf>
    <xf numFmtId="6" fontId="9" fillId="2" borderId="3" xfId="0" applyNumberFormat="1" applyFont="1" applyFill="1" applyBorder="1" applyAlignment="1">
      <alignment horizontal="center" vertical="center"/>
    </xf>
    <xf numFmtId="0" fontId="11" fillId="2" borderId="8" xfId="0" applyFont="1" applyFill="1" applyBorder="1" applyAlignment="1">
      <alignment horizontal="left" vertical="center"/>
    </xf>
    <xf numFmtId="0" fontId="4" fillId="3" borderId="14" xfId="0" applyFont="1" applyFill="1" applyBorder="1" applyAlignment="1">
      <alignment horizontal="left" vertical="center"/>
    </xf>
    <xf numFmtId="5" fontId="9" fillId="0" borderId="3" xfId="0" applyNumberFormat="1" applyFont="1" applyBorder="1" applyAlignment="1">
      <alignment horizontal="center" vertical="center"/>
    </xf>
    <xf numFmtId="5" fontId="10" fillId="0" borderId="3" xfId="0" applyNumberFormat="1" applyFont="1" applyBorder="1" applyAlignment="1">
      <alignment horizontal="center" vertical="center"/>
    </xf>
    <xf numFmtId="5" fontId="9" fillId="2" borderId="3" xfId="0" applyNumberFormat="1" applyFont="1" applyFill="1" applyBorder="1" applyAlignment="1">
      <alignment horizontal="center" vertical="center"/>
    </xf>
    <xf numFmtId="0" fontId="8" fillId="2" borderId="3" xfId="0" applyFont="1" applyFill="1" applyBorder="1" applyAlignment="1">
      <alignment horizontal="left" vertical="center"/>
    </xf>
    <xf numFmtId="0" fontId="9" fillId="2" borderId="3" xfId="0" applyFont="1" applyFill="1" applyBorder="1" applyAlignment="1">
      <alignment horizontal="center" vertical="center"/>
    </xf>
    <xf numFmtId="0" fontId="6" fillId="3" borderId="14" xfId="0" applyFont="1" applyFill="1" applyBorder="1" applyAlignment="1">
      <alignment horizontal="left" vertical="center"/>
    </xf>
    <xf numFmtId="0" fontId="9" fillId="3" borderId="0" xfId="0" applyFont="1" applyFill="1" applyAlignment="1">
      <alignment horizontal="center" vertical="center"/>
    </xf>
    <xf numFmtId="0" fontId="9" fillId="3" borderId="20" xfId="0" applyFont="1" applyFill="1" applyBorder="1" applyAlignment="1">
      <alignment horizontal="center" vertical="center"/>
    </xf>
    <xf numFmtId="1" fontId="9" fillId="2" borderId="3" xfId="0" applyNumberFormat="1" applyFont="1" applyFill="1" applyBorder="1" applyAlignment="1">
      <alignment horizontal="center" vertical="center"/>
    </xf>
    <xf numFmtId="0" fontId="6" fillId="0" borderId="14" xfId="0" applyFont="1" applyBorder="1" applyAlignment="1">
      <alignment horizontal="right" vertical="center"/>
    </xf>
    <xf numFmtId="0" fontId="22" fillId="2" borderId="14" xfId="0" applyFont="1" applyFill="1" applyBorder="1" applyAlignment="1">
      <alignment horizontal="left" vertical="top"/>
    </xf>
    <xf numFmtId="0" fontId="9" fillId="2" borderId="0" xfId="0" applyFont="1" applyFill="1" applyAlignment="1">
      <alignment horizontal="center" vertical="center"/>
    </xf>
    <xf numFmtId="0" fontId="9" fillId="2" borderId="20" xfId="0" applyFont="1" applyFill="1" applyBorder="1" applyAlignment="1">
      <alignment horizontal="center" vertical="center"/>
    </xf>
    <xf numFmtId="0" fontId="22" fillId="0" borderId="14" xfId="0" applyFont="1" applyBorder="1" applyAlignment="1">
      <alignment horizontal="left" vertical="top"/>
    </xf>
    <xf numFmtId="0" fontId="9" fillId="0" borderId="1" xfId="0" applyFont="1" applyBorder="1" applyAlignment="1">
      <alignment vertical="center"/>
    </xf>
    <xf numFmtId="0" fontId="8" fillId="0" borderId="18" xfId="0" applyFont="1" applyBorder="1" applyAlignment="1">
      <alignment horizontal="left" vertical="top"/>
    </xf>
    <xf numFmtId="37" fontId="13" fillId="0" borderId="3" xfId="0" applyNumberFormat="1" applyFont="1" applyBorder="1" applyAlignment="1">
      <alignment horizontal="center" vertical="center"/>
    </xf>
    <xf numFmtId="0" fontId="9" fillId="0" borderId="3" xfId="0" applyFont="1" applyBorder="1" applyAlignment="1">
      <alignment horizontal="center" vertical="center"/>
    </xf>
    <xf numFmtId="37" fontId="9" fillId="2" borderId="3" xfId="0" applyNumberFormat="1" applyFont="1" applyFill="1" applyBorder="1" applyAlignment="1">
      <alignment horizontal="center" vertical="center"/>
    </xf>
    <xf numFmtId="37" fontId="10" fillId="2" borderId="3" xfId="0" applyNumberFormat="1" applyFont="1" applyFill="1" applyBorder="1" applyAlignment="1">
      <alignment horizontal="center" vertical="center"/>
    </xf>
    <xf numFmtId="0" fontId="12" fillId="2" borderId="14" xfId="0" applyFont="1" applyFill="1" applyBorder="1" applyAlignment="1">
      <alignment horizontal="left" vertical="top"/>
    </xf>
    <xf numFmtId="0" fontId="12" fillId="2" borderId="0" xfId="0" applyFont="1" applyFill="1" applyAlignment="1">
      <alignment vertical="top"/>
    </xf>
    <xf numFmtId="0" fontId="12" fillId="0" borderId="14" xfId="0" applyFont="1" applyBorder="1" applyAlignment="1">
      <alignment horizontal="left" vertical="top"/>
    </xf>
    <xf numFmtId="0" fontId="12" fillId="0" borderId="0" xfId="0" applyFont="1" applyAlignment="1">
      <alignment vertical="top"/>
    </xf>
    <xf numFmtId="0" fontId="11" fillId="5" borderId="19"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1" xfId="0" applyFont="1" applyFill="1" applyBorder="1" applyAlignment="1">
      <alignment horizontal="left" vertical="center"/>
    </xf>
    <xf numFmtId="0" fontId="4" fillId="2" borderId="14" xfId="0" applyFont="1" applyFill="1" applyBorder="1" applyAlignment="1">
      <alignment horizontal="left" vertical="center"/>
    </xf>
    <xf numFmtId="37" fontId="10" fillId="2" borderId="0" xfId="0" applyNumberFormat="1" applyFont="1" applyFill="1" applyAlignment="1">
      <alignment horizontal="center" vertical="center"/>
    </xf>
    <xf numFmtId="37" fontId="10" fillId="2" borderId="20" xfId="0" applyNumberFormat="1" applyFont="1" applyFill="1" applyBorder="1" applyAlignment="1">
      <alignment horizontal="center" vertical="center"/>
    </xf>
    <xf numFmtId="0" fontId="11" fillId="0" borderId="7" xfId="0" applyFont="1" applyFill="1" applyBorder="1" applyAlignment="1">
      <alignment horizontal="left" vertical="center"/>
    </xf>
    <xf numFmtId="0" fontId="11" fillId="0" borderId="17" xfId="0" applyFont="1" applyFill="1" applyBorder="1" applyAlignment="1">
      <alignment horizontal="left" vertical="center"/>
    </xf>
    <xf numFmtId="0" fontId="11" fillId="0" borderId="8"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9" xfId="0" applyFont="1" applyFill="1" applyBorder="1" applyAlignment="1">
      <alignment horizontal="left" vertical="center"/>
    </xf>
    <xf numFmtId="0" fontId="11" fillId="0" borderId="11" xfId="0" applyFont="1" applyFill="1" applyBorder="1" applyAlignment="1">
      <alignment horizontal="left" vertical="center"/>
    </xf>
    <xf numFmtId="0" fontId="18" fillId="2" borderId="1" xfId="3" applyFont="1" applyFill="1" applyBorder="1" applyAlignment="1">
      <alignment horizontal="center"/>
    </xf>
    <xf numFmtId="6" fontId="18" fillId="2" borderId="1" xfId="3" applyNumberFormat="1" applyFont="1" applyFill="1" applyBorder="1" applyAlignment="1">
      <alignment horizontal="center"/>
    </xf>
    <xf numFmtId="0" fontId="10" fillId="2" borderId="0" xfId="1" applyFont="1" applyFill="1" applyAlignment="1">
      <alignment horizontal="left" vertical="center"/>
    </xf>
    <xf numFmtId="0" fontId="20" fillId="2" borderId="0" xfId="1" applyFont="1" applyFill="1" applyAlignment="1">
      <alignment vertical="center"/>
    </xf>
    <xf numFmtId="0" fontId="18" fillId="0" borderId="3" xfId="1" applyFont="1" applyBorder="1" applyAlignment="1">
      <alignment vertical="center"/>
    </xf>
    <xf numFmtId="0" fontId="2" fillId="2" borderId="0" xfId="1" applyFill="1" applyAlignment="1">
      <alignment vertical="center"/>
    </xf>
    <xf numFmtId="0" fontId="20" fillId="0" borderId="3" xfId="1" applyFont="1" applyBorder="1" applyAlignment="1">
      <alignment vertical="center"/>
    </xf>
    <xf numFmtId="0" fontId="20" fillId="0" borderId="3" xfId="1" applyFont="1" applyBorder="1" applyAlignment="1">
      <alignment horizontal="left" vertical="center"/>
    </xf>
    <xf numFmtId="0" fontId="18" fillId="0" borderId="3" xfId="1" applyFont="1" applyBorder="1" applyAlignment="1">
      <alignment horizontal="left" vertical="center"/>
    </xf>
    <xf numFmtId="6" fontId="18" fillId="0" borderId="4" xfId="3" applyNumberFormat="1" applyFont="1" applyBorder="1" applyAlignment="1">
      <alignment horizontal="center"/>
    </xf>
    <xf numFmtId="0" fontId="18" fillId="0" borderId="3" xfId="1" applyFont="1" applyBorder="1" applyAlignment="1">
      <alignment horizontal="left" vertical="center" indent="2"/>
    </xf>
    <xf numFmtId="0" fontId="18" fillId="0" borderId="18" xfId="1" applyFont="1" applyBorder="1" applyAlignment="1">
      <alignment horizontal="left" vertical="center" indent="2"/>
    </xf>
    <xf numFmtId="0" fontId="18" fillId="0" borderId="5" xfId="1" applyFont="1" applyBorder="1" applyAlignment="1">
      <alignment horizontal="left" vertical="center" indent="2"/>
    </xf>
    <xf numFmtId="0" fontId="29" fillId="0" borderId="3" xfId="1" applyFont="1" applyBorder="1" applyAlignment="1">
      <alignment horizontal="left" vertical="center" indent="1"/>
    </xf>
    <xf numFmtId="0" fontId="18" fillId="0" borderId="3" xfId="1" applyFont="1" applyBorder="1" applyAlignment="1">
      <alignment horizontal="left" vertical="center" indent="1"/>
    </xf>
    <xf numFmtId="0" fontId="20" fillId="2" borderId="26" xfId="1" applyFont="1" applyFill="1" applyBorder="1" applyAlignment="1">
      <alignment vertical="center"/>
    </xf>
    <xf numFmtId="0" fontId="2" fillId="0" borderId="0" xfId="1" applyAlignment="1">
      <alignment horizontal="left"/>
    </xf>
    <xf numFmtId="6" fontId="18" fillId="6" borderId="3" xfId="1" applyNumberFormat="1" applyFont="1" applyFill="1" applyBorder="1" applyAlignment="1">
      <alignment horizontal="center" vertical="center"/>
    </xf>
    <xf numFmtId="0" fontId="28" fillId="2" borderId="0" xfId="1" applyFont="1" applyFill="1" applyAlignment="1">
      <alignment vertical="center"/>
    </xf>
    <xf numFmtId="0" fontId="18" fillId="2" borderId="0" xfId="1" applyFont="1" applyFill="1" applyAlignment="1">
      <alignment vertical="center"/>
    </xf>
    <xf numFmtId="6" fontId="18" fillId="2" borderId="0" xfId="1" applyNumberFormat="1" applyFont="1" applyFill="1" applyAlignment="1">
      <alignment horizontal="center" vertical="center"/>
    </xf>
    <xf numFmtId="0" fontId="10" fillId="0" borderId="0" xfId="1" applyFont="1" applyAlignment="1">
      <alignment horizontal="left"/>
    </xf>
    <xf numFmtId="0" fontId="19" fillId="2" borderId="0" xfId="3" applyFont="1" applyFill="1" applyAlignment="1">
      <alignment horizontal="center" vertical="center"/>
    </xf>
    <xf numFmtId="0" fontId="19" fillId="2" borderId="14" xfId="3" applyFont="1" applyFill="1" applyBorder="1" applyAlignment="1">
      <alignment horizontal="left" vertical="center"/>
    </xf>
    <xf numFmtId="0" fontId="20" fillId="0" borderId="3" xfId="3" applyFont="1" applyBorder="1" applyAlignment="1">
      <alignment horizontal="left" vertical="center"/>
    </xf>
    <xf numFmtId="0" fontId="20" fillId="0" borderId="0" xfId="1" applyFont="1" applyAlignment="1">
      <alignment vertical="center"/>
    </xf>
    <xf numFmtId="6" fontId="18" fillId="0" borderId="3" xfId="1" applyNumberFormat="1" applyFont="1" applyBorder="1" applyAlignment="1">
      <alignment horizontal="center" vertical="center"/>
    </xf>
    <xf numFmtId="0" fontId="20" fillId="2" borderId="0" xfId="3" applyFont="1" applyFill="1" applyAlignment="1">
      <alignment horizontal="center" vertical="center"/>
    </xf>
    <xf numFmtId="0" fontId="2" fillId="2" borderId="20" xfId="1" applyFill="1" applyBorder="1"/>
    <xf numFmtId="0" fontId="2" fillId="2" borderId="0" xfId="1" applyFill="1"/>
    <xf numFmtId="49" fontId="11" fillId="0" borderId="1" xfId="1" applyNumberFormat="1" applyFont="1" applyBorder="1" applyProtection="1">
      <protection locked="0"/>
    </xf>
    <xf numFmtId="0" fontId="11" fillId="0" borderId="1" xfId="1" applyFont="1" applyBorder="1" applyAlignment="1">
      <alignment horizontal="right"/>
    </xf>
    <xf numFmtId="0" fontId="11" fillId="0" borderId="12" xfId="1" applyFont="1" applyBorder="1" applyAlignment="1">
      <alignment horizontal="left"/>
    </xf>
    <xf numFmtId="0" fontId="21" fillId="0" borderId="1" xfId="3" applyFont="1" applyBorder="1" applyAlignment="1">
      <alignment horizontal="left" vertical="center"/>
    </xf>
    <xf numFmtId="0" fontId="21" fillId="0" borderId="0" xfId="3" applyFont="1" applyAlignment="1">
      <alignment horizontal="left" vertical="center"/>
    </xf>
    <xf numFmtId="37" fontId="10" fillId="2" borderId="4" xfId="1" applyNumberFormat="1" applyFont="1" applyFill="1" applyBorder="1" applyAlignment="1">
      <alignment horizontal="center" vertical="center"/>
    </xf>
    <xf numFmtId="37" fontId="10" fillId="2" borderId="2" xfId="1" applyNumberFormat="1" applyFont="1" applyFill="1" applyBorder="1" applyAlignment="1">
      <alignment horizontal="center" vertical="center"/>
    </xf>
    <xf numFmtId="0" fontId="11" fillId="2" borderId="10" xfId="1" applyFont="1" applyFill="1" applyBorder="1" applyAlignment="1">
      <alignment horizontal="left" vertical="center"/>
    </xf>
    <xf numFmtId="3" fontId="10" fillId="0" borderId="3" xfId="1" applyNumberFormat="1" applyFont="1" applyBorder="1" applyAlignment="1">
      <alignment horizontal="center" vertical="center"/>
    </xf>
    <xf numFmtId="37" fontId="9" fillId="0" borderId="3" xfId="1" applyNumberFormat="1" applyFont="1" applyBorder="1" applyAlignment="1">
      <alignment horizontal="center" vertical="center"/>
    </xf>
    <xf numFmtId="0" fontId="11" fillId="0" borderId="8" xfId="1" applyFont="1" applyBorder="1" applyAlignment="1">
      <alignment horizontal="left" vertical="center"/>
    </xf>
    <xf numFmtId="0" fontId="9" fillId="0" borderId="3" xfId="1" applyFont="1" applyBorder="1" applyAlignment="1">
      <alignment horizontal="center" vertical="center"/>
    </xf>
    <xf numFmtId="37" fontId="13" fillId="0" borderId="3" xfId="1" applyNumberFormat="1" applyFont="1" applyBorder="1" applyAlignment="1">
      <alignment horizontal="center" vertical="center"/>
    </xf>
    <xf numFmtId="0" fontId="8" fillId="0" borderId="18" xfId="1" applyFont="1" applyBorder="1" applyAlignment="1">
      <alignment horizontal="left" vertical="top"/>
    </xf>
    <xf numFmtId="0" fontId="12" fillId="0" borderId="0" xfId="1" applyFont="1" applyAlignment="1">
      <alignment vertical="top"/>
    </xf>
    <xf numFmtId="0" fontId="12" fillId="0" borderId="14" xfId="1" applyFont="1" applyBorder="1" applyAlignment="1">
      <alignment horizontal="left" vertical="top"/>
    </xf>
    <xf numFmtId="0" fontId="12" fillId="2" borderId="0" xfId="1" applyFont="1" applyFill="1" applyAlignment="1">
      <alignment vertical="top"/>
    </xf>
    <xf numFmtId="0" fontId="12" fillId="2" borderId="14" xfId="1" applyFont="1" applyFill="1" applyBorder="1" applyAlignment="1">
      <alignment horizontal="left" vertical="top"/>
    </xf>
    <xf numFmtId="0" fontId="11" fillId="2" borderId="12" xfId="1" applyFont="1" applyFill="1" applyBorder="1" applyAlignment="1">
      <alignment horizontal="left" vertical="center"/>
    </xf>
    <xf numFmtId="37" fontId="10" fillId="0" borderId="0" xfId="1" applyNumberFormat="1" applyFont="1" applyAlignment="1">
      <alignment horizontal="center" vertical="center"/>
    </xf>
    <xf numFmtId="37" fontId="10" fillId="2" borderId="20" xfId="1" applyNumberFormat="1" applyFont="1" applyFill="1" applyBorder="1" applyAlignment="1">
      <alignment horizontal="center" vertical="center"/>
    </xf>
    <xf numFmtId="37" fontId="10" fillId="2" borderId="0" xfId="1" applyNumberFormat="1" applyFont="1" applyFill="1" applyAlignment="1">
      <alignment horizontal="center" vertical="center"/>
    </xf>
    <xf numFmtId="0" fontId="12" fillId="2" borderId="14" xfId="1" applyFont="1" applyFill="1" applyBorder="1" applyAlignment="1">
      <alignment vertical="center"/>
    </xf>
    <xf numFmtId="0" fontId="8" fillId="2" borderId="14" xfId="1" applyFont="1" applyFill="1" applyBorder="1" applyAlignment="1">
      <alignment horizontal="left" vertical="center"/>
    </xf>
    <xf numFmtId="0" fontId="11" fillId="0" borderId="3" xfId="1" applyFont="1" applyBorder="1" applyAlignment="1">
      <alignment horizontal="left" vertical="center"/>
    </xf>
    <xf numFmtId="3" fontId="10" fillId="4" borderId="3" xfId="1" applyNumberFormat="1" applyFont="1" applyFill="1" applyBorder="1" applyAlignment="1">
      <alignment horizontal="center" vertical="center"/>
    </xf>
    <xf numFmtId="3" fontId="10" fillId="3" borderId="20" xfId="1" applyNumberFormat="1" applyFont="1" applyFill="1" applyBorder="1" applyAlignment="1">
      <alignment horizontal="center" vertical="center"/>
    </xf>
    <xf numFmtId="3" fontId="10" fillId="3" borderId="0" xfId="1" applyNumberFormat="1" applyFont="1" applyFill="1" applyAlignment="1">
      <alignment horizontal="center" vertical="center"/>
    </xf>
    <xf numFmtId="5" fontId="10" fillId="3" borderId="0" xfId="1" applyNumberFormat="1" applyFont="1" applyFill="1" applyAlignment="1">
      <alignment horizontal="center" vertical="center"/>
    </xf>
    <xf numFmtId="0" fontId="8" fillId="3" borderId="14" xfId="1" applyFont="1" applyFill="1" applyBorder="1" applyAlignment="1">
      <alignment horizontal="left" vertical="center"/>
    </xf>
    <xf numFmtId="37" fontId="10" fillId="3" borderId="0" xfId="1" applyNumberFormat="1" applyFont="1" applyFill="1" applyAlignment="1">
      <alignment horizontal="center" vertical="center"/>
    </xf>
    <xf numFmtId="0" fontId="10" fillId="3" borderId="14" xfId="1" applyFont="1" applyFill="1" applyBorder="1" applyAlignment="1">
      <alignment horizontal="left" vertical="center"/>
    </xf>
    <xf numFmtId="3" fontId="10" fillId="3" borderId="3" xfId="1" applyNumberFormat="1" applyFont="1" applyFill="1" applyBorder="1" applyAlignment="1">
      <alignment horizontal="center" vertical="center"/>
    </xf>
    <xf numFmtId="3" fontId="10" fillId="2" borderId="3" xfId="1" applyNumberFormat="1" applyFont="1" applyFill="1" applyBorder="1" applyAlignment="1">
      <alignment horizontal="center" vertical="center"/>
    </xf>
    <xf numFmtId="5" fontId="10" fillId="3" borderId="20" xfId="1" applyNumberFormat="1" applyFont="1" applyFill="1" applyBorder="1" applyAlignment="1">
      <alignment horizontal="center" vertical="center"/>
    </xf>
    <xf numFmtId="0" fontId="8" fillId="0" borderId="14" xfId="1" applyFont="1" applyBorder="1" applyAlignment="1">
      <alignment horizontal="left" vertical="center"/>
    </xf>
    <xf numFmtId="0" fontId="9" fillId="0" borderId="1" xfId="1" applyFont="1" applyBorder="1" applyAlignment="1">
      <alignment vertical="center"/>
    </xf>
    <xf numFmtId="0" fontId="4" fillId="0" borderId="14" xfId="1" applyFont="1" applyBorder="1" applyAlignment="1">
      <alignment horizontal="left" vertical="center"/>
    </xf>
    <xf numFmtId="0" fontId="10" fillId="2" borderId="20" xfId="1" applyFont="1" applyFill="1" applyBorder="1"/>
    <xf numFmtId="0" fontId="10" fillId="2" borderId="0" xfId="1" applyFont="1" applyFill="1"/>
    <xf numFmtId="0" fontId="14" fillId="3" borderId="20" xfId="1" applyFont="1" applyFill="1" applyBorder="1" applyAlignment="1">
      <alignment horizontal="left" vertical="center"/>
    </xf>
    <xf numFmtId="0" fontId="14" fillId="3" borderId="0" xfId="1" applyFont="1" applyFill="1" applyAlignment="1">
      <alignment horizontal="left" vertical="center"/>
    </xf>
    <xf numFmtId="0" fontId="14" fillId="3" borderId="14" xfId="1" applyFont="1" applyFill="1" applyBorder="1" applyAlignment="1">
      <alignment horizontal="left" vertical="center"/>
    </xf>
    <xf numFmtId="0" fontId="24" fillId="2" borderId="6" xfId="1" applyFont="1" applyFill="1" applyBorder="1" applyProtection="1">
      <protection locked="0"/>
    </xf>
    <xf numFmtId="0" fontId="8" fillId="0" borderId="3" xfId="0" applyFont="1" applyBorder="1" applyAlignment="1">
      <alignment horizontal="left" vertical="center"/>
    </xf>
    <xf numFmtId="0" fontId="21" fillId="2" borderId="0" xfId="1" applyFont="1" applyFill="1" applyAlignment="1">
      <alignment vertical="center"/>
    </xf>
    <xf numFmtId="0" fontId="2" fillId="2" borderId="0" xfId="1" applyFont="1" applyFill="1" applyAlignment="1">
      <alignment vertical="center"/>
    </xf>
    <xf numFmtId="0" fontId="2" fillId="2" borderId="20" xfId="1" applyFont="1" applyFill="1" applyBorder="1" applyAlignment="1">
      <alignment vertical="center"/>
    </xf>
    <xf numFmtId="0" fontId="21" fillId="2" borderId="14" xfId="1" applyFont="1" applyFill="1" applyBorder="1" applyAlignment="1">
      <alignment vertical="center"/>
    </xf>
    <xf numFmtId="0" fontId="21" fillId="2" borderId="20" xfId="1" applyFont="1" applyFill="1" applyBorder="1" applyAlignment="1">
      <alignment vertical="center"/>
    </xf>
    <xf numFmtId="0" fontId="20" fillId="0" borderId="27" xfId="1" applyFont="1" applyBorder="1" applyAlignment="1">
      <alignment vertical="center"/>
    </xf>
    <xf numFmtId="0" fontId="21" fillId="2" borderId="28" xfId="1" applyFont="1" applyFill="1" applyBorder="1" applyAlignment="1">
      <alignment vertical="center"/>
    </xf>
    <xf numFmtId="0" fontId="20" fillId="2" borderId="0" xfId="1" applyFont="1" applyFill="1" applyBorder="1" applyAlignment="1">
      <alignment vertical="center"/>
    </xf>
    <xf numFmtId="0" fontId="2" fillId="2" borderId="0" xfId="1" applyFill="1" applyBorder="1" applyAlignment="1">
      <alignment vertical="center"/>
    </xf>
    <xf numFmtId="0" fontId="21" fillId="2" borderId="0" xfId="1" applyFont="1" applyFill="1" applyBorder="1" applyAlignment="1">
      <alignment vertical="center"/>
    </xf>
    <xf numFmtId="0" fontId="2" fillId="2" borderId="0" xfId="1" applyFont="1" applyFill="1" applyBorder="1" applyAlignment="1">
      <alignment vertical="center"/>
    </xf>
    <xf numFmtId="0" fontId="18" fillId="0" borderId="3" xfId="1" applyFont="1" applyFill="1" applyBorder="1" applyAlignment="1">
      <alignment horizontal="left" vertical="center"/>
    </xf>
    <xf numFmtId="6" fontId="18" fillId="0" borderId="3" xfId="1" applyNumberFormat="1" applyFont="1" applyFill="1" applyBorder="1" applyAlignment="1">
      <alignment horizontal="center" vertical="center"/>
    </xf>
    <xf numFmtId="0" fontId="8" fillId="0" borderId="3" xfId="0" applyFont="1" applyFill="1" applyBorder="1" applyAlignment="1">
      <alignment horizontal="left" vertical="center"/>
    </xf>
    <xf numFmtId="0" fontId="6" fillId="0" borderId="14" xfId="0" applyFont="1" applyFill="1" applyBorder="1" applyAlignment="1">
      <alignment horizontal="left" vertical="center"/>
    </xf>
    <xf numFmtId="0" fontId="28" fillId="2" borderId="0" xfId="0" applyFont="1" applyFill="1" applyAlignment="1">
      <alignment vertical="center"/>
    </xf>
    <xf numFmtId="0" fontId="18" fillId="2" borderId="0" xfId="0" applyFont="1" applyFill="1" applyAlignment="1">
      <alignment vertical="center"/>
    </xf>
    <xf numFmtId="6" fontId="18" fillId="0" borderId="3" xfId="3" applyNumberFormat="1" applyFont="1" applyBorder="1" applyAlignment="1">
      <alignment horizontal="center"/>
    </xf>
    <xf numFmtId="0" fontId="18" fillId="0" borderId="3" xfId="1" applyFont="1" applyBorder="1" applyAlignment="1">
      <alignment horizontal="center" vertical="center" wrapText="1"/>
    </xf>
    <xf numFmtId="6" fontId="18" fillId="6" borderId="10" xfId="3" applyNumberFormat="1" applyFont="1" applyFill="1" applyBorder="1" applyAlignment="1">
      <alignment horizontal="center"/>
    </xf>
    <xf numFmtId="6" fontId="18" fillId="6" borderId="4" xfId="3" applyNumberFormat="1" applyFont="1" applyFill="1" applyBorder="1" applyAlignment="1">
      <alignment horizontal="center"/>
    </xf>
    <xf numFmtId="6" fontId="18" fillId="6" borderId="3" xfId="3" applyNumberFormat="1" applyFont="1" applyFill="1" applyBorder="1" applyAlignment="1">
      <alignment horizontal="center"/>
    </xf>
    <xf numFmtId="0" fontId="18" fillId="6" borderId="3" xfId="3" applyFont="1" applyFill="1" applyBorder="1" applyAlignment="1">
      <alignment horizontal="center"/>
    </xf>
    <xf numFmtId="6" fontId="18" fillId="0" borderId="3" xfId="3" applyNumberFormat="1" applyFont="1" applyBorder="1" applyAlignment="1">
      <alignment horizontal="center"/>
    </xf>
    <xf numFmtId="0" fontId="2" fillId="0" borderId="12" xfId="1" applyBorder="1" applyAlignment="1" applyProtection="1">
      <alignment horizontal="left" vertical="top"/>
      <protection locked="0"/>
    </xf>
    <xf numFmtId="0" fontId="2" fillId="0" borderId="1" xfId="1" applyBorder="1" applyAlignment="1" applyProtection="1">
      <alignment horizontal="left" vertical="top"/>
      <protection locked="0"/>
    </xf>
    <xf numFmtId="0" fontId="2" fillId="0" borderId="13" xfId="1" applyBorder="1" applyAlignment="1" applyProtection="1">
      <alignment horizontal="left" vertical="top"/>
      <protection locked="0"/>
    </xf>
    <xf numFmtId="0" fontId="31" fillId="0" borderId="15" xfId="1" applyFont="1" applyBorder="1" applyAlignment="1">
      <alignment horizontal="left" vertical="top"/>
    </xf>
    <xf numFmtId="0" fontId="31" fillId="0" borderId="16" xfId="1" applyFont="1" applyBorder="1" applyAlignment="1">
      <alignment horizontal="left" vertical="top"/>
    </xf>
    <xf numFmtId="0" fontId="31" fillId="0" borderId="6" xfId="1" applyFont="1" applyBorder="1" applyAlignment="1">
      <alignment horizontal="left" vertical="top"/>
    </xf>
    <xf numFmtId="6" fontId="18" fillId="6" borderId="5" xfId="3" applyNumberFormat="1" applyFont="1" applyFill="1" applyBorder="1" applyAlignment="1">
      <alignment horizontal="center"/>
    </xf>
    <xf numFmtId="0" fontId="18" fillId="0" borderId="3" xfId="3" applyFont="1" applyBorder="1" applyAlignment="1">
      <alignment horizontal="center"/>
    </xf>
    <xf numFmtId="0" fontId="21" fillId="0" borderId="3" xfId="1" applyFont="1" applyBorder="1" applyAlignment="1">
      <alignment horizontal="center" vertical="center"/>
    </xf>
    <xf numFmtId="6" fontId="18" fillId="0" borderId="3" xfId="3" applyNumberFormat="1" applyFont="1" applyFill="1" applyBorder="1" applyAlignment="1">
      <alignment horizontal="center"/>
    </xf>
    <xf numFmtId="0" fontId="18" fillId="0" borderId="3" xfId="3" applyFont="1" applyFill="1" applyBorder="1" applyAlignment="1">
      <alignment horizontal="center"/>
    </xf>
    <xf numFmtId="0" fontId="14" fillId="0" borderId="14" xfId="1" applyFont="1" applyBorder="1" applyAlignment="1">
      <alignment horizontal="center" vertical="center"/>
    </xf>
    <xf numFmtId="0" fontId="14" fillId="0" borderId="0" xfId="1" applyFont="1" applyAlignment="1">
      <alignment horizontal="center" vertical="center"/>
    </xf>
    <xf numFmtId="0" fontId="14" fillId="0" borderId="20" xfId="1" applyFont="1" applyBorder="1" applyAlignment="1">
      <alignment horizontal="center" vertical="center"/>
    </xf>
    <xf numFmtId="0" fontId="14" fillId="0" borderId="12" xfId="1" applyFont="1" applyBorder="1" applyAlignment="1">
      <alignment horizontal="left" vertical="center"/>
    </xf>
    <xf numFmtId="0" fontId="14" fillId="0" borderId="1" xfId="1" applyFont="1" applyBorder="1" applyAlignment="1">
      <alignment horizontal="left" vertical="center"/>
    </xf>
    <xf numFmtId="0" fontId="14" fillId="0" borderId="13" xfId="1" applyFont="1" applyBorder="1" applyAlignment="1">
      <alignment horizontal="left" vertical="center"/>
    </xf>
    <xf numFmtId="0" fontId="20" fillId="0" borderId="15" xfId="1" applyFont="1" applyBorder="1" applyAlignment="1">
      <alignment horizontal="center" vertical="center"/>
    </xf>
    <xf numFmtId="0" fontId="20" fillId="0" borderId="16" xfId="1" applyFont="1" applyBorder="1" applyAlignment="1">
      <alignment horizontal="center" vertical="center"/>
    </xf>
    <xf numFmtId="0" fontId="20" fillId="0" borderId="6" xfId="1" applyFont="1" applyBorder="1" applyAlignment="1">
      <alignment horizontal="center" vertical="center"/>
    </xf>
    <xf numFmtId="0" fontId="21" fillId="0" borderId="12" xfId="1" applyFont="1" applyBorder="1" applyAlignment="1">
      <alignment horizontal="center" vertical="center"/>
    </xf>
    <xf numFmtId="0" fontId="20" fillId="0" borderId="1" xfId="1" applyFont="1" applyBorder="1" applyAlignment="1">
      <alignment horizontal="center" vertical="center"/>
    </xf>
    <xf numFmtId="0" fontId="20" fillId="0" borderId="13" xfId="1" applyFont="1" applyBorder="1" applyAlignment="1">
      <alignment horizontal="center" vertical="center"/>
    </xf>
    <xf numFmtId="0" fontId="18" fillId="0" borderId="3" xfId="1" applyFont="1" applyBorder="1" applyAlignment="1">
      <alignment horizontal="center" vertical="center"/>
    </xf>
    <xf numFmtId="0" fontId="18" fillId="0" borderId="3" xfId="1" applyFont="1" applyBorder="1" applyAlignment="1">
      <alignment horizontal="center" vertical="center" wrapText="1"/>
    </xf>
    <xf numFmtId="0" fontId="20" fillId="0" borderId="10" xfId="3" applyFont="1" applyBorder="1" applyAlignment="1">
      <alignment horizontal="center" vertical="center"/>
    </xf>
    <xf numFmtId="0" fontId="20" fillId="0" borderId="2" xfId="3" applyFont="1" applyBorder="1" applyAlignment="1">
      <alignment horizontal="center" vertical="center"/>
    </xf>
    <xf numFmtId="0" fontId="21" fillId="0" borderId="10" xfId="3" applyFont="1" applyBorder="1" applyAlignment="1">
      <alignment horizontal="left" vertical="center" wrapText="1"/>
    </xf>
    <xf numFmtId="0" fontId="2" fillId="0" borderId="2" xfId="1" applyBorder="1" applyAlignment="1">
      <alignment vertical="center"/>
    </xf>
    <xf numFmtId="0" fontId="2" fillId="0" borderId="4" xfId="1" applyBorder="1" applyAlignment="1">
      <alignment vertical="center"/>
    </xf>
    <xf numFmtId="0" fontId="22" fillId="0" borderId="10" xfId="3" applyFont="1" applyBorder="1" applyAlignment="1">
      <alignment horizontal="center" vertical="center"/>
    </xf>
    <xf numFmtId="0" fontId="20" fillId="0" borderId="15" xfId="3" applyFont="1" applyBorder="1" applyAlignment="1">
      <alignment horizontal="center" vertical="center"/>
    </xf>
    <xf numFmtId="0" fontId="20" fillId="0" borderId="16" xfId="3" applyFont="1" applyBorder="1" applyAlignment="1">
      <alignment horizontal="center" vertical="center"/>
    </xf>
    <xf numFmtId="0" fontId="2" fillId="0" borderId="6" xfId="1" applyBorder="1" applyAlignment="1">
      <alignment horizontal="center" vertical="center"/>
    </xf>
    <xf numFmtId="0" fontId="21" fillId="0" borderId="12" xfId="3" applyFont="1" applyBorder="1" applyAlignment="1">
      <alignment horizontal="center" vertical="center"/>
    </xf>
    <xf numFmtId="0" fontId="3" fillId="0" borderId="1" xfId="1" applyFont="1" applyBorder="1" applyAlignment="1">
      <alignment horizontal="center" vertical="center"/>
    </xf>
    <xf numFmtId="0" fontId="3" fillId="0" borderId="13" xfId="1" applyFont="1" applyBorder="1" applyAlignment="1">
      <alignment horizontal="center" vertical="center"/>
    </xf>
    <xf numFmtId="0" fontId="22" fillId="3" borderId="10" xfId="3" applyFont="1" applyFill="1" applyBorder="1" applyAlignment="1">
      <alignment horizontal="center" vertical="center"/>
    </xf>
    <xf numFmtId="0" fontId="20" fillId="3" borderId="2" xfId="3" applyFont="1" applyFill="1" applyBorder="1" applyAlignment="1">
      <alignment horizontal="center" vertical="center"/>
    </xf>
    <xf numFmtId="0" fontId="21" fillId="0" borderId="2" xfId="3" applyFont="1" applyBorder="1" applyAlignment="1">
      <alignment horizontal="left" vertical="center" wrapText="1"/>
    </xf>
    <xf numFmtId="0" fontId="2" fillId="0" borderId="4" xfId="1" applyBorder="1" applyAlignment="1">
      <alignment horizontal="left" vertical="center"/>
    </xf>
    <xf numFmtId="6" fontId="18" fillId="0" borderId="3" xfId="3" quotePrefix="1" applyNumberFormat="1" applyFont="1" applyBorder="1" applyAlignment="1">
      <alignment horizontal="center"/>
    </xf>
    <xf numFmtId="0" fontId="20" fillId="0" borderId="29" xfId="1" applyFont="1" applyBorder="1" applyAlignment="1">
      <alignment horizontal="center" vertical="center"/>
    </xf>
    <xf numFmtId="0" fontId="20" fillId="0" borderId="30" xfId="1" applyFont="1" applyBorder="1" applyAlignment="1">
      <alignment horizontal="center" vertical="center"/>
    </xf>
    <xf numFmtId="0" fontId="20" fillId="0" borderId="28" xfId="1" applyFont="1" applyBorder="1" applyAlignment="1">
      <alignment horizontal="center" vertical="center"/>
    </xf>
    <xf numFmtId="0" fontId="21" fillId="0" borderId="14" xfId="1" applyFont="1" applyBorder="1" applyAlignment="1">
      <alignment horizontal="center" vertical="center"/>
    </xf>
    <xf numFmtId="0" fontId="21" fillId="0" borderId="0" xfId="1" applyFont="1" applyAlignment="1">
      <alignment horizontal="center" vertical="center"/>
    </xf>
    <xf numFmtId="0" fontId="21" fillId="0" borderId="20" xfId="1" applyFont="1" applyBorder="1" applyAlignment="1">
      <alignment horizontal="center" vertical="center"/>
    </xf>
    <xf numFmtId="0" fontId="20" fillId="0" borderId="0" xfId="1" applyFont="1" applyAlignment="1">
      <alignment horizontal="center" vertical="center"/>
    </xf>
    <xf numFmtId="0" fontId="20" fillId="0" borderId="20" xfId="1" applyFont="1" applyBorder="1" applyAlignment="1">
      <alignment horizontal="center" vertical="center"/>
    </xf>
    <xf numFmtId="0" fontId="16" fillId="2" borderId="0" xfId="0" applyFont="1" applyFill="1" applyAlignment="1">
      <alignment horizontal="center"/>
    </xf>
    <xf numFmtId="0" fontId="16" fillId="2" borderId="20" xfId="0" applyFont="1" applyFill="1" applyBorder="1" applyAlignment="1">
      <alignment horizontal="center"/>
    </xf>
    <xf numFmtId="0" fontId="16" fillId="0" borderId="10" xfId="0" applyFont="1" applyBorder="1" applyAlignment="1">
      <alignment horizontal="center" vertical="center"/>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14" fillId="0" borderId="14" xfId="0" applyFont="1" applyBorder="1" applyAlignment="1">
      <alignment horizontal="center" vertical="center"/>
    </xf>
    <xf numFmtId="0" fontId="14" fillId="0" borderId="0" xfId="0" applyFont="1" applyAlignment="1">
      <alignment horizontal="center" vertical="center"/>
    </xf>
    <xf numFmtId="0" fontId="14" fillId="0" borderId="20" xfId="0" applyFont="1" applyBorder="1" applyAlignment="1">
      <alignment horizontal="center" vertical="center"/>
    </xf>
    <xf numFmtId="0" fontId="22" fillId="0" borderId="10" xfId="0" applyFont="1" applyBorder="1" applyAlignment="1">
      <alignment horizontal="center" vertic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1" fillId="0" borderId="12" xfId="3" applyFont="1" applyBorder="1" applyAlignment="1">
      <alignment horizontal="left" vertical="center" indent="1"/>
    </xf>
    <xf numFmtId="0" fontId="21" fillId="0" borderId="1" xfId="3" applyFont="1" applyBorder="1" applyAlignment="1">
      <alignment horizontal="left" vertical="center" indent="1"/>
    </xf>
    <xf numFmtId="0" fontId="21" fillId="0" borderId="1" xfId="3" applyFont="1" applyBorder="1" applyAlignment="1">
      <alignment horizontal="center"/>
    </xf>
    <xf numFmtId="0" fontId="22" fillId="0" borderId="10" xfId="1" applyFont="1" applyBorder="1" applyAlignment="1">
      <alignment horizontal="center" vertical="center"/>
    </xf>
    <xf numFmtId="0" fontId="23" fillId="0" borderId="2" xfId="1" applyFont="1" applyBorder="1" applyAlignment="1">
      <alignment horizontal="center" vertical="center"/>
    </xf>
    <xf numFmtId="0" fontId="23" fillId="0" borderId="4" xfId="1" applyFont="1" applyBorder="1" applyAlignment="1">
      <alignment horizontal="center" vertical="center"/>
    </xf>
    <xf numFmtId="0" fontId="16" fillId="2" borderId="0" xfId="1" applyFont="1" applyFill="1" applyAlignment="1">
      <alignment horizontal="center"/>
    </xf>
    <xf numFmtId="0" fontId="16" fillId="2" borderId="20" xfId="1" applyFont="1" applyFill="1" applyBorder="1" applyAlignment="1">
      <alignment horizontal="center"/>
    </xf>
    <xf numFmtId="0" fontId="16" fillId="0" borderId="10" xfId="1" applyFont="1" applyBorder="1" applyAlignment="1">
      <alignment horizontal="center" vertical="center"/>
    </xf>
    <xf numFmtId="0" fontId="16" fillId="0" borderId="2" xfId="1" applyFont="1" applyBorder="1" applyAlignment="1">
      <alignment horizontal="center" vertical="center"/>
    </xf>
    <xf numFmtId="0" fontId="16" fillId="0" borderId="4" xfId="1" applyFont="1" applyBorder="1" applyAlignment="1">
      <alignment horizontal="center" vertical="center"/>
    </xf>
    <xf numFmtId="0" fontId="21" fillId="0" borderId="15" xfId="3" applyFont="1" applyBorder="1" applyAlignment="1">
      <alignment horizontal="left" vertical="center"/>
    </xf>
    <xf numFmtId="0" fontId="21" fillId="0" borderId="16" xfId="3" applyFont="1" applyBorder="1" applyAlignment="1">
      <alignment horizontal="left" vertical="center"/>
    </xf>
    <xf numFmtId="0" fontId="21" fillId="0" borderId="6" xfId="1" applyFont="1" applyBorder="1" applyAlignment="1">
      <alignment vertical="center"/>
    </xf>
    <xf numFmtId="0" fontId="21" fillId="0" borderId="14" xfId="3" applyFont="1" applyBorder="1" applyAlignment="1">
      <alignment horizontal="left" vertical="top" indent="1"/>
    </xf>
    <xf numFmtId="0" fontId="21" fillId="0" borderId="0" xfId="3" applyFont="1" applyAlignment="1">
      <alignment horizontal="left" vertical="top" indent="1"/>
    </xf>
    <xf numFmtId="0" fontId="25" fillId="0" borderId="0" xfId="3" applyFont="1" applyAlignment="1">
      <alignment horizontal="center" vertical="top" wrapText="1"/>
    </xf>
    <xf numFmtId="0" fontId="24" fillId="0" borderId="20" xfId="1" applyFont="1" applyBorder="1" applyAlignment="1">
      <alignment wrapText="1"/>
    </xf>
    <xf numFmtId="0" fontId="14" fillId="0" borderId="14" xfId="1" applyFont="1" applyBorder="1" applyAlignment="1">
      <alignment horizontal="center"/>
    </xf>
    <xf numFmtId="0" fontId="14" fillId="0" borderId="0" xfId="1" applyFont="1" applyAlignment="1">
      <alignment horizontal="center"/>
    </xf>
    <xf numFmtId="0" fontId="14" fillId="0" borderId="20" xfId="1" applyFont="1" applyBorder="1" applyAlignment="1">
      <alignment horizontal="center"/>
    </xf>
    <xf numFmtId="0" fontId="7" fillId="0" borderId="14" xfId="1" applyFont="1" applyBorder="1" applyAlignment="1">
      <alignment horizontal="center" vertical="center"/>
    </xf>
    <xf numFmtId="0" fontId="7" fillId="0" borderId="0" xfId="1" applyFont="1" applyAlignment="1">
      <alignment horizontal="center" vertical="center"/>
    </xf>
    <xf numFmtId="0" fontId="7" fillId="0" borderId="20" xfId="1" applyFont="1" applyBorder="1" applyAlignment="1">
      <alignment horizontal="center" vertical="center"/>
    </xf>
    <xf numFmtId="0" fontId="22" fillId="0" borderId="2" xfId="1" applyFont="1" applyBorder="1" applyAlignment="1">
      <alignment horizontal="center" vertical="center"/>
    </xf>
    <xf numFmtId="0" fontId="22" fillId="0" borderId="4" xfId="1" applyFont="1" applyBorder="1" applyAlignment="1">
      <alignment horizontal="center" vertical="center"/>
    </xf>
    <xf numFmtId="0" fontId="2" fillId="0" borderId="2" xfId="1" applyBorder="1" applyAlignment="1"/>
    <xf numFmtId="0" fontId="2" fillId="0" borderId="4" xfId="1" applyBorder="1" applyAlignment="1"/>
    <xf numFmtId="0" fontId="24" fillId="0" borderId="13" xfId="1" applyFont="1" applyBorder="1" applyAlignment="1"/>
  </cellXfs>
  <cellStyles count="4">
    <cellStyle name="Normal" xfId="0" builtinId="0"/>
    <cellStyle name="Normal 2" xfId="3" xr:uid="{B8FBD6A3-66DF-4848-A6E0-9D437FF4A2DD}"/>
    <cellStyle name="Normal 3" xfId="1" xr:uid="{3FFC72E0-6646-48DE-8D2D-1CFD8A0B9CE7}"/>
    <cellStyle name="Percent 2" xfId="2" xr:uid="{81BDCF0A-0DEA-45A0-8D86-24560B9C3A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Daniel Bausch" id="{104A9E1B-98A0-4963-BF88-D0979B30C803}" userId="S::Daniel-Bausch@appriseinc.org::c5772e58-169c-45b5-9ffa-00564d62e02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3" dT="2021-06-16T17:27:22.47" personId="{104A9E1B-98A0-4963-BF88-D0979B30C803}" id="{1CCAA101-F40E-4B54-9263-6ED89041ECC3}">
    <text>For FY 2020, this field was the allotment.  For FY 2021, it should be the amount a grantee carried over to FY 2021.</text>
  </threadedComment>
  <threadedComment ref="A45" dT="2021-06-16T17:39:15.52" personId="{104A9E1B-98A0-4963-BF88-D0979B30C803}" id="{D1B0B84F-F098-42B6-B2E1-2A64BC90D1AD}">
    <text>This is where ARP goes.   For FY 2021, it is fine as is.  Fir FY 2021, it should be the amount a grantee carried over.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C5F61-4430-4D81-849A-786D3B3851CF}">
  <sheetPr syncVertical="1" syncRef="A223" transitionEvaluation="1">
    <pageSetUpPr fitToPage="1"/>
  </sheetPr>
  <dimension ref="A1:I262"/>
  <sheetViews>
    <sheetView showGridLines="0" topLeftCell="A223" zoomScale="80" zoomScaleNormal="80" zoomScaleSheetLayoutView="55" workbookViewId="0">
      <selection activeCell="B53" sqref="B53"/>
    </sheetView>
  </sheetViews>
  <sheetFormatPr defaultColWidth="11" defaultRowHeight="14.45"/>
  <cols>
    <col min="1" max="1" width="154" style="1" customWidth="1"/>
    <col min="2" max="2" width="21.140625" style="2" customWidth="1"/>
    <col min="3" max="6" width="19.5703125" style="2" customWidth="1"/>
    <col min="7" max="7" width="20.7109375" style="2" customWidth="1"/>
    <col min="8" max="8" width="11" style="1"/>
    <col min="9" max="9" width="13.7109375" style="1" customWidth="1"/>
    <col min="10" max="11" width="11" style="1"/>
    <col min="12" max="12" width="21.7109375" style="1" customWidth="1"/>
    <col min="13" max="14" width="11" style="1"/>
    <col min="15" max="15" width="29.140625" style="1" customWidth="1"/>
    <col min="16" max="16384" width="11" style="1"/>
  </cols>
  <sheetData>
    <row r="1" spans="1:7" ht="26.1" customHeight="1">
      <c r="A1" s="8" t="s">
        <v>0</v>
      </c>
      <c r="B1" s="8"/>
      <c r="C1" s="8"/>
      <c r="D1" s="8"/>
      <c r="E1" s="8"/>
      <c r="F1" s="8"/>
      <c r="G1" s="22"/>
    </row>
    <row r="2" spans="1:7" ht="9" customHeight="1">
      <c r="A2" s="29"/>
      <c r="B2" s="30"/>
      <c r="C2" s="30"/>
      <c r="D2" s="30"/>
      <c r="E2" s="30"/>
      <c r="F2" s="30"/>
      <c r="G2" s="31"/>
    </row>
    <row r="3" spans="1:7" ht="19.899999999999999" customHeight="1">
      <c r="A3" s="227" t="s">
        <v>1</v>
      </c>
      <c r="B3" s="228"/>
      <c r="C3" s="228"/>
      <c r="D3" s="228"/>
      <c r="E3" s="228"/>
      <c r="F3" s="228"/>
      <c r="G3" s="229"/>
    </row>
    <row r="4" spans="1:7" ht="9" customHeight="1">
      <c r="A4" s="230"/>
      <c r="B4" s="231"/>
      <c r="C4" s="231"/>
      <c r="D4" s="231"/>
      <c r="E4" s="231"/>
      <c r="F4" s="231"/>
      <c r="G4" s="232"/>
    </row>
    <row r="5" spans="1:7" ht="16.5" customHeight="1">
      <c r="A5" s="246" t="s">
        <v>2</v>
      </c>
      <c r="B5" s="242"/>
      <c r="C5" s="242"/>
      <c r="D5" s="242"/>
      <c r="E5" s="242"/>
      <c r="F5" s="242"/>
      <c r="G5" s="245"/>
    </row>
    <row r="6" spans="1:7" ht="15.6" customHeight="1">
      <c r="A6" s="149" t="s">
        <v>3</v>
      </c>
      <c r="B6" s="5" t="s">
        <v>4</v>
      </c>
      <c r="C6" s="148" t="s">
        <v>5</v>
      </c>
      <c r="D6" s="147"/>
      <c r="E6" s="6"/>
      <c r="F6" s="7" t="s">
        <v>6</v>
      </c>
      <c r="G6" s="21"/>
    </row>
    <row r="7" spans="1:7" s="4" customFormat="1" ht="16.5" customHeight="1">
      <c r="A7" s="241" t="s">
        <v>7</v>
      </c>
      <c r="B7" s="242"/>
      <c r="C7" s="242"/>
      <c r="D7" s="242"/>
      <c r="E7" s="242"/>
      <c r="F7" s="305"/>
      <c r="G7" s="306"/>
    </row>
    <row r="8" spans="1:7" s="4" customFormat="1" ht="9" customHeight="1">
      <c r="A8" s="32"/>
      <c r="B8" s="144"/>
      <c r="C8" s="144"/>
      <c r="D8" s="144"/>
      <c r="E8" s="144"/>
      <c r="F8" s="146"/>
      <c r="G8" s="145"/>
    </row>
    <row r="9" spans="1:7" s="4" customFormat="1" ht="30.95" customHeight="1">
      <c r="A9" s="243" t="s">
        <v>8</v>
      </c>
      <c r="B9" s="255"/>
      <c r="C9" s="255"/>
      <c r="D9" s="255"/>
      <c r="E9" s="255"/>
      <c r="F9" s="255"/>
      <c r="G9" s="256"/>
    </row>
    <row r="10" spans="1:7" s="4" customFormat="1" ht="46.5" customHeight="1">
      <c r="A10" s="243" t="s">
        <v>9</v>
      </c>
      <c r="B10" s="244"/>
      <c r="C10" s="244"/>
      <c r="D10" s="244"/>
      <c r="E10" s="244"/>
      <c r="F10" s="244"/>
      <c r="G10" s="245"/>
    </row>
    <row r="11" spans="1:7" s="4" customFormat="1" ht="9" customHeight="1">
      <c r="A11" s="32"/>
      <c r="B11" s="144"/>
      <c r="C11" s="144"/>
      <c r="D11" s="144"/>
      <c r="E11" s="144"/>
      <c r="F11" s="144"/>
      <c r="G11" s="20"/>
    </row>
    <row r="12" spans="1:7" s="4" customFormat="1" ht="16.5">
      <c r="A12" s="246" t="s">
        <v>10</v>
      </c>
      <c r="B12" s="242"/>
      <c r="C12" s="242"/>
      <c r="D12" s="242"/>
      <c r="E12" s="242"/>
      <c r="F12" s="242"/>
      <c r="G12" s="245"/>
    </row>
    <row r="13" spans="1:7" s="4" customFormat="1" ht="15.6">
      <c r="A13" s="32"/>
      <c r="B13" s="247" t="s">
        <v>11</v>
      </c>
      <c r="C13" s="248"/>
      <c r="D13" s="249"/>
      <c r="E13" s="144"/>
      <c r="F13" s="144"/>
      <c r="G13" s="16"/>
    </row>
    <row r="14" spans="1:7" s="4" customFormat="1" ht="15.6">
      <c r="A14" s="32"/>
      <c r="B14" s="250" t="s">
        <v>12</v>
      </c>
      <c r="C14" s="251"/>
      <c r="D14" s="252"/>
      <c r="E14" s="144"/>
      <c r="F14" s="144"/>
      <c r="G14" s="16"/>
    </row>
    <row r="15" spans="1:7" s="138" customFormat="1" ht="15.6">
      <c r="A15" s="141" t="s">
        <v>13</v>
      </c>
      <c r="B15" s="139"/>
      <c r="C15" s="139"/>
      <c r="D15" s="139"/>
      <c r="E15" s="139"/>
      <c r="F15" s="139"/>
      <c r="G15" s="19"/>
    </row>
    <row r="16" spans="1:7" s="138" customFormat="1">
      <c r="A16" s="140"/>
      <c r="B16" s="139"/>
      <c r="C16" s="139"/>
      <c r="D16" s="139"/>
      <c r="E16" s="139"/>
      <c r="F16" s="139"/>
      <c r="G16" s="19"/>
    </row>
    <row r="17" spans="1:9" s="138" customFormat="1">
      <c r="A17" s="125" t="s">
        <v>14</v>
      </c>
      <c r="B17" s="135"/>
      <c r="C17" s="134">
        <v>0</v>
      </c>
      <c r="D17" s="135"/>
      <c r="E17" s="135"/>
      <c r="F17" s="135"/>
      <c r="G17" s="19"/>
    </row>
    <row r="18" spans="1:9" s="138" customFormat="1">
      <c r="A18" s="33"/>
      <c r="B18" s="135"/>
      <c r="C18" s="137"/>
      <c r="D18" s="135"/>
      <c r="E18" s="135"/>
      <c r="F18" s="135"/>
      <c r="G18" s="19"/>
    </row>
    <row r="19" spans="1:9" s="138" customFormat="1" ht="15.6">
      <c r="A19" s="125" t="s">
        <v>15</v>
      </c>
      <c r="B19" s="135"/>
      <c r="C19" s="134">
        <v>0</v>
      </c>
      <c r="D19" s="135"/>
      <c r="E19" s="135"/>
      <c r="F19" s="135"/>
      <c r="G19" s="19"/>
      <c r="I19" s="142"/>
    </row>
    <row r="20" spans="1:9" s="138" customFormat="1">
      <c r="A20" s="33"/>
      <c r="B20" s="135"/>
      <c r="C20" s="137"/>
      <c r="D20" s="135"/>
      <c r="E20" s="135"/>
      <c r="F20" s="135"/>
      <c r="G20" s="19"/>
    </row>
    <row r="21" spans="1:9" s="138" customFormat="1">
      <c r="A21" s="125" t="s">
        <v>16</v>
      </c>
      <c r="B21" s="135"/>
      <c r="C21" s="134">
        <v>0</v>
      </c>
      <c r="D21" s="135"/>
      <c r="E21" s="135"/>
      <c r="F21" s="135"/>
      <c r="G21" s="19"/>
    </row>
    <row r="22" spans="1:9" s="138" customFormat="1">
      <c r="A22" s="33"/>
      <c r="B22" s="135"/>
      <c r="C22" s="137"/>
      <c r="D22" s="135"/>
      <c r="E22" s="135"/>
      <c r="F22" s="135"/>
      <c r="G22" s="19"/>
    </row>
    <row r="23" spans="1:9" s="138" customFormat="1">
      <c r="A23" s="125" t="s">
        <v>17</v>
      </c>
      <c r="B23" s="135"/>
      <c r="C23" s="134">
        <v>0</v>
      </c>
      <c r="D23" s="135"/>
      <c r="E23" s="135"/>
      <c r="F23" s="135"/>
      <c r="G23" s="19"/>
    </row>
    <row r="24" spans="1:9" s="138" customFormat="1">
      <c r="A24" s="34"/>
      <c r="B24" s="135"/>
      <c r="C24" s="136"/>
      <c r="D24" s="135"/>
      <c r="E24" s="135"/>
      <c r="F24" s="135"/>
      <c r="G24" s="19"/>
    </row>
    <row r="25" spans="1:9" s="138" customFormat="1">
      <c r="A25" s="125" t="s">
        <v>18</v>
      </c>
      <c r="B25" s="135"/>
      <c r="C25" s="143">
        <v>0</v>
      </c>
      <c r="D25" s="135"/>
      <c r="E25" s="135"/>
      <c r="F25" s="135"/>
      <c r="G25" s="19"/>
    </row>
    <row r="26" spans="1:9" s="138" customFormat="1">
      <c r="A26" s="35"/>
      <c r="B26" s="135"/>
      <c r="C26" s="136"/>
      <c r="D26" s="135"/>
      <c r="E26" s="135"/>
      <c r="F26" s="135"/>
      <c r="G26" s="19"/>
    </row>
    <row r="27" spans="1:9" s="138" customFormat="1">
      <c r="A27" s="125" t="s">
        <v>19</v>
      </c>
      <c r="B27" s="135"/>
      <c r="C27" s="134">
        <v>0</v>
      </c>
      <c r="D27" s="135"/>
      <c r="E27" s="135"/>
      <c r="F27" s="135"/>
      <c r="G27" s="19"/>
    </row>
    <row r="28" spans="1:9" s="138" customFormat="1">
      <c r="A28" s="35"/>
      <c r="B28" s="135"/>
      <c r="C28" s="136"/>
      <c r="D28" s="135"/>
      <c r="E28" s="135"/>
      <c r="F28" s="135"/>
      <c r="G28" s="19"/>
    </row>
    <row r="29" spans="1:9" s="138" customFormat="1" ht="15.6">
      <c r="A29" s="125" t="s">
        <v>20</v>
      </c>
      <c r="B29" s="135"/>
      <c r="C29" s="134">
        <v>0</v>
      </c>
      <c r="D29" s="135"/>
      <c r="E29" s="135"/>
      <c r="F29" s="135"/>
      <c r="G29" s="19"/>
      <c r="I29" s="142"/>
    </row>
    <row r="30" spans="1:9" s="138" customFormat="1">
      <c r="A30" s="35"/>
      <c r="B30" s="135"/>
      <c r="C30" s="136"/>
      <c r="D30" s="135"/>
      <c r="E30" s="135"/>
      <c r="F30" s="135"/>
      <c r="G30" s="19"/>
    </row>
    <row r="31" spans="1:9" s="138" customFormat="1">
      <c r="A31" s="125" t="str">
        <f>TEXT(VALUE(LEFT(A29,1))+1,"general")&amp;". Previous FFY REACH Program award obligated in FFY"</f>
        <v>8. Previous FFY REACH Program award obligated in FFY</v>
      </c>
      <c r="B31" s="207"/>
      <c r="C31" s="134">
        <v>0</v>
      </c>
      <c r="D31" s="135"/>
      <c r="E31" s="135"/>
      <c r="F31" s="135"/>
      <c r="G31" s="19"/>
    </row>
    <row r="32" spans="1:9" s="138" customFormat="1">
      <c r="A32" s="207"/>
      <c r="B32" s="207"/>
      <c r="C32" s="208"/>
      <c r="D32" s="135"/>
      <c r="E32" s="135"/>
      <c r="F32" s="135"/>
      <c r="G32" s="19"/>
    </row>
    <row r="33" spans="1:8" s="138" customFormat="1">
      <c r="A33" s="125" t="s">
        <v>21</v>
      </c>
      <c r="B33" s="135"/>
      <c r="C33" s="134">
        <v>0</v>
      </c>
      <c r="D33" s="135"/>
      <c r="E33" s="135"/>
      <c r="F33" s="135"/>
      <c r="G33" s="19"/>
    </row>
    <row r="34" spans="1:8" s="138" customFormat="1">
      <c r="A34" s="35"/>
      <c r="B34" s="135"/>
      <c r="C34" s="136"/>
      <c r="D34" s="135"/>
      <c r="E34" s="135"/>
      <c r="F34" s="135"/>
      <c r="G34" s="19"/>
    </row>
    <row r="35" spans="1:8" s="138" customFormat="1">
      <c r="A35" s="125" t="s">
        <v>22</v>
      </c>
      <c r="B35" s="135"/>
      <c r="C35" s="134">
        <v>0</v>
      </c>
      <c r="D35" s="135"/>
      <c r="E35" s="135"/>
      <c r="F35" s="135"/>
      <c r="G35" s="19"/>
    </row>
    <row r="36" spans="1:8" s="138" customFormat="1">
      <c r="A36" s="35"/>
      <c r="B36" s="135"/>
      <c r="C36" s="136"/>
      <c r="D36" s="135"/>
      <c r="E36" s="135"/>
      <c r="F36" s="135"/>
      <c r="G36" s="19"/>
    </row>
    <row r="37" spans="1:8" s="138" customFormat="1" ht="15.6">
      <c r="A37" s="124" t="s">
        <v>23</v>
      </c>
      <c r="B37" s="135"/>
      <c r="C37" s="136"/>
      <c r="D37" s="135"/>
      <c r="E37" s="135"/>
      <c r="F37" s="135"/>
      <c r="G37" s="19"/>
    </row>
    <row r="38" spans="1:8" s="138" customFormat="1">
      <c r="A38" s="35"/>
      <c r="B38" s="135"/>
      <c r="C38" s="136"/>
      <c r="D38" s="135"/>
      <c r="E38" s="135"/>
      <c r="F38" s="135"/>
      <c r="G38" s="19"/>
    </row>
    <row r="39" spans="1:8" s="138" customFormat="1">
      <c r="A39" s="125" t="str">
        <f>"11. Sum of Items "&amp;LEFT(A17,FIND(".",A17)-1)&amp;"-"&amp;LEFT(A35,FIND(".",A35)-1)&amp;". This should equal the sum in Section IV. Column D, Item 13."</f>
        <v>11. Sum of Items 1-10. This should equal the sum in Section IV. Column D, Item 13.</v>
      </c>
      <c r="B39" s="135"/>
      <c r="C39" s="134">
        <f>SUM(C17,C19,C21,C23,C25,C27,C29,C33,C31,C35)</f>
        <v>0</v>
      </c>
      <c r="D39" s="135"/>
      <c r="E39" s="135"/>
      <c r="F39" s="135"/>
      <c r="G39" s="19"/>
    </row>
    <row r="40" spans="1:8" s="4" customFormat="1" ht="12.95">
      <c r="A40" s="36"/>
      <c r="B40" s="122"/>
      <c r="C40" s="122"/>
      <c r="D40" s="122"/>
      <c r="E40" s="122"/>
      <c r="F40" s="122"/>
      <c r="G40" s="16"/>
    </row>
    <row r="41" spans="1:8" s="4" customFormat="1" ht="15.6">
      <c r="A41" s="141" t="str">
        <f>"C. All Supplemental Funds (Items "&amp;LEFT(A43,FIND(".",A43)-1)&amp;"-"&amp;LEFT(A47,FIND(".",A47)-1)&amp;")"</f>
        <v>C. All Supplemental Funds (Items 12-14)</v>
      </c>
      <c r="B41" s="139"/>
      <c r="C41" s="139"/>
      <c r="D41" s="122"/>
      <c r="E41" s="122"/>
      <c r="F41" s="122"/>
      <c r="G41" s="16"/>
      <c r="H41" s="138"/>
    </row>
    <row r="42" spans="1:8" s="4" customFormat="1" ht="14.1">
      <c r="A42" s="140"/>
      <c r="B42" s="139"/>
      <c r="C42" s="139"/>
      <c r="D42" s="122"/>
      <c r="E42" s="122"/>
      <c r="F42" s="122"/>
      <c r="G42" s="16"/>
    </row>
    <row r="43" spans="1:8" s="4" customFormat="1">
      <c r="A43" s="203" t="s">
        <v>24</v>
      </c>
      <c r="B43" s="135"/>
      <c r="C43" s="204">
        <v>0</v>
      </c>
      <c r="D43" s="122"/>
      <c r="E43" s="122"/>
      <c r="F43" s="122"/>
      <c r="G43" s="16"/>
      <c r="H43" s="138"/>
    </row>
    <row r="44" spans="1:8" s="4" customFormat="1" ht="14.1">
      <c r="A44" s="33"/>
      <c r="B44" s="135"/>
      <c r="C44" s="137"/>
      <c r="D44" s="122"/>
      <c r="E44" s="122"/>
      <c r="F44" s="122"/>
      <c r="G44" s="16"/>
    </row>
    <row r="45" spans="1:8" s="4" customFormat="1">
      <c r="A45" s="203" t="s">
        <v>25</v>
      </c>
      <c r="B45" s="135"/>
      <c r="C45" s="134">
        <v>0</v>
      </c>
      <c r="D45" s="122"/>
      <c r="E45" s="122"/>
      <c r="F45" s="122"/>
      <c r="G45" s="16"/>
      <c r="H45" s="138"/>
    </row>
    <row r="46" spans="1:8" s="4" customFormat="1" ht="14.1">
      <c r="A46" s="33"/>
      <c r="B46" s="135"/>
      <c r="C46" s="137"/>
      <c r="D46" s="122"/>
      <c r="E46" s="122"/>
      <c r="F46" s="122"/>
      <c r="G46" s="16"/>
    </row>
    <row r="47" spans="1:8" s="4" customFormat="1" ht="14.1">
      <c r="A47" s="125" t="s">
        <v>26</v>
      </c>
      <c r="B47" s="135"/>
      <c r="C47" s="134">
        <v>0</v>
      </c>
      <c r="D47" s="122"/>
      <c r="E47" s="122"/>
      <c r="F47" s="122"/>
      <c r="G47" s="16"/>
    </row>
    <row r="48" spans="1:8" s="4" customFormat="1" ht="14.1">
      <c r="A48" s="35"/>
      <c r="B48" s="135"/>
      <c r="C48" s="136"/>
      <c r="D48" s="122"/>
      <c r="E48" s="122"/>
      <c r="F48" s="122"/>
      <c r="G48" s="16"/>
    </row>
    <row r="49" spans="1:7" s="4" customFormat="1" ht="15.6">
      <c r="A49" s="124" t="s">
        <v>27</v>
      </c>
      <c r="B49" s="135"/>
      <c r="C49" s="136"/>
      <c r="D49" s="122"/>
      <c r="E49" s="122"/>
      <c r="F49" s="122"/>
      <c r="G49" s="16"/>
    </row>
    <row r="50" spans="1:7" s="4" customFormat="1" ht="14.1">
      <c r="A50" s="35"/>
      <c r="B50" s="135"/>
      <c r="C50" s="136"/>
      <c r="D50" s="122"/>
      <c r="E50" s="122"/>
      <c r="F50" s="122"/>
      <c r="G50" s="16"/>
    </row>
    <row r="51" spans="1:7" s="4" customFormat="1" ht="14.1">
      <c r="A51" s="125" t="str">
        <f>"15. Sum of Items "&amp;LEFT(A43,FIND(".",A43)-1)&amp;"-"&amp;LEFT(A47,FIND(".",A47)-1)&amp;".  This should equal the sum in Section IV. Column D, Item 44."</f>
        <v>15. Sum of Items 12-14.  This should equal the sum in Section IV. Column D, Item 44.</v>
      </c>
      <c r="B51" s="135"/>
      <c r="C51" s="134">
        <f>SUM(C43,C45,C47)</f>
        <v>0</v>
      </c>
      <c r="D51" s="122"/>
      <c r="E51" s="122"/>
      <c r="F51" s="122"/>
      <c r="G51" s="16"/>
    </row>
    <row r="52" spans="1:7" s="4" customFormat="1" ht="14.1">
      <c r="A52" s="35"/>
      <c r="B52" s="135"/>
      <c r="C52" s="136"/>
      <c r="D52" s="122"/>
      <c r="E52" s="122"/>
      <c r="F52" s="122"/>
      <c r="G52" s="16"/>
    </row>
    <row r="53" spans="1:7" s="4" customFormat="1" ht="15.6">
      <c r="A53" s="124" t="s">
        <v>28</v>
      </c>
      <c r="B53" s="135"/>
      <c r="C53" s="136"/>
      <c r="D53" s="122"/>
      <c r="E53" s="122"/>
      <c r="F53" s="122"/>
      <c r="G53" s="16"/>
    </row>
    <row r="54" spans="1:7" s="4" customFormat="1" ht="14.1">
      <c r="A54" s="35"/>
      <c r="B54" s="135"/>
      <c r="C54" s="136"/>
      <c r="D54" s="122"/>
      <c r="E54" s="122"/>
      <c r="F54" s="122"/>
      <c r="G54" s="16"/>
    </row>
    <row r="55" spans="1:7" s="4" customFormat="1" ht="14.1">
      <c r="A55" s="125" t="str">
        <f>"16. Item "&amp;LEFT(A39,FIND(".",A39)-1)&amp;" plus Item "&amp;LEFT(A51,FIND(".",A51)-1)&amp;".  This should equal the sum in Section IV. Column D, Item 45."</f>
        <v>16. Item 11 plus Item 15.  This should equal the sum in Section IV. Column D, Item 45.</v>
      </c>
      <c r="B55" s="135"/>
      <c r="C55" s="134">
        <f>C39+C51</f>
        <v>0</v>
      </c>
      <c r="D55" s="122"/>
      <c r="E55" s="122"/>
      <c r="F55" s="122"/>
      <c r="G55" s="16"/>
    </row>
    <row r="56" spans="1:7" s="4" customFormat="1" ht="12.95">
      <c r="A56" s="36"/>
      <c r="B56" s="122"/>
      <c r="C56" s="122"/>
      <c r="D56" s="122"/>
      <c r="E56" s="122"/>
      <c r="F56" s="122"/>
      <c r="G56" s="28"/>
    </row>
    <row r="57" spans="1:7" s="4" customFormat="1" ht="16.5">
      <c r="A57" s="253" t="s">
        <v>29</v>
      </c>
      <c r="B57" s="254"/>
      <c r="C57" s="254"/>
      <c r="D57" s="254"/>
      <c r="E57" s="254"/>
      <c r="F57" s="254"/>
      <c r="G57" s="245"/>
    </row>
    <row r="58" spans="1:7" s="4" customFormat="1" ht="12.95">
      <c r="A58" s="36"/>
      <c r="B58" s="122"/>
      <c r="C58" s="122"/>
      <c r="D58" s="122"/>
      <c r="E58" s="122"/>
      <c r="F58" s="122"/>
      <c r="G58" s="28"/>
    </row>
    <row r="59" spans="1:7" s="4" customFormat="1" ht="15.6">
      <c r="A59" s="123" t="str">
        <f>"A. Type of LIHEAP Assistance--Non-Supplemental Funds (Items "&amp;LEFT(A63,FIND(".",A63)-1)&amp;"-"&amp;LEFT(A76,FIND(".",A76)-1)&amp;")"</f>
        <v>A. Type of LIHEAP Assistance--Non-Supplemental Funds (Items 1-4)</v>
      </c>
      <c r="B59" s="120"/>
      <c r="C59" s="233" t="s">
        <v>30</v>
      </c>
      <c r="D59" s="234"/>
      <c r="E59" s="234"/>
      <c r="F59" s="234"/>
      <c r="G59" s="235"/>
    </row>
    <row r="60" spans="1:7" s="4" customFormat="1" ht="15.6">
      <c r="A60" s="37"/>
      <c r="B60" s="120"/>
      <c r="C60" s="236" t="s">
        <v>12</v>
      </c>
      <c r="D60" s="237"/>
      <c r="E60" s="237"/>
      <c r="F60" s="237"/>
      <c r="G60" s="238"/>
    </row>
    <row r="61" spans="1:7" s="4" customFormat="1" ht="27.95">
      <c r="A61" s="37"/>
      <c r="B61" s="120"/>
      <c r="C61" s="239" t="s">
        <v>31</v>
      </c>
      <c r="D61" s="239"/>
      <c r="E61" s="210" t="s">
        <v>32</v>
      </c>
      <c r="F61" s="240" t="s">
        <v>33</v>
      </c>
      <c r="G61" s="240"/>
    </row>
    <row r="62" spans="1:7" s="4" customFormat="1" ht="15.6">
      <c r="A62" s="37"/>
      <c r="B62" s="120"/>
      <c r="C62" s="122"/>
      <c r="D62" s="122"/>
      <c r="E62" s="122"/>
      <c r="F62" s="122"/>
      <c r="G62" s="16"/>
    </row>
    <row r="63" spans="1:7" s="4" customFormat="1" ht="15.6">
      <c r="A63" s="121" t="s">
        <v>34</v>
      </c>
      <c r="B63" s="120"/>
      <c r="C63" s="215">
        <v>0</v>
      </c>
      <c r="D63" s="223"/>
      <c r="E63" s="209">
        <v>0</v>
      </c>
      <c r="F63" s="215">
        <v>0</v>
      </c>
      <c r="G63" s="223"/>
    </row>
    <row r="64" spans="1:7" s="4" customFormat="1" ht="15.6">
      <c r="A64" s="38"/>
      <c r="B64" s="120"/>
      <c r="C64" s="122"/>
      <c r="D64" s="122"/>
      <c r="E64" s="122"/>
      <c r="F64" s="122"/>
      <c r="G64" s="16"/>
    </row>
    <row r="65" spans="1:9" s="4" customFormat="1" ht="15.6">
      <c r="A65" s="121" t="s">
        <v>35</v>
      </c>
      <c r="B65" s="120"/>
      <c r="C65" s="215">
        <v>0</v>
      </c>
      <c r="D65" s="223"/>
      <c r="E65" s="209">
        <v>0</v>
      </c>
      <c r="F65" s="215">
        <v>0</v>
      </c>
      <c r="G65" s="223"/>
    </row>
    <row r="66" spans="1:9" s="4" customFormat="1" ht="15.6">
      <c r="A66" s="38"/>
      <c r="B66" s="120"/>
      <c r="C66" s="122"/>
      <c r="D66" s="122"/>
      <c r="E66" s="122"/>
      <c r="F66" s="122"/>
      <c r="G66" s="16"/>
      <c r="I66" s="133"/>
    </row>
    <row r="67" spans="1:9" s="4" customFormat="1" ht="15.6">
      <c r="A67" s="121" t="s">
        <v>36</v>
      </c>
      <c r="B67" s="120"/>
      <c r="C67" s="122"/>
      <c r="D67" s="122"/>
      <c r="E67" s="122"/>
      <c r="F67" s="122"/>
      <c r="G67" s="16"/>
    </row>
    <row r="68" spans="1:9" s="4" customFormat="1" ht="15.6">
      <c r="A68" s="131" t="s">
        <v>37</v>
      </c>
      <c r="B68" s="120"/>
      <c r="C68" s="215">
        <v>0</v>
      </c>
      <c r="D68" s="215"/>
      <c r="E68" s="209">
        <v>0</v>
      </c>
      <c r="F68" s="215">
        <v>0</v>
      </c>
      <c r="G68" s="215"/>
    </row>
    <row r="69" spans="1:9" s="4" customFormat="1" ht="15.6">
      <c r="A69" s="131" t="s">
        <v>38</v>
      </c>
      <c r="B69" s="120"/>
      <c r="C69" s="215">
        <v>0</v>
      </c>
      <c r="D69" s="215"/>
      <c r="E69" s="209">
        <v>0</v>
      </c>
      <c r="F69" s="215">
        <v>0</v>
      </c>
      <c r="G69" s="215"/>
    </row>
    <row r="70" spans="1:9" s="4" customFormat="1" ht="15.6">
      <c r="A70" s="131" t="s">
        <v>39</v>
      </c>
      <c r="B70" s="120"/>
      <c r="C70" s="215">
        <v>0</v>
      </c>
      <c r="D70" s="215"/>
      <c r="E70" s="209">
        <v>0</v>
      </c>
      <c r="F70" s="215">
        <v>0</v>
      </c>
      <c r="G70" s="215"/>
    </row>
    <row r="71" spans="1:9" s="4" customFormat="1" ht="15.6">
      <c r="A71" s="130" t="s">
        <v>40</v>
      </c>
      <c r="B71" s="120"/>
      <c r="C71" s="222">
        <f>C72+C73+C74</f>
        <v>0</v>
      </c>
      <c r="D71" s="222"/>
      <c r="E71" s="122"/>
      <c r="F71" s="122"/>
      <c r="G71" s="16"/>
    </row>
    <row r="72" spans="1:9" s="4" customFormat="1" ht="15.6">
      <c r="A72" s="127" t="s">
        <v>41</v>
      </c>
      <c r="B72" s="120"/>
      <c r="C72" s="215">
        <v>0</v>
      </c>
      <c r="D72" s="215"/>
      <c r="E72" s="209">
        <v>0</v>
      </c>
      <c r="F72" s="215"/>
      <c r="G72" s="215"/>
    </row>
    <row r="73" spans="1:9" s="4" customFormat="1" ht="15.6">
      <c r="A73" s="127" t="s">
        <v>42</v>
      </c>
      <c r="B73" s="120"/>
      <c r="C73" s="215">
        <v>0</v>
      </c>
      <c r="D73" s="215"/>
      <c r="E73" s="209">
        <v>0</v>
      </c>
      <c r="F73" s="215">
        <v>0</v>
      </c>
      <c r="G73" s="215"/>
    </row>
    <row r="74" spans="1:9" s="4" customFormat="1" ht="15.6">
      <c r="A74" s="127" t="s">
        <v>43</v>
      </c>
      <c r="B74" s="120"/>
      <c r="C74" s="215">
        <v>0</v>
      </c>
      <c r="D74" s="215"/>
      <c r="E74" s="209">
        <v>0</v>
      </c>
      <c r="F74" s="215">
        <v>0</v>
      </c>
      <c r="G74" s="215"/>
    </row>
    <row r="75" spans="1:9" s="4" customFormat="1" ht="15.6">
      <c r="A75" s="37"/>
      <c r="B75" s="120"/>
      <c r="C75" s="120"/>
      <c r="D75" s="120"/>
      <c r="E75" s="120"/>
      <c r="F75" s="120"/>
      <c r="G75" s="17"/>
    </row>
    <row r="76" spans="1:9" s="4" customFormat="1" ht="15.6">
      <c r="A76" s="125" t="s">
        <v>44</v>
      </c>
      <c r="B76" s="120"/>
      <c r="C76" s="257">
        <v>0</v>
      </c>
      <c r="D76" s="223"/>
      <c r="E76" s="122"/>
      <c r="F76" s="215">
        <v>0</v>
      </c>
      <c r="G76" s="223"/>
    </row>
    <row r="77" spans="1:9" s="4" customFormat="1" ht="15.6">
      <c r="A77" s="37"/>
      <c r="B77" s="120"/>
      <c r="C77" s="120"/>
      <c r="D77" s="120"/>
      <c r="E77" s="120"/>
      <c r="F77" s="120"/>
      <c r="G77" s="17"/>
    </row>
    <row r="78" spans="1:9" s="4" customFormat="1" ht="15.6">
      <c r="A78" s="39"/>
      <c r="B78" s="120"/>
      <c r="C78" s="122"/>
      <c r="D78" s="122"/>
      <c r="E78" s="122"/>
      <c r="F78" s="122"/>
      <c r="G78" s="16"/>
    </row>
    <row r="79" spans="1:9" s="4" customFormat="1" ht="15.6">
      <c r="A79" s="124" t="str">
        <f>"B. Other Permitted Uses of LIHEAP Funds--non-supplemental funds (Items "&amp;LEFT(A81,FIND(".",A81)-1)&amp;"-"&amp;LEFT(A95,FIND(".",A95)-1)&amp;")"</f>
        <v>B. Other Permitted Uses of LIHEAP Funds--non-supplemental funds (Items 5-12)</v>
      </c>
      <c r="B79" s="120"/>
      <c r="C79" s="122"/>
      <c r="D79" s="122"/>
      <c r="E79" s="122"/>
      <c r="F79" s="122"/>
      <c r="G79" s="16"/>
    </row>
    <row r="80" spans="1:9" s="4" customFormat="1" ht="15.6">
      <c r="A80" s="39"/>
      <c r="B80" s="120"/>
      <c r="C80" s="122"/>
      <c r="D80" s="122"/>
      <c r="E80" s="122"/>
      <c r="F80" s="122"/>
      <c r="G80" s="16"/>
    </row>
    <row r="81" spans="1:7" s="4" customFormat="1" ht="15.6">
      <c r="A81" s="121" t="s">
        <v>45</v>
      </c>
      <c r="B81" s="120"/>
      <c r="C81" s="215">
        <v>0</v>
      </c>
      <c r="D81" s="223"/>
      <c r="E81" s="122"/>
      <c r="F81" s="122"/>
      <c r="G81" s="16"/>
    </row>
    <row r="82" spans="1:7" s="4" customFormat="1" ht="15.6">
      <c r="A82" s="40"/>
      <c r="B82" s="120"/>
      <c r="C82" s="122"/>
      <c r="D82" s="122"/>
      <c r="E82" s="122"/>
      <c r="F82" s="122"/>
      <c r="G82" s="16"/>
    </row>
    <row r="83" spans="1:7" s="4" customFormat="1" ht="15.6">
      <c r="A83" s="121" t="str">
        <f>"6. FFY Unobligated Funds (excluding funds in Items "&amp;LEFT(A87,FIND(".",A87)-1)&amp;" &amp; "&amp;LEFT(A89,FIND(".",A89)-1)&amp;") Carried Over to next FFY--non-supplemental funds"</f>
        <v>6. FFY Unobligated Funds (excluding funds in Items 8 &amp; 9) Carried Over to next FFY--non-supplemental funds</v>
      </c>
      <c r="B83" s="120"/>
      <c r="C83" s="215">
        <v>0</v>
      </c>
      <c r="D83" s="223"/>
      <c r="E83" s="122"/>
      <c r="F83" s="122"/>
      <c r="G83" s="16"/>
    </row>
    <row r="84" spans="1:7" s="4" customFormat="1" ht="15.6">
      <c r="A84" s="41"/>
      <c r="B84" s="120"/>
      <c r="C84" s="122"/>
      <c r="D84" s="122"/>
      <c r="E84" s="122"/>
      <c r="F84" s="122"/>
      <c r="G84" s="16"/>
    </row>
    <row r="85" spans="1:7" s="4" customFormat="1" ht="15.6">
      <c r="A85" s="121" t="s">
        <v>46</v>
      </c>
      <c r="B85" s="120"/>
      <c r="C85" s="213">
        <v>0</v>
      </c>
      <c r="D85" s="214"/>
      <c r="E85" s="122"/>
      <c r="F85" s="122"/>
      <c r="G85" s="16"/>
    </row>
    <row r="86" spans="1:7" s="4" customFormat="1" ht="15.6">
      <c r="A86" s="38"/>
      <c r="B86" s="120"/>
      <c r="C86" s="122"/>
      <c r="D86" s="122"/>
      <c r="E86" s="122"/>
      <c r="F86" s="122"/>
      <c r="G86" s="16"/>
    </row>
    <row r="87" spans="1:7" s="4" customFormat="1" ht="15.6">
      <c r="A87" s="121" t="s">
        <v>47</v>
      </c>
      <c r="B87" s="120"/>
      <c r="C87" s="213">
        <v>0</v>
      </c>
      <c r="D87" s="214"/>
      <c r="E87" s="122"/>
      <c r="F87" s="122"/>
      <c r="G87" s="16"/>
    </row>
    <row r="88" spans="1:7" s="4" customFormat="1" ht="15.6">
      <c r="A88" s="38"/>
      <c r="B88" s="120"/>
      <c r="C88" s="122"/>
      <c r="D88" s="122"/>
      <c r="E88" s="122"/>
      <c r="F88" s="122"/>
      <c r="G88" s="16"/>
    </row>
    <row r="89" spans="1:7" s="4" customFormat="1" ht="15.6">
      <c r="A89" s="121" t="s">
        <v>48</v>
      </c>
      <c r="B89" s="120"/>
      <c r="C89" s="215">
        <v>0</v>
      </c>
      <c r="D89" s="223"/>
      <c r="E89" s="122"/>
      <c r="F89" s="122"/>
      <c r="G89" s="16"/>
    </row>
    <row r="90" spans="1:7" s="4" customFormat="1" ht="15.6">
      <c r="A90" s="38"/>
      <c r="B90" s="120"/>
      <c r="C90" s="122"/>
      <c r="D90" s="122"/>
      <c r="E90" s="122"/>
      <c r="F90" s="122"/>
      <c r="G90" s="16"/>
    </row>
    <row r="91" spans="1:7" s="4" customFormat="1" ht="15.95" thickBot="1">
      <c r="A91" s="121" t="s">
        <v>49</v>
      </c>
      <c r="B91" s="132"/>
      <c r="C91" s="215">
        <v>0</v>
      </c>
      <c r="D91" s="223"/>
      <c r="E91" s="122"/>
      <c r="F91" s="122"/>
      <c r="G91" s="16"/>
    </row>
    <row r="92" spans="1:7" s="4" customFormat="1" ht="15.95" thickTop="1">
      <c r="A92" s="38"/>
      <c r="B92" s="120"/>
      <c r="C92" s="122"/>
      <c r="D92" s="122"/>
      <c r="E92" s="122"/>
      <c r="F92" s="122"/>
      <c r="G92" s="16"/>
    </row>
    <row r="93" spans="1:7" s="4" customFormat="1" ht="15.6">
      <c r="A93" s="121" t="s">
        <v>50</v>
      </c>
      <c r="B93" s="120"/>
      <c r="C93" s="213">
        <v>0</v>
      </c>
      <c r="D93" s="214"/>
      <c r="E93" s="122"/>
      <c r="F93" s="122"/>
      <c r="G93" s="16"/>
    </row>
    <row r="94" spans="1:7" s="4" customFormat="1" ht="15.6">
      <c r="A94" s="38"/>
      <c r="B94" s="120"/>
      <c r="C94" s="122"/>
      <c r="D94" s="122"/>
      <c r="E94" s="122"/>
      <c r="F94" s="122"/>
      <c r="G94" s="16"/>
    </row>
    <row r="95" spans="1:7" s="4" customFormat="1" ht="15.95" thickBot="1">
      <c r="A95" s="121" t="s">
        <v>51</v>
      </c>
      <c r="B95" s="132"/>
      <c r="C95" s="215">
        <v>0</v>
      </c>
      <c r="D95" s="223"/>
      <c r="E95" s="122"/>
      <c r="F95" s="122"/>
      <c r="G95" s="16"/>
    </row>
    <row r="96" spans="1:7" s="4" customFormat="1" ht="15.95" thickTop="1">
      <c r="A96" s="37"/>
      <c r="B96" s="120"/>
      <c r="C96" s="122"/>
      <c r="D96" s="122"/>
      <c r="E96" s="122"/>
      <c r="F96" s="122"/>
      <c r="G96" s="16"/>
    </row>
    <row r="97" spans="1:7" s="4" customFormat="1" ht="15.6">
      <c r="A97" s="123" t="s">
        <v>52</v>
      </c>
      <c r="B97" s="120"/>
      <c r="C97" s="122"/>
      <c r="D97" s="122"/>
      <c r="E97" s="122"/>
      <c r="F97" s="122"/>
      <c r="G97" s="16"/>
    </row>
    <row r="98" spans="1:7" s="4" customFormat="1" ht="15.6">
      <c r="A98" s="37"/>
      <c r="B98" s="120"/>
      <c r="C98" s="122"/>
      <c r="D98" s="122"/>
      <c r="E98" s="122"/>
      <c r="F98" s="122"/>
      <c r="G98" s="16"/>
    </row>
    <row r="99" spans="1:7" s="4" customFormat="1" ht="15.6">
      <c r="A99" s="121" t="str">
        <f>"13. Sum of Items "&amp;LEFT(A63,FIND(".",A63)-1)&amp;"-"&amp;LEFT(A76,FIND(".",A76)-1)&amp;" and "&amp;LEFT(A81,FIND(".",A81)-1)&amp;"-"&amp;LEFT(A95,FIND(".",A95)-1)&amp;". This should equal the sum in Section III. Column D, Item "&amp;LEFT(A39,FIND(".",A39)-1)&amp;"."</f>
        <v>13. Sum of Items 1-4 and 5-12. This should equal the sum in Section III. Column D, Item 11.</v>
      </c>
      <c r="B99" s="120"/>
      <c r="C99" s="213">
        <f>SUM(C63,C65,C68,C69,C70,C71,C76,C81,C83,C85,C87,C89,C91,C93,C95)</f>
        <v>0</v>
      </c>
      <c r="D99" s="214"/>
      <c r="E99" s="122"/>
      <c r="F99" s="122"/>
      <c r="G99" s="16"/>
    </row>
    <row r="100" spans="1:7" s="4" customFormat="1" ht="15.6">
      <c r="A100" s="38"/>
      <c r="B100" s="120"/>
      <c r="C100" s="120"/>
      <c r="D100" s="120"/>
      <c r="E100" s="120"/>
      <c r="F100" s="120"/>
      <c r="G100" s="17"/>
    </row>
    <row r="101" spans="1:7" s="4" customFormat="1" ht="15.6">
      <c r="A101" s="121" t="s">
        <v>53</v>
      </c>
      <c r="B101" s="120"/>
      <c r="C101" s="224" t="s">
        <v>54</v>
      </c>
      <c r="D101" s="224"/>
      <c r="E101" s="122"/>
      <c r="F101" s="122"/>
      <c r="G101" s="16"/>
    </row>
    <row r="102" spans="1:7" s="4" customFormat="1" ht="15.6">
      <c r="A102" s="38"/>
      <c r="B102" s="120"/>
      <c r="C102" s="122"/>
      <c r="D102" s="122"/>
      <c r="E102" s="122"/>
      <c r="F102" s="122"/>
      <c r="G102" s="16"/>
    </row>
    <row r="103" spans="1:7" s="4" customFormat="1" ht="15.6">
      <c r="A103" s="121" t="s">
        <v>55</v>
      </c>
      <c r="B103" s="120"/>
      <c r="C103" s="224" t="s">
        <v>54</v>
      </c>
      <c r="D103" s="224"/>
      <c r="E103" s="122"/>
      <c r="F103" s="122"/>
      <c r="G103" s="16"/>
    </row>
    <row r="104" spans="1:7" s="4" customFormat="1" ht="13.5" thickBot="1">
      <c r="A104" s="42"/>
      <c r="B104" s="15"/>
      <c r="C104" s="15"/>
      <c r="D104" s="15"/>
      <c r="E104" s="15"/>
      <c r="F104" s="15"/>
      <c r="G104" s="18"/>
    </row>
    <row r="105" spans="1:7" s="4" customFormat="1" ht="13.5" thickTop="1">
      <c r="A105" s="43"/>
      <c r="B105" s="27"/>
      <c r="C105" s="27"/>
      <c r="D105" s="122"/>
      <c r="E105" s="122"/>
      <c r="F105" s="122"/>
      <c r="G105" s="16"/>
    </row>
    <row r="106" spans="1:7" s="4" customFormat="1" ht="15.6">
      <c r="A106" s="123" t="str">
        <f>"D. Type of LIHEAP Assistance--CARES Act Funds (Items "&amp;LEFT(A110,2)&amp;"-"&amp;LEFT(A123,2)&amp;")"</f>
        <v>D. Type of LIHEAP Assistance--CARES Act Funds (Items 14-17)</v>
      </c>
      <c r="B106" s="17"/>
      <c r="C106" s="233" t="s">
        <v>30</v>
      </c>
      <c r="D106" s="234"/>
      <c r="E106" s="234"/>
      <c r="F106" s="234"/>
      <c r="G106" s="235"/>
    </row>
    <row r="107" spans="1:7" s="4" customFormat="1" ht="15.6">
      <c r="A107" s="37"/>
      <c r="B107" s="17"/>
      <c r="C107" s="261" t="s">
        <v>12</v>
      </c>
      <c r="D107" s="264"/>
      <c r="E107" s="264"/>
      <c r="F107" s="264"/>
      <c r="G107" s="265"/>
    </row>
    <row r="108" spans="1:7" s="4" customFormat="1" ht="27.95">
      <c r="A108" s="37"/>
      <c r="B108" s="120"/>
      <c r="C108" s="239" t="s">
        <v>31</v>
      </c>
      <c r="D108" s="239"/>
      <c r="E108" s="210" t="s">
        <v>32</v>
      </c>
      <c r="F108" s="240" t="s">
        <v>33</v>
      </c>
      <c r="G108" s="240"/>
    </row>
    <row r="109" spans="1:7" s="4" customFormat="1" ht="15.6">
      <c r="A109" s="37"/>
      <c r="B109" s="120"/>
      <c r="C109" s="122"/>
      <c r="D109" s="122"/>
      <c r="E109" s="122"/>
      <c r="F109" s="122"/>
      <c r="G109" s="16"/>
    </row>
    <row r="110" spans="1:7" s="4" customFormat="1" ht="15.6">
      <c r="A110" s="121" t="s">
        <v>56</v>
      </c>
      <c r="B110" s="120"/>
      <c r="C110" s="215">
        <v>0</v>
      </c>
      <c r="D110" s="223"/>
      <c r="E110" s="209">
        <v>0</v>
      </c>
      <c r="F110" s="215">
        <v>0</v>
      </c>
      <c r="G110" s="223"/>
    </row>
    <row r="111" spans="1:7" s="4" customFormat="1" ht="15.6">
      <c r="A111" s="38"/>
      <c r="B111" s="120"/>
      <c r="C111" s="122"/>
      <c r="D111" s="122"/>
      <c r="E111" s="122"/>
      <c r="F111" s="122"/>
      <c r="G111" s="16"/>
    </row>
    <row r="112" spans="1:7" s="4" customFormat="1" ht="15.6">
      <c r="A112" s="121" t="s">
        <v>57</v>
      </c>
      <c r="B112" s="120"/>
      <c r="C112" s="215">
        <v>0</v>
      </c>
      <c r="D112" s="223"/>
      <c r="E112" s="209">
        <v>0</v>
      </c>
      <c r="F112" s="215">
        <v>0</v>
      </c>
      <c r="G112" s="223"/>
    </row>
    <row r="113" spans="1:7" s="4" customFormat="1" ht="15.6">
      <c r="A113" s="38"/>
      <c r="B113" s="120"/>
      <c r="C113" s="122"/>
      <c r="D113" s="122"/>
      <c r="E113" s="122"/>
      <c r="F113" s="122"/>
      <c r="G113" s="16"/>
    </row>
    <row r="114" spans="1:7" s="4" customFormat="1" ht="15.6">
      <c r="A114" s="121" t="s">
        <v>58</v>
      </c>
      <c r="B114" s="120"/>
      <c r="C114" s="122"/>
      <c r="D114" s="122"/>
      <c r="E114" s="122"/>
      <c r="F114" s="122"/>
      <c r="G114" s="16"/>
    </row>
    <row r="115" spans="1:7" s="4" customFormat="1" ht="15.6">
      <c r="A115" s="131" t="s">
        <v>59</v>
      </c>
      <c r="B115" s="120"/>
      <c r="C115" s="215">
        <v>0</v>
      </c>
      <c r="D115" s="215"/>
      <c r="E115" s="126">
        <v>0</v>
      </c>
      <c r="F115" s="215">
        <v>0</v>
      </c>
      <c r="G115" s="215"/>
    </row>
    <row r="116" spans="1:7" s="4" customFormat="1" ht="15.6">
      <c r="A116" s="131" t="s">
        <v>60</v>
      </c>
      <c r="B116" s="120"/>
      <c r="C116" s="215">
        <v>0</v>
      </c>
      <c r="D116" s="215"/>
      <c r="E116" s="126">
        <v>0</v>
      </c>
      <c r="F116" s="215">
        <v>0</v>
      </c>
      <c r="G116" s="215"/>
    </row>
    <row r="117" spans="1:7" s="4" customFormat="1" ht="15.6">
      <c r="A117" s="131" t="s">
        <v>61</v>
      </c>
      <c r="B117" s="120"/>
      <c r="C117" s="215">
        <v>0</v>
      </c>
      <c r="D117" s="215"/>
      <c r="E117" s="126">
        <v>0</v>
      </c>
      <c r="F117" s="215">
        <v>0</v>
      </c>
      <c r="G117" s="215"/>
    </row>
    <row r="118" spans="1:7" s="4" customFormat="1" ht="15.6">
      <c r="A118" s="130" t="s">
        <v>62</v>
      </c>
      <c r="B118" s="120"/>
      <c r="C118" s="222">
        <f>C119+C120+C121</f>
        <v>0</v>
      </c>
      <c r="D118" s="222"/>
      <c r="E118" s="122"/>
      <c r="F118" s="122"/>
      <c r="G118" s="16"/>
    </row>
    <row r="119" spans="1:7" s="4" customFormat="1" ht="15.6">
      <c r="A119" s="129" t="s">
        <v>63</v>
      </c>
      <c r="B119" s="120"/>
      <c r="C119" s="215">
        <v>0</v>
      </c>
      <c r="D119" s="215"/>
      <c r="E119" s="126">
        <v>0</v>
      </c>
      <c r="F119" s="215">
        <v>0</v>
      </c>
      <c r="G119" s="215"/>
    </row>
    <row r="120" spans="1:7" s="4" customFormat="1" ht="15.6">
      <c r="A120" s="128" t="s">
        <v>64</v>
      </c>
      <c r="B120" s="120"/>
      <c r="C120" s="215">
        <v>0</v>
      </c>
      <c r="D120" s="215"/>
      <c r="E120" s="126">
        <v>0</v>
      </c>
      <c r="F120" s="215">
        <v>0</v>
      </c>
      <c r="G120" s="215"/>
    </row>
    <row r="121" spans="1:7" s="4" customFormat="1" ht="15.6">
      <c r="A121" s="127" t="s">
        <v>65</v>
      </c>
      <c r="B121" s="120"/>
      <c r="C121" s="215">
        <v>0</v>
      </c>
      <c r="D121" s="215"/>
      <c r="E121" s="126">
        <v>0</v>
      </c>
      <c r="F121" s="215">
        <v>0</v>
      </c>
      <c r="G121" s="215"/>
    </row>
    <row r="122" spans="1:7" s="4" customFormat="1" ht="15.6">
      <c r="A122" s="37"/>
      <c r="B122" s="120"/>
      <c r="C122" s="120"/>
      <c r="D122" s="120"/>
      <c r="E122" s="120"/>
      <c r="F122" s="120"/>
      <c r="G122" s="17"/>
    </row>
    <row r="123" spans="1:7" s="4" customFormat="1" ht="15.6">
      <c r="A123" s="125" t="s">
        <v>66</v>
      </c>
      <c r="B123" s="120"/>
      <c r="C123" s="215">
        <v>0</v>
      </c>
      <c r="D123" s="223"/>
      <c r="E123" s="122"/>
      <c r="F123" s="215">
        <v>0</v>
      </c>
      <c r="G123" s="223"/>
    </row>
    <row r="124" spans="1:7" s="4" customFormat="1" ht="15.6">
      <c r="A124" s="37"/>
      <c r="B124" s="120"/>
      <c r="C124" s="199"/>
      <c r="D124" s="199"/>
      <c r="E124" s="199"/>
      <c r="F124" s="199"/>
      <c r="G124" s="17"/>
    </row>
    <row r="125" spans="1:7" s="4" customFormat="1" ht="15.6">
      <c r="A125" s="39"/>
      <c r="B125" s="120"/>
      <c r="C125" s="200"/>
      <c r="D125" s="200"/>
      <c r="E125" s="200"/>
      <c r="F125" s="200"/>
      <c r="G125" s="16"/>
    </row>
    <row r="126" spans="1:7" s="4" customFormat="1" ht="15.6">
      <c r="A126" s="124" t="str">
        <f>"E. Other Permitted Uses of LIHEAP Funds--CARES Act Funds (Items "&amp;LEFT(A128,2)&amp;"-"&amp;LEFT(A136,2)&amp;")"</f>
        <v>E. Other Permitted Uses of LIHEAP Funds--CARES Act Funds (Items 18-22)</v>
      </c>
      <c r="B126" s="120"/>
      <c r="C126" s="122"/>
      <c r="D126" s="122"/>
      <c r="E126" s="122"/>
      <c r="F126" s="122"/>
      <c r="G126" s="16"/>
    </row>
    <row r="127" spans="1:7" s="4" customFormat="1" ht="15.6">
      <c r="A127" s="39"/>
      <c r="B127" s="120"/>
      <c r="C127" s="122"/>
      <c r="D127" s="122"/>
      <c r="E127" s="122"/>
      <c r="F127" s="122"/>
      <c r="G127" s="16"/>
    </row>
    <row r="128" spans="1:7" s="4" customFormat="1" ht="15.6">
      <c r="A128" s="121" t="s">
        <v>67</v>
      </c>
      <c r="B128" s="120"/>
      <c r="C128" s="215">
        <v>0</v>
      </c>
      <c r="D128" s="223"/>
      <c r="E128" s="122"/>
      <c r="F128" s="122"/>
      <c r="G128" s="16"/>
    </row>
    <row r="129" spans="1:7" s="4" customFormat="1" ht="15.6">
      <c r="A129" s="40"/>
      <c r="B129" s="120"/>
      <c r="C129" s="122"/>
      <c r="D129" s="122"/>
      <c r="E129" s="122"/>
      <c r="F129" s="122"/>
      <c r="G129" s="16"/>
    </row>
    <row r="130" spans="1:7" s="4" customFormat="1" ht="15.6">
      <c r="A130" s="121" t="s">
        <v>68</v>
      </c>
      <c r="B130" s="120"/>
      <c r="C130" s="225">
        <v>0</v>
      </c>
      <c r="D130" s="226"/>
      <c r="E130" s="122"/>
      <c r="F130" s="122"/>
      <c r="G130" s="16"/>
    </row>
    <row r="131" spans="1:7" s="4" customFormat="1" ht="15.6">
      <c r="A131" s="41"/>
      <c r="B131" s="120"/>
      <c r="C131" s="122"/>
      <c r="D131" s="122"/>
      <c r="E131" s="122"/>
      <c r="F131" s="122"/>
      <c r="G131" s="16"/>
    </row>
    <row r="132" spans="1:7" s="4" customFormat="1" ht="15.6">
      <c r="A132" s="121" t="s">
        <v>69</v>
      </c>
      <c r="B132" s="120"/>
      <c r="C132" s="215">
        <v>0</v>
      </c>
      <c r="D132" s="223"/>
      <c r="E132" s="122"/>
      <c r="F132" s="122"/>
      <c r="G132" s="16"/>
    </row>
    <row r="133" spans="1:7" s="4" customFormat="1" ht="15.6">
      <c r="A133" s="38"/>
      <c r="B133" s="120"/>
      <c r="C133" s="122"/>
      <c r="D133" s="122"/>
      <c r="E133" s="122"/>
      <c r="F133" s="122"/>
      <c r="G133" s="16"/>
    </row>
    <row r="134" spans="1:7" s="4" customFormat="1" ht="15.6">
      <c r="A134" s="121" t="s">
        <v>70</v>
      </c>
      <c r="B134" s="120"/>
      <c r="C134" s="215">
        <v>0</v>
      </c>
      <c r="D134" s="223"/>
      <c r="E134" s="122"/>
      <c r="F134" s="122"/>
      <c r="G134" s="16"/>
    </row>
    <row r="135" spans="1:7" s="4" customFormat="1" ht="15.6">
      <c r="A135" s="38"/>
      <c r="B135" s="120"/>
      <c r="C135" s="122"/>
      <c r="D135" s="122"/>
      <c r="E135" s="122"/>
      <c r="F135" s="122"/>
      <c r="G135" s="16"/>
    </row>
    <row r="136" spans="1:7" s="4" customFormat="1" ht="15.6">
      <c r="A136" s="121" t="s">
        <v>71</v>
      </c>
      <c r="B136" s="120"/>
      <c r="C136" s="215">
        <v>0</v>
      </c>
      <c r="D136" s="223"/>
      <c r="E136" s="122"/>
      <c r="F136" s="122"/>
      <c r="G136" s="16"/>
    </row>
    <row r="137" spans="1:7" s="4" customFormat="1" ht="15.6">
      <c r="A137" s="37"/>
      <c r="B137" s="120"/>
      <c r="C137" s="122"/>
      <c r="D137" s="122"/>
      <c r="E137" s="122"/>
      <c r="F137" s="122"/>
      <c r="G137" s="16"/>
    </row>
    <row r="138" spans="1:7" s="4" customFormat="1" ht="15.6">
      <c r="A138" s="123" t="s">
        <v>72</v>
      </c>
      <c r="B138" s="120"/>
      <c r="C138" s="122"/>
      <c r="D138" s="122"/>
      <c r="E138" s="122"/>
      <c r="F138" s="122"/>
      <c r="G138" s="16"/>
    </row>
    <row r="139" spans="1:7" s="4" customFormat="1" ht="15.6">
      <c r="A139" s="37"/>
      <c r="B139" s="120"/>
      <c r="C139" s="122"/>
      <c r="D139" s="122"/>
      <c r="E139" s="122"/>
      <c r="F139" s="122"/>
      <c r="G139" s="16"/>
    </row>
    <row r="140" spans="1:7" s="4" customFormat="1" ht="15.6">
      <c r="A140" s="121" t="str">
        <f>"23. Sum of Items "&amp;LEFT(A110,FIND(".",A110)-1)&amp;"-"&amp;LEFT(A123,FIND(".",A123)-1)&amp;" and "&amp;LEFT(A128,FIND(".",A128)-1)&amp;"-"&amp;LEFT(A136,FIND(".",A136)-1)&amp;". This should equal the sum in Section III. Column D, Item "&amp;LEFT(A43,FIND(".",A43)-1)&amp;"."</f>
        <v>23. Sum of Items 14-17 and 18-22. This should equal the sum in Section III. Column D, Item 12.</v>
      </c>
      <c r="B140" s="120"/>
      <c r="C140" s="213">
        <f t="shared" ref="C140" si="0">SUM(C110,C112,C115,C116,C117,C118,C123,C128,C130,C132,C134,C136)</f>
        <v>0</v>
      </c>
      <c r="D140" s="214"/>
      <c r="E140" s="122"/>
      <c r="F140" s="122"/>
      <c r="G140" s="16"/>
    </row>
    <row r="141" spans="1:7" s="4" customFormat="1" ht="15.6">
      <c r="A141" s="38"/>
      <c r="B141" s="120"/>
      <c r="C141" s="120"/>
      <c r="D141" s="120"/>
      <c r="E141" s="120"/>
      <c r="F141" s="120"/>
      <c r="G141" s="17"/>
    </row>
    <row r="142" spans="1:7" s="4" customFormat="1" ht="15.6">
      <c r="A142" s="121" t="s">
        <v>73</v>
      </c>
      <c r="B142" s="120"/>
      <c r="C142" s="224" t="s">
        <v>54</v>
      </c>
      <c r="D142" s="224"/>
      <c r="E142" s="122"/>
      <c r="F142" s="122"/>
      <c r="G142" s="16"/>
    </row>
    <row r="143" spans="1:7" s="4" customFormat="1" ht="15.6">
      <c r="A143" s="38"/>
      <c r="B143" s="120"/>
      <c r="C143" s="120"/>
      <c r="D143" s="120"/>
      <c r="E143" s="122"/>
      <c r="F143" s="122"/>
      <c r="G143" s="16"/>
    </row>
    <row r="144" spans="1:7" s="4" customFormat="1" ht="16.5" customHeight="1">
      <c r="A144" s="121" t="s">
        <v>74</v>
      </c>
      <c r="B144" s="120"/>
      <c r="C144" s="224" t="s">
        <v>54</v>
      </c>
      <c r="D144" s="224"/>
      <c r="E144" s="122"/>
      <c r="F144" s="122"/>
      <c r="G144" s="16"/>
    </row>
    <row r="145" spans="1:7" s="4" customFormat="1" ht="15.95" thickBot="1">
      <c r="A145" s="37"/>
      <c r="B145" s="120"/>
      <c r="C145" s="122"/>
      <c r="D145" s="122"/>
      <c r="E145" s="122"/>
      <c r="F145" s="122"/>
      <c r="G145" s="16"/>
    </row>
    <row r="146" spans="1:7" ht="15.6">
      <c r="A146" s="197" t="str">
        <f>"G. Type of LIHEAP Assistance--ARPA Funds: (Items "&amp;LEFT(A150,2)&amp;"-"&amp;LEFT(A163,2)&amp;")"</f>
        <v>G. Type of LIHEAP Assistance--ARPA Funds: (Items 24-27)</v>
      </c>
      <c r="B146" s="198"/>
      <c r="C146" s="258" t="s">
        <v>30</v>
      </c>
      <c r="D146" s="259"/>
      <c r="E146" s="259"/>
      <c r="F146" s="259"/>
      <c r="G146" s="260"/>
    </row>
    <row r="147" spans="1:7" ht="15.6">
      <c r="A147" s="195"/>
      <c r="B147" s="196"/>
      <c r="C147" s="261" t="s">
        <v>12</v>
      </c>
      <c r="D147" s="262"/>
      <c r="E147" s="262"/>
      <c r="F147" s="262"/>
      <c r="G147" s="263"/>
    </row>
    <row r="148" spans="1:7" ht="27.95" customHeight="1">
      <c r="A148" s="195"/>
      <c r="B148" s="192"/>
      <c r="C148" s="239" t="s">
        <v>31</v>
      </c>
      <c r="D148" s="239"/>
      <c r="E148" s="210" t="s">
        <v>32</v>
      </c>
      <c r="F148" s="240" t="s">
        <v>33</v>
      </c>
      <c r="G148" s="240"/>
    </row>
    <row r="149" spans="1:7" ht="15.6">
      <c r="A149" s="195"/>
      <c r="B149" s="192"/>
      <c r="C149" s="193"/>
      <c r="D149" s="193"/>
      <c r="E149" s="193"/>
      <c r="F149" s="193"/>
      <c r="G149" s="194"/>
    </row>
    <row r="150" spans="1:7" ht="15.6">
      <c r="A150" s="121" t="s">
        <v>75</v>
      </c>
      <c r="B150" s="192"/>
      <c r="C150" s="215">
        <v>0</v>
      </c>
      <c r="D150" s="223"/>
      <c r="E150" s="209">
        <v>0</v>
      </c>
      <c r="F150" s="215">
        <v>0</v>
      </c>
      <c r="G150" s="223"/>
    </row>
    <row r="151" spans="1:7" ht="15.6">
      <c r="A151" s="41"/>
      <c r="B151" s="192"/>
      <c r="C151" s="193"/>
      <c r="D151" s="193"/>
      <c r="E151" s="193"/>
      <c r="F151" s="193"/>
      <c r="G151" s="194"/>
    </row>
    <row r="152" spans="1:7" ht="15.6">
      <c r="A152" s="121" t="s">
        <v>76</v>
      </c>
      <c r="B152" s="192"/>
      <c r="C152" s="215">
        <v>0</v>
      </c>
      <c r="D152" s="223"/>
      <c r="E152" s="209">
        <v>0</v>
      </c>
      <c r="F152" s="215">
        <v>0</v>
      </c>
      <c r="G152" s="223"/>
    </row>
    <row r="153" spans="1:7" ht="15.6">
      <c r="A153" s="41"/>
      <c r="B153" s="192"/>
      <c r="C153" s="193"/>
      <c r="D153" s="193"/>
      <c r="E153" s="193"/>
      <c r="F153" s="193"/>
      <c r="G153" s="194"/>
    </row>
    <row r="154" spans="1:7" ht="15.6">
      <c r="A154" s="121" t="s">
        <v>77</v>
      </c>
      <c r="B154" s="192"/>
      <c r="C154" s="193"/>
      <c r="D154" s="193"/>
      <c r="E154" s="193"/>
      <c r="F154" s="193"/>
      <c r="G154" s="194"/>
    </row>
    <row r="155" spans="1:7" ht="15.6">
      <c r="A155" s="131" t="s">
        <v>78</v>
      </c>
      <c r="B155" s="192"/>
      <c r="C155" s="215">
        <v>0</v>
      </c>
      <c r="D155" s="215"/>
      <c r="E155" s="126">
        <v>0</v>
      </c>
      <c r="F155" s="215">
        <v>0</v>
      </c>
      <c r="G155" s="215"/>
    </row>
    <row r="156" spans="1:7" ht="15.6">
      <c r="A156" s="131" t="s">
        <v>79</v>
      </c>
      <c r="B156" s="192"/>
      <c r="C156" s="215">
        <v>0</v>
      </c>
      <c r="D156" s="215"/>
      <c r="E156" s="126">
        <v>0</v>
      </c>
      <c r="F156" s="215">
        <v>0</v>
      </c>
      <c r="G156" s="215"/>
    </row>
    <row r="157" spans="1:7" ht="15.6">
      <c r="A157" s="131" t="s">
        <v>80</v>
      </c>
      <c r="B157" s="192"/>
      <c r="C157" s="215">
        <v>0</v>
      </c>
      <c r="D157" s="215"/>
      <c r="E157" s="126">
        <v>0</v>
      </c>
      <c r="F157" s="215">
        <v>0</v>
      </c>
      <c r="G157" s="215"/>
    </row>
    <row r="158" spans="1:7" ht="15.6">
      <c r="A158" s="130" t="s">
        <v>81</v>
      </c>
      <c r="B158" s="192"/>
      <c r="C158" s="222">
        <f t="shared" ref="C158" si="1">SUM(C159:D161)</f>
        <v>0</v>
      </c>
      <c r="D158" s="222"/>
      <c r="E158" s="193"/>
      <c r="F158" s="193"/>
      <c r="G158" s="194"/>
    </row>
    <row r="159" spans="1:7" ht="15.6">
      <c r="A159" s="129" t="s">
        <v>82</v>
      </c>
      <c r="B159" s="192"/>
      <c r="C159" s="215">
        <v>0</v>
      </c>
      <c r="D159" s="215"/>
      <c r="E159" s="126">
        <v>0</v>
      </c>
      <c r="F159" s="215">
        <v>0</v>
      </c>
      <c r="G159" s="215"/>
    </row>
    <row r="160" spans="1:7" ht="15.6">
      <c r="A160" s="128" t="s">
        <v>83</v>
      </c>
      <c r="B160" s="192"/>
      <c r="C160" s="215">
        <v>0</v>
      </c>
      <c r="D160" s="215"/>
      <c r="E160" s="126">
        <v>0</v>
      </c>
      <c r="F160" s="215">
        <v>0</v>
      </c>
      <c r="G160" s="215"/>
    </row>
    <row r="161" spans="1:7" ht="15.6">
      <c r="A161" s="127" t="s">
        <v>84</v>
      </c>
      <c r="B161" s="192"/>
      <c r="C161" s="215">
        <v>0</v>
      </c>
      <c r="D161" s="215"/>
      <c r="E161" s="126">
        <v>0</v>
      </c>
      <c r="F161" s="215">
        <v>0</v>
      </c>
      <c r="G161" s="215"/>
    </row>
    <row r="162" spans="1:7" ht="15.6">
      <c r="A162" s="195"/>
      <c r="B162" s="192"/>
      <c r="C162" s="192"/>
      <c r="D162" s="192"/>
      <c r="E162" s="192"/>
      <c r="F162" s="192"/>
      <c r="G162" s="196"/>
    </row>
    <row r="163" spans="1:7" ht="15.6">
      <c r="A163" s="125" t="s">
        <v>85</v>
      </c>
      <c r="B163" s="192"/>
      <c r="C163" s="215">
        <v>0</v>
      </c>
      <c r="D163" s="223"/>
      <c r="E163" s="193"/>
      <c r="F163" s="215">
        <v>0</v>
      </c>
      <c r="G163" s="223"/>
    </row>
    <row r="164" spans="1:7" ht="15.6">
      <c r="A164" s="195"/>
      <c r="B164" s="192"/>
      <c r="C164" s="201"/>
      <c r="D164" s="201"/>
      <c r="E164" s="201"/>
      <c r="F164" s="201"/>
      <c r="G164" s="196"/>
    </row>
    <row r="165" spans="1:7" ht="15.6">
      <c r="A165" s="39"/>
      <c r="B165" s="192"/>
      <c r="C165" s="202"/>
      <c r="D165" s="202"/>
      <c r="E165" s="202"/>
      <c r="F165" s="202"/>
      <c r="G165" s="194"/>
    </row>
    <row r="166" spans="1:7" ht="15.6">
      <c r="A166" s="124" t="str">
        <f>"H. Other Permitted Uses of LIHEAP Funds--ARPA Funds (Items "&amp;LEFT(A168,2)&amp;"-"&amp;LEFT(A176,2)&amp;")"</f>
        <v>H. Other Permitted Uses of LIHEAP Funds--ARPA Funds (Items 28-32)</v>
      </c>
      <c r="B166" s="192"/>
      <c r="C166" s="193"/>
      <c r="D166" s="193"/>
      <c r="E166" s="193"/>
      <c r="F166" s="193"/>
      <c r="G166" s="194"/>
    </row>
    <row r="167" spans="1:7" ht="15.6">
      <c r="A167" s="39"/>
      <c r="B167" s="192"/>
      <c r="C167" s="193"/>
      <c r="D167" s="193"/>
      <c r="E167" s="193"/>
      <c r="F167" s="193"/>
      <c r="G167" s="194"/>
    </row>
    <row r="168" spans="1:7" ht="15.6">
      <c r="A168" s="121" t="s">
        <v>86</v>
      </c>
      <c r="B168" s="192"/>
      <c r="C168" s="215">
        <v>0</v>
      </c>
      <c r="D168" s="223"/>
      <c r="E168" s="193"/>
      <c r="F168" s="193"/>
      <c r="G168" s="194"/>
    </row>
    <row r="169" spans="1:7" ht="15.6">
      <c r="A169" s="40"/>
      <c r="B169" s="192"/>
      <c r="C169" s="193"/>
      <c r="D169" s="193"/>
      <c r="E169" s="193"/>
      <c r="F169" s="193"/>
      <c r="G169" s="194"/>
    </row>
    <row r="170" spans="1:7" ht="15.6">
      <c r="A170" s="121" t="s">
        <v>87</v>
      </c>
      <c r="B170" s="192"/>
      <c r="C170" s="215">
        <v>0</v>
      </c>
      <c r="D170" s="223"/>
      <c r="E170" s="193"/>
      <c r="F170" s="193"/>
      <c r="G170" s="194"/>
    </row>
    <row r="171" spans="1:7" ht="15.6">
      <c r="A171" s="41"/>
      <c r="B171" s="192"/>
      <c r="C171" s="193"/>
      <c r="D171" s="193"/>
      <c r="E171" s="193"/>
      <c r="F171" s="193"/>
      <c r="G171" s="194"/>
    </row>
    <row r="172" spans="1:7" ht="15.6">
      <c r="A172" s="121" t="s">
        <v>88</v>
      </c>
      <c r="B172" s="192"/>
      <c r="C172" s="215">
        <v>0</v>
      </c>
      <c r="D172" s="223"/>
      <c r="E172" s="193"/>
      <c r="F172" s="193"/>
      <c r="G172" s="194"/>
    </row>
    <row r="173" spans="1:7" ht="15.6">
      <c r="A173" s="41"/>
      <c r="B173" s="192"/>
      <c r="C173" s="193"/>
      <c r="D173" s="193"/>
      <c r="E173" s="193"/>
      <c r="F173" s="193"/>
      <c r="G173" s="194"/>
    </row>
    <row r="174" spans="1:7" ht="15.6">
      <c r="A174" s="121" t="s">
        <v>89</v>
      </c>
      <c r="B174" s="192"/>
      <c r="C174" s="215">
        <v>0</v>
      </c>
      <c r="D174" s="223"/>
      <c r="E174" s="193"/>
      <c r="F174" s="193"/>
      <c r="G174" s="194"/>
    </row>
    <row r="175" spans="1:7" ht="15.6">
      <c r="A175" s="41"/>
      <c r="B175" s="192"/>
      <c r="C175" s="193"/>
      <c r="D175" s="193"/>
      <c r="E175" s="193"/>
      <c r="F175" s="193"/>
      <c r="G175" s="194"/>
    </row>
    <row r="176" spans="1:7" ht="15.6">
      <c r="A176" s="121" t="s">
        <v>90</v>
      </c>
      <c r="B176" s="192"/>
      <c r="C176" s="215">
        <v>0</v>
      </c>
      <c r="D176" s="223"/>
      <c r="E176" s="193"/>
      <c r="F176" s="193"/>
      <c r="G176" s="194"/>
    </row>
    <row r="177" spans="1:7" ht="15.6">
      <c r="A177" s="195"/>
      <c r="B177" s="192"/>
      <c r="C177" s="193"/>
      <c r="D177" s="193"/>
      <c r="E177" s="193"/>
      <c r="F177" s="193"/>
      <c r="G177" s="194"/>
    </row>
    <row r="178" spans="1:7" ht="15.6">
      <c r="A178" s="123" t="s">
        <v>91</v>
      </c>
      <c r="B178" s="192"/>
      <c r="C178" s="193"/>
      <c r="D178" s="193"/>
      <c r="E178" s="193"/>
      <c r="F178" s="193"/>
      <c r="G178" s="194"/>
    </row>
    <row r="179" spans="1:7" ht="15.6">
      <c r="A179" s="195"/>
      <c r="B179" s="192"/>
      <c r="C179" s="193"/>
      <c r="D179" s="193"/>
      <c r="E179" s="193"/>
      <c r="F179" s="193"/>
      <c r="G179" s="194"/>
    </row>
    <row r="180" spans="1:7" ht="15.6">
      <c r="A180" s="121" t="str">
        <f>"33. Sum of Items "&amp;LEFT(A150,2)&amp;"-"&amp;LEFT(A163,2)&amp;" and "&amp;LEFT(A168,2)&amp;"-"&amp;LEFT(A176,2)&amp;". This should equal the sum in Section III. Column D, Item "&amp;LEFT(A45,FIND(".",A45)-1)&amp;"."</f>
        <v>33. Sum of Items 24-27 and 28-32. This should equal the sum in Section III. Column D, Item 13.</v>
      </c>
      <c r="B180" s="192"/>
      <c r="C180" s="213">
        <f>SUM(C150,C152,C155,C156,C157,C158,C163,C168,C170,C172,C174,C176)</f>
        <v>0</v>
      </c>
      <c r="D180" s="214"/>
      <c r="E180" s="193"/>
      <c r="F180" s="193"/>
      <c r="G180" s="194"/>
    </row>
    <row r="181" spans="1:7" ht="15.6">
      <c r="A181" s="41"/>
      <c r="B181" s="192"/>
      <c r="C181" s="192"/>
      <c r="D181" s="192"/>
      <c r="E181" s="192"/>
      <c r="F181" s="192"/>
      <c r="G181" s="196"/>
    </row>
    <row r="182" spans="1:7" ht="15.6">
      <c r="A182" s="121" t="s">
        <v>92</v>
      </c>
      <c r="B182" s="192"/>
      <c r="C182" s="224"/>
      <c r="D182" s="224"/>
      <c r="E182" s="193"/>
      <c r="F182" s="193"/>
      <c r="G182" s="194"/>
    </row>
    <row r="183" spans="1:7" ht="15.6">
      <c r="A183" s="41"/>
      <c r="B183" s="192"/>
      <c r="C183" s="192"/>
      <c r="D183" s="192"/>
      <c r="E183" s="193"/>
      <c r="F183" s="193"/>
      <c r="G183" s="194"/>
    </row>
    <row r="184" spans="1:7" ht="15.6">
      <c r="A184" s="121" t="s">
        <v>93</v>
      </c>
      <c r="B184" s="192"/>
      <c r="C184" s="224"/>
      <c r="D184" s="224"/>
      <c r="E184" s="193"/>
      <c r="F184" s="193"/>
      <c r="G184" s="194"/>
    </row>
    <row r="185" spans="1:7" ht="15.6">
      <c r="A185" s="37"/>
      <c r="B185" s="120"/>
      <c r="C185" s="122"/>
      <c r="D185" s="122"/>
      <c r="E185" s="122"/>
      <c r="F185" s="122"/>
      <c r="G185" s="16"/>
    </row>
    <row r="186" spans="1:7" ht="15.95" thickBot="1">
      <c r="A186" s="37"/>
      <c r="B186" s="120"/>
      <c r="C186" s="122"/>
      <c r="D186" s="122"/>
      <c r="E186" s="122"/>
      <c r="F186" s="122"/>
      <c r="G186" s="16"/>
    </row>
    <row r="187" spans="1:7" ht="15.6">
      <c r="A187" s="197" t="str">
        <f>"J. [RESERVED, if applicable] Other Supplemental Funds2: (Items "&amp;LEFT(A191,2)&amp;"-"&amp;LEFT(A204,2)&amp;")"</f>
        <v>J. [RESERVED, if applicable] Other Supplemental Funds2: (Items 34-37)</v>
      </c>
      <c r="B187" s="198"/>
      <c r="C187" s="258" t="s">
        <v>30</v>
      </c>
      <c r="D187" s="259"/>
      <c r="E187" s="259"/>
      <c r="F187" s="259"/>
      <c r="G187" s="260"/>
    </row>
    <row r="188" spans="1:7" ht="15.6">
      <c r="A188" s="195"/>
      <c r="B188" s="196"/>
      <c r="C188" s="261" t="s">
        <v>12</v>
      </c>
      <c r="D188" s="262"/>
      <c r="E188" s="262"/>
      <c r="F188" s="262"/>
      <c r="G188" s="263"/>
    </row>
    <row r="189" spans="1:7" ht="28.5" customHeight="1">
      <c r="A189" s="195"/>
      <c r="B189" s="192"/>
      <c r="C189" s="239" t="s">
        <v>31</v>
      </c>
      <c r="D189" s="239"/>
      <c r="E189" s="210" t="s">
        <v>32</v>
      </c>
      <c r="F189" s="240" t="s">
        <v>33</v>
      </c>
      <c r="G189" s="240"/>
    </row>
    <row r="190" spans="1:7" ht="15.6">
      <c r="A190" s="195"/>
      <c r="B190" s="192"/>
      <c r="C190" s="193"/>
      <c r="D190" s="193"/>
      <c r="E190" s="193"/>
      <c r="F190" s="193"/>
      <c r="G190" s="194"/>
    </row>
    <row r="191" spans="1:7" ht="15.6">
      <c r="A191" s="121" t="s">
        <v>94</v>
      </c>
      <c r="B191" s="192"/>
      <c r="C191" s="215">
        <v>0</v>
      </c>
      <c r="D191" s="223"/>
      <c r="E191" s="209">
        <v>0</v>
      </c>
      <c r="F191" s="215">
        <v>0</v>
      </c>
      <c r="G191" s="223"/>
    </row>
    <row r="192" spans="1:7" ht="15.6">
      <c r="A192" s="41"/>
      <c r="B192" s="192"/>
      <c r="C192" s="193"/>
      <c r="D192" s="193"/>
      <c r="E192" s="193"/>
      <c r="F192" s="193"/>
      <c r="G192" s="194"/>
    </row>
    <row r="193" spans="1:7" ht="15.6">
      <c r="A193" s="121" t="s">
        <v>95</v>
      </c>
      <c r="B193" s="192"/>
      <c r="C193" s="215">
        <v>0</v>
      </c>
      <c r="D193" s="223"/>
      <c r="E193" s="209">
        <v>0</v>
      </c>
      <c r="F193" s="215">
        <v>0</v>
      </c>
      <c r="G193" s="223"/>
    </row>
    <row r="194" spans="1:7" ht="15.6">
      <c r="A194" s="41"/>
      <c r="B194" s="192"/>
      <c r="C194" s="193"/>
      <c r="D194" s="193"/>
      <c r="E194" s="193"/>
      <c r="F194" s="193"/>
      <c r="G194" s="194"/>
    </row>
    <row r="195" spans="1:7" ht="15.6">
      <c r="A195" s="121" t="s">
        <v>96</v>
      </c>
      <c r="B195" s="192"/>
      <c r="C195" s="193"/>
      <c r="D195" s="193"/>
      <c r="E195" s="193"/>
      <c r="F195" s="193"/>
      <c r="G195" s="194"/>
    </row>
    <row r="196" spans="1:7" ht="15.6">
      <c r="A196" s="131" t="s">
        <v>97</v>
      </c>
      <c r="B196" s="192"/>
      <c r="C196" s="215">
        <v>0</v>
      </c>
      <c r="D196" s="215"/>
      <c r="E196" s="126">
        <v>0</v>
      </c>
      <c r="F196" s="215">
        <v>0</v>
      </c>
      <c r="G196" s="215"/>
    </row>
    <row r="197" spans="1:7" ht="15.6">
      <c r="A197" s="131" t="s">
        <v>98</v>
      </c>
      <c r="B197" s="192"/>
      <c r="C197" s="215">
        <v>0</v>
      </c>
      <c r="D197" s="215"/>
      <c r="E197" s="126">
        <v>0</v>
      </c>
      <c r="F197" s="215">
        <v>0</v>
      </c>
      <c r="G197" s="215"/>
    </row>
    <row r="198" spans="1:7" ht="15.6">
      <c r="A198" s="131" t="s">
        <v>99</v>
      </c>
      <c r="B198" s="192"/>
      <c r="C198" s="215">
        <v>0</v>
      </c>
      <c r="D198" s="215"/>
      <c r="E198" s="126">
        <v>0</v>
      </c>
      <c r="F198" s="215">
        <v>0</v>
      </c>
      <c r="G198" s="215"/>
    </row>
    <row r="199" spans="1:7" ht="15.6">
      <c r="A199" s="130" t="s">
        <v>100</v>
      </c>
      <c r="B199" s="192"/>
      <c r="C199" s="222">
        <f>SUM(C200:D202)</f>
        <v>0</v>
      </c>
      <c r="D199" s="222"/>
      <c r="E199" s="193"/>
      <c r="F199" s="193"/>
      <c r="G199" s="194"/>
    </row>
    <row r="200" spans="1:7" ht="15.6">
      <c r="A200" s="129" t="s">
        <v>101</v>
      </c>
      <c r="B200" s="192"/>
      <c r="C200" s="215">
        <v>0</v>
      </c>
      <c r="D200" s="215"/>
      <c r="E200" s="126">
        <v>0</v>
      </c>
      <c r="F200" s="215">
        <v>0</v>
      </c>
      <c r="G200" s="215"/>
    </row>
    <row r="201" spans="1:7" ht="15.6">
      <c r="A201" s="128" t="s">
        <v>102</v>
      </c>
      <c r="B201" s="192"/>
      <c r="C201" s="215">
        <v>0</v>
      </c>
      <c r="D201" s="215"/>
      <c r="E201" s="126">
        <v>0</v>
      </c>
      <c r="F201" s="215">
        <v>0</v>
      </c>
      <c r="G201" s="215"/>
    </row>
    <row r="202" spans="1:7" ht="15.6">
      <c r="A202" s="127" t="s">
        <v>103</v>
      </c>
      <c r="B202" s="192"/>
      <c r="C202" s="215">
        <v>0</v>
      </c>
      <c r="D202" s="215"/>
      <c r="E202" s="126">
        <v>0</v>
      </c>
      <c r="F202" s="215">
        <v>0</v>
      </c>
      <c r="G202" s="215"/>
    </row>
    <row r="203" spans="1:7" ht="15.6">
      <c r="A203" s="195"/>
      <c r="B203" s="192"/>
      <c r="C203" s="192"/>
      <c r="D203" s="192"/>
      <c r="E203" s="192"/>
      <c r="F203" s="192"/>
      <c r="G203" s="196"/>
    </row>
    <row r="204" spans="1:7" ht="15.6">
      <c r="A204" s="125" t="s">
        <v>104</v>
      </c>
      <c r="B204" s="192"/>
      <c r="C204" s="215">
        <v>0</v>
      </c>
      <c r="D204" s="223"/>
      <c r="E204" s="193"/>
      <c r="F204" s="215">
        <v>0</v>
      </c>
      <c r="G204" s="223"/>
    </row>
    <row r="205" spans="1:7" ht="15.6">
      <c r="A205" s="195"/>
      <c r="B205" s="192"/>
      <c r="C205" s="201"/>
      <c r="D205" s="201"/>
      <c r="E205" s="201"/>
      <c r="F205" s="201"/>
      <c r="G205" s="196"/>
    </row>
    <row r="206" spans="1:7" ht="15.6">
      <c r="A206" s="39"/>
      <c r="B206" s="192"/>
      <c r="C206" s="202"/>
      <c r="D206" s="202"/>
      <c r="E206" s="202"/>
      <c r="F206" s="202"/>
      <c r="G206" s="194"/>
    </row>
    <row r="207" spans="1:7" ht="15.6">
      <c r="A207" s="124" t="str">
        <f>"K. Other Permitted Uses of LIHEAP Funds--Other Supplemental2 (Items "&amp;LEFT(A209,2)&amp;"-"&amp;LEFT(A217,2)&amp;")"</f>
        <v>K. Other Permitted Uses of LIHEAP Funds--Other Supplemental2 (Items 38-42)</v>
      </c>
      <c r="B207" s="192"/>
      <c r="C207" s="202"/>
      <c r="D207" s="202"/>
      <c r="E207" s="202"/>
      <c r="F207" s="202"/>
      <c r="G207" s="194"/>
    </row>
    <row r="208" spans="1:7" ht="15.6">
      <c r="A208" s="39"/>
      <c r="B208" s="192"/>
      <c r="C208" s="193"/>
      <c r="D208" s="193"/>
      <c r="E208" s="193"/>
      <c r="F208" s="193"/>
      <c r="G208" s="194"/>
    </row>
    <row r="209" spans="1:7" ht="15.6">
      <c r="A209" s="121" t="s">
        <v>105</v>
      </c>
      <c r="B209" s="192"/>
      <c r="C209" s="215">
        <v>0</v>
      </c>
      <c r="D209" s="223"/>
      <c r="E209" s="193"/>
      <c r="F209" s="193"/>
      <c r="G209" s="194"/>
    </row>
    <row r="210" spans="1:7" ht="15.6">
      <c r="A210" s="40"/>
      <c r="B210" s="192"/>
      <c r="C210" s="193"/>
      <c r="D210" s="193"/>
      <c r="E210" s="193"/>
      <c r="F210" s="193"/>
      <c r="G210" s="194"/>
    </row>
    <row r="211" spans="1:7" ht="15.6">
      <c r="A211" s="121" t="s">
        <v>106</v>
      </c>
      <c r="B211" s="192"/>
      <c r="C211" s="215">
        <v>0</v>
      </c>
      <c r="D211" s="223"/>
      <c r="E211" s="193"/>
      <c r="F211" s="193"/>
      <c r="G211" s="194"/>
    </row>
    <row r="212" spans="1:7" ht="15.6">
      <c r="A212" s="41"/>
      <c r="B212" s="192"/>
      <c r="C212" s="193"/>
      <c r="D212" s="193"/>
      <c r="E212" s="193"/>
      <c r="F212" s="193"/>
      <c r="G212" s="194"/>
    </row>
    <row r="213" spans="1:7" ht="15.6">
      <c r="A213" s="121" t="s">
        <v>107</v>
      </c>
      <c r="B213" s="192"/>
      <c r="C213" s="215">
        <v>0</v>
      </c>
      <c r="D213" s="223"/>
      <c r="E213" s="193"/>
      <c r="F213" s="193"/>
      <c r="G213" s="194"/>
    </row>
    <row r="214" spans="1:7" ht="15.6">
      <c r="A214" s="41"/>
      <c r="B214" s="192"/>
      <c r="C214" s="193"/>
      <c r="D214" s="193"/>
      <c r="E214" s="193"/>
      <c r="F214" s="193"/>
      <c r="G214" s="194"/>
    </row>
    <row r="215" spans="1:7" ht="15.6">
      <c r="A215" s="121" t="s">
        <v>108</v>
      </c>
      <c r="B215" s="192"/>
      <c r="C215" s="215">
        <v>0</v>
      </c>
      <c r="D215" s="223"/>
      <c r="E215" s="193"/>
      <c r="F215" s="193"/>
      <c r="G215" s="194"/>
    </row>
    <row r="216" spans="1:7" ht="15.6">
      <c r="A216" s="41"/>
      <c r="B216" s="192"/>
      <c r="C216" s="193"/>
      <c r="D216" s="193"/>
      <c r="E216" s="193"/>
      <c r="F216" s="193"/>
      <c r="G216" s="194"/>
    </row>
    <row r="217" spans="1:7" ht="15.6">
      <c r="A217" s="121" t="s">
        <v>109</v>
      </c>
      <c r="B217" s="192"/>
      <c r="C217" s="215">
        <v>0</v>
      </c>
      <c r="D217" s="223"/>
      <c r="E217" s="193"/>
      <c r="F217" s="193"/>
      <c r="G217" s="194"/>
    </row>
    <row r="218" spans="1:7" ht="15.6">
      <c r="A218" s="195"/>
      <c r="B218" s="192"/>
      <c r="C218" s="193"/>
      <c r="D218" s="193"/>
      <c r="E218" s="193"/>
      <c r="F218" s="193"/>
      <c r="G218" s="194"/>
    </row>
    <row r="219" spans="1:7" ht="15.6">
      <c r="A219" s="123" t="s">
        <v>110</v>
      </c>
      <c r="B219" s="192"/>
      <c r="C219" s="193"/>
      <c r="D219" s="193"/>
      <c r="E219" s="193"/>
      <c r="F219" s="193"/>
      <c r="G219" s="194"/>
    </row>
    <row r="220" spans="1:7" ht="15.6">
      <c r="A220" s="195"/>
      <c r="B220" s="192"/>
      <c r="C220" s="193"/>
      <c r="D220" s="193"/>
      <c r="E220" s="193"/>
      <c r="F220" s="193"/>
      <c r="G220" s="194"/>
    </row>
    <row r="221" spans="1:7" ht="15.6">
      <c r="A221" s="121" t="str">
        <f>"43. Sum of Items "&amp;LEFT(A191,2)&amp;"-"&amp;LEFT(A204,2)&amp;" and "&amp;LEFT(A209,2)&amp;"-"&amp;LEFT(A217,2)&amp;". This should equal the sum in Section III. Column D, Item "&amp;LEFT(A47,FIND(".",A47)-1)&amp;"."</f>
        <v>43. Sum of Items 34-37 and 38-42. This should equal the sum in Section III. Column D, Item 14.</v>
      </c>
      <c r="B221" s="192"/>
      <c r="C221" s="213">
        <f>SUM(C191,C193,C196,C197,C198,C199,C204,C209,C211,C213,C215,C217)</f>
        <v>0</v>
      </c>
      <c r="D221" s="214"/>
      <c r="E221" s="193"/>
      <c r="F221" s="193"/>
      <c r="G221" s="194"/>
    </row>
    <row r="222" spans="1:7" ht="15.6">
      <c r="A222" s="41"/>
      <c r="B222" s="192"/>
      <c r="C222" s="192"/>
      <c r="D222" s="192"/>
      <c r="E222" s="192"/>
      <c r="F222" s="192"/>
      <c r="G222" s="196"/>
    </row>
    <row r="223" spans="1:7" ht="15.6">
      <c r="A223" s="121" t="s">
        <v>111</v>
      </c>
      <c r="B223" s="192"/>
      <c r="C223" s="224"/>
      <c r="D223" s="224"/>
      <c r="E223" s="193"/>
      <c r="F223" s="193"/>
      <c r="G223" s="194"/>
    </row>
    <row r="224" spans="1:7" ht="15.6">
      <c r="A224" s="41"/>
      <c r="B224" s="192"/>
      <c r="C224" s="192"/>
      <c r="D224" s="192"/>
      <c r="E224" s="193"/>
      <c r="F224" s="193"/>
      <c r="G224" s="194"/>
    </row>
    <row r="225" spans="1:7" ht="15.6">
      <c r="A225" s="121" t="s">
        <v>112</v>
      </c>
      <c r="B225" s="192"/>
      <c r="C225" s="224"/>
      <c r="D225" s="224"/>
      <c r="E225" s="193"/>
      <c r="F225" s="193"/>
      <c r="G225" s="194"/>
    </row>
    <row r="226" spans="1:7" ht="15.6">
      <c r="A226" s="37"/>
      <c r="B226" s="120"/>
      <c r="C226" s="122"/>
      <c r="D226" s="122"/>
      <c r="E226" s="122"/>
      <c r="F226" s="122"/>
      <c r="G226" s="16"/>
    </row>
    <row r="227" spans="1:7" ht="18" customHeight="1">
      <c r="A227" s="219" t="s">
        <v>113</v>
      </c>
      <c r="B227" s="220"/>
      <c r="C227" s="220"/>
      <c r="D227" s="220"/>
      <c r="E227" s="220"/>
      <c r="F227" s="220"/>
      <c r="G227" s="221"/>
    </row>
    <row r="228" spans="1:7" ht="104.25" customHeight="1">
      <c r="A228" s="216"/>
      <c r="B228" s="217"/>
      <c r="C228" s="217"/>
      <c r="D228" s="217"/>
      <c r="E228" s="217"/>
      <c r="F228" s="217"/>
      <c r="G228" s="218"/>
    </row>
    <row r="229" spans="1:7" ht="15.6">
      <c r="A229" s="37"/>
      <c r="B229" s="120"/>
      <c r="C229" s="122"/>
      <c r="D229" s="122"/>
      <c r="E229" s="119"/>
      <c r="F229" s="119"/>
      <c r="G229" s="24"/>
    </row>
    <row r="230" spans="1:7" ht="15.6">
      <c r="A230" s="123" t="s">
        <v>114</v>
      </c>
      <c r="B230" s="120"/>
      <c r="C230" s="122"/>
      <c r="D230" s="122"/>
      <c r="E230" s="119"/>
      <c r="F230" s="119"/>
      <c r="G230" s="24"/>
    </row>
    <row r="231" spans="1:7" ht="15.6">
      <c r="A231" s="37"/>
      <c r="B231" s="120"/>
      <c r="C231" s="122"/>
      <c r="D231" s="122"/>
      <c r="E231" s="119"/>
      <c r="F231" s="119"/>
      <c r="G231" s="24"/>
    </row>
    <row r="232" spans="1:7" ht="15.6">
      <c r="A232" s="121" t="str">
        <f>"44. Sum of Items "&amp;LEFT(A140,2)&amp;", "&amp;LEFT(A180,2)&amp;", and "&amp;LEFT(A221,2)&amp;". This should equal the sum in Section III. Column D, Item "&amp;LEFT(A51,FIND(".",A51)-1)&amp;"."</f>
        <v>44. Sum of Items 23, 33, and 43. This should equal the sum in Section III. Column D, Item 15.</v>
      </c>
      <c r="B232" s="120"/>
      <c r="C232" s="211">
        <f>SUM(C140,C180,C221)</f>
        <v>0</v>
      </c>
      <c r="D232" s="212"/>
      <c r="E232" s="119"/>
      <c r="F232" s="119"/>
      <c r="G232" s="24"/>
    </row>
    <row r="233" spans="1:7" ht="15.6">
      <c r="A233" s="37"/>
      <c r="B233" s="120"/>
      <c r="C233" s="122"/>
      <c r="D233" s="122"/>
      <c r="E233" s="119"/>
      <c r="F233" s="119"/>
      <c r="G233" s="24"/>
    </row>
    <row r="234" spans="1:7" ht="15.6">
      <c r="A234" s="123" t="s">
        <v>115</v>
      </c>
      <c r="B234" s="120"/>
      <c r="C234" s="122"/>
      <c r="D234" s="122"/>
      <c r="E234" s="119"/>
      <c r="F234" s="119"/>
      <c r="G234" s="24"/>
    </row>
    <row r="235" spans="1:7" ht="15.6">
      <c r="A235" s="37"/>
      <c r="B235" s="120"/>
      <c r="C235" s="122"/>
      <c r="D235" s="122"/>
      <c r="E235" s="119"/>
      <c r="F235" s="119"/>
      <c r="G235" s="24"/>
    </row>
    <row r="236" spans="1:7" ht="15.6">
      <c r="A236" s="121" t="str">
        <f>"45. Sum of Items "&amp;LEFT(A99,2)&amp;" and "&amp;LEFT(A232,2)&amp;". This should equal the sum in Section III. Column D, Item "&amp;LEFT(A55,FIND(".",A55)-1)&amp;"."</f>
        <v>45. Sum of Items 13 and 44. This should equal the sum in Section III. Column D, Item 16.</v>
      </c>
      <c r="B236" s="120"/>
      <c r="C236" s="211">
        <f>C99+C232</f>
        <v>0</v>
      </c>
      <c r="D236" s="212"/>
      <c r="E236" s="119"/>
      <c r="F236" s="119"/>
      <c r="G236" s="24"/>
    </row>
    <row r="237" spans="1:7" ht="15.6">
      <c r="A237" s="44"/>
      <c r="B237" s="23"/>
      <c r="C237" s="118"/>
      <c r="D237" s="117"/>
      <c r="E237" s="25"/>
      <c r="F237" s="25"/>
      <c r="G237" s="26"/>
    </row>
    <row r="260" spans="1:1">
      <c r="A260" s="45" t="s">
        <v>54</v>
      </c>
    </row>
    <row r="261" spans="1:1">
      <c r="A261" s="1" t="s">
        <v>116</v>
      </c>
    </row>
    <row r="262" spans="1:1">
      <c r="A262" s="1" t="s">
        <v>117</v>
      </c>
    </row>
  </sheetData>
  <protectedRanges>
    <protectedRange sqref="C25 C63:G63 C65:G65 C68:G70 C72:G74 C76 F76 C81 C83 C89 C91 C95 C110:G110 C112:G112 C115:G117 C119:G121 C123 F123 C128 C130 C132 C134 C136 C142 C103 C144 C101" name="Range10"/>
    <protectedRange sqref="A6:F6" name="Range1"/>
  </protectedRanges>
  <mergeCells count="141">
    <mergeCell ref="F193:G193"/>
    <mergeCell ref="C193:D193"/>
    <mergeCell ref="C184:D184"/>
    <mergeCell ref="C174:D174"/>
    <mergeCell ref="C176:D176"/>
    <mergeCell ref="F191:G191"/>
    <mergeCell ref="C191:D191"/>
    <mergeCell ref="F189:G189"/>
    <mergeCell ref="C189:D189"/>
    <mergeCell ref="C115:D115"/>
    <mergeCell ref="F115:G115"/>
    <mergeCell ref="C116:D116"/>
    <mergeCell ref="C128:D128"/>
    <mergeCell ref="C107:G107"/>
    <mergeCell ref="C108:D108"/>
    <mergeCell ref="F163:G163"/>
    <mergeCell ref="C157:D157"/>
    <mergeCell ref="F157:G157"/>
    <mergeCell ref="C158:D158"/>
    <mergeCell ref="C159:D159"/>
    <mergeCell ref="F159:G159"/>
    <mergeCell ref="C118:D118"/>
    <mergeCell ref="C119:D119"/>
    <mergeCell ref="F116:G116"/>
    <mergeCell ref="C117:D117"/>
    <mergeCell ref="F117:G117"/>
    <mergeCell ref="F156:G156"/>
    <mergeCell ref="C147:G147"/>
    <mergeCell ref="C148:D148"/>
    <mergeCell ref="F148:G148"/>
    <mergeCell ref="C150:D150"/>
    <mergeCell ref="F150:G150"/>
    <mergeCell ref="C112:D112"/>
    <mergeCell ref="F112:G112"/>
    <mergeCell ref="C103:D103"/>
    <mergeCell ref="F73:G73"/>
    <mergeCell ref="C99:D99"/>
    <mergeCell ref="C70:D70"/>
    <mergeCell ref="C74:D74"/>
    <mergeCell ref="F74:G74"/>
    <mergeCell ref="C71:D71"/>
    <mergeCell ref="C76:D76"/>
    <mergeCell ref="F76:G76"/>
    <mergeCell ref="C106:G106"/>
    <mergeCell ref="C101:D101"/>
    <mergeCell ref="C85:D85"/>
    <mergeCell ref="C87:D87"/>
    <mergeCell ref="C89:D89"/>
    <mergeCell ref="C91:D91"/>
    <mergeCell ref="C93:D93"/>
    <mergeCell ref="C95:D95"/>
    <mergeCell ref="F110:G110"/>
    <mergeCell ref="F72:G72"/>
    <mergeCell ref="C73:D73"/>
    <mergeCell ref="A5:G5"/>
    <mergeCell ref="A9:G9"/>
    <mergeCell ref="F108:G108"/>
    <mergeCell ref="C110:D110"/>
    <mergeCell ref="C83:D83"/>
    <mergeCell ref="F70:G70"/>
    <mergeCell ref="C72:D72"/>
    <mergeCell ref="C81:D81"/>
    <mergeCell ref="A3:G3"/>
    <mergeCell ref="A4:G4"/>
    <mergeCell ref="F69:G69"/>
    <mergeCell ref="C59:G59"/>
    <mergeCell ref="C60:G60"/>
    <mergeCell ref="C61:D61"/>
    <mergeCell ref="F61:G61"/>
    <mergeCell ref="C63:D63"/>
    <mergeCell ref="F65:G65"/>
    <mergeCell ref="A7:G7"/>
    <mergeCell ref="A10:G10"/>
    <mergeCell ref="A12:G12"/>
    <mergeCell ref="B13:D13"/>
    <mergeCell ref="B14:D14"/>
    <mergeCell ref="A57:G57"/>
    <mergeCell ref="F63:G63"/>
    <mergeCell ref="C68:D68"/>
    <mergeCell ref="F68:G68"/>
    <mergeCell ref="C69:D69"/>
    <mergeCell ref="C65:D65"/>
    <mergeCell ref="C144:D144"/>
    <mergeCell ref="C130:D130"/>
    <mergeCell ref="C152:D152"/>
    <mergeCell ref="F152:G152"/>
    <mergeCell ref="C155:D155"/>
    <mergeCell ref="F155:G155"/>
    <mergeCell ref="C156:D156"/>
    <mergeCell ref="C197:D197"/>
    <mergeCell ref="F197:G197"/>
    <mergeCell ref="C146:G146"/>
    <mergeCell ref="C170:D170"/>
    <mergeCell ref="C160:D160"/>
    <mergeCell ref="F160:G160"/>
    <mergeCell ref="C161:D161"/>
    <mergeCell ref="F161:G161"/>
    <mergeCell ref="C163:D163"/>
    <mergeCell ref="C180:D180"/>
    <mergeCell ref="C168:D168"/>
    <mergeCell ref="C188:G188"/>
    <mergeCell ref="C182:D182"/>
    <mergeCell ref="C172:D172"/>
    <mergeCell ref="C187:G187"/>
    <mergeCell ref="C196:D196"/>
    <mergeCell ref="F196:G196"/>
    <mergeCell ref="C136:D136"/>
    <mergeCell ref="C140:D140"/>
    <mergeCell ref="C142:D142"/>
    <mergeCell ref="C132:D132"/>
    <mergeCell ref="C134:D134"/>
    <mergeCell ref="F119:G119"/>
    <mergeCell ref="C120:D120"/>
    <mergeCell ref="F120:G120"/>
    <mergeCell ref="C121:D121"/>
    <mergeCell ref="F121:G121"/>
    <mergeCell ref="C123:D123"/>
    <mergeCell ref="F123:G123"/>
    <mergeCell ref="C232:D232"/>
    <mergeCell ref="C221:D221"/>
    <mergeCell ref="C236:D236"/>
    <mergeCell ref="C198:D198"/>
    <mergeCell ref="F198:G198"/>
    <mergeCell ref="A228:G228"/>
    <mergeCell ref="A227:G227"/>
    <mergeCell ref="C199:D199"/>
    <mergeCell ref="C200:D200"/>
    <mergeCell ref="F200:G200"/>
    <mergeCell ref="C201:D201"/>
    <mergeCell ref="F201:G201"/>
    <mergeCell ref="C202:D202"/>
    <mergeCell ref="F202:G202"/>
    <mergeCell ref="C211:D211"/>
    <mergeCell ref="C213:D213"/>
    <mergeCell ref="C215:D215"/>
    <mergeCell ref="C217:D217"/>
    <mergeCell ref="C223:D223"/>
    <mergeCell ref="C225:D225"/>
    <mergeCell ref="C209:D209"/>
    <mergeCell ref="F204:G204"/>
    <mergeCell ref="C204:D204"/>
  </mergeCells>
  <dataValidations disablePrompts="1" count="8">
    <dataValidation type="list" allowBlank="1" showInputMessage="1" showErrorMessage="1" sqref="C142:D142 C103:D103 C101:D101 C144:D144" xr:uid="{FD3B5E29-00FF-4A87-91B4-3319D379FBF4}">
      <formula1>$A$260:$A$262</formula1>
    </dataValidation>
    <dataValidation type="decimal" operator="greaterThanOrEqual" allowBlank="1" showInputMessage="1" showErrorMessage="1" sqref="C25 C63:G63 C65:G65 C68:G70 C72:G74 F76:G76 C76:D76 C95:D95 C89:D89 C81:D81 C91:E91 C110:G110 C112:G112 C115:G117 C119:G121 C123:D123 F123:G123 C128:D128 C132:D132 C134:D134 C136:D136" xr:uid="{61A885DC-7241-4923-A3FF-1C3BBFD778D3}">
      <formula1>0</formula1>
    </dataValidation>
    <dataValidation type="decimal" allowBlank="1" showInputMessage="1" showErrorMessage="1" sqref="C133:D133 C135:D135" xr:uid="{1120FAC5-C72F-4D33-B3AB-59486DA69060}">
      <formula1>0</formula1>
      <formula2>1E+32</formula2>
    </dataValidation>
    <dataValidation type="decimal" allowBlank="1" showInputMessage="1" showErrorMessage="1" sqref="C122:D122 E122:E123 F122:G122" xr:uid="{1402E2D0-7003-4F47-8BBC-38D73F4F6897}">
      <formula1>0</formula1>
      <formula2>1E+21</formula2>
    </dataValidation>
    <dataValidation type="decimal" allowBlank="1" showInputMessage="1" showErrorMessage="1" sqref="C111:G111 C113:G114" xr:uid="{5D6570BA-E3E4-4D08-B57E-BB4051F0E6EA}">
      <formula1>0</formula1>
      <formula2>100000000000000</formula2>
    </dataValidation>
    <dataValidation type="decimal" allowBlank="1" showInputMessage="1" showErrorMessage="1" sqref="C90:D90" xr:uid="{B5C64B49-D24E-44B3-B0F5-5C954C09F8A2}">
      <formula1>0</formula1>
      <formula2>10000000</formula2>
    </dataValidation>
    <dataValidation type="decimal" allowBlank="1" showInputMessage="1" showErrorMessage="1" sqref="C71:D71 C75:D75 E75:E76 F75:G75 C66:G67 C64:G64 C118:D118" xr:uid="{84DE9804-6A12-4A90-B3A4-11C3F836561C}">
      <formula1>0</formula1>
      <formula2>1000000000000000</formula2>
    </dataValidation>
    <dataValidation type="list" allowBlank="1" showInputMessage="1" showErrorMessage="1" sqref="C225:D225 C184:D184 C223:D223 C182:D182" xr:uid="{DD096B4B-0ECD-4A22-97E8-5BC70A5EDAEE}">
      <formula1>$A$261:$A$262</formula1>
    </dataValidation>
  </dataValidations>
  <pageMargins left="0.7" right="0.7" top="0.65" bottom="0.65" header="0.3" footer="0.3"/>
  <pageSetup scale="53" fitToHeight="0" orientation="landscape" r:id="rId1"/>
  <headerFooter>
    <oddHeader>&amp;L&amp;"Calibri,Regular"OMB Control No. 0970-0449&amp;C&amp;"Calibri,Regular"LIHEAP Performance Data Form for Federal Fiscal Year (FFY) 2020&amp;R&amp;"Calibri,Regular"Expiration Date:  03/31/21</oddHeader>
    <oddFooter>&amp;L&amp;"Calibri,Regular"[&amp;F]&amp;A!&amp;R&amp;"Calibri,Regular"&amp;P of &amp;N</oddFooter>
  </headerFooter>
  <rowBreaks count="1" manualBreakCount="1">
    <brk id="56" max="6" man="1"/>
  </rowBreaks>
  <colBreaks count="1" manualBreakCount="1">
    <brk id="4" min="56" max="161"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37AF5-2938-41E1-A034-5FAAA91BFA66}">
  <dimension ref="A1:G54"/>
  <sheetViews>
    <sheetView topLeftCell="A26" zoomScale="85" zoomScaleNormal="85" workbookViewId="0">
      <selection activeCell="A53" sqref="A53"/>
    </sheetView>
  </sheetViews>
  <sheetFormatPr defaultRowHeight="14.45"/>
  <cols>
    <col min="1" max="1" width="157.42578125" customWidth="1"/>
    <col min="2" max="7" width="19.5703125" customWidth="1"/>
  </cols>
  <sheetData>
    <row r="1" spans="1:7" ht="15.6">
      <c r="A1" s="50"/>
      <c r="B1" s="51"/>
      <c r="C1" s="51"/>
      <c r="D1" s="51"/>
      <c r="E1" s="51"/>
      <c r="F1" s="51"/>
      <c r="G1" s="52"/>
    </row>
    <row r="2" spans="1:7" ht="26.1">
      <c r="A2" s="53" t="s">
        <v>0</v>
      </c>
      <c r="B2" s="54"/>
      <c r="C2" s="54"/>
      <c r="D2" s="54"/>
      <c r="E2" s="54"/>
      <c r="F2" s="54"/>
      <c r="G2" s="55"/>
    </row>
    <row r="3" spans="1:7" ht="26.1">
      <c r="A3" s="271" t="s">
        <v>118</v>
      </c>
      <c r="B3" s="272"/>
      <c r="C3" s="272"/>
      <c r="D3" s="272"/>
      <c r="E3" s="272"/>
      <c r="F3" s="272"/>
      <c r="G3" s="273"/>
    </row>
    <row r="4" spans="1:7">
      <c r="A4" s="56"/>
      <c r="B4" s="57"/>
      <c r="C4" s="57"/>
      <c r="D4" s="57"/>
      <c r="E4" s="57"/>
      <c r="F4" s="57"/>
      <c r="G4" s="58"/>
    </row>
    <row r="5" spans="1:7" ht="16.5">
      <c r="A5" s="274" t="s">
        <v>119</v>
      </c>
      <c r="B5" s="275"/>
      <c r="C5" s="275"/>
      <c r="D5" s="275"/>
      <c r="E5" s="275"/>
      <c r="F5" s="275"/>
      <c r="G5" s="276"/>
    </row>
    <row r="6" spans="1:7" ht="16.5">
      <c r="A6" s="59"/>
      <c r="B6" s="60"/>
      <c r="C6" s="60"/>
      <c r="D6" s="60"/>
      <c r="E6" s="60"/>
      <c r="F6" s="60"/>
      <c r="G6" s="61"/>
    </row>
    <row r="7" spans="1:7" ht="17.100000000000001">
      <c r="A7" s="62"/>
      <c r="B7" s="63"/>
      <c r="C7" s="268" t="s">
        <v>120</v>
      </c>
      <c r="D7" s="269"/>
      <c r="E7" s="269"/>
      <c r="F7" s="269"/>
      <c r="G7" s="270"/>
    </row>
    <row r="8" spans="1:7" ht="15.6">
      <c r="A8" s="64"/>
      <c r="B8" s="65" t="s">
        <v>121</v>
      </c>
      <c r="C8" s="66" t="s">
        <v>122</v>
      </c>
      <c r="D8" s="66" t="s">
        <v>123</v>
      </c>
      <c r="E8" s="66" t="s">
        <v>124</v>
      </c>
      <c r="F8" s="66" t="s">
        <v>125</v>
      </c>
      <c r="G8" s="66" t="s">
        <v>126</v>
      </c>
    </row>
    <row r="9" spans="1:7" ht="18.600000000000001">
      <c r="A9" s="191" t="s">
        <v>127</v>
      </c>
      <c r="B9" s="67" t="str">
        <f>IF(SUM(C9:G9)&gt;0,SUM(C9:G9),"Auto-Calculated")</f>
        <v>Auto-Calculated</v>
      </c>
      <c r="C9" s="68">
        <v>0</v>
      </c>
      <c r="D9" s="68">
        <v>0</v>
      </c>
      <c r="E9" s="68">
        <v>0</v>
      </c>
      <c r="F9" s="68">
        <v>0</v>
      </c>
      <c r="G9" s="68">
        <v>0</v>
      </c>
    </row>
    <row r="10" spans="1:7">
      <c r="A10" s="64"/>
      <c r="B10" s="69"/>
      <c r="C10" s="69"/>
      <c r="D10" s="69"/>
      <c r="E10" s="69"/>
      <c r="F10" s="69"/>
      <c r="G10" s="70"/>
    </row>
    <row r="11" spans="1:7" ht="18.600000000000001">
      <c r="A11" s="71" t="s">
        <v>128</v>
      </c>
      <c r="B11" s="69"/>
      <c r="C11" s="69"/>
      <c r="D11" s="69"/>
      <c r="E11" s="69"/>
      <c r="F11" s="69"/>
      <c r="G11" s="70"/>
    </row>
    <row r="12" spans="1:7" ht="15.6">
      <c r="A12" s="72" t="s">
        <v>129</v>
      </c>
      <c r="B12" s="67" t="str">
        <f>IF(SUM(C12:G12)&gt;0,SUM(C12:G12),"Auto-Calculated")</f>
        <v>Auto-Calculated</v>
      </c>
      <c r="C12" s="68">
        <v>0</v>
      </c>
      <c r="D12" s="68">
        <v>0</v>
      </c>
      <c r="E12" s="68">
        <v>0</v>
      </c>
      <c r="F12" s="68">
        <v>0</v>
      </c>
      <c r="G12" s="68">
        <v>0</v>
      </c>
    </row>
    <row r="13" spans="1:7" ht="15.6">
      <c r="A13" s="73" t="s">
        <v>130</v>
      </c>
      <c r="B13" s="74" t="str">
        <f>IF($B$12="Auto-Calculated","Auto-Calculated",((C13*$C$12)+(D13*$D$12)+(E13*$E$12)+(F13*$F$12)+(G13*$G$12))/SUM($C$12:$G$12))</f>
        <v>Auto-Calculated</v>
      </c>
      <c r="C13" s="75">
        <v>0</v>
      </c>
      <c r="D13" s="75">
        <v>0</v>
      </c>
      <c r="E13" s="75">
        <v>0</v>
      </c>
      <c r="F13" s="75">
        <v>0</v>
      </c>
      <c r="G13" s="75">
        <v>0</v>
      </c>
    </row>
    <row r="14" spans="1:7" ht="15.6">
      <c r="A14" s="111" t="s">
        <v>131</v>
      </c>
      <c r="B14" s="74" t="str">
        <f>IF($B$12="Auto-Calculated","Auto-Calculated",((C14*$C$12)+(D14*$D$12)+(E14*$E$12)+(F14*$F$12)+(G14*$G$12))/SUM($C$12:$G$12))</f>
        <v>Auto-Calculated</v>
      </c>
      <c r="C14" s="75">
        <v>0</v>
      </c>
      <c r="D14" s="75">
        <v>0</v>
      </c>
      <c r="E14" s="75">
        <v>0</v>
      </c>
      <c r="F14" s="75">
        <v>0</v>
      </c>
      <c r="G14" s="75">
        <v>0</v>
      </c>
    </row>
    <row r="15" spans="1:7" ht="15.6">
      <c r="A15" s="73" t="s">
        <v>132</v>
      </c>
      <c r="B15" s="74" t="str">
        <f>IF($B$12="Auto-Calculated","Auto-Calculated",((C15*$C$12)+(D15*$D$12)+(E15*$E$12)+(F15*$F$12)+(G15*$G$12))/SUM($C$12:$G$12))</f>
        <v>Auto-Calculated</v>
      </c>
      <c r="C15" s="75">
        <v>0</v>
      </c>
      <c r="D15" s="75">
        <v>0</v>
      </c>
      <c r="E15" s="75">
        <v>0</v>
      </c>
      <c r="F15" s="75">
        <v>0</v>
      </c>
      <c r="G15" s="75">
        <v>0</v>
      </c>
    </row>
    <row r="16" spans="1:7" ht="15.6">
      <c r="A16" s="73" t="s">
        <v>133</v>
      </c>
      <c r="B16" s="74" t="str">
        <f>IF($B$12="Auto-Calculated","Auto-Calculated",((C16*$C$12)+(D16*$D$12)+(E16*$E$12)+(F16*$F$12)+(G16*$G$12))/SUM($C$12:$G$12))</f>
        <v>Auto-Calculated</v>
      </c>
      <c r="C16" s="76">
        <v>0</v>
      </c>
      <c r="D16" s="75">
        <v>0</v>
      </c>
      <c r="E16" s="75">
        <v>0</v>
      </c>
      <c r="F16" s="75">
        <v>0</v>
      </c>
      <c r="G16" s="75">
        <v>0</v>
      </c>
    </row>
    <row r="17" spans="1:7" ht="15.6">
      <c r="A17" s="77" t="s">
        <v>134</v>
      </c>
      <c r="B17" s="78" t="str">
        <f>IF(AND(B16&lt;&gt;"Auto-Calculated",B15&lt;&gt;"Auto-Calculated"),(B16+B15),"Auto-Calculated")</f>
        <v>Auto-Calculated</v>
      </c>
      <c r="C17" s="78" t="str">
        <f t="shared" ref="C17:G17" si="0">IF(C16+C15&gt;0,(C16+C15),"Auto-Calculated")</f>
        <v>Auto-Calculated</v>
      </c>
      <c r="D17" s="78" t="str">
        <f t="shared" si="0"/>
        <v>Auto-Calculated</v>
      </c>
      <c r="E17" s="78" t="str">
        <f t="shared" si="0"/>
        <v>Auto-Calculated</v>
      </c>
      <c r="F17" s="78" t="str">
        <f t="shared" si="0"/>
        <v>Auto-Calculated</v>
      </c>
      <c r="G17" s="78" t="str">
        <f t="shared" si="0"/>
        <v>Auto-Calculated</v>
      </c>
    </row>
    <row r="18" spans="1:7" ht="15.6">
      <c r="A18" s="77" t="s">
        <v>135</v>
      </c>
      <c r="B18" s="3" t="str">
        <f>IF(AND(B15&lt;&gt;"Auto-Calculated",B13&lt;&gt;"Auto-Calculated"),(B17/B13),"Auto-Calculated")</f>
        <v>Auto-Calculated</v>
      </c>
      <c r="C18" s="3" t="str">
        <f t="shared" ref="C18:G18" si="1">IF(C15&gt;0,IF(C13&gt;0,(C17/C13)),"Auto-Calculated")</f>
        <v>Auto-Calculated</v>
      </c>
      <c r="D18" s="3" t="str">
        <f t="shared" si="1"/>
        <v>Auto-Calculated</v>
      </c>
      <c r="E18" s="3" t="str">
        <f t="shared" si="1"/>
        <v>Auto-Calculated</v>
      </c>
      <c r="F18" s="3" t="str">
        <f t="shared" si="1"/>
        <v>Auto-Calculated</v>
      </c>
      <c r="G18" s="3" t="str">
        <f t="shared" si="1"/>
        <v>Auto-Calculated</v>
      </c>
    </row>
    <row r="19" spans="1:7" ht="15.6">
      <c r="A19" s="77" t="s">
        <v>136</v>
      </c>
      <c r="B19" s="3" t="str">
        <f>IF(AND(B15&lt;&gt;"Auto-Calculated",B13&lt;&gt;"Auto-Calculated"),((B17-B14)/B13),"Auto-Calculated")</f>
        <v>Auto-Calculated</v>
      </c>
      <c r="C19" s="3" t="str">
        <f t="shared" ref="C19:G19" si="2">IF(C15&gt;0,IF(C13&gt;0,(C17-C14)/C13),"Auto-Calculated")</f>
        <v>Auto-Calculated</v>
      </c>
      <c r="D19" s="3" t="str">
        <f t="shared" si="2"/>
        <v>Auto-Calculated</v>
      </c>
      <c r="E19" s="3" t="str">
        <f t="shared" si="2"/>
        <v>Auto-Calculated</v>
      </c>
      <c r="F19" s="3" t="str">
        <f t="shared" si="2"/>
        <v>Auto-Calculated</v>
      </c>
      <c r="G19" s="3" t="str">
        <f t="shared" si="2"/>
        <v>Auto-Calculated</v>
      </c>
    </row>
    <row r="20" spans="1:7" ht="15.6">
      <c r="A20" s="77" t="s">
        <v>137</v>
      </c>
      <c r="B20" s="3" t="str">
        <f>IF(B12="Auto-Calculated","Auto-Calculated",B18-B19)</f>
        <v>Auto-Calculated</v>
      </c>
      <c r="C20" s="3" t="str">
        <f t="shared" ref="C20:G20" si="3">IF(C12=0,"Auto-Calculated",C18-C19)</f>
        <v>Auto-Calculated</v>
      </c>
      <c r="D20" s="3" t="str">
        <f t="shared" si="3"/>
        <v>Auto-Calculated</v>
      </c>
      <c r="E20" s="3" t="str">
        <f t="shared" si="3"/>
        <v>Auto-Calculated</v>
      </c>
      <c r="F20" s="3" t="str">
        <f t="shared" si="3"/>
        <v>Auto-Calculated</v>
      </c>
      <c r="G20" s="3" t="str">
        <f t="shared" si="3"/>
        <v>Auto-Calculated</v>
      </c>
    </row>
    <row r="21" spans="1:7" ht="15.6">
      <c r="A21" s="79" t="s">
        <v>138</v>
      </c>
      <c r="B21" s="3" t="str">
        <f>IF(B12="Auto-Calculated", "Auto-Calculated", +(B18-B19)/B18)</f>
        <v>Auto-Calculated</v>
      </c>
      <c r="C21" s="3" t="str">
        <f t="shared" ref="C21:G21" si="4">IF(C12=0, "Auto-Calculated", +(C18-C19)/C18)</f>
        <v>Auto-Calculated</v>
      </c>
      <c r="D21" s="3" t="str">
        <f t="shared" si="4"/>
        <v>Auto-Calculated</v>
      </c>
      <c r="E21" s="3" t="str">
        <f t="shared" si="4"/>
        <v>Auto-Calculated</v>
      </c>
      <c r="F21" s="3" t="str">
        <f t="shared" si="4"/>
        <v>Auto-Calculated</v>
      </c>
      <c r="G21" s="3" t="str">
        <f t="shared" si="4"/>
        <v>Auto-Calculated</v>
      </c>
    </row>
    <row r="22" spans="1:7">
      <c r="A22" s="80"/>
      <c r="B22" s="46"/>
      <c r="C22" s="46"/>
      <c r="D22" s="46"/>
      <c r="E22" s="46"/>
      <c r="F22" s="46"/>
      <c r="G22" s="47"/>
    </row>
    <row r="23" spans="1:7" ht="18.600000000000001">
      <c r="A23" s="71" t="s">
        <v>139</v>
      </c>
      <c r="B23" s="48"/>
      <c r="C23" s="69"/>
      <c r="D23" s="69"/>
      <c r="E23" s="69"/>
      <c r="F23" s="69"/>
      <c r="G23" s="70"/>
    </row>
    <row r="24" spans="1:7" ht="15.6">
      <c r="A24" s="72" t="s">
        <v>140</v>
      </c>
      <c r="B24" s="67" t="str">
        <f>IF(SUM(C24:G24)&gt;0,SUM(C24:G24),"Auto-Calculated")</f>
        <v>Auto-Calculated</v>
      </c>
      <c r="C24" s="68">
        <v>0</v>
      </c>
      <c r="D24" s="68">
        <v>0</v>
      </c>
      <c r="E24" s="68">
        <v>0</v>
      </c>
      <c r="F24" s="68">
        <v>0</v>
      </c>
      <c r="G24" s="68">
        <v>0</v>
      </c>
    </row>
    <row r="25" spans="1:7" ht="15.6">
      <c r="A25" s="73" t="s">
        <v>141</v>
      </c>
      <c r="B25" s="81" t="str">
        <f>IF($B$24="Auto-Calculated","Auto-Calculated",((C25*$C$24)+(D25*$D$24)+(E25*$E$24)+(F25*$F$24)+(G25*$G$24))/SUM($C$24:$G$24))</f>
        <v>Auto-Calculated</v>
      </c>
      <c r="C25" s="82">
        <v>0</v>
      </c>
      <c r="D25" s="82">
        <v>0</v>
      </c>
      <c r="E25" s="82">
        <v>0</v>
      </c>
      <c r="F25" s="82">
        <v>0</v>
      </c>
      <c r="G25" s="82">
        <v>0</v>
      </c>
    </row>
    <row r="26" spans="1:7" ht="15.6">
      <c r="A26" s="73" t="s">
        <v>142</v>
      </c>
      <c r="B26" s="81" t="str">
        <f>IF($B$24="Auto-Calculated","Auto-Calculated",((C26*$C$24)+(D26*$D$24)+(E26*$E$24)+(F26*$F$24)+(G26*$G$24))/SUM($C$24:$G$24))</f>
        <v>Auto-Calculated</v>
      </c>
      <c r="C26" s="82">
        <v>0</v>
      </c>
      <c r="D26" s="82">
        <v>0</v>
      </c>
      <c r="E26" s="82">
        <v>0</v>
      </c>
      <c r="F26" s="82">
        <v>0</v>
      </c>
      <c r="G26" s="82">
        <v>0</v>
      </c>
    </row>
    <row r="27" spans="1:7" ht="15.6">
      <c r="A27" s="73" t="s">
        <v>143</v>
      </c>
      <c r="B27" s="81" t="str">
        <f>IF($B$24="Auto-Calculated","Auto-Calculated",((C27*$C$24)+(D27*$D$24)+(E27*$E$24)+(F27*$F$24)+(G27*$G$24))/SUM($C$24:$G$24))</f>
        <v>Auto-Calculated</v>
      </c>
      <c r="C27" s="82">
        <v>0</v>
      </c>
      <c r="D27" s="82">
        <v>0</v>
      </c>
      <c r="E27" s="82">
        <v>0</v>
      </c>
      <c r="F27" s="82">
        <v>0</v>
      </c>
      <c r="G27" s="82">
        <v>0</v>
      </c>
    </row>
    <row r="28" spans="1:7" ht="15.6">
      <c r="A28" s="73" t="s">
        <v>144</v>
      </c>
      <c r="B28" s="81" t="str">
        <f>IF($B$24="Auto-Calculated","Auto-Calculated",((C28*$C$24)+(D28*$D$24)+(E28*$E$24)+(F28*$F$24)+(G28*$G$24))/SUM($C$24:$G$24))</f>
        <v>Auto-Calculated</v>
      </c>
      <c r="C28" s="76">
        <v>0</v>
      </c>
      <c r="D28" s="82">
        <v>0</v>
      </c>
      <c r="E28" s="82">
        <v>0</v>
      </c>
      <c r="F28" s="82">
        <v>0</v>
      </c>
      <c r="G28" s="82">
        <v>0</v>
      </c>
    </row>
    <row r="29" spans="1:7" ht="15.6">
      <c r="A29" s="77" t="s">
        <v>145</v>
      </c>
      <c r="B29" s="83" t="str">
        <f>IF(AND(B28&lt;&gt;"Auto-Calculated",B27&lt;&gt;"Auto-Calculated"),(B28+B27),"Auto-Calculated")</f>
        <v>Auto-Calculated</v>
      </c>
      <c r="C29" s="83" t="str">
        <f t="shared" ref="C29:F29" si="5">IF(C28+C27&gt;0,(C28+C27),"Auto-Calculated")</f>
        <v>Auto-Calculated</v>
      </c>
      <c r="D29" s="83" t="str">
        <f t="shared" si="5"/>
        <v>Auto-Calculated</v>
      </c>
      <c r="E29" s="83" t="str">
        <f t="shared" si="5"/>
        <v>Auto-Calculated</v>
      </c>
      <c r="F29" s="83" t="str">
        <f t="shared" si="5"/>
        <v>Auto-Calculated</v>
      </c>
      <c r="G29" s="83" t="str">
        <f>IF(G28+G27&gt;0,(G28+G27),"Auto-Calculated")</f>
        <v>Auto-Calculated</v>
      </c>
    </row>
    <row r="30" spans="1:7" ht="15.6">
      <c r="A30" s="77" t="s">
        <v>146</v>
      </c>
      <c r="B30" s="3" t="str">
        <f>IF(AND(B27&lt;&gt;"Auto-Calculated",B25&lt;&gt;"Auto-Calculated"),(B29/B25),"Auto-Calculated")</f>
        <v>Auto-Calculated</v>
      </c>
      <c r="C30" s="3" t="str">
        <f t="shared" ref="C30:G30" si="6">IF(C27&gt;0,IF(C25&gt;0,(C29/C25)),"Auto-Calculated")</f>
        <v>Auto-Calculated</v>
      </c>
      <c r="D30" s="3" t="str">
        <f t="shared" si="6"/>
        <v>Auto-Calculated</v>
      </c>
      <c r="E30" s="3" t="str">
        <f t="shared" si="6"/>
        <v>Auto-Calculated</v>
      </c>
      <c r="F30" s="3" t="str">
        <f t="shared" si="6"/>
        <v>Auto-Calculated</v>
      </c>
      <c r="G30" s="3" t="str">
        <f t="shared" si="6"/>
        <v>Auto-Calculated</v>
      </c>
    </row>
    <row r="31" spans="1:7" ht="15.6">
      <c r="A31" s="77" t="s">
        <v>147</v>
      </c>
      <c r="B31" s="3" t="str">
        <f>IF(AND(B27&lt;&gt;"Auto-Calculated",B25&lt;&gt;"Auto-Calculated"),((B29-B26)/B25),"Auto-Calculated")</f>
        <v>Auto-Calculated</v>
      </c>
      <c r="C31" s="3" t="str">
        <f t="shared" ref="C31:G31" si="7">IF(C27&gt;0,IF(C25&gt;0,(C29-C26)/C25),"Auto-Calculated")</f>
        <v>Auto-Calculated</v>
      </c>
      <c r="D31" s="3" t="str">
        <f t="shared" si="7"/>
        <v>Auto-Calculated</v>
      </c>
      <c r="E31" s="3" t="str">
        <f t="shared" si="7"/>
        <v>Auto-Calculated</v>
      </c>
      <c r="F31" s="3" t="str">
        <f t="shared" si="7"/>
        <v>Auto-Calculated</v>
      </c>
      <c r="G31" s="3" t="str">
        <f t="shared" si="7"/>
        <v>Auto-Calculated</v>
      </c>
    </row>
    <row r="32" spans="1:7" ht="15.6">
      <c r="A32" s="77" t="s">
        <v>148</v>
      </c>
      <c r="B32" s="3" t="str">
        <f>IF(B24="Auto-Calculated","Auto-Calculated",B30-B31)</f>
        <v>Auto-Calculated</v>
      </c>
      <c r="C32" s="3" t="str">
        <f t="shared" ref="C32:F32" si="8">IF(C24=0,"Auto-Calculated",C30-C31)</f>
        <v>Auto-Calculated</v>
      </c>
      <c r="D32" s="3" t="str">
        <f t="shared" si="8"/>
        <v>Auto-Calculated</v>
      </c>
      <c r="E32" s="3" t="str">
        <f t="shared" si="8"/>
        <v>Auto-Calculated</v>
      </c>
      <c r="F32" s="3" t="str">
        <f t="shared" si="8"/>
        <v>Auto-Calculated</v>
      </c>
      <c r="G32" s="3" t="str">
        <f>IF(G24=0,"Auto-Calculated",G30-G31)</f>
        <v>Auto-Calculated</v>
      </c>
    </row>
    <row r="33" spans="1:7" ht="15.6">
      <c r="A33" s="79" t="s">
        <v>149</v>
      </c>
      <c r="B33" s="3" t="str">
        <f>IF(B24="Auto-Calculated", "Auto-Calculated", +(B30-B31)/B30)</f>
        <v>Auto-Calculated</v>
      </c>
      <c r="C33" s="3" t="str">
        <f t="shared" ref="C33:G33" si="9">IF(C24=0, "Auto-Calculated", +(C30-C31)/C30)</f>
        <v>Auto-Calculated</v>
      </c>
      <c r="D33" s="3" t="str">
        <f t="shared" si="9"/>
        <v>Auto-Calculated</v>
      </c>
      <c r="E33" s="3" t="str">
        <f t="shared" si="9"/>
        <v>Auto-Calculated</v>
      </c>
      <c r="F33" s="3" t="str">
        <f t="shared" si="9"/>
        <v>Auto-Calculated</v>
      </c>
      <c r="G33" s="3" t="str">
        <f t="shared" si="9"/>
        <v>Auto-Calculated</v>
      </c>
    </row>
    <row r="34" spans="1:7">
      <c r="A34" s="80"/>
      <c r="B34" s="46"/>
      <c r="C34" s="46"/>
      <c r="D34" s="46"/>
      <c r="E34" s="46"/>
      <c r="F34" s="46"/>
      <c r="G34" s="47"/>
    </row>
    <row r="35" spans="1:7" ht="18.600000000000001">
      <c r="A35" s="84" t="s">
        <v>150</v>
      </c>
      <c r="B35" s="85" t="str">
        <f>IF(AND(B26&lt;&gt;"Auto-Calculated",B14&lt;&gt;"Auto-Calculated"),(ROUND(B26/B14*100,0)),"Auto-Calculated")</f>
        <v>Auto-Calculated</v>
      </c>
      <c r="C35" s="85" t="str">
        <f t="shared" ref="C35:G35" si="10">IF(C26&gt;0,IF(C14&gt;0,(ROUND(C26/C14*100,0))),"Auto-Calculated")</f>
        <v>Auto-Calculated</v>
      </c>
      <c r="D35" s="85" t="str">
        <f t="shared" si="10"/>
        <v>Auto-Calculated</v>
      </c>
      <c r="E35" s="85" t="str">
        <f t="shared" si="10"/>
        <v>Auto-Calculated</v>
      </c>
      <c r="F35" s="85" t="str">
        <f t="shared" si="10"/>
        <v>Auto-Calculated</v>
      </c>
      <c r="G35" s="85" t="str">
        <f t="shared" si="10"/>
        <v>Auto-Calculated</v>
      </c>
    </row>
    <row r="36" spans="1:7">
      <c r="A36" s="86"/>
      <c r="B36" s="87"/>
      <c r="C36" s="87"/>
      <c r="D36" s="87"/>
      <c r="E36" s="87"/>
      <c r="F36" s="87"/>
      <c r="G36" s="88"/>
    </row>
    <row r="37" spans="1:7" ht="18.600000000000001">
      <c r="A37" s="84" t="s">
        <v>151</v>
      </c>
      <c r="B37" s="89" t="str">
        <f>IF(AND(B24&lt;&gt;"Auto-Calculated",B21&lt;&gt;"Auto-Calculated"),(ROUND(100*(B33/B21),0)),"Auto-Calculated")</f>
        <v>Auto-Calculated</v>
      </c>
      <c r="C37" s="89" t="str">
        <f t="shared" ref="C37:G37" si="11">IF(C24&gt;0,IF(C21&gt;0,ROUND(100*(C33/C21),0)),"Auto-Calculated")</f>
        <v>Auto-Calculated</v>
      </c>
      <c r="D37" s="89" t="str">
        <f t="shared" si="11"/>
        <v>Auto-Calculated</v>
      </c>
      <c r="E37" s="89" t="str">
        <f t="shared" si="11"/>
        <v>Auto-Calculated</v>
      </c>
      <c r="F37" s="89" t="str">
        <f t="shared" si="11"/>
        <v>Auto-Calculated</v>
      </c>
      <c r="G37" s="89" t="str">
        <f t="shared" si="11"/>
        <v>Auto-Calculated</v>
      </c>
    </row>
    <row r="38" spans="1:7">
      <c r="A38" s="90"/>
      <c r="B38" s="46"/>
      <c r="C38" s="46"/>
      <c r="D38" s="46"/>
      <c r="E38" s="46"/>
      <c r="F38" s="46"/>
      <c r="G38" s="47"/>
    </row>
    <row r="39" spans="1:7" ht="16.5">
      <c r="A39" s="274" t="s">
        <v>152</v>
      </c>
      <c r="B39" s="277"/>
      <c r="C39" s="277"/>
      <c r="D39" s="277"/>
      <c r="E39" s="277"/>
      <c r="F39" s="277"/>
      <c r="G39" s="278"/>
    </row>
    <row r="40" spans="1:7" ht="16.5">
      <c r="A40" s="91"/>
      <c r="B40" s="92"/>
      <c r="C40" s="92"/>
      <c r="D40" s="92"/>
      <c r="E40" s="92"/>
      <c r="F40" s="92"/>
      <c r="G40" s="93"/>
    </row>
    <row r="41" spans="1:7" ht="17.100000000000001">
      <c r="A41" s="94"/>
      <c r="B41" s="95"/>
      <c r="C41" s="268" t="s">
        <v>153</v>
      </c>
      <c r="D41" s="269"/>
      <c r="E41" s="269"/>
      <c r="F41" s="269"/>
      <c r="G41" s="270"/>
    </row>
    <row r="42" spans="1:7" ht="18.600000000000001">
      <c r="A42" s="96" t="s">
        <v>154</v>
      </c>
      <c r="B42" s="97" t="s">
        <v>155</v>
      </c>
      <c r="C42" s="98" t="s">
        <v>122</v>
      </c>
      <c r="D42" s="98" t="s">
        <v>123</v>
      </c>
      <c r="E42" s="98" t="s">
        <v>124</v>
      </c>
      <c r="F42" s="98" t="s">
        <v>125</v>
      </c>
      <c r="G42" s="98" t="s">
        <v>126</v>
      </c>
    </row>
    <row r="43" spans="1:7" ht="15.6">
      <c r="A43" s="112" t="s">
        <v>156</v>
      </c>
      <c r="B43" s="99" t="str">
        <f>IF((C43+D43)=0, "Auto-Calculated", (D43+C43))</f>
        <v>Auto-Calculated</v>
      </c>
      <c r="C43" s="68">
        <v>0</v>
      </c>
      <c r="D43" s="68">
        <v>0</v>
      </c>
      <c r="E43" s="100"/>
      <c r="F43" s="100"/>
      <c r="G43" s="100"/>
    </row>
    <row r="44" spans="1:7" ht="15.6">
      <c r="A44" s="111" t="s">
        <v>157</v>
      </c>
      <c r="B44" s="99" t="str">
        <f>IF((E44+F44+G44)=0, "Auto-Calculated", (E44+F44+G44))</f>
        <v>Auto-Calculated</v>
      </c>
      <c r="C44" s="100"/>
      <c r="D44" s="100"/>
      <c r="E44" s="68">
        <v>0</v>
      </c>
      <c r="F44" s="68">
        <v>0</v>
      </c>
      <c r="G44" s="68">
        <v>0</v>
      </c>
    </row>
    <row r="45" spans="1:7" ht="15.6">
      <c r="A45" s="113" t="s">
        <v>158</v>
      </c>
      <c r="B45" s="99" t="str">
        <f>IF((SUM(C45:G45))=0, "Auto-Calculated", SUM(C45:G45))</f>
        <v>Auto-Calculated</v>
      </c>
      <c r="C45" s="68">
        <v>0</v>
      </c>
      <c r="D45" s="68">
        <v>0</v>
      </c>
      <c r="E45" s="68">
        <v>0</v>
      </c>
      <c r="F45" s="68">
        <v>0</v>
      </c>
      <c r="G45" s="68">
        <v>0</v>
      </c>
    </row>
    <row r="46" spans="1:7">
      <c r="A46" s="49"/>
      <c r="B46" s="46"/>
      <c r="C46" s="46"/>
      <c r="D46" s="46"/>
      <c r="E46" s="46"/>
      <c r="F46" s="46"/>
      <c r="G46" s="47"/>
    </row>
    <row r="47" spans="1:7" ht="16.5">
      <c r="A47" s="274" t="s">
        <v>159</v>
      </c>
      <c r="B47" s="277"/>
      <c r="C47" s="277"/>
      <c r="D47" s="277"/>
      <c r="E47" s="277"/>
      <c r="F47" s="277"/>
      <c r="G47" s="278"/>
    </row>
    <row r="48" spans="1:7" ht="23.45">
      <c r="A48" s="101"/>
      <c r="B48" s="102"/>
      <c r="C48" s="266"/>
      <c r="D48" s="266"/>
      <c r="E48" s="266"/>
      <c r="F48" s="266"/>
      <c r="G48" s="267"/>
    </row>
    <row r="49" spans="1:7" ht="23.45">
      <c r="A49" s="103"/>
      <c r="B49" s="104"/>
      <c r="C49" s="268" t="s">
        <v>153</v>
      </c>
      <c r="D49" s="269"/>
      <c r="E49" s="269"/>
      <c r="F49" s="269"/>
      <c r="G49" s="270"/>
    </row>
    <row r="50" spans="1:7" ht="18.600000000000001">
      <c r="A50" s="96" t="s">
        <v>154</v>
      </c>
      <c r="B50" s="97" t="s">
        <v>155</v>
      </c>
      <c r="C50" s="98" t="s">
        <v>122</v>
      </c>
      <c r="D50" s="98" t="s">
        <v>123</v>
      </c>
      <c r="E50" s="98" t="s">
        <v>124</v>
      </c>
      <c r="F50" s="98" t="s">
        <v>125</v>
      </c>
      <c r="G50" s="98" t="s">
        <v>126</v>
      </c>
    </row>
    <row r="51" spans="1:7" ht="15.6">
      <c r="A51" s="114" t="s">
        <v>160</v>
      </c>
      <c r="B51" s="99" t="str">
        <f>IF((C51+D51)=0, "Auto-Calculated", (D51+C51))</f>
        <v>Auto-Calculated</v>
      </c>
      <c r="C51" s="68">
        <v>0</v>
      </c>
      <c r="D51" s="68">
        <v>0</v>
      </c>
      <c r="E51" s="100"/>
      <c r="F51" s="100"/>
      <c r="G51" s="100"/>
    </row>
    <row r="52" spans="1:7" ht="15.6">
      <c r="A52" s="115" t="s">
        <v>161</v>
      </c>
      <c r="B52" s="99" t="str">
        <f>IF((E52+F52+G52)=0, "Auto-Calculated", (E52+F52+G52))</f>
        <v>Auto-Calculated</v>
      </c>
      <c r="C52" s="100"/>
      <c r="D52" s="100"/>
      <c r="E52" s="68">
        <v>0</v>
      </c>
      <c r="F52" s="68">
        <v>0</v>
      </c>
      <c r="G52" s="68">
        <v>0</v>
      </c>
    </row>
    <row r="53" spans="1:7" ht="15.6">
      <c r="A53" s="116" t="s">
        <v>162</v>
      </c>
      <c r="B53" s="99" t="str">
        <f>IF((SUM(C53:G53))=0, "Auto-Calculated", SUM(C53:G53))</f>
        <v>Auto-Calculated</v>
      </c>
      <c r="C53" s="68">
        <v>0</v>
      </c>
      <c r="D53" s="68">
        <v>0</v>
      </c>
      <c r="E53" s="68">
        <v>0</v>
      </c>
      <c r="F53" s="68">
        <v>0</v>
      </c>
      <c r="G53" s="68">
        <v>0</v>
      </c>
    </row>
    <row r="54" spans="1:7">
      <c r="A54" s="108"/>
      <c r="B54" s="109"/>
      <c r="C54" s="109"/>
      <c r="D54" s="109"/>
      <c r="E54" s="109"/>
      <c r="F54" s="109"/>
      <c r="G54" s="110"/>
    </row>
  </sheetData>
  <protectedRanges>
    <protectedRange sqref="B9:G9 B12:G15 B16 D16:G16 B24:B28 C24:C27 D24:G28 C43:D43 E44:G44 C45:G45 C51:D51 E52:G52 C53:G53" name="Range2_4"/>
  </protectedRanges>
  <mergeCells count="8">
    <mergeCell ref="C48:G48"/>
    <mergeCell ref="C49:G49"/>
    <mergeCell ref="A3:G3"/>
    <mergeCell ref="A5:G5"/>
    <mergeCell ref="C7:G7"/>
    <mergeCell ref="A39:G39"/>
    <mergeCell ref="C41:G41"/>
    <mergeCell ref="A47:G47"/>
  </mergeCells>
  <dataValidations disablePrompts="1" count="2">
    <dataValidation type="decimal" operator="greaterThanOrEqual" allowBlank="1" showInputMessage="1" showErrorMessage="1" sqref="C13:G15 D16:G16 C25:G27 D28:G28" xr:uid="{A90CAFE2-3E26-4500-A41A-EE0E32B4291B}">
      <formula1>0</formula1>
    </dataValidation>
    <dataValidation type="whole" operator="greaterThanOrEqual" allowBlank="1" showInputMessage="1" showErrorMessage="1" sqref="C9:G9 C12:G12 C24:G24 C43:D43 E44:G44 C45:G45 C51:G53" xr:uid="{1678A275-A6A1-4C30-88AF-CAC567AC493B}">
      <formula1>0</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DD34E-8EE8-4B9A-ABD5-55EC5D54A4FB}">
  <dimension ref="A1:G54"/>
  <sheetViews>
    <sheetView topLeftCell="A39" zoomScale="85" zoomScaleNormal="85" workbookViewId="0">
      <selection activeCell="A53" sqref="A53"/>
    </sheetView>
  </sheetViews>
  <sheetFormatPr defaultRowHeight="14.45"/>
  <cols>
    <col min="1" max="1" width="165.7109375" customWidth="1"/>
    <col min="2" max="7" width="19.5703125" customWidth="1"/>
  </cols>
  <sheetData>
    <row r="1" spans="1:7" ht="15.6">
      <c r="A1" s="50"/>
      <c r="B1" s="51"/>
      <c r="C1" s="51"/>
      <c r="D1" s="51"/>
      <c r="E1" s="51"/>
      <c r="F1" s="51"/>
      <c r="G1" s="52"/>
    </row>
    <row r="2" spans="1:7" ht="26.1">
      <c r="A2" s="53" t="s">
        <v>0</v>
      </c>
      <c r="B2" s="54"/>
      <c r="C2" s="54"/>
      <c r="D2" s="54"/>
      <c r="E2" s="54"/>
      <c r="F2" s="54"/>
      <c r="G2" s="55"/>
    </row>
    <row r="3" spans="1:7" ht="26.1">
      <c r="A3" s="271" t="s">
        <v>163</v>
      </c>
      <c r="B3" s="272"/>
      <c r="C3" s="272"/>
      <c r="D3" s="272"/>
      <c r="E3" s="272"/>
      <c r="F3" s="272"/>
      <c r="G3" s="273"/>
    </row>
    <row r="4" spans="1:7">
      <c r="A4" s="56"/>
      <c r="B4" s="57"/>
      <c r="C4" s="57"/>
      <c r="D4" s="57"/>
      <c r="E4" s="57"/>
      <c r="F4" s="57"/>
      <c r="G4" s="58"/>
    </row>
    <row r="5" spans="1:7" ht="16.5">
      <c r="A5" s="274" t="s">
        <v>119</v>
      </c>
      <c r="B5" s="275"/>
      <c r="C5" s="275"/>
      <c r="D5" s="275"/>
      <c r="E5" s="275"/>
      <c r="F5" s="275"/>
      <c r="G5" s="276"/>
    </row>
    <row r="6" spans="1:7" ht="16.5">
      <c r="A6" s="59"/>
      <c r="B6" s="60"/>
      <c r="C6" s="60"/>
      <c r="D6" s="60"/>
      <c r="E6" s="60"/>
      <c r="F6" s="60"/>
      <c r="G6" s="61"/>
    </row>
    <row r="7" spans="1:7" ht="17.100000000000001">
      <c r="A7" s="62"/>
      <c r="B7" s="63"/>
      <c r="C7" s="268" t="s">
        <v>120</v>
      </c>
      <c r="D7" s="269"/>
      <c r="E7" s="269"/>
      <c r="F7" s="269"/>
      <c r="G7" s="270"/>
    </row>
    <row r="8" spans="1:7" ht="15.6">
      <c r="A8" s="206"/>
      <c r="B8" s="65" t="s">
        <v>121</v>
      </c>
      <c r="C8" s="66" t="s">
        <v>122</v>
      </c>
      <c r="D8" s="66" t="s">
        <v>123</v>
      </c>
      <c r="E8" s="66" t="s">
        <v>124</v>
      </c>
      <c r="F8" s="66" t="s">
        <v>125</v>
      </c>
      <c r="G8" s="66" t="s">
        <v>126</v>
      </c>
    </row>
    <row r="9" spans="1:7" ht="18.600000000000001">
      <c r="A9" s="205" t="s">
        <v>164</v>
      </c>
      <c r="B9" s="67" t="str">
        <f>IF(SUM(C9:G9)&gt;0,SUM(C9:G9),"Auto-Calculated")</f>
        <v>Auto-Calculated</v>
      </c>
      <c r="C9" s="68">
        <v>0</v>
      </c>
      <c r="D9" s="68">
        <v>0</v>
      </c>
      <c r="E9" s="68">
        <v>0</v>
      </c>
      <c r="F9" s="68">
        <v>0</v>
      </c>
      <c r="G9" s="68">
        <v>0</v>
      </c>
    </row>
    <row r="10" spans="1:7">
      <c r="A10" s="64"/>
      <c r="B10" s="69"/>
      <c r="C10" s="69"/>
      <c r="D10" s="69"/>
      <c r="E10" s="69"/>
      <c r="F10" s="69"/>
      <c r="G10" s="70"/>
    </row>
    <row r="11" spans="1:7" ht="18.600000000000001">
      <c r="A11" s="71" t="s">
        <v>128</v>
      </c>
      <c r="B11" s="69"/>
      <c r="C11" s="69"/>
      <c r="D11" s="69"/>
      <c r="E11" s="69"/>
      <c r="F11" s="69"/>
      <c r="G11" s="70"/>
    </row>
    <row r="12" spans="1:7" ht="15.6">
      <c r="A12" s="72" t="s">
        <v>129</v>
      </c>
      <c r="B12" s="67" t="str">
        <f>IF(SUM(C12:G12)&gt;0,SUM(C12:G12),"Auto-Calculated")</f>
        <v>Auto-Calculated</v>
      </c>
      <c r="C12" s="68">
        <v>0</v>
      </c>
      <c r="D12" s="68">
        <v>0</v>
      </c>
      <c r="E12" s="68">
        <v>0</v>
      </c>
      <c r="F12" s="68">
        <v>0</v>
      </c>
      <c r="G12" s="68">
        <v>0</v>
      </c>
    </row>
    <row r="13" spans="1:7" ht="15.6">
      <c r="A13" s="73" t="s">
        <v>130</v>
      </c>
      <c r="B13" s="74" t="str">
        <f>IF($B$12="Auto-Calculated","Auto-Calculated",((C13*$C$12)+(D13*$D$12)+(E13*$E$12)+(F13*$F$12)+(G13*$G$12))/SUM($C$12:$G$12))</f>
        <v>Auto-Calculated</v>
      </c>
      <c r="C13" s="75">
        <v>0</v>
      </c>
      <c r="D13" s="75">
        <v>0</v>
      </c>
      <c r="E13" s="75">
        <v>0</v>
      </c>
      <c r="F13" s="75">
        <v>0</v>
      </c>
      <c r="G13" s="75">
        <v>0</v>
      </c>
    </row>
    <row r="14" spans="1:7" ht="15.6">
      <c r="A14" s="111" t="s">
        <v>165</v>
      </c>
      <c r="B14" s="74" t="str">
        <f>IF($B$12="Auto-Calculated","Auto-Calculated",((C14*$C$12)+(D14*$D$12)+(E14*$E$12)+(F14*$F$12)+(G14*$G$12))/SUM($C$12:$G$12))</f>
        <v>Auto-Calculated</v>
      </c>
      <c r="C14" s="75">
        <v>0</v>
      </c>
      <c r="D14" s="75">
        <v>0</v>
      </c>
      <c r="E14" s="75">
        <v>0</v>
      </c>
      <c r="F14" s="75">
        <v>0</v>
      </c>
      <c r="G14" s="75">
        <v>0</v>
      </c>
    </row>
    <row r="15" spans="1:7" ht="15.6">
      <c r="A15" s="73" t="s">
        <v>132</v>
      </c>
      <c r="B15" s="74" t="str">
        <f>IF($B$12="Auto-Calculated","Auto-Calculated",((C15*$C$12)+(D15*$D$12)+(E15*$E$12)+(F15*$F$12)+(G15*$G$12))/SUM($C$12:$G$12))</f>
        <v>Auto-Calculated</v>
      </c>
      <c r="C15" s="75">
        <v>0</v>
      </c>
      <c r="D15" s="75">
        <v>0</v>
      </c>
      <c r="E15" s="75">
        <v>0</v>
      </c>
      <c r="F15" s="75">
        <v>0</v>
      </c>
      <c r="G15" s="75">
        <v>0</v>
      </c>
    </row>
    <row r="16" spans="1:7" ht="15.6">
      <c r="A16" s="73" t="s">
        <v>133</v>
      </c>
      <c r="B16" s="74" t="str">
        <f>IF($B$12="Auto-Calculated","Auto-Calculated",((C16*$C$12)+(D16*$D$12)+(E16*$E$12)+(F16*$F$12)+(G16*$G$12))/SUM($C$12:$G$12))</f>
        <v>Auto-Calculated</v>
      </c>
      <c r="C16" s="76">
        <v>0</v>
      </c>
      <c r="D16" s="75">
        <v>0</v>
      </c>
      <c r="E16" s="75">
        <v>0</v>
      </c>
      <c r="F16" s="75">
        <v>0</v>
      </c>
      <c r="G16" s="75">
        <v>0</v>
      </c>
    </row>
    <row r="17" spans="1:7" ht="15.6">
      <c r="A17" s="77" t="s">
        <v>134</v>
      </c>
      <c r="B17" s="78" t="str">
        <f>IF(AND(B16&lt;&gt;"Auto-Calculated",B15&lt;&gt;"Auto-Calculated"),(B16+B15),"Auto-Calculated")</f>
        <v>Auto-Calculated</v>
      </c>
      <c r="C17" s="78" t="str">
        <f t="shared" ref="C17:G17" si="0">IF(C16+C15&gt;0,(C16+C15),"Auto-Calculated")</f>
        <v>Auto-Calculated</v>
      </c>
      <c r="D17" s="78" t="str">
        <f t="shared" si="0"/>
        <v>Auto-Calculated</v>
      </c>
      <c r="E17" s="78" t="str">
        <f t="shared" si="0"/>
        <v>Auto-Calculated</v>
      </c>
      <c r="F17" s="78" t="str">
        <f t="shared" si="0"/>
        <v>Auto-Calculated</v>
      </c>
      <c r="G17" s="78" t="str">
        <f t="shared" si="0"/>
        <v>Auto-Calculated</v>
      </c>
    </row>
    <row r="18" spans="1:7" ht="15.6">
      <c r="A18" s="77" t="s">
        <v>135</v>
      </c>
      <c r="B18" s="3" t="str">
        <f>IF(AND(B15&lt;&gt;"Auto-Calculated",B13&lt;&gt;"Auto-Calculated"),(B17/B13),"Auto-Calculated")</f>
        <v>Auto-Calculated</v>
      </c>
      <c r="C18" s="3" t="str">
        <f t="shared" ref="C18:G18" si="1">IF(C15&gt;0,IF(C13&gt;0,(C17/C13)),"Auto-Calculated")</f>
        <v>Auto-Calculated</v>
      </c>
      <c r="D18" s="3" t="str">
        <f t="shared" si="1"/>
        <v>Auto-Calculated</v>
      </c>
      <c r="E18" s="3" t="str">
        <f t="shared" si="1"/>
        <v>Auto-Calculated</v>
      </c>
      <c r="F18" s="3" t="str">
        <f t="shared" si="1"/>
        <v>Auto-Calculated</v>
      </c>
      <c r="G18" s="3" t="str">
        <f t="shared" si="1"/>
        <v>Auto-Calculated</v>
      </c>
    </row>
    <row r="19" spans="1:7" ht="15.6">
      <c r="A19" s="77" t="s">
        <v>136</v>
      </c>
      <c r="B19" s="3" t="str">
        <f>IF(AND(B15&lt;&gt;"Auto-Calculated",B13&lt;&gt;"Auto-Calculated"),((B17-B14)/B13),"Auto-Calculated")</f>
        <v>Auto-Calculated</v>
      </c>
      <c r="C19" s="3" t="str">
        <f t="shared" ref="C19:G19" si="2">IF(C15&gt;0,IF(C13&gt;0,(C17-C14)/C13),"Auto-Calculated")</f>
        <v>Auto-Calculated</v>
      </c>
      <c r="D19" s="3" t="str">
        <f t="shared" si="2"/>
        <v>Auto-Calculated</v>
      </c>
      <c r="E19" s="3" t="str">
        <f t="shared" si="2"/>
        <v>Auto-Calculated</v>
      </c>
      <c r="F19" s="3" t="str">
        <f t="shared" si="2"/>
        <v>Auto-Calculated</v>
      </c>
      <c r="G19" s="3" t="str">
        <f t="shared" si="2"/>
        <v>Auto-Calculated</v>
      </c>
    </row>
    <row r="20" spans="1:7" ht="15.6">
      <c r="A20" s="77" t="s">
        <v>137</v>
      </c>
      <c r="B20" s="3" t="str">
        <f>IF(B12="Auto-Calculated","Auto-Calculated",B18-B19)</f>
        <v>Auto-Calculated</v>
      </c>
      <c r="C20" s="3" t="str">
        <f t="shared" ref="C20:G20" si="3">IF(C12=0,"Auto-Calculated",C18-C19)</f>
        <v>Auto-Calculated</v>
      </c>
      <c r="D20" s="3" t="str">
        <f t="shared" si="3"/>
        <v>Auto-Calculated</v>
      </c>
      <c r="E20" s="3" t="str">
        <f t="shared" si="3"/>
        <v>Auto-Calculated</v>
      </c>
      <c r="F20" s="3" t="str">
        <f t="shared" si="3"/>
        <v>Auto-Calculated</v>
      </c>
      <c r="G20" s="3" t="str">
        <f t="shared" si="3"/>
        <v>Auto-Calculated</v>
      </c>
    </row>
    <row r="21" spans="1:7" ht="15.6">
      <c r="A21" s="79" t="s">
        <v>138</v>
      </c>
      <c r="B21" s="3" t="str">
        <f>IF(B12="Auto-Calculated", "Auto-Calculated", +(B18-B19)/B18)</f>
        <v>Auto-Calculated</v>
      </c>
      <c r="C21" s="3" t="str">
        <f t="shared" ref="C21:G21" si="4">IF(C12=0, "Auto-Calculated", +(C18-C19)/C18)</f>
        <v>Auto-Calculated</v>
      </c>
      <c r="D21" s="3" t="str">
        <f t="shared" si="4"/>
        <v>Auto-Calculated</v>
      </c>
      <c r="E21" s="3" t="str">
        <f t="shared" si="4"/>
        <v>Auto-Calculated</v>
      </c>
      <c r="F21" s="3" t="str">
        <f t="shared" si="4"/>
        <v>Auto-Calculated</v>
      </c>
      <c r="G21" s="3" t="str">
        <f t="shared" si="4"/>
        <v>Auto-Calculated</v>
      </c>
    </row>
    <row r="22" spans="1:7">
      <c r="A22" s="80"/>
      <c r="B22" s="46"/>
      <c r="C22" s="46"/>
      <c r="D22" s="46"/>
      <c r="E22" s="46"/>
      <c r="F22" s="46"/>
      <c r="G22" s="47"/>
    </row>
    <row r="23" spans="1:7" ht="18.600000000000001">
      <c r="A23" s="71" t="s">
        <v>139</v>
      </c>
      <c r="B23" s="48"/>
      <c r="C23" s="69"/>
      <c r="D23" s="69"/>
      <c r="E23" s="69"/>
      <c r="F23" s="69"/>
      <c r="G23" s="70"/>
    </row>
    <row r="24" spans="1:7" ht="15.6">
      <c r="A24" s="72" t="s">
        <v>140</v>
      </c>
      <c r="B24" s="67" t="str">
        <f>IF(SUM(C24:G24)&gt;0,SUM(C24:G24),"Auto-Calculated")</f>
        <v>Auto-Calculated</v>
      </c>
      <c r="C24" s="68">
        <v>0</v>
      </c>
      <c r="D24" s="68">
        <v>0</v>
      </c>
      <c r="E24" s="68">
        <v>0</v>
      </c>
      <c r="F24" s="68">
        <v>0</v>
      </c>
      <c r="G24" s="68">
        <v>0</v>
      </c>
    </row>
    <row r="25" spans="1:7" ht="15.6">
      <c r="A25" s="73" t="s">
        <v>141</v>
      </c>
      <c r="B25" s="81" t="str">
        <f>IF($B$24="Auto-Calculated","Auto-Calculated",((C25*$C$24)+(D25*$D$24)+(E25*$E$24)+(F25*$F$24)+(G25*$G$24))/SUM($C$24:$G$24))</f>
        <v>Auto-Calculated</v>
      </c>
      <c r="C25" s="82">
        <v>0</v>
      </c>
      <c r="D25" s="82">
        <v>0</v>
      </c>
      <c r="E25" s="82">
        <v>0</v>
      </c>
      <c r="F25" s="82">
        <v>0</v>
      </c>
      <c r="G25" s="82">
        <v>0</v>
      </c>
    </row>
    <row r="26" spans="1:7" ht="15.6">
      <c r="A26" s="111" t="s">
        <v>166</v>
      </c>
      <c r="B26" s="81" t="str">
        <f>IF($B$24="Auto-Calculated","Auto-Calculated",((C26*$C$24)+(D26*$D$24)+(E26*$E$24)+(F26*$F$24)+(G26*$G$24))/SUM($C$24:$G$24))</f>
        <v>Auto-Calculated</v>
      </c>
      <c r="C26" s="82">
        <v>0</v>
      </c>
      <c r="D26" s="82">
        <v>0</v>
      </c>
      <c r="E26" s="82">
        <v>0</v>
      </c>
      <c r="F26" s="82">
        <v>0</v>
      </c>
      <c r="G26" s="82">
        <v>0</v>
      </c>
    </row>
    <row r="27" spans="1:7" ht="15.6">
      <c r="A27" s="73" t="s">
        <v>143</v>
      </c>
      <c r="B27" s="81" t="str">
        <f>IF($B$24="Auto-Calculated","Auto-Calculated",((C27*$C$24)+(D27*$D$24)+(E27*$E$24)+(F27*$F$24)+(G27*$G$24))/SUM($C$24:$G$24))</f>
        <v>Auto-Calculated</v>
      </c>
      <c r="C27" s="82">
        <v>0</v>
      </c>
      <c r="D27" s="82">
        <v>0</v>
      </c>
      <c r="E27" s="82">
        <v>0</v>
      </c>
      <c r="F27" s="82">
        <v>0</v>
      </c>
      <c r="G27" s="82">
        <v>0</v>
      </c>
    </row>
    <row r="28" spans="1:7" ht="15.6">
      <c r="A28" s="73" t="s">
        <v>144</v>
      </c>
      <c r="B28" s="81" t="str">
        <f>IF($B$24="Auto-Calculated","Auto-Calculated",((C28*$C$24)+(D28*$D$24)+(E28*$E$24)+(F28*$F$24)+(G28*$G$24))/SUM($C$24:$G$24))</f>
        <v>Auto-Calculated</v>
      </c>
      <c r="C28" s="76">
        <v>0</v>
      </c>
      <c r="D28" s="82">
        <v>0</v>
      </c>
      <c r="E28" s="82">
        <v>0</v>
      </c>
      <c r="F28" s="82">
        <v>0</v>
      </c>
      <c r="G28" s="82">
        <v>0</v>
      </c>
    </row>
    <row r="29" spans="1:7" ht="15.6">
      <c r="A29" s="77" t="s">
        <v>145</v>
      </c>
      <c r="B29" s="83" t="str">
        <f>IF(AND(B28&lt;&gt;"Auto-Calculated",B27&lt;&gt;"Auto-Calculated"),(B28+B27),"Auto-Calculated")</f>
        <v>Auto-Calculated</v>
      </c>
      <c r="C29" s="83" t="str">
        <f t="shared" ref="C29:F29" si="5">IF(C28+C27&gt;0,(C28+C27),"Auto-Calculated")</f>
        <v>Auto-Calculated</v>
      </c>
      <c r="D29" s="83" t="str">
        <f t="shared" si="5"/>
        <v>Auto-Calculated</v>
      </c>
      <c r="E29" s="83" t="str">
        <f t="shared" si="5"/>
        <v>Auto-Calculated</v>
      </c>
      <c r="F29" s="83" t="str">
        <f t="shared" si="5"/>
        <v>Auto-Calculated</v>
      </c>
      <c r="G29" s="83" t="str">
        <f>IF(G28+G27&gt;0,(G28+G27),"Auto-Calculated")</f>
        <v>Auto-Calculated</v>
      </c>
    </row>
    <row r="30" spans="1:7" ht="15.6">
      <c r="A30" s="77" t="s">
        <v>146</v>
      </c>
      <c r="B30" s="3" t="str">
        <f>IF(AND(B27&lt;&gt;"Auto-Calculated",B25&lt;&gt;"Auto-Calculated"),(B29/B25),"Auto-Calculated")</f>
        <v>Auto-Calculated</v>
      </c>
      <c r="C30" s="3" t="str">
        <f t="shared" ref="C30:G30" si="6">IF(C27&gt;0,IF(C25&gt;0,(C29/C25)),"Auto-Calculated")</f>
        <v>Auto-Calculated</v>
      </c>
      <c r="D30" s="3" t="str">
        <f t="shared" si="6"/>
        <v>Auto-Calculated</v>
      </c>
      <c r="E30" s="3" t="str">
        <f t="shared" si="6"/>
        <v>Auto-Calculated</v>
      </c>
      <c r="F30" s="3" t="str">
        <f t="shared" si="6"/>
        <v>Auto-Calculated</v>
      </c>
      <c r="G30" s="3" t="str">
        <f t="shared" si="6"/>
        <v>Auto-Calculated</v>
      </c>
    </row>
    <row r="31" spans="1:7" ht="15.6">
      <c r="A31" s="77" t="s">
        <v>147</v>
      </c>
      <c r="B31" s="3" t="str">
        <f>IF(AND(B27&lt;&gt;"Auto-Calculated",B25&lt;&gt;"Auto-Calculated"),((B29-B26)/B25),"Auto-Calculated")</f>
        <v>Auto-Calculated</v>
      </c>
      <c r="C31" s="3" t="str">
        <f t="shared" ref="C31:G31" si="7">IF(C27&gt;0,IF(C25&gt;0,(C29-C26)/C25),"Auto-Calculated")</f>
        <v>Auto-Calculated</v>
      </c>
      <c r="D31" s="3" t="str">
        <f t="shared" si="7"/>
        <v>Auto-Calculated</v>
      </c>
      <c r="E31" s="3" t="str">
        <f t="shared" si="7"/>
        <v>Auto-Calculated</v>
      </c>
      <c r="F31" s="3" t="str">
        <f t="shared" si="7"/>
        <v>Auto-Calculated</v>
      </c>
      <c r="G31" s="3" t="str">
        <f t="shared" si="7"/>
        <v>Auto-Calculated</v>
      </c>
    </row>
    <row r="32" spans="1:7" ht="15.6">
      <c r="A32" s="77" t="s">
        <v>148</v>
      </c>
      <c r="B32" s="3" t="str">
        <f>IF(B24="Auto-Calculated","Auto-Calculated",B30-B31)</f>
        <v>Auto-Calculated</v>
      </c>
      <c r="C32" s="3" t="str">
        <f t="shared" ref="C32:F32" si="8">IF(C24=0,"Auto-Calculated",C30-C31)</f>
        <v>Auto-Calculated</v>
      </c>
      <c r="D32" s="3" t="str">
        <f t="shared" si="8"/>
        <v>Auto-Calculated</v>
      </c>
      <c r="E32" s="3" t="str">
        <f t="shared" si="8"/>
        <v>Auto-Calculated</v>
      </c>
      <c r="F32" s="3" t="str">
        <f t="shared" si="8"/>
        <v>Auto-Calculated</v>
      </c>
      <c r="G32" s="3" t="str">
        <f>IF(G24=0,"Auto-Calculated",G30-G31)</f>
        <v>Auto-Calculated</v>
      </c>
    </row>
    <row r="33" spans="1:7" ht="15.6">
      <c r="A33" s="79" t="s">
        <v>149</v>
      </c>
      <c r="B33" s="3" t="str">
        <f>IF(B24="Auto-Calculated", "Auto-Calculated", +(B30-B31)/B30)</f>
        <v>Auto-Calculated</v>
      </c>
      <c r="C33" s="3" t="str">
        <f t="shared" ref="C33:G33" si="9">IF(C24=0, "Auto-Calculated", +(C30-C31)/C30)</f>
        <v>Auto-Calculated</v>
      </c>
      <c r="D33" s="3" t="str">
        <f t="shared" si="9"/>
        <v>Auto-Calculated</v>
      </c>
      <c r="E33" s="3" t="str">
        <f t="shared" si="9"/>
        <v>Auto-Calculated</v>
      </c>
      <c r="F33" s="3" t="str">
        <f t="shared" si="9"/>
        <v>Auto-Calculated</v>
      </c>
      <c r="G33" s="3" t="str">
        <f t="shared" si="9"/>
        <v>Auto-Calculated</v>
      </c>
    </row>
    <row r="34" spans="1:7">
      <c r="A34" s="80"/>
      <c r="B34" s="46"/>
      <c r="C34" s="46"/>
      <c r="D34" s="46"/>
      <c r="E34" s="46"/>
      <c r="F34" s="46"/>
      <c r="G34" s="47"/>
    </row>
    <row r="35" spans="1:7" ht="18.600000000000001">
      <c r="A35" s="84" t="s">
        <v>150</v>
      </c>
      <c r="B35" s="85" t="str">
        <f>IF(AND(B26&lt;&gt;"Auto-Calculated",B14&lt;&gt;"Auto-Calculated"),(ROUND(B26/B14*100,0)),"Auto-Calculated")</f>
        <v>Auto-Calculated</v>
      </c>
      <c r="C35" s="85" t="str">
        <f t="shared" ref="C35:G35" si="10">IF(C26&gt;0,IF(C14&gt;0,(ROUND(C26/C14*100,0))),"Auto-Calculated")</f>
        <v>Auto-Calculated</v>
      </c>
      <c r="D35" s="85" t="str">
        <f t="shared" si="10"/>
        <v>Auto-Calculated</v>
      </c>
      <c r="E35" s="85" t="str">
        <f t="shared" si="10"/>
        <v>Auto-Calculated</v>
      </c>
      <c r="F35" s="85" t="str">
        <f t="shared" si="10"/>
        <v>Auto-Calculated</v>
      </c>
      <c r="G35" s="85" t="str">
        <f t="shared" si="10"/>
        <v>Auto-Calculated</v>
      </c>
    </row>
    <row r="36" spans="1:7">
      <c r="A36" s="86"/>
      <c r="B36" s="87"/>
      <c r="C36" s="87"/>
      <c r="D36" s="87"/>
      <c r="E36" s="87"/>
      <c r="F36" s="87"/>
      <c r="G36" s="88"/>
    </row>
    <row r="37" spans="1:7" ht="18.600000000000001">
      <c r="A37" s="84" t="s">
        <v>151</v>
      </c>
      <c r="B37" s="89" t="str">
        <f>IF(AND(B24&lt;&gt;"Auto-Calculated",B21&lt;&gt;"Auto-Calculated"),(ROUND(100*(B33/B21),0)),"Auto-Calculated")</f>
        <v>Auto-Calculated</v>
      </c>
      <c r="C37" s="89" t="str">
        <f t="shared" ref="C37:G37" si="11">IF(C24&gt;0,IF(C21&gt;0,ROUND(100*(C33/C21),0)),"Auto-Calculated")</f>
        <v>Auto-Calculated</v>
      </c>
      <c r="D37" s="89" t="str">
        <f t="shared" si="11"/>
        <v>Auto-Calculated</v>
      </c>
      <c r="E37" s="89" t="str">
        <f t="shared" si="11"/>
        <v>Auto-Calculated</v>
      </c>
      <c r="F37" s="89" t="str">
        <f t="shared" si="11"/>
        <v>Auto-Calculated</v>
      </c>
      <c r="G37" s="89" t="str">
        <f t="shared" si="11"/>
        <v>Auto-Calculated</v>
      </c>
    </row>
    <row r="38" spans="1:7">
      <c r="A38" s="90"/>
      <c r="B38" s="46"/>
      <c r="C38" s="46"/>
      <c r="D38" s="46"/>
      <c r="E38" s="46"/>
      <c r="F38" s="46"/>
      <c r="G38" s="47"/>
    </row>
    <row r="39" spans="1:7" ht="16.5">
      <c r="A39" s="274" t="s">
        <v>152</v>
      </c>
      <c r="B39" s="277"/>
      <c r="C39" s="277"/>
      <c r="D39" s="277"/>
      <c r="E39" s="277"/>
      <c r="F39" s="277"/>
      <c r="G39" s="278"/>
    </row>
    <row r="40" spans="1:7" ht="16.5">
      <c r="A40" s="91"/>
      <c r="B40" s="92"/>
      <c r="C40" s="92"/>
      <c r="D40" s="92"/>
      <c r="E40" s="92"/>
      <c r="F40" s="92"/>
      <c r="G40" s="93"/>
    </row>
    <row r="41" spans="1:7" ht="17.100000000000001">
      <c r="A41" s="94"/>
      <c r="B41" s="95"/>
      <c r="C41" s="268" t="s">
        <v>153</v>
      </c>
      <c r="D41" s="269"/>
      <c r="E41" s="269"/>
      <c r="F41" s="269"/>
      <c r="G41" s="270"/>
    </row>
    <row r="42" spans="1:7" ht="18.600000000000001">
      <c r="A42" s="96" t="s">
        <v>154</v>
      </c>
      <c r="B42" s="97" t="s">
        <v>155</v>
      </c>
      <c r="C42" s="98" t="s">
        <v>122</v>
      </c>
      <c r="D42" s="98" t="s">
        <v>123</v>
      </c>
      <c r="E42" s="98" t="s">
        <v>124</v>
      </c>
      <c r="F42" s="98" t="s">
        <v>125</v>
      </c>
      <c r="G42" s="98" t="s">
        <v>126</v>
      </c>
    </row>
    <row r="43" spans="1:7" ht="15.6">
      <c r="A43" s="112" t="s">
        <v>167</v>
      </c>
      <c r="B43" s="99" t="str">
        <f>IF((C43+D43)=0, "Auto-Calculated", (D43+C43))</f>
        <v>Auto-Calculated</v>
      </c>
      <c r="C43" s="68">
        <v>0</v>
      </c>
      <c r="D43" s="68">
        <v>0</v>
      </c>
      <c r="E43" s="100"/>
      <c r="F43" s="100"/>
      <c r="G43" s="100"/>
    </row>
    <row r="44" spans="1:7" ht="15.6">
      <c r="A44" s="111" t="s">
        <v>168</v>
      </c>
      <c r="B44" s="99" t="str">
        <f>IF((E44+F44+G44)=0, "Auto-Calculated", (E44+F44+G44))</f>
        <v>Auto-Calculated</v>
      </c>
      <c r="C44" s="100"/>
      <c r="D44" s="100"/>
      <c r="E44" s="68">
        <v>0</v>
      </c>
      <c r="F44" s="68">
        <v>0</v>
      </c>
      <c r="G44" s="68">
        <v>0</v>
      </c>
    </row>
    <row r="45" spans="1:7" ht="15.6">
      <c r="A45" s="113" t="s">
        <v>169</v>
      </c>
      <c r="B45" s="99" t="str">
        <f>IF((SUM(C45:G45))=0, "Auto-Calculated", SUM(C45:G45))</f>
        <v>Auto-Calculated</v>
      </c>
      <c r="C45" s="68">
        <v>0</v>
      </c>
      <c r="D45" s="68">
        <v>0</v>
      </c>
      <c r="E45" s="68">
        <v>0</v>
      </c>
      <c r="F45" s="68">
        <v>0</v>
      </c>
      <c r="G45" s="68">
        <v>0</v>
      </c>
    </row>
    <row r="46" spans="1:7">
      <c r="A46" s="49"/>
      <c r="B46" s="46"/>
      <c r="C46" s="46"/>
      <c r="D46" s="46"/>
      <c r="E46" s="46"/>
      <c r="F46" s="46"/>
      <c r="G46" s="47"/>
    </row>
    <row r="47" spans="1:7" ht="16.5">
      <c r="A47" s="274" t="s">
        <v>159</v>
      </c>
      <c r="B47" s="277"/>
      <c r="C47" s="277"/>
      <c r="D47" s="277"/>
      <c r="E47" s="277"/>
      <c r="F47" s="277"/>
      <c r="G47" s="278"/>
    </row>
    <row r="48" spans="1:7" ht="23.45">
      <c r="A48" s="101"/>
      <c r="B48" s="102"/>
      <c r="C48" s="266"/>
      <c r="D48" s="266"/>
      <c r="E48" s="266"/>
      <c r="F48" s="266"/>
      <c r="G48" s="267"/>
    </row>
    <row r="49" spans="1:7" ht="23.45">
      <c r="A49" s="103"/>
      <c r="B49" s="104"/>
      <c r="C49" s="268" t="s">
        <v>153</v>
      </c>
      <c r="D49" s="269"/>
      <c r="E49" s="269"/>
      <c r="F49" s="269"/>
      <c r="G49" s="270"/>
    </row>
    <row r="50" spans="1:7" ht="18.600000000000001">
      <c r="A50" s="96" t="s">
        <v>154</v>
      </c>
      <c r="B50" s="97" t="s">
        <v>155</v>
      </c>
      <c r="C50" s="98" t="s">
        <v>122</v>
      </c>
      <c r="D50" s="98" t="s">
        <v>123</v>
      </c>
      <c r="E50" s="98" t="s">
        <v>124</v>
      </c>
      <c r="F50" s="98" t="s">
        <v>125</v>
      </c>
      <c r="G50" s="98" t="s">
        <v>126</v>
      </c>
    </row>
    <row r="51" spans="1:7" ht="15.6">
      <c r="A51" s="105" t="s">
        <v>170</v>
      </c>
      <c r="B51" s="99" t="str">
        <f>IF((C51+D51)=0, "Auto-Calculated", (D51+C51))</f>
        <v>Auto-Calculated</v>
      </c>
      <c r="C51" s="68">
        <v>0</v>
      </c>
      <c r="D51" s="68">
        <v>0</v>
      </c>
      <c r="E51" s="100"/>
      <c r="F51" s="100"/>
      <c r="G51" s="100"/>
    </row>
    <row r="52" spans="1:7" ht="15.6">
      <c r="A52" s="106" t="s">
        <v>171</v>
      </c>
      <c r="B52" s="99" t="str">
        <f>IF((E52+F52+G52)=0, "Auto-Calculated", (E52+F52+G52))</f>
        <v>Auto-Calculated</v>
      </c>
      <c r="C52" s="100"/>
      <c r="D52" s="100"/>
      <c r="E52" s="68">
        <v>0</v>
      </c>
      <c r="F52" s="68">
        <v>0</v>
      </c>
      <c r="G52" s="68">
        <v>0</v>
      </c>
    </row>
    <row r="53" spans="1:7" ht="15.6">
      <c r="A53" s="107" t="s">
        <v>172</v>
      </c>
      <c r="B53" s="99" t="str">
        <f>IF((SUM(C53:G53))=0, "Auto-Calculated", SUM(C53:G53))</f>
        <v>Auto-Calculated</v>
      </c>
      <c r="C53" s="68">
        <v>0</v>
      </c>
      <c r="D53" s="68">
        <v>0</v>
      </c>
      <c r="E53" s="68">
        <v>0</v>
      </c>
      <c r="F53" s="68">
        <v>0</v>
      </c>
      <c r="G53" s="68">
        <v>0</v>
      </c>
    </row>
    <row r="54" spans="1:7">
      <c r="A54" s="108"/>
      <c r="B54" s="109"/>
      <c r="C54" s="109"/>
      <c r="D54" s="109"/>
      <c r="E54" s="109"/>
      <c r="F54" s="109"/>
      <c r="G54" s="110"/>
    </row>
  </sheetData>
  <protectedRanges>
    <protectedRange sqref="B9:G9 B12:G15 B16 D16:G16 B24:B28 C24:C27 D24:G28 C43:D43 E44:G44 C45:G45 C51:D51 E52:G52 C53:G53" name="Range2_4"/>
  </protectedRanges>
  <mergeCells count="8">
    <mergeCell ref="C48:G48"/>
    <mergeCell ref="C49:G49"/>
    <mergeCell ref="A47:G47"/>
    <mergeCell ref="A3:G3"/>
    <mergeCell ref="A5:G5"/>
    <mergeCell ref="C7:G7"/>
    <mergeCell ref="A39:G39"/>
    <mergeCell ref="C41:G41"/>
  </mergeCells>
  <dataValidations disablePrompts="1" count="2">
    <dataValidation type="decimal" operator="greaterThanOrEqual" allowBlank="1" showInputMessage="1" showErrorMessage="1" sqref="C13:G15 D16:G16 C25:G27 D28:G28" xr:uid="{178B39BE-C589-405D-841A-391662416FB3}">
      <formula1>0</formula1>
    </dataValidation>
    <dataValidation type="whole" operator="greaterThanOrEqual" allowBlank="1" showInputMessage="1" showErrorMessage="1" sqref="C9:G9 C12:G12 C24:G24 C43:D43 E44:G44 C45:G45 C51:G53" xr:uid="{E574CE02-814E-481B-8FC1-D512A8999162}">
      <formula1>0</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4F685-0829-4B74-8F23-528E4AA2DAA2}">
  <dimension ref="A1:G54"/>
  <sheetViews>
    <sheetView tabSelected="1" topLeftCell="A26" zoomScale="85" zoomScaleNormal="85" workbookViewId="0">
      <selection activeCell="A53" sqref="A53"/>
    </sheetView>
  </sheetViews>
  <sheetFormatPr defaultRowHeight="14.45"/>
  <cols>
    <col min="1" max="1" width="166.28515625" customWidth="1"/>
    <col min="2" max="7" width="19.5703125" customWidth="1"/>
  </cols>
  <sheetData>
    <row r="1" spans="1:7" ht="15.6">
      <c r="A1" s="50"/>
      <c r="B1" s="51"/>
      <c r="C1" s="51"/>
      <c r="D1" s="51"/>
      <c r="E1" s="51"/>
      <c r="F1" s="51"/>
      <c r="G1" s="52"/>
    </row>
    <row r="2" spans="1:7" ht="26.1">
      <c r="A2" s="53" t="s">
        <v>0</v>
      </c>
      <c r="B2" s="54"/>
      <c r="C2" s="54"/>
      <c r="D2" s="54"/>
      <c r="E2" s="54"/>
      <c r="F2" s="54"/>
      <c r="G2" s="55"/>
    </row>
    <row r="3" spans="1:7" ht="26.1">
      <c r="A3" s="271" t="s">
        <v>173</v>
      </c>
      <c r="B3" s="272"/>
      <c r="C3" s="272"/>
      <c r="D3" s="272"/>
      <c r="E3" s="272"/>
      <c r="F3" s="272"/>
      <c r="G3" s="273"/>
    </row>
    <row r="4" spans="1:7">
      <c r="A4" s="56"/>
      <c r="B4" s="57"/>
      <c r="C4" s="57"/>
      <c r="D4" s="57"/>
      <c r="E4" s="57"/>
      <c r="F4" s="57"/>
      <c r="G4" s="58"/>
    </row>
    <row r="5" spans="1:7" ht="16.5">
      <c r="A5" s="274" t="s">
        <v>119</v>
      </c>
      <c r="B5" s="275"/>
      <c r="C5" s="275"/>
      <c r="D5" s="275"/>
      <c r="E5" s="275"/>
      <c r="F5" s="275"/>
      <c r="G5" s="276"/>
    </row>
    <row r="6" spans="1:7" ht="16.5">
      <c r="A6" s="59"/>
      <c r="B6" s="60"/>
      <c r="C6" s="60"/>
      <c r="D6" s="60"/>
      <c r="E6" s="60"/>
      <c r="F6" s="60"/>
      <c r="G6" s="61"/>
    </row>
    <row r="7" spans="1:7" ht="17.100000000000001">
      <c r="A7" s="62"/>
      <c r="B7" s="63"/>
      <c r="C7" s="268" t="s">
        <v>120</v>
      </c>
      <c r="D7" s="269"/>
      <c r="E7" s="269"/>
      <c r="F7" s="269"/>
      <c r="G7" s="270"/>
    </row>
    <row r="8" spans="1:7" ht="15.6">
      <c r="A8" s="64"/>
      <c r="B8" s="65" t="s">
        <v>121</v>
      </c>
      <c r="C8" s="66" t="s">
        <v>122</v>
      </c>
      <c r="D8" s="66" t="s">
        <v>123</v>
      </c>
      <c r="E8" s="66" t="s">
        <v>124</v>
      </c>
      <c r="F8" s="66" t="s">
        <v>125</v>
      </c>
      <c r="G8" s="66" t="s">
        <v>126</v>
      </c>
    </row>
    <row r="9" spans="1:7" ht="18.600000000000001">
      <c r="A9" s="205" t="s">
        <v>174</v>
      </c>
      <c r="B9" s="67" t="str">
        <f>IF(SUM(C9:G9)&gt;0,SUM(C9:G9),"Auto-Calculated")</f>
        <v>Auto-Calculated</v>
      </c>
      <c r="C9" s="68">
        <v>0</v>
      </c>
      <c r="D9" s="68">
        <v>0</v>
      </c>
      <c r="E9" s="68">
        <v>0</v>
      </c>
      <c r="F9" s="68">
        <v>0</v>
      </c>
      <c r="G9" s="68">
        <v>0</v>
      </c>
    </row>
    <row r="10" spans="1:7">
      <c r="A10" s="64"/>
      <c r="B10" s="69"/>
      <c r="C10" s="69"/>
      <c r="D10" s="69"/>
      <c r="E10" s="69"/>
      <c r="F10" s="69"/>
      <c r="G10" s="70"/>
    </row>
    <row r="11" spans="1:7" ht="18.600000000000001">
      <c r="A11" s="71" t="s">
        <v>128</v>
      </c>
      <c r="B11" s="69"/>
      <c r="C11" s="69"/>
      <c r="D11" s="69"/>
      <c r="E11" s="69"/>
      <c r="F11" s="69"/>
      <c r="G11" s="70"/>
    </row>
    <row r="12" spans="1:7" ht="15.6">
      <c r="A12" s="72" t="s">
        <v>129</v>
      </c>
      <c r="B12" s="67" t="str">
        <f>IF(SUM(C12:G12)&gt;0,SUM(C12:G12),"Auto-Calculated")</f>
        <v>Auto-Calculated</v>
      </c>
      <c r="C12" s="68">
        <v>0</v>
      </c>
      <c r="D12" s="68">
        <v>0</v>
      </c>
      <c r="E12" s="68">
        <v>0</v>
      </c>
      <c r="F12" s="68">
        <v>0</v>
      </c>
      <c r="G12" s="68">
        <v>0</v>
      </c>
    </row>
    <row r="13" spans="1:7" ht="15.6">
      <c r="A13" s="73" t="s">
        <v>130</v>
      </c>
      <c r="B13" s="74" t="str">
        <f>IF($B$12="Auto-Calculated","Auto-Calculated",((C13*$C$12)+(D13*$D$12)+(E13*$E$12)+(F13*$F$12)+(G13*$G$12))/SUM($C$12:$G$12))</f>
        <v>Auto-Calculated</v>
      </c>
      <c r="C13" s="75">
        <v>0</v>
      </c>
      <c r="D13" s="75">
        <v>0</v>
      </c>
      <c r="E13" s="75">
        <v>0</v>
      </c>
      <c r="F13" s="75">
        <v>0</v>
      </c>
      <c r="G13" s="75">
        <v>0</v>
      </c>
    </row>
    <row r="14" spans="1:7" ht="15.6">
      <c r="A14" s="111" t="s">
        <v>175</v>
      </c>
      <c r="B14" s="74" t="str">
        <f>IF($B$12="Auto-Calculated","Auto-Calculated",((C14*$C$12)+(D14*$D$12)+(E14*$E$12)+(F14*$F$12)+(G14*$G$12))/SUM($C$12:$G$12))</f>
        <v>Auto-Calculated</v>
      </c>
      <c r="C14" s="75">
        <v>0</v>
      </c>
      <c r="D14" s="75">
        <v>0</v>
      </c>
      <c r="E14" s="75">
        <v>0</v>
      </c>
      <c r="F14" s="75">
        <v>0</v>
      </c>
      <c r="G14" s="75">
        <v>0</v>
      </c>
    </row>
    <row r="15" spans="1:7" ht="15.6">
      <c r="A15" s="73" t="s">
        <v>132</v>
      </c>
      <c r="B15" s="74" t="str">
        <f>IF($B$12="Auto-Calculated","Auto-Calculated",((C15*$C$12)+(D15*$D$12)+(E15*$E$12)+(F15*$F$12)+(G15*$G$12))/SUM($C$12:$G$12))</f>
        <v>Auto-Calculated</v>
      </c>
      <c r="C15" s="75">
        <v>0</v>
      </c>
      <c r="D15" s="75">
        <v>0</v>
      </c>
      <c r="E15" s="75">
        <v>0</v>
      </c>
      <c r="F15" s="75">
        <v>0</v>
      </c>
      <c r="G15" s="75">
        <v>0</v>
      </c>
    </row>
    <row r="16" spans="1:7" ht="15.6">
      <c r="A16" s="73" t="s">
        <v>133</v>
      </c>
      <c r="B16" s="74" t="str">
        <f>IF($B$12="Auto-Calculated","Auto-Calculated",((C16*$C$12)+(D16*$D$12)+(E16*$E$12)+(F16*$F$12)+(G16*$G$12))/SUM($C$12:$G$12))</f>
        <v>Auto-Calculated</v>
      </c>
      <c r="C16" s="76">
        <v>0</v>
      </c>
      <c r="D16" s="75">
        <v>0</v>
      </c>
      <c r="E16" s="75">
        <v>0</v>
      </c>
      <c r="F16" s="75">
        <v>0</v>
      </c>
      <c r="G16" s="75">
        <v>0</v>
      </c>
    </row>
    <row r="17" spans="1:7" ht="15.6">
      <c r="A17" s="77" t="s">
        <v>134</v>
      </c>
      <c r="B17" s="78" t="str">
        <f>IF(AND(B16&lt;&gt;"Auto-Calculated",B15&lt;&gt;"Auto-Calculated"),(B16+B15),"Auto-Calculated")</f>
        <v>Auto-Calculated</v>
      </c>
      <c r="C17" s="78" t="str">
        <f t="shared" ref="C17:G17" si="0">IF(C16+C15&gt;0,(C16+C15),"Auto-Calculated")</f>
        <v>Auto-Calculated</v>
      </c>
      <c r="D17" s="78" t="str">
        <f t="shared" si="0"/>
        <v>Auto-Calculated</v>
      </c>
      <c r="E17" s="78" t="str">
        <f t="shared" si="0"/>
        <v>Auto-Calculated</v>
      </c>
      <c r="F17" s="78" t="str">
        <f t="shared" si="0"/>
        <v>Auto-Calculated</v>
      </c>
      <c r="G17" s="78" t="str">
        <f t="shared" si="0"/>
        <v>Auto-Calculated</v>
      </c>
    </row>
    <row r="18" spans="1:7" ht="15.6">
      <c r="A18" s="77" t="s">
        <v>135</v>
      </c>
      <c r="B18" s="3" t="str">
        <f>IF(AND(B15&lt;&gt;"Auto-Calculated",B13&lt;&gt;"Auto-Calculated"),(B17/B13),"Auto-Calculated")</f>
        <v>Auto-Calculated</v>
      </c>
      <c r="C18" s="3" t="str">
        <f t="shared" ref="C18:G18" si="1">IF(C15&gt;0,IF(C13&gt;0,(C17/C13)),"Auto-Calculated")</f>
        <v>Auto-Calculated</v>
      </c>
      <c r="D18" s="3" t="str">
        <f t="shared" si="1"/>
        <v>Auto-Calculated</v>
      </c>
      <c r="E18" s="3" t="str">
        <f t="shared" si="1"/>
        <v>Auto-Calculated</v>
      </c>
      <c r="F18" s="3" t="str">
        <f t="shared" si="1"/>
        <v>Auto-Calculated</v>
      </c>
      <c r="G18" s="3" t="str">
        <f t="shared" si="1"/>
        <v>Auto-Calculated</v>
      </c>
    </row>
    <row r="19" spans="1:7" ht="15.6">
      <c r="A19" s="77" t="s">
        <v>136</v>
      </c>
      <c r="B19" s="3" t="str">
        <f>IF(AND(B15&lt;&gt;"Auto-Calculated",B13&lt;&gt;"Auto-Calculated"),((B17-B14)/B13),"Auto-Calculated")</f>
        <v>Auto-Calculated</v>
      </c>
      <c r="C19" s="3" t="str">
        <f t="shared" ref="C19:G19" si="2">IF(C15&gt;0,IF(C13&gt;0,(C17-C14)/C13),"Auto-Calculated")</f>
        <v>Auto-Calculated</v>
      </c>
      <c r="D19" s="3" t="str">
        <f t="shared" si="2"/>
        <v>Auto-Calculated</v>
      </c>
      <c r="E19" s="3" t="str">
        <f t="shared" si="2"/>
        <v>Auto-Calculated</v>
      </c>
      <c r="F19" s="3" t="str">
        <f t="shared" si="2"/>
        <v>Auto-Calculated</v>
      </c>
      <c r="G19" s="3" t="str">
        <f t="shared" si="2"/>
        <v>Auto-Calculated</v>
      </c>
    </row>
    <row r="20" spans="1:7" ht="15.6">
      <c r="A20" s="77" t="s">
        <v>137</v>
      </c>
      <c r="B20" s="3" t="str">
        <f>IF(B12="Auto-Calculated","Auto-Calculated",B18-B19)</f>
        <v>Auto-Calculated</v>
      </c>
      <c r="C20" s="3" t="str">
        <f t="shared" ref="C20:G20" si="3">IF(C12=0,"Auto-Calculated",C18-C19)</f>
        <v>Auto-Calculated</v>
      </c>
      <c r="D20" s="3" t="str">
        <f t="shared" si="3"/>
        <v>Auto-Calculated</v>
      </c>
      <c r="E20" s="3" t="str">
        <f t="shared" si="3"/>
        <v>Auto-Calculated</v>
      </c>
      <c r="F20" s="3" t="str">
        <f t="shared" si="3"/>
        <v>Auto-Calculated</v>
      </c>
      <c r="G20" s="3" t="str">
        <f t="shared" si="3"/>
        <v>Auto-Calculated</v>
      </c>
    </row>
    <row r="21" spans="1:7" ht="15.6">
      <c r="A21" s="79" t="s">
        <v>138</v>
      </c>
      <c r="B21" s="3" t="str">
        <f>IF(B12="Auto-Calculated", "Auto-Calculated", +(B18-B19)/B18)</f>
        <v>Auto-Calculated</v>
      </c>
      <c r="C21" s="3" t="str">
        <f t="shared" ref="C21:G21" si="4">IF(C12=0, "Auto-Calculated", +(C18-C19)/C18)</f>
        <v>Auto-Calculated</v>
      </c>
      <c r="D21" s="3" t="str">
        <f t="shared" si="4"/>
        <v>Auto-Calculated</v>
      </c>
      <c r="E21" s="3" t="str">
        <f t="shared" si="4"/>
        <v>Auto-Calculated</v>
      </c>
      <c r="F21" s="3" t="str">
        <f t="shared" si="4"/>
        <v>Auto-Calculated</v>
      </c>
      <c r="G21" s="3" t="str">
        <f t="shared" si="4"/>
        <v>Auto-Calculated</v>
      </c>
    </row>
    <row r="22" spans="1:7">
      <c r="A22" s="80"/>
      <c r="B22" s="46"/>
      <c r="C22" s="46"/>
      <c r="D22" s="46"/>
      <c r="E22" s="46"/>
      <c r="F22" s="46"/>
      <c r="G22" s="47"/>
    </row>
    <row r="23" spans="1:7" ht="18.600000000000001">
      <c r="A23" s="71" t="s">
        <v>139</v>
      </c>
      <c r="B23" s="48"/>
      <c r="C23" s="69"/>
      <c r="D23" s="69"/>
      <c r="E23" s="69"/>
      <c r="F23" s="69"/>
      <c r="G23" s="70"/>
    </row>
    <row r="24" spans="1:7" ht="15.6">
      <c r="A24" s="72" t="s">
        <v>140</v>
      </c>
      <c r="B24" s="67" t="str">
        <f>IF(SUM(C24:G24)&gt;0,SUM(C24:G24),"Auto-Calculated")</f>
        <v>Auto-Calculated</v>
      </c>
      <c r="C24" s="68">
        <v>0</v>
      </c>
      <c r="D24" s="68">
        <v>0</v>
      </c>
      <c r="E24" s="68">
        <v>0</v>
      </c>
      <c r="F24" s="68">
        <v>0</v>
      </c>
      <c r="G24" s="68">
        <v>0</v>
      </c>
    </row>
    <row r="25" spans="1:7" ht="15.6">
      <c r="A25" s="73" t="s">
        <v>141</v>
      </c>
      <c r="B25" s="81" t="str">
        <f>IF($B$24="Auto-Calculated","Auto-Calculated",((C25*$C$24)+(D25*$D$24)+(E25*$E$24)+(F25*$F$24)+(G25*$G$24))/SUM($C$24:$G$24))</f>
        <v>Auto-Calculated</v>
      </c>
      <c r="C25" s="82">
        <v>0</v>
      </c>
      <c r="D25" s="82">
        <v>0</v>
      </c>
      <c r="E25" s="82">
        <v>0</v>
      </c>
      <c r="F25" s="82">
        <v>0</v>
      </c>
      <c r="G25" s="82">
        <v>0</v>
      </c>
    </row>
    <row r="26" spans="1:7" ht="15.6">
      <c r="A26" s="111" t="s">
        <v>176</v>
      </c>
      <c r="B26" s="81" t="str">
        <f>IF($B$24="Auto-Calculated","Auto-Calculated",((C26*$C$24)+(D26*$D$24)+(E26*$E$24)+(F26*$F$24)+(G26*$G$24))/SUM($C$24:$G$24))</f>
        <v>Auto-Calculated</v>
      </c>
      <c r="C26" s="82">
        <v>0</v>
      </c>
      <c r="D26" s="82">
        <v>0</v>
      </c>
      <c r="E26" s="82">
        <v>0</v>
      </c>
      <c r="F26" s="82">
        <v>0</v>
      </c>
      <c r="G26" s="82">
        <v>0</v>
      </c>
    </row>
    <row r="27" spans="1:7" ht="15.6">
      <c r="A27" s="73" t="s">
        <v>143</v>
      </c>
      <c r="B27" s="81" t="str">
        <f>IF($B$24="Auto-Calculated","Auto-Calculated",((C27*$C$24)+(D27*$D$24)+(E27*$E$24)+(F27*$F$24)+(G27*$G$24))/SUM($C$24:$G$24))</f>
        <v>Auto-Calculated</v>
      </c>
      <c r="C27" s="82">
        <v>0</v>
      </c>
      <c r="D27" s="82">
        <v>0</v>
      </c>
      <c r="E27" s="82">
        <v>0</v>
      </c>
      <c r="F27" s="82">
        <v>0</v>
      </c>
      <c r="G27" s="82">
        <v>0</v>
      </c>
    </row>
    <row r="28" spans="1:7" ht="15.6">
      <c r="A28" s="73" t="s">
        <v>144</v>
      </c>
      <c r="B28" s="81" t="str">
        <f>IF($B$24="Auto-Calculated","Auto-Calculated",((C28*$C$24)+(D28*$D$24)+(E28*$E$24)+(F28*$F$24)+(G28*$G$24))/SUM($C$24:$G$24))</f>
        <v>Auto-Calculated</v>
      </c>
      <c r="C28" s="76">
        <v>0</v>
      </c>
      <c r="D28" s="82">
        <v>0</v>
      </c>
      <c r="E28" s="82">
        <v>0</v>
      </c>
      <c r="F28" s="82">
        <v>0</v>
      </c>
      <c r="G28" s="82">
        <v>0</v>
      </c>
    </row>
    <row r="29" spans="1:7" ht="15.6">
      <c r="A29" s="77" t="s">
        <v>145</v>
      </c>
      <c r="B29" s="83" t="str">
        <f>IF(AND(B28&lt;&gt;"Auto-Calculated",B27&lt;&gt;"Auto-Calculated"),(B28+B27),"Auto-Calculated")</f>
        <v>Auto-Calculated</v>
      </c>
      <c r="C29" s="83" t="str">
        <f t="shared" ref="C29:F29" si="5">IF(C28+C27&gt;0,(C28+C27),"Auto-Calculated")</f>
        <v>Auto-Calculated</v>
      </c>
      <c r="D29" s="83" t="str">
        <f t="shared" si="5"/>
        <v>Auto-Calculated</v>
      </c>
      <c r="E29" s="83" t="str">
        <f t="shared" si="5"/>
        <v>Auto-Calculated</v>
      </c>
      <c r="F29" s="83" t="str">
        <f t="shared" si="5"/>
        <v>Auto-Calculated</v>
      </c>
      <c r="G29" s="83" t="str">
        <f>IF(G28+G27&gt;0,(G28+G27),"Auto-Calculated")</f>
        <v>Auto-Calculated</v>
      </c>
    </row>
    <row r="30" spans="1:7" ht="15.6">
      <c r="A30" s="77" t="s">
        <v>146</v>
      </c>
      <c r="B30" s="3" t="str">
        <f>IF(AND(B27&lt;&gt;"Auto-Calculated",B25&lt;&gt;"Auto-Calculated"),(B29/B25),"Auto-Calculated")</f>
        <v>Auto-Calculated</v>
      </c>
      <c r="C30" s="3" t="str">
        <f t="shared" ref="C30:G30" si="6">IF(C27&gt;0,IF(C25&gt;0,(C29/C25)),"Auto-Calculated")</f>
        <v>Auto-Calculated</v>
      </c>
      <c r="D30" s="3" t="str">
        <f t="shared" si="6"/>
        <v>Auto-Calculated</v>
      </c>
      <c r="E30" s="3" t="str">
        <f t="shared" si="6"/>
        <v>Auto-Calculated</v>
      </c>
      <c r="F30" s="3" t="str">
        <f t="shared" si="6"/>
        <v>Auto-Calculated</v>
      </c>
      <c r="G30" s="3" t="str">
        <f t="shared" si="6"/>
        <v>Auto-Calculated</v>
      </c>
    </row>
    <row r="31" spans="1:7" ht="15.6">
      <c r="A31" s="77" t="s">
        <v>147</v>
      </c>
      <c r="B31" s="3" t="str">
        <f>IF(AND(B27&lt;&gt;"Auto-Calculated",B25&lt;&gt;"Auto-Calculated"),((B29-B26)/B25),"Auto-Calculated")</f>
        <v>Auto-Calculated</v>
      </c>
      <c r="C31" s="3" t="str">
        <f t="shared" ref="C31:G31" si="7">IF(C27&gt;0,IF(C25&gt;0,(C29-C26)/C25),"Auto-Calculated")</f>
        <v>Auto-Calculated</v>
      </c>
      <c r="D31" s="3" t="str">
        <f t="shared" si="7"/>
        <v>Auto-Calculated</v>
      </c>
      <c r="E31" s="3" t="str">
        <f t="shared" si="7"/>
        <v>Auto-Calculated</v>
      </c>
      <c r="F31" s="3" t="str">
        <f t="shared" si="7"/>
        <v>Auto-Calculated</v>
      </c>
      <c r="G31" s="3" t="str">
        <f t="shared" si="7"/>
        <v>Auto-Calculated</v>
      </c>
    </row>
    <row r="32" spans="1:7" ht="15.6">
      <c r="A32" s="77" t="s">
        <v>148</v>
      </c>
      <c r="B32" s="3" t="str">
        <f>IF(B24="Auto-Calculated","Auto-Calculated",B30-B31)</f>
        <v>Auto-Calculated</v>
      </c>
      <c r="C32" s="3" t="str">
        <f t="shared" ref="C32:F32" si="8">IF(C24=0,"Auto-Calculated",C30-C31)</f>
        <v>Auto-Calculated</v>
      </c>
      <c r="D32" s="3" t="str">
        <f t="shared" si="8"/>
        <v>Auto-Calculated</v>
      </c>
      <c r="E32" s="3" t="str">
        <f t="shared" si="8"/>
        <v>Auto-Calculated</v>
      </c>
      <c r="F32" s="3" t="str">
        <f t="shared" si="8"/>
        <v>Auto-Calculated</v>
      </c>
      <c r="G32" s="3" t="str">
        <f>IF(G24=0,"Auto-Calculated",G30-G31)</f>
        <v>Auto-Calculated</v>
      </c>
    </row>
    <row r="33" spans="1:7" ht="15.6">
      <c r="A33" s="79" t="s">
        <v>149</v>
      </c>
      <c r="B33" s="3" t="str">
        <f>IF(B24="Auto-Calculated", "Auto-Calculated", +(B30-B31)/B30)</f>
        <v>Auto-Calculated</v>
      </c>
      <c r="C33" s="3" t="str">
        <f t="shared" ref="C33:G33" si="9">IF(C24=0, "Auto-Calculated", +(C30-C31)/C30)</f>
        <v>Auto-Calculated</v>
      </c>
      <c r="D33" s="3" t="str">
        <f t="shared" si="9"/>
        <v>Auto-Calculated</v>
      </c>
      <c r="E33" s="3" t="str">
        <f t="shared" si="9"/>
        <v>Auto-Calculated</v>
      </c>
      <c r="F33" s="3" t="str">
        <f t="shared" si="9"/>
        <v>Auto-Calculated</v>
      </c>
      <c r="G33" s="3" t="str">
        <f t="shared" si="9"/>
        <v>Auto-Calculated</v>
      </c>
    </row>
    <row r="34" spans="1:7">
      <c r="A34" s="80"/>
      <c r="B34" s="46"/>
      <c r="C34" s="46"/>
      <c r="D34" s="46"/>
      <c r="E34" s="46"/>
      <c r="F34" s="46"/>
      <c r="G34" s="47"/>
    </row>
    <row r="35" spans="1:7" ht="18.600000000000001">
      <c r="A35" s="84" t="s">
        <v>150</v>
      </c>
      <c r="B35" s="85" t="str">
        <f>IF(AND(B26&lt;&gt;"Auto-Calculated",B14&lt;&gt;"Auto-Calculated"),(ROUND(B26/B14*100,0)),"Auto-Calculated")</f>
        <v>Auto-Calculated</v>
      </c>
      <c r="C35" s="85" t="str">
        <f t="shared" ref="C35:G35" si="10">IF(C26&gt;0,IF(C14&gt;0,(ROUND(C26/C14*100,0))),"Auto-Calculated")</f>
        <v>Auto-Calculated</v>
      </c>
      <c r="D35" s="85" t="str">
        <f t="shared" si="10"/>
        <v>Auto-Calculated</v>
      </c>
      <c r="E35" s="85" t="str">
        <f t="shared" si="10"/>
        <v>Auto-Calculated</v>
      </c>
      <c r="F35" s="85" t="str">
        <f t="shared" si="10"/>
        <v>Auto-Calculated</v>
      </c>
      <c r="G35" s="85" t="str">
        <f t="shared" si="10"/>
        <v>Auto-Calculated</v>
      </c>
    </row>
    <row r="36" spans="1:7">
      <c r="A36" s="86"/>
      <c r="B36" s="87"/>
      <c r="C36" s="87"/>
      <c r="D36" s="87"/>
      <c r="E36" s="87"/>
      <c r="F36" s="87"/>
      <c r="G36" s="88"/>
    </row>
    <row r="37" spans="1:7" ht="18.600000000000001">
      <c r="A37" s="84" t="s">
        <v>151</v>
      </c>
      <c r="B37" s="89" t="str">
        <f>IF(AND(B24&lt;&gt;"Auto-Calculated",B21&lt;&gt;"Auto-Calculated"),(ROUND(100*(B33/B21),0)),"Auto-Calculated")</f>
        <v>Auto-Calculated</v>
      </c>
      <c r="C37" s="89" t="str">
        <f t="shared" ref="C37:G37" si="11">IF(C24&gt;0,IF(C21&gt;0,ROUND(100*(C33/C21),0)),"Auto-Calculated")</f>
        <v>Auto-Calculated</v>
      </c>
      <c r="D37" s="89" t="str">
        <f t="shared" si="11"/>
        <v>Auto-Calculated</v>
      </c>
      <c r="E37" s="89" t="str">
        <f t="shared" si="11"/>
        <v>Auto-Calculated</v>
      </c>
      <c r="F37" s="89" t="str">
        <f t="shared" si="11"/>
        <v>Auto-Calculated</v>
      </c>
      <c r="G37" s="89" t="str">
        <f t="shared" si="11"/>
        <v>Auto-Calculated</v>
      </c>
    </row>
    <row r="38" spans="1:7">
      <c r="A38" s="90"/>
      <c r="B38" s="46"/>
      <c r="C38" s="46"/>
      <c r="D38" s="46"/>
      <c r="E38" s="46"/>
      <c r="F38" s="46"/>
      <c r="G38" s="47"/>
    </row>
    <row r="39" spans="1:7" ht="16.5">
      <c r="A39" s="274" t="s">
        <v>152</v>
      </c>
      <c r="B39" s="277"/>
      <c r="C39" s="277"/>
      <c r="D39" s="277"/>
      <c r="E39" s="277"/>
      <c r="F39" s="277"/>
      <c r="G39" s="278"/>
    </row>
    <row r="40" spans="1:7" ht="16.5">
      <c r="A40" s="91"/>
      <c r="B40" s="92"/>
      <c r="C40" s="92"/>
      <c r="D40" s="92"/>
      <c r="E40" s="92"/>
      <c r="F40" s="92"/>
      <c r="G40" s="93"/>
    </row>
    <row r="41" spans="1:7" ht="17.100000000000001">
      <c r="A41" s="94"/>
      <c r="B41" s="95"/>
      <c r="C41" s="268" t="s">
        <v>153</v>
      </c>
      <c r="D41" s="269"/>
      <c r="E41" s="269"/>
      <c r="F41" s="269"/>
      <c r="G41" s="270"/>
    </row>
    <row r="42" spans="1:7" ht="18.600000000000001">
      <c r="A42" s="96" t="s">
        <v>154</v>
      </c>
      <c r="B42" s="97" t="s">
        <v>155</v>
      </c>
      <c r="C42" s="98" t="s">
        <v>122</v>
      </c>
      <c r="D42" s="98" t="s">
        <v>123</v>
      </c>
      <c r="E42" s="98" t="s">
        <v>124</v>
      </c>
      <c r="F42" s="98" t="s">
        <v>125</v>
      </c>
      <c r="G42" s="98" t="s">
        <v>126</v>
      </c>
    </row>
    <row r="43" spans="1:7" ht="15.6">
      <c r="A43" s="112" t="s">
        <v>177</v>
      </c>
      <c r="B43" s="99" t="str">
        <f>IF((C43+D43)=0, "Auto-Calculated", (D43+C43))</f>
        <v>Auto-Calculated</v>
      </c>
      <c r="C43" s="68">
        <v>0</v>
      </c>
      <c r="D43" s="68">
        <v>0</v>
      </c>
      <c r="E43" s="100"/>
      <c r="F43" s="100"/>
      <c r="G43" s="100"/>
    </row>
    <row r="44" spans="1:7" ht="15.6">
      <c r="A44" s="111" t="s">
        <v>178</v>
      </c>
      <c r="B44" s="99" t="str">
        <f>IF((E44+F44+G44)=0, "Auto-Calculated", (E44+F44+G44))</f>
        <v>Auto-Calculated</v>
      </c>
      <c r="C44" s="100"/>
      <c r="D44" s="100"/>
      <c r="E44" s="68">
        <v>0</v>
      </c>
      <c r="F44" s="68">
        <v>0</v>
      </c>
      <c r="G44" s="68">
        <v>0</v>
      </c>
    </row>
    <row r="45" spans="1:7" ht="15.6">
      <c r="A45" s="113" t="s">
        <v>179</v>
      </c>
      <c r="B45" s="99" t="str">
        <f>IF((SUM(C45:G45))=0, "Auto-Calculated", SUM(C45:G45))</f>
        <v>Auto-Calculated</v>
      </c>
      <c r="C45" s="68">
        <v>0</v>
      </c>
      <c r="D45" s="68">
        <v>0</v>
      </c>
      <c r="E45" s="68">
        <v>0</v>
      </c>
      <c r="F45" s="68">
        <v>0</v>
      </c>
      <c r="G45" s="68">
        <v>0</v>
      </c>
    </row>
    <row r="46" spans="1:7">
      <c r="A46" s="49"/>
      <c r="B46" s="46"/>
      <c r="C46" s="46"/>
      <c r="D46" s="46"/>
      <c r="E46" s="46"/>
      <c r="F46" s="46"/>
      <c r="G46" s="47"/>
    </row>
    <row r="47" spans="1:7" ht="16.5">
      <c r="A47" s="274" t="s">
        <v>159</v>
      </c>
      <c r="B47" s="277"/>
      <c r="C47" s="277"/>
      <c r="D47" s="277"/>
      <c r="E47" s="277"/>
      <c r="F47" s="277"/>
      <c r="G47" s="278"/>
    </row>
    <row r="48" spans="1:7" ht="23.45">
      <c r="A48" s="101"/>
      <c r="B48" s="102"/>
      <c r="C48" s="266"/>
      <c r="D48" s="266"/>
      <c r="E48" s="266"/>
      <c r="F48" s="266"/>
      <c r="G48" s="267"/>
    </row>
    <row r="49" spans="1:7" ht="23.45">
      <c r="A49" s="103"/>
      <c r="B49" s="104"/>
      <c r="C49" s="268" t="s">
        <v>153</v>
      </c>
      <c r="D49" s="269"/>
      <c r="E49" s="269"/>
      <c r="F49" s="269"/>
      <c r="G49" s="270"/>
    </row>
    <row r="50" spans="1:7" ht="18.600000000000001">
      <c r="A50" s="96" t="s">
        <v>154</v>
      </c>
      <c r="B50" s="97" t="s">
        <v>155</v>
      </c>
      <c r="C50" s="98" t="s">
        <v>122</v>
      </c>
      <c r="D50" s="98" t="s">
        <v>123</v>
      </c>
      <c r="E50" s="98" t="s">
        <v>124</v>
      </c>
      <c r="F50" s="98" t="s">
        <v>125</v>
      </c>
      <c r="G50" s="98" t="s">
        <v>126</v>
      </c>
    </row>
    <row r="51" spans="1:7" ht="15.6">
      <c r="A51" s="105" t="s">
        <v>180</v>
      </c>
      <c r="B51" s="99" t="str">
        <f>IF((C51+D51)=0, "Auto-Calculated", (D51+C51))</f>
        <v>Auto-Calculated</v>
      </c>
      <c r="C51" s="68">
        <v>0</v>
      </c>
      <c r="D51" s="68">
        <v>0</v>
      </c>
      <c r="E51" s="100"/>
      <c r="F51" s="100"/>
      <c r="G51" s="100"/>
    </row>
    <row r="52" spans="1:7" ht="15.6">
      <c r="A52" s="106" t="s">
        <v>181</v>
      </c>
      <c r="B52" s="99" t="str">
        <f>IF((E52+F52+G52)=0, "Auto-Calculated", (E52+F52+G52))</f>
        <v>Auto-Calculated</v>
      </c>
      <c r="C52" s="100"/>
      <c r="D52" s="100"/>
      <c r="E52" s="68">
        <v>0</v>
      </c>
      <c r="F52" s="68">
        <v>0</v>
      </c>
      <c r="G52" s="68">
        <v>0</v>
      </c>
    </row>
    <row r="53" spans="1:7" ht="15.6">
      <c r="A53" s="107" t="s">
        <v>182</v>
      </c>
      <c r="B53" s="99" t="str">
        <f>IF((SUM(C53:G53))=0, "Auto-Calculated", SUM(C53:G53))</f>
        <v>Auto-Calculated</v>
      </c>
      <c r="C53" s="68">
        <v>0</v>
      </c>
      <c r="D53" s="68">
        <v>0</v>
      </c>
      <c r="E53" s="68">
        <v>0</v>
      </c>
      <c r="F53" s="68">
        <v>0</v>
      </c>
      <c r="G53" s="68">
        <v>0</v>
      </c>
    </row>
    <row r="54" spans="1:7">
      <c r="A54" s="108"/>
      <c r="B54" s="109"/>
      <c r="C54" s="109"/>
      <c r="D54" s="109"/>
      <c r="E54" s="109"/>
      <c r="F54" s="109"/>
      <c r="G54" s="110"/>
    </row>
  </sheetData>
  <protectedRanges>
    <protectedRange sqref="B9:G9 B12:G15 B16 D16:G16 B24:B28 C24:C27 D24:G28 C43:D43 E44:G44 C45:G45 C51:D51 E52:G52 C53:G53" name="Range2_4"/>
  </protectedRanges>
  <mergeCells count="8">
    <mergeCell ref="C48:G48"/>
    <mergeCell ref="C49:G49"/>
    <mergeCell ref="A3:G3"/>
    <mergeCell ref="A5:G5"/>
    <mergeCell ref="C7:G7"/>
    <mergeCell ref="A39:G39"/>
    <mergeCell ref="C41:G41"/>
    <mergeCell ref="A47:G47"/>
  </mergeCells>
  <dataValidations disablePrompts="1" count="2">
    <dataValidation type="whole" operator="greaterThanOrEqual" allowBlank="1" showInputMessage="1" showErrorMessage="1" sqref="C9:G9 C12:G12 C24:G24 C43:D43 E44:G44 C45:G45 C51:G53" xr:uid="{358D89FC-A0AC-4111-8B08-2F89191B5DEC}">
      <formula1>0</formula1>
    </dataValidation>
    <dataValidation type="decimal" operator="greaterThanOrEqual" allowBlank="1" showInputMessage="1" showErrorMessage="1" sqref="C13:G15 D16:G16 C25:G27 D28:G28" xr:uid="{3A111F05-30E6-41B5-A8C4-7A737FAB87DD}">
      <formula1>0</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93A9B-92BE-4B33-9C5D-769768CFC509}">
  <sheetPr>
    <pageSetUpPr fitToPage="1"/>
  </sheetPr>
  <dimension ref="A1:G38"/>
  <sheetViews>
    <sheetView topLeftCell="A16" zoomScale="90" zoomScaleNormal="90" workbookViewId="0">
      <selection activeCell="A53" sqref="A53"/>
    </sheetView>
  </sheetViews>
  <sheetFormatPr defaultColWidth="10.28515625" defaultRowHeight="12.6"/>
  <cols>
    <col min="1" max="1" width="125.5703125" style="9" customWidth="1"/>
    <col min="2" max="8" width="21.28515625" style="9" customWidth="1"/>
    <col min="9" max="16384" width="10.28515625" style="9"/>
  </cols>
  <sheetData>
    <row r="1" spans="1:7" ht="15.6">
      <c r="A1" s="11"/>
      <c r="B1" s="12"/>
      <c r="C1" s="13"/>
      <c r="D1" s="13"/>
      <c r="E1" s="13"/>
      <c r="F1" s="14"/>
      <c r="G1" s="190"/>
    </row>
    <row r="2" spans="1:7" s="10" customFormat="1" ht="29.25" customHeight="1">
      <c r="A2" s="189" t="s">
        <v>0</v>
      </c>
      <c r="B2" s="188"/>
      <c r="C2" s="188"/>
      <c r="D2" s="188"/>
      <c r="E2" s="188"/>
      <c r="F2" s="188"/>
      <c r="G2" s="187"/>
    </row>
    <row r="3" spans="1:7" ht="26.1">
      <c r="A3" s="297" t="s">
        <v>183</v>
      </c>
      <c r="B3" s="298"/>
      <c r="C3" s="298"/>
      <c r="D3" s="298"/>
      <c r="E3" s="298"/>
      <c r="F3" s="298"/>
      <c r="G3" s="299"/>
    </row>
    <row r="4" spans="1:7" ht="23.45">
      <c r="A4" s="300" t="s">
        <v>184</v>
      </c>
      <c r="B4" s="301"/>
      <c r="C4" s="301"/>
      <c r="D4" s="301"/>
      <c r="E4" s="301"/>
      <c r="F4" s="301"/>
      <c r="G4" s="302"/>
    </row>
    <row r="5" spans="1:7" ht="16.5">
      <c r="A5" s="282" t="s">
        <v>185</v>
      </c>
      <c r="B5" s="303"/>
      <c r="C5" s="303"/>
      <c r="D5" s="303"/>
      <c r="E5" s="303"/>
      <c r="F5" s="303"/>
      <c r="G5" s="304"/>
    </row>
    <row r="6" spans="1:7" ht="23.45">
      <c r="A6" s="169"/>
      <c r="B6" s="186"/>
      <c r="C6" s="186"/>
      <c r="D6" s="186"/>
      <c r="E6" s="186"/>
      <c r="F6" s="186"/>
      <c r="G6" s="185"/>
    </row>
    <row r="7" spans="1:7" ht="17.100000000000001">
      <c r="A7" s="184"/>
      <c r="B7" s="183"/>
      <c r="C7" s="287" t="s">
        <v>120</v>
      </c>
      <c r="D7" s="288"/>
      <c r="E7" s="288"/>
      <c r="F7" s="288"/>
      <c r="G7" s="289"/>
    </row>
    <row r="8" spans="1:7" ht="18.600000000000001">
      <c r="A8" s="182" t="s">
        <v>186</v>
      </c>
      <c r="B8" s="159" t="s">
        <v>121</v>
      </c>
      <c r="C8" s="158" t="s">
        <v>122</v>
      </c>
      <c r="D8" s="158" t="s">
        <v>123</v>
      </c>
      <c r="E8" s="158" t="s">
        <v>124</v>
      </c>
      <c r="F8" s="158" t="s">
        <v>125</v>
      </c>
      <c r="G8" s="158" t="s">
        <v>126</v>
      </c>
    </row>
    <row r="9" spans="1:7" ht="15.6">
      <c r="A9" s="171" t="s">
        <v>187</v>
      </c>
      <c r="B9" s="156" t="s">
        <v>188</v>
      </c>
      <c r="C9" s="180">
        <v>0</v>
      </c>
      <c r="D9" s="155">
        <v>0</v>
      </c>
      <c r="E9" s="155">
        <v>0</v>
      </c>
      <c r="F9" s="155">
        <v>0</v>
      </c>
      <c r="G9" s="155">
        <v>0</v>
      </c>
    </row>
    <row r="10" spans="1:7" ht="15.6">
      <c r="A10" s="171" t="s">
        <v>189</v>
      </c>
      <c r="B10" s="156" t="s">
        <v>188</v>
      </c>
      <c r="C10" s="179">
        <v>0</v>
      </c>
      <c r="D10" s="155">
        <v>0</v>
      </c>
      <c r="E10" s="155">
        <v>0</v>
      </c>
      <c r="F10" s="155">
        <v>0</v>
      </c>
      <c r="G10" s="172"/>
    </row>
    <row r="11" spans="1:7" ht="14.45">
      <c r="A11" s="178"/>
      <c r="B11" s="177"/>
      <c r="C11" s="177"/>
      <c r="D11" s="177"/>
      <c r="E11" s="177"/>
      <c r="F11" s="177"/>
      <c r="G11" s="181"/>
    </row>
    <row r="12" spans="1:7" ht="18.600000000000001">
      <c r="A12" s="176" t="s">
        <v>190</v>
      </c>
      <c r="B12" s="175"/>
      <c r="C12" s="175"/>
      <c r="D12" s="175"/>
      <c r="E12" s="175"/>
      <c r="F12" s="175"/>
      <c r="G12" s="181"/>
    </row>
    <row r="13" spans="1:7" ht="15.6">
      <c r="A13" s="171" t="s">
        <v>191</v>
      </c>
      <c r="B13" s="156" t="s">
        <v>188</v>
      </c>
      <c r="C13" s="180">
        <v>0</v>
      </c>
      <c r="D13" s="155">
        <v>0</v>
      </c>
      <c r="E13" s="155">
        <v>0</v>
      </c>
      <c r="F13" s="155">
        <v>0</v>
      </c>
      <c r="G13" s="155">
        <v>0</v>
      </c>
    </row>
    <row r="14" spans="1:7" ht="15.6">
      <c r="A14" s="171" t="s">
        <v>192</v>
      </c>
      <c r="B14" s="156" t="s">
        <v>188</v>
      </c>
      <c r="C14" s="179">
        <v>0</v>
      </c>
      <c r="D14" s="155">
        <v>0</v>
      </c>
      <c r="E14" s="155">
        <v>0</v>
      </c>
      <c r="F14" s="155">
        <v>0</v>
      </c>
      <c r="G14" s="172"/>
    </row>
    <row r="15" spans="1:7" ht="14.45">
      <c r="A15" s="178"/>
      <c r="B15" s="177"/>
      <c r="C15" s="174"/>
      <c r="D15" s="174"/>
      <c r="E15" s="174"/>
      <c r="F15" s="174"/>
      <c r="G15" s="173"/>
    </row>
    <row r="16" spans="1:7" ht="18.600000000000001">
      <c r="A16" s="176" t="s">
        <v>193</v>
      </c>
      <c r="B16" s="175"/>
      <c r="C16" s="174"/>
      <c r="D16" s="174"/>
      <c r="E16" s="174"/>
      <c r="F16" s="174"/>
      <c r="G16" s="173"/>
    </row>
    <row r="17" spans="1:7" ht="15.6">
      <c r="A17" s="171" t="s">
        <v>194</v>
      </c>
      <c r="B17" s="156" t="str">
        <f>IF(SUM(D17:G17)&gt;0,SUM(D17:G17),"Auto-Calculated")</f>
        <v>Auto-Calculated</v>
      </c>
      <c r="C17" s="172"/>
      <c r="D17" s="155">
        <v>0</v>
      </c>
      <c r="E17" s="155">
        <v>0</v>
      </c>
      <c r="F17" s="155">
        <v>0</v>
      </c>
      <c r="G17" s="155">
        <v>0</v>
      </c>
    </row>
    <row r="18" spans="1:7" ht="15.6">
      <c r="A18" s="171" t="s">
        <v>195</v>
      </c>
      <c r="B18" s="156" t="str">
        <f>IF(SUM(C18:G18)&gt;0,SUM(C18:G18),"Auto-Calculated")</f>
        <v>Auto-Calculated</v>
      </c>
      <c r="C18" s="155">
        <v>0</v>
      </c>
      <c r="D18" s="155">
        <v>0</v>
      </c>
      <c r="E18" s="155">
        <v>0</v>
      </c>
      <c r="F18" s="155">
        <v>0</v>
      </c>
      <c r="G18" s="155">
        <v>0</v>
      </c>
    </row>
    <row r="19" spans="1:7" ht="15.6">
      <c r="A19" s="171" t="s">
        <v>196</v>
      </c>
      <c r="B19" s="156" t="str">
        <f>IF(SUM(C19:G19)&gt;0,SUM(C19:G19),"Auto-Calculated")</f>
        <v>Auto-Calculated</v>
      </c>
      <c r="C19" s="155">
        <v>0</v>
      </c>
      <c r="D19" s="155">
        <v>0</v>
      </c>
      <c r="E19" s="155">
        <v>0</v>
      </c>
      <c r="F19" s="155">
        <v>0</v>
      </c>
      <c r="G19" s="155">
        <v>0</v>
      </c>
    </row>
    <row r="20" spans="1:7" ht="15.6">
      <c r="A20" s="171" t="s">
        <v>197</v>
      </c>
      <c r="B20" s="156" t="str">
        <f>IF(SUM(C20:G20)&gt;0,SUM(C20:G20),"Auto-Calculated")</f>
        <v>Auto-Calculated</v>
      </c>
      <c r="C20" s="155">
        <v>0</v>
      </c>
      <c r="D20" s="155">
        <v>0</v>
      </c>
      <c r="E20" s="155">
        <v>0</v>
      </c>
      <c r="F20" s="155">
        <v>0</v>
      </c>
      <c r="G20" s="155">
        <v>0</v>
      </c>
    </row>
    <row r="21" spans="1:7" ht="15.6">
      <c r="A21" s="171" t="s">
        <v>198</v>
      </c>
      <c r="B21" s="156" t="str">
        <f>IF(SUM(C21:G21)&gt;0,SUM(C21:G21),"Auto-Calculated")</f>
        <v>Auto-Calculated</v>
      </c>
      <c r="C21" s="155">
        <v>0</v>
      </c>
      <c r="D21" s="155">
        <v>0</v>
      </c>
      <c r="E21" s="155">
        <v>0</v>
      </c>
      <c r="F21" s="155">
        <v>0</v>
      </c>
      <c r="G21" s="155">
        <v>0</v>
      </c>
    </row>
    <row r="22" spans="1:7" ht="18.600000000000001">
      <c r="A22" s="170"/>
      <c r="B22" s="168"/>
      <c r="C22" s="168"/>
      <c r="D22" s="168"/>
      <c r="E22" s="168"/>
      <c r="F22" s="168"/>
      <c r="G22" s="167"/>
    </row>
    <row r="23" spans="1:7" ht="16.5">
      <c r="A23" s="282" t="s">
        <v>199</v>
      </c>
      <c r="B23" s="283"/>
      <c r="C23" s="283"/>
      <c r="D23" s="283"/>
      <c r="E23" s="283"/>
      <c r="F23" s="283"/>
      <c r="G23" s="284"/>
    </row>
    <row r="24" spans="1:7" ht="23.45">
      <c r="A24" s="169"/>
      <c r="B24" s="168"/>
      <c r="C24" s="168"/>
      <c r="D24" s="168"/>
      <c r="E24" s="168"/>
      <c r="F24" s="168"/>
      <c r="G24" s="167"/>
    </row>
    <row r="25" spans="1:7" ht="23.45">
      <c r="A25" s="162"/>
      <c r="B25" s="166"/>
      <c r="C25" s="287" t="s">
        <v>200</v>
      </c>
      <c r="D25" s="288"/>
      <c r="E25" s="288"/>
      <c r="F25" s="288"/>
      <c r="G25" s="289"/>
    </row>
    <row r="26" spans="1:7" ht="18.600000000000001">
      <c r="A26" s="160" t="s">
        <v>201</v>
      </c>
      <c r="B26" s="159" t="s">
        <v>121</v>
      </c>
      <c r="C26" s="158" t="s">
        <v>122</v>
      </c>
      <c r="D26" s="158" t="s">
        <v>123</v>
      </c>
      <c r="E26" s="158" t="s">
        <v>124</v>
      </c>
      <c r="F26" s="158" t="s">
        <v>125</v>
      </c>
      <c r="G26" s="158" t="s">
        <v>126</v>
      </c>
    </row>
    <row r="27" spans="1:7" ht="15.6">
      <c r="A27" s="157" t="s">
        <v>202</v>
      </c>
      <c r="B27" s="156" t="str">
        <f>IF(SUM(C27:G27)&gt;0,SUM(C27:G27),"Auto-Calculated")</f>
        <v>Auto-Calculated</v>
      </c>
      <c r="C27" s="155">
        <v>0</v>
      </c>
      <c r="D27" s="155">
        <v>0</v>
      </c>
      <c r="E27" s="155">
        <v>0</v>
      </c>
      <c r="F27" s="155">
        <v>0</v>
      </c>
      <c r="G27" s="155">
        <v>0</v>
      </c>
    </row>
    <row r="28" spans="1:7" ht="15.6">
      <c r="A28" s="165"/>
      <c r="B28" s="153"/>
      <c r="C28" s="153"/>
      <c r="D28" s="153"/>
      <c r="E28" s="153"/>
      <c r="F28" s="153"/>
      <c r="G28" s="152"/>
    </row>
    <row r="29" spans="1:7" ht="16.5">
      <c r="A29" s="282" t="s">
        <v>203</v>
      </c>
      <c r="B29" s="283"/>
      <c r="C29" s="283"/>
      <c r="D29" s="283"/>
      <c r="E29" s="283"/>
      <c r="F29" s="283"/>
      <c r="G29" s="284"/>
    </row>
    <row r="30" spans="1:7" ht="23.45">
      <c r="A30" s="164"/>
      <c r="B30" s="163"/>
      <c r="C30" s="285"/>
      <c r="D30" s="285"/>
      <c r="E30" s="285"/>
      <c r="F30" s="285"/>
      <c r="G30" s="286"/>
    </row>
    <row r="31" spans="1:7" ht="23.45">
      <c r="A31" s="162"/>
      <c r="B31" s="161"/>
      <c r="C31" s="287" t="s">
        <v>200</v>
      </c>
      <c r="D31" s="288"/>
      <c r="E31" s="288"/>
      <c r="F31" s="288"/>
      <c r="G31" s="289"/>
    </row>
    <row r="32" spans="1:7" ht="18.600000000000001">
      <c r="A32" s="160" t="s">
        <v>201</v>
      </c>
      <c r="B32" s="159" t="s">
        <v>121</v>
      </c>
      <c r="C32" s="158" t="s">
        <v>122</v>
      </c>
      <c r="D32" s="158" t="s">
        <v>123</v>
      </c>
      <c r="E32" s="158" t="s">
        <v>124</v>
      </c>
      <c r="F32" s="158" t="s">
        <v>125</v>
      </c>
      <c r="G32" s="158" t="s">
        <v>126</v>
      </c>
    </row>
    <row r="33" spans="1:7" ht="15.6">
      <c r="A33" s="157" t="s">
        <v>204</v>
      </c>
      <c r="B33" s="156" t="str">
        <f>IF(SUM(C33:G33)&gt;0,SUM(C33:G33),"Auto-Calculated")</f>
        <v>Auto-Calculated</v>
      </c>
      <c r="C33" s="155">
        <v>0</v>
      </c>
      <c r="D33" s="155">
        <v>0</v>
      </c>
      <c r="E33" s="155">
        <v>0</v>
      </c>
      <c r="F33" s="155">
        <v>0</v>
      </c>
      <c r="G33" s="155">
        <v>0</v>
      </c>
    </row>
    <row r="34" spans="1:7" ht="15.6">
      <c r="A34" s="154"/>
      <c r="B34" s="153"/>
      <c r="C34" s="153"/>
      <c r="D34" s="153"/>
      <c r="E34" s="153"/>
      <c r="F34" s="153"/>
      <c r="G34" s="152"/>
    </row>
    <row r="35" spans="1:7" ht="15.6">
      <c r="A35" s="241" t="s">
        <v>205</v>
      </c>
      <c r="B35" s="242"/>
      <c r="C35" s="242"/>
      <c r="D35" s="242"/>
      <c r="E35" s="242"/>
      <c r="F35" s="242"/>
      <c r="G35" s="245"/>
    </row>
    <row r="36" spans="1:7" ht="15.6">
      <c r="A36" s="290" t="s">
        <v>206</v>
      </c>
      <c r="B36" s="291"/>
      <c r="C36" s="291"/>
      <c r="D36" s="291"/>
      <c r="E36" s="291"/>
      <c r="F36" s="291"/>
      <c r="G36" s="292"/>
    </row>
    <row r="37" spans="1:7" ht="15.6">
      <c r="A37" s="293" t="s">
        <v>207</v>
      </c>
      <c r="B37" s="294"/>
      <c r="C37" s="151"/>
      <c r="D37" s="151"/>
      <c r="E37" s="151"/>
      <c r="F37" s="295" t="s">
        <v>208</v>
      </c>
      <c r="G37" s="296"/>
    </row>
    <row r="38" spans="1:7" ht="15.6">
      <c r="A38" s="279" t="s">
        <v>209</v>
      </c>
      <c r="B38" s="280"/>
      <c r="C38" s="150"/>
      <c r="D38" s="150"/>
      <c r="E38" s="150"/>
      <c r="F38" s="281" t="s">
        <v>210</v>
      </c>
      <c r="G38" s="307"/>
    </row>
  </sheetData>
  <sheetProtection formatCells="0"/>
  <protectedRanges>
    <protectedRange sqref="D9:G9 C10:F10 D13:G13 A37:A38 F13:G38 C14:F14 D17:G17 C18:G21 C27:G27 C33:G33" name="Range1"/>
  </protectedRanges>
  <mergeCells count="15">
    <mergeCell ref="C25:G25"/>
    <mergeCell ref="A3:G3"/>
    <mergeCell ref="A4:G4"/>
    <mergeCell ref="A5:G5"/>
    <mergeCell ref="C7:G7"/>
    <mergeCell ref="A23:G23"/>
    <mergeCell ref="A38:B38"/>
    <mergeCell ref="F38:G38"/>
    <mergeCell ref="A29:G29"/>
    <mergeCell ref="C30:G30"/>
    <mergeCell ref="C31:G31"/>
    <mergeCell ref="A35:G35"/>
    <mergeCell ref="A36:G36"/>
    <mergeCell ref="A37:B37"/>
    <mergeCell ref="F37:G37"/>
  </mergeCells>
  <dataValidations count="1">
    <dataValidation type="whole" operator="greaterThanOrEqual" allowBlank="1" showInputMessage="1" showErrorMessage="1" sqref="C10:F10 D9:G9 C14:F14 D13:G13 D17:G17 C18:G21 C27:G27 C33:G33" xr:uid="{1513B6E7-3507-4AB7-9072-FEAE5C25DBFF}">
      <formula1>0</formula1>
    </dataValidation>
  </dataValidations>
  <pageMargins left="0.7" right="0.7" top="0.65" bottom="0.65" header="0.3" footer="0.3"/>
  <pageSetup scale="52" fitToHeight="0" orientation="landscape" r:id="rId1"/>
  <headerFooter>
    <oddHeader>&amp;L&amp;"Calibri,Regular"OMB Control No. 0970-0449&amp;C&amp;"Calibri,Regular"LIHEAP Performance Data Form for Federal Fiscal Year (FFY) 2020&amp;R&amp;"Calibri,Regular"Expiration Date:  03/31/21</oddHeader>
    <oddFooter>&amp;L&amp;"Calibri,Regular"[&amp;F]&amp;A!&amp;R&amp;"Calibri,Regular"&amp;P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6CB76C37D4EF94A90CF5298B0766B44" ma:contentTypeVersion="2" ma:contentTypeDescription="Create a new document." ma:contentTypeScope="" ma:versionID="d6a5d2203e089bf12b7c4c0c596f891c">
  <xsd:schema xmlns:xsd="http://www.w3.org/2001/XMLSchema" xmlns:xs="http://www.w3.org/2001/XMLSchema" xmlns:p="http://schemas.microsoft.com/office/2006/metadata/properties" xmlns:ns2="8bbe8005-d6c1-4175-aee3-742cf3b34786" targetNamespace="http://schemas.microsoft.com/office/2006/metadata/properties" ma:root="true" ma:fieldsID="172523554598fe9b6be8afff615aaa8d" ns2:_="">
    <xsd:import namespace="8bbe8005-d6c1-4175-aee3-742cf3b34786"/>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e8005-d6c1-4175-aee3-742cf3b347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34D8C5-D25D-4BC8-AB67-39CD0B05A376}"/>
</file>

<file path=customXml/itemProps2.xml><?xml version="1.0" encoding="utf-8"?>
<ds:datastoreItem xmlns:ds="http://schemas.openxmlformats.org/officeDocument/2006/customXml" ds:itemID="{B7F478FD-E46C-421B-A284-35363707D548}"/>
</file>

<file path=customXml/itemProps3.xml><?xml version="1.0" encoding="utf-8"?>
<ds:datastoreItem xmlns:ds="http://schemas.openxmlformats.org/officeDocument/2006/customXml" ds:itemID="{48C36FC4-3B96-4742-B040-4FD0560B773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Hale</dc:creator>
  <cp:keywords/>
  <dc:description/>
  <cp:lastModifiedBy>Edelman, Peter (ACF)</cp:lastModifiedBy>
  <cp:revision/>
  <dcterms:created xsi:type="dcterms:W3CDTF">2021-10-14T17:25:08Z</dcterms:created>
  <dcterms:modified xsi:type="dcterms:W3CDTF">2021-12-06T20:13:43Z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flowChangePath">
    <vt:lpwstr>dcd4658e-bb5d-4d4a-b6e3-2b36798d318c,4;dcd4658e-bb5d-4d4a-b6e3-2b36798d318c,83;</vt:lpwstr>
  </property>
  <property fmtid="{D5CDD505-2E9C-101B-9397-08002B2CF9AE}" pid="3" name="ContentTypeId">
    <vt:lpwstr>0x01010056CB76C37D4EF94A90CF5298B0766B44</vt:lpwstr>
  </property>
  <property fmtid="{D5CDD505-2E9C-101B-9397-08002B2CF9AE}" pid="4" name="_docset_NoMedatataSyncRequired">
    <vt:lpwstr>False</vt:lpwstr>
  </property>
</Properties>
</file>