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1CEA5720-2AA1-4BF0-BE0B-BA953B7F95CE}"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 r="I29" i="1" l="1"/>
  <c r="I27" i="1"/>
  <c r="K27" i="1" l="1"/>
  <c r="D6" i="2" l="1"/>
  <c r="F6" i="2" s="1"/>
  <c r="G6" i="2" s="1"/>
  <c r="D5" i="2"/>
  <c r="F5" i="2" s="1"/>
  <c r="D9" i="1"/>
  <c r="F9" i="1" s="1"/>
  <c r="G9" i="1" s="1"/>
  <c r="D10" i="1"/>
  <c r="F10" i="1" s="1"/>
  <c r="G10" i="1" s="1"/>
  <c r="D11" i="1"/>
  <c r="F11" i="1" s="1"/>
  <c r="G11" i="1" s="1"/>
  <c r="D12" i="1"/>
  <c r="F12" i="1" s="1"/>
  <c r="G12" i="1" s="1"/>
  <c r="D13" i="1"/>
  <c r="F13" i="1" s="1"/>
  <c r="G13" i="1" s="1"/>
  <c r="D22" i="1"/>
  <c r="F22" i="1" s="1"/>
  <c r="D23" i="1"/>
  <c r="F23" i="1" s="1"/>
  <c r="D24" i="1"/>
  <c r="F24" i="1" s="1"/>
  <c r="D7" i="1"/>
  <c r="F7" i="1" s="1"/>
  <c r="H22" i="1" l="1"/>
  <c r="G5" i="2"/>
  <c r="H5" i="2"/>
  <c r="H6" i="2"/>
  <c r="I6" i="2" s="1"/>
  <c r="H7" i="1"/>
  <c r="G24" i="1"/>
  <c r="H24" i="1"/>
  <c r="G23" i="1"/>
  <c r="H23" i="1"/>
  <c r="G7" i="1"/>
  <c r="I7" i="1" s="1"/>
  <c r="G22" i="1"/>
  <c r="H13" i="1"/>
  <c r="I13" i="1" s="1"/>
  <c r="H12" i="1"/>
  <c r="I12" i="1" s="1"/>
  <c r="H11" i="1"/>
  <c r="I11" i="1" s="1"/>
  <c r="H10" i="1"/>
  <c r="I10" i="1" s="1"/>
  <c r="H9" i="1"/>
  <c r="I9" i="1" s="1"/>
  <c r="I17" i="1" l="1"/>
  <c r="K17" i="1"/>
  <c r="I22" i="1"/>
  <c r="F17" i="1"/>
  <c r="F27" i="1" s="1"/>
  <c r="I5" i="2"/>
  <c r="I7" i="2" s="1"/>
  <c r="F26" i="1"/>
  <c r="F7" i="2"/>
  <c r="I24" i="1"/>
  <c r="I23" i="1"/>
  <c r="I26" i="1" l="1"/>
</calcChain>
</file>

<file path=xl/sharedStrings.xml><?xml version="1.0" encoding="utf-8"?>
<sst xmlns="http://schemas.openxmlformats.org/spreadsheetml/2006/main" count="78" uniqueCount="68">
  <si>
    <t>Burden item</t>
  </si>
  <si>
    <t>1.  Applications</t>
  </si>
  <si>
    <t>N/A</t>
  </si>
  <si>
    <t>2.  Surveys and studies</t>
  </si>
  <si>
    <t>3.  Reporting requirements</t>
  </si>
  <si>
    <t xml:space="preserve">    b.  Required activities</t>
  </si>
  <si>
    <r>
      <t xml:space="preserve">         Monitor per Title V permit </t>
    </r>
    <r>
      <rPr>
        <vertAlign val="superscript"/>
        <sz val="10"/>
        <color rgb="FF000000"/>
        <rFont val="Times New Roman"/>
        <family val="1"/>
      </rPr>
      <t>c</t>
    </r>
  </si>
  <si>
    <r>
      <t xml:space="preserve">         Initial/repeat performance tests </t>
    </r>
    <r>
      <rPr>
        <vertAlign val="superscript"/>
        <sz val="10"/>
        <color rgb="FF000000"/>
        <rFont val="Times New Roman"/>
        <family val="1"/>
      </rPr>
      <t>e</t>
    </r>
  </si>
  <si>
    <r>
      <t xml:space="preserve">        Reports per Title V permit </t>
    </r>
    <r>
      <rPr>
        <vertAlign val="superscript"/>
        <sz val="10"/>
        <color rgb="FF000000"/>
        <rFont val="Times New Roman"/>
        <family val="1"/>
      </rPr>
      <t>c</t>
    </r>
  </si>
  <si>
    <t xml:space="preserve">    c.  Create information</t>
  </si>
  <si>
    <t>See 3B</t>
  </si>
  <si>
    <t xml:space="preserve">    d.  Gather existing information</t>
  </si>
  <si>
    <t xml:space="preserve">    e.  Write report</t>
  </si>
  <si>
    <t>4  Recordkeeping requirements</t>
  </si>
  <si>
    <t>See 3A</t>
  </si>
  <si>
    <t xml:space="preserve">     b.  Plan activities </t>
  </si>
  <si>
    <t xml:space="preserve">     c.  Implement activities</t>
  </si>
  <si>
    <r>
      <t xml:space="preserve">     d.  Record all data required by Title V permit </t>
    </r>
    <r>
      <rPr>
        <vertAlign val="superscript"/>
        <sz val="10"/>
        <color rgb="FF000000"/>
        <rFont val="Times New Roman"/>
        <family val="1"/>
      </rPr>
      <t>c</t>
    </r>
  </si>
  <si>
    <r>
      <t xml:space="preserve">     e.  Time to transmit or disclose information </t>
    </r>
    <r>
      <rPr>
        <vertAlign val="superscript"/>
        <sz val="10"/>
        <color rgb="FF000000"/>
        <rFont val="Times New Roman"/>
        <family val="1"/>
      </rPr>
      <t>c</t>
    </r>
  </si>
  <si>
    <t xml:space="preserve">     f.  Time to train personnel</t>
  </si>
  <si>
    <t xml:space="preserve">     g.  Time for audits</t>
  </si>
  <si>
    <t xml:space="preserve">Subtotal  for Recordkeeping Requirements  </t>
  </si>
  <si>
    <t>Assumptions:</t>
  </si>
  <si>
    <r>
      <t xml:space="preserve">e </t>
    </r>
    <r>
      <rPr>
        <sz val="10"/>
        <color rgb="FF000000"/>
        <rFont val="Times New Roman"/>
        <family val="1"/>
      </rPr>
      <t xml:space="preserve"> We have assumed that an existing facility may certify initial compliance based on previous PM test; no new test is required.</t>
    </r>
  </si>
  <si>
    <r>
      <t xml:space="preserve">f </t>
    </r>
    <r>
      <rPr>
        <sz val="10"/>
        <color rgb="FF000000"/>
        <rFont val="Times New Roman"/>
        <family val="1"/>
      </rPr>
      <t xml:space="preserve"> We have assumed that it will take eight hours for each respondent to complete the initial notification of compliance status report.</t>
    </r>
  </si>
  <si>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</si>
  <si>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</si>
  <si>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</si>
  <si>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</si>
  <si>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</si>
  <si>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</si>
  <si>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</si>
  <si>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(H) 
Total Cost per Year, $</t>
    </r>
    <r>
      <rPr>
        <b/>
        <vertAlign val="superscript"/>
        <sz val="10"/>
        <color rgb="FF000000"/>
        <rFont val="Times New Roman"/>
        <family val="1"/>
      </rPr>
      <t>b</t>
    </r>
  </si>
  <si>
    <r>
      <t xml:space="preserve">    a.  Familiarize with regulatory requirements </t>
    </r>
    <r>
      <rPr>
        <vertAlign val="superscript"/>
        <sz val="10"/>
        <color rgb="FF000000"/>
        <rFont val="Times New Roman"/>
        <family val="1"/>
      </rPr>
      <t>d</t>
    </r>
  </si>
  <si>
    <t>Subtotal for Reporting  Requirements</t>
  </si>
  <si>
    <t xml:space="preserve">     a.  Familiarize with regulatory requirements</t>
  </si>
  <si>
    <r>
      <t>GRAND TOTAL (rounded)</t>
    </r>
    <r>
      <rPr>
        <b/>
        <vertAlign val="superscript"/>
        <sz val="10"/>
        <color rgb="FF000000"/>
        <rFont val="Times New Roman"/>
        <family val="1"/>
      </rPr>
      <t>g</t>
    </r>
  </si>
  <si>
    <r>
      <t>CAPITAL AND O&amp;M  COST (rounded)</t>
    </r>
    <r>
      <rPr>
        <b/>
        <vertAlign val="superscript"/>
        <sz val="10"/>
        <color rgb="FF000000"/>
        <rFont val="Times New Roman"/>
        <family val="1"/>
      </rPr>
      <t>g</t>
    </r>
  </si>
  <si>
    <t>Activity</t>
  </si>
  <si>
    <r>
      <t xml:space="preserve">(D) Respondents per year </t>
    </r>
    <r>
      <rPr>
        <b/>
        <vertAlign val="superscript"/>
        <sz val="10"/>
        <color rgb="FF000000"/>
        <rFont val="Times New Roman"/>
        <family val="1"/>
      </rPr>
      <t>a</t>
    </r>
  </si>
  <si>
    <t>(A) 
EPA person hours per occurrence</t>
  </si>
  <si>
    <t>(B) 
No. of occurrences per plant per year</t>
  </si>
  <si>
    <t>(C) 
EPA person hours per plant per year 
(C=AxB)</t>
  </si>
  <si>
    <t>(G)
Clerical person hours per year 
(G=Ex0.1)</t>
  </si>
  <si>
    <t>1. Report review</t>
  </si>
  <si>
    <r>
      <t xml:space="preserve">   a. Initial notification of applicability </t>
    </r>
    <r>
      <rPr>
        <vertAlign val="superscript"/>
        <sz val="10"/>
        <color rgb="FF000000"/>
        <rFont val="Times New Roman"/>
        <family val="1"/>
      </rPr>
      <t>c</t>
    </r>
  </si>
  <si>
    <r>
      <t xml:space="preserve">   b. Initial notification of compliance status </t>
    </r>
    <r>
      <rPr>
        <vertAlign val="superscript"/>
        <sz val="10"/>
        <color rgb="FF000000"/>
        <rFont val="Times New Roman"/>
        <family val="1"/>
      </rPr>
      <t>d</t>
    </r>
  </si>
  <si>
    <r>
      <t>TOTAL ANNUAL BURDEN AND COST (rounded)</t>
    </r>
    <r>
      <rPr>
        <b/>
        <vertAlign val="superscript"/>
        <sz val="10"/>
        <color rgb="FF000000"/>
        <rFont val="Times New Roman"/>
        <family val="1"/>
      </rPr>
      <t>e</t>
    </r>
  </si>
  <si>
    <r>
      <t xml:space="preserve">e  </t>
    </r>
    <r>
      <rPr>
        <sz val="10"/>
        <color rgb="FF000000"/>
        <rFont val="Times New Roman"/>
        <family val="1"/>
      </rPr>
      <t>Totals have been rounded to 3 significant figures. Figures may not add exactly due to rounding.</t>
    </r>
  </si>
  <si>
    <r>
      <rPr>
        <vertAlign val="superscript"/>
        <sz val="10"/>
        <color rgb="FF000000"/>
        <rFont val="Times New Roman"/>
        <family val="1"/>
      </rPr>
      <t>c</t>
    </r>
    <r>
      <rPr>
        <sz val="10"/>
        <color rgb="FF000000"/>
        <rFont val="Times New Roman"/>
        <family val="1"/>
      </rPr>
      <t xml:space="preserve">  We have assumed that it will take 2 hours to review the initial notification of applicability report.</t>
    </r>
  </si>
  <si>
    <t>Table 2: Average Annual EPA Burden and Cost – NESHAP for Area Sources: Primary Copper Smelting, Secondary Copper Smelting, and Primary Nonferrous Metals-Zinc, Cadmium, and Beryllium (Renewal)</t>
  </si>
  <si>
    <t>hr/response</t>
  </si>
  <si>
    <r>
      <t>d</t>
    </r>
    <r>
      <rPr>
        <sz val="10"/>
        <color rgb="FF000000"/>
        <rFont val="Times New Roman"/>
        <family val="1"/>
      </rPr>
      <t xml:space="preserve">  We have assumed that it will take 4 hours to review the initial notification of compliance status report.</t>
    </r>
  </si>
  <si>
    <r>
      <t xml:space="preserve">g  </t>
    </r>
    <r>
      <rPr>
        <sz val="10"/>
        <color rgb="FF000000"/>
        <rFont val="Times New Roman"/>
        <family val="1"/>
      </rPr>
      <t>Totals have been rounded to 3 significant figures. Figures may not add exactly due to rounding.</t>
    </r>
    <r>
      <rPr>
        <vertAlign val="superscript"/>
        <sz val="10"/>
        <color rgb="FF000000"/>
        <rFont val="Times New Roman"/>
        <family val="1"/>
      </rPr>
      <t xml:space="preserve"> </t>
    </r>
  </si>
  <si>
    <r>
      <t>a</t>
    </r>
    <r>
      <rPr>
        <sz val="10"/>
        <color rgb="FF000000"/>
        <rFont val="Times New Roman"/>
        <family val="1"/>
      </rPr>
      <t xml:space="preserve">  We have assumed that the average number of respondents potentially subject to this rule will be five.  Each year two respondents are anticipated to effect process changes requiring notification to the Agency regarding applicability and compliance status.  They are all area sources.  There will be no additional new sources over the three-year period of this ICR. </t>
    </r>
  </si>
  <si>
    <t>Table 1: Annual Respondent Burden and Cost – NESHAP for Area Sources: Primary Copper Smelting</t>
  </si>
  <si>
    <r>
      <t>a</t>
    </r>
    <r>
      <rPr>
        <sz val="10"/>
        <color rgb="FF000000"/>
        <rFont val="Times New Roman"/>
        <family val="1"/>
      </rPr>
      <t xml:space="preserve">  We have assumed that the  number of respondents potentially subject to this rule is one.  Each year one respondents are anticipated to effect process changes requiring notification to the Agency regarding applicability and compliance status. </t>
    </r>
    <r>
      <rPr>
        <sz val="10"/>
        <rFont val="Times New Roman"/>
        <family val="1"/>
      </rPr>
      <t xml:space="preserve">The source is an area source. </t>
    </r>
    <r>
      <rPr>
        <sz val="10"/>
        <color rgb="FF000000"/>
        <rFont val="Times New Roman"/>
        <family val="1"/>
      </rPr>
      <t xml:space="preserve"> There will be no additional new sources over the three-year period of this ICR.</t>
    </r>
  </si>
  <si>
    <r>
      <t>c</t>
    </r>
    <r>
      <rPr>
        <sz val="10"/>
        <color rgb="FF000000"/>
        <rFont val="Times New Roman"/>
        <family val="1"/>
      </rPr>
      <t xml:space="preserve">  We have assumed that no hours or costs are associated with this burden item because existing plant complies with the requiremen</t>
    </r>
    <r>
      <rPr>
        <sz val="10"/>
        <rFont val="Times New Roman"/>
        <family val="1"/>
      </rPr>
      <t>t as part of</t>
    </r>
    <r>
      <rPr>
        <sz val="10"/>
        <color rgb="FF000000"/>
        <rFont val="Times New Roman"/>
        <family val="1"/>
      </rPr>
      <t xml:space="preserve"> their Title V operating permit.</t>
    </r>
  </si>
  <si>
    <r>
      <t>d</t>
    </r>
    <r>
      <rPr>
        <sz val="10"/>
        <color rgb="FF000000"/>
        <rFont val="Times New Roman"/>
        <family val="1"/>
      </rPr>
      <t xml:space="preserve">  We have assumed that each year it will take eight hours for each respondent to familiarize with regulatory requirements.</t>
    </r>
  </si>
  <si>
    <r>
      <rPr>
        <vertAlign val="superscript"/>
        <sz val="10"/>
        <color theme="1"/>
        <rFont val="Times New Roman"/>
        <family val="1"/>
      </rPr>
      <t>h</t>
    </r>
    <r>
      <rPr>
        <sz val="10"/>
        <color theme="1"/>
        <rFont val="Times New Roman"/>
        <family val="1"/>
      </rPr>
      <t xml:space="preserve"> These requirements are one-time requirements that apply to new respondents. There are no new respondents estimated over the 3-year period of this ICR.</t>
    </r>
  </si>
  <si>
    <r>
      <t xml:space="preserve">         Initial notification of applicability </t>
    </r>
    <r>
      <rPr>
        <vertAlign val="superscript"/>
        <sz val="10"/>
        <color rgb="FF000000"/>
        <rFont val="Times New Roman"/>
        <family val="1"/>
      </rPr>
      <t>h</t>
    </r>
  </si>
  <si>
    <r>
      <t xml:space="preserve">         Initial notification of compliance status </t>
    </r>
    <r>
      <rPr>
        <vertAlign val="superscript"/>
        <sz val="10"/>
        <color rgb="FF000000"/>
        <rFont val="Times New Roman"/>
        <family val="1"/>
      </rPr>
      <t>f, h</t>
    </r>
  </si>
  <si>
    <t>Hours per response</t>
  </si>
  <si>
    <t>No. of responses</t>
  </si>
  <si>
    <r>
      <t>b</t>
    </r>
    <r>
      <rPr>
        <sz val="10"/>
        <color rgb="FF000000"/>
        <rFont val="Times New Roman"/>
        <family val="1"/>
      </rPr>
      <t xml:space="preserve">  This ICR uses the following labor rates: $146.43 per hour for Executive, Administrative, and Managerial labor; $119.71 per hour for Technical labor, and $59.285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</si>
  <si>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t xml:space="preserve">TOTAL LABOR BURDEN AND COST </t>
  </si>
  <si>
    <t>TOTAL ANNUAL BURDEN AND COST</t>
  </si>
  <si>
    <r>
      <t>b</t>
    </r>
    <r>
      <rPr>
        <sz val="10"/>
        <color rgb="FF000000"/>
        <rFont val="Times New Roman"/>
        <family val="1"/>
      </rPr>
      <t xml:space="preserve">  This cost is based on the following labor rates which incorporates a 1.6 benefits multiplication factor to account for government overhead expenses: $66.62 Managerial rate (GS-13, Step 5, $41.64 x 1.6), $49.44 Technical rate (GS-12, Step 1, $30.90 x 1.6), and $26.75 Clerical rate (GS-6, Step 3, $16.72 x 1.6).  These rates are from the Office of Personnel Management (OPM) 2014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</si>
</sst>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000000"/>
      <name val="Calibri"/>
      <family val="2"/>
    </font>
    <font>
      <vertAlign val="superscript"/>
      <sz val="12"/>
      <color rgb="FF000000"/>
      <name val="Times New Roman"/>
      <family val="1"/>
    </font>
    <font>
      <b/>
      <i/>
      <sz val="10"/>
      <color rgb="FF000000"/>
      <name val="Times New Roman"/>
      <family val="1"/>
    </font>
    <font>
      <sz val="11"/>
      <color rgb="FF000000"/>
      <name val="Calibri"/>
      <family val="2"/>
    </font>
    <font>
      <sz val="10"/>
      <name val="Times New Roman"/>
      <family val="1"/>
    </font>
    <font>
      <vertAlign val="super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1" xfId="0" applyFont="1" applyBorder="1" applyAlignment="1">
      <alignmen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6" fontId="2" fillId="0" borderId="1" xfId="0" applyNumberFormat="1" applyFont="1" applyBorder="1" applyAlignment="1">
      <alignment vertical="top"/>
    </xf>
    <xf numFmtId="0" fontId="8"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1" fontId="0" fillId="0" borderId="0" xfId="0" applyNumberFormat="1"/>
    <xf numFmtId="0" fontId="0" fillId="0" borderId="1" xfId="0" applyBorder="1"/>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zoomScaleNormal="100" workbookViewId="0">
      <selection activeCell="E29" sqref="E29"/>
    </sheetView>
  </sheetViews>
  <sheetFormatPr defaultRowHeight="14.5" x14ac:dyDescent="0.35"/>
  <cols>
    <col min="1" max="1" width="42.26953125" customWidth="1"/>
    <col min="2" max="3" width="10.1796875" customWidth="1"/>
    <col min="5" max="5" width="12" customWidth="1"/>
    <col min="7" max="7" width="10.26953125" customWidth="1"/>
    <col min="8" max="8" width="11.1796875" customWidth="1"/>
    <col min="9" max="9" width="10" bestFit="1" customWidth="1"/>
  </cols>
  <sheetData>
    <row r="1" spans="1:11" x14ac:dyDescent="0.35">
      <c r="A1" s="1" t="s">
        <v>55</v>
      </c>
    </row>
    <row r="2" spans="1:11" x14ac:dyDescent="0.35">
      <c r="F2">
        <v>119.71</v>
      </c>
      <c r="G2">
        <v>146.43</v>
      </c>
      <c r="H2">
        <v>59.28</v>
      </c>
    </row>
    <row r="3" spans="1:11" ht="78" x14ac:dyDescent="0.35">
      <c r="A3" s="3" t="s">
        <v>0</v>
      </c>
      <c r="B3" s="3" t="s">
        <v>25</v>
      </c>
      <c r="C3" s="3" t="s">
        <v>26</v>
      </c>
      <c r="D3" s="3" t="s">
        <v>27</v>
      </c>
      <c r="E3" s="3" t="s">
        <v>28</v>
      </c>
      <c r="F3" s="3" t="s">
        <v>29</v>
      </c>
      <c r="G3" s="3" t="s">
        <v>30</v>
      </c>
      <c r="H3" s="3" t="s">
        <v>31</v>
      </c>
      <c r="I3" s="3" t="s">
        <v>32</v>
      </c>
    </row>
    <row r="4" spans="1:11" x14ac:dyDescent="0.35">
      <c r="A4" s="4" t="s">
        <v>1</v>
      </c>
      <c r="B4" s="5" t="s">
        <v>2</v>
      </c>
      <c r="C4" s="5"/>
      <c r="D4" s="5"/>
      <c r="E4" s="5"/>
      <c r="F4" s="5"/>
      <c r="G4" s="5"/>
      <c r="H4" s="5"/>
      <c r="I4" s="6"/>
    </row>
    <row r="5" spans="1:11" x14ac:dyDescent="0.35">
      <c r="A5" s="4" t="s">
        <v>3</v>
      </c>
      <c r="B5" s="5" t="s">
        <v>2</v>
      </c>
      <c r="C5" s="5"/>
      <c r="D5" s="5"/>
      <c r="E5" s="5"/>
      <c r="F5" s="5"/>
      <c r="G5" s="5"/>
      <c r="H5" s="5"/>
      <c r="I5" s="6"/>
    </row>
    <row r="6" spans="1:11" x14ac:dyDescent="0.35">
      <c r="A6" s="4" t="s">
        <v>4</v>
      </c>
      <c r="B6" s="5"/>
      <c r="C6" s="5"/>
      <c r="D6" s="5"/>
      <c r="E6" s="5"/>
      <c r="F6" s="5"/>
      <c r="G6" s="5"/>
      <c r="H6" s="5"/>
      <c r="I6" s="6"/>
    </row>
    <row r="7" spans="1:11" ht="15.5" x14ac:dyDescent="0.35">
      <c r="A7" s="4" t="s">
        <v>33</v>
      </c>
      <c r="B7" s="5">
        <v>8</v>
      </c>
      <c r="C7" s="5">
        <v>1</v>
      </c>
      <c r="D7" s="5">
        <f>B7*C7</f>
        <v>8</v>
      </c>
      <c r="E7" s="5">
        <v>1</v>
      </c>
      <c r="F7" s="5">
        <f>D7*E7</f>
        <v>8</v>
      </c>
      <c r="G7" s="5">
        <f>F7*0.05</f>
        <v>0.4</v>
      </c>
      <c r="H7" s="5">
        <f>F7*0.1</f>
        <v>0.8</v>
      </c>
      <c r="I7" s="7">
        <f>$F$2*F7+$G$2*G7+$H$2*H7</f>
        <v>1063.6759999999999</v>
      </c>
    </row>
    <row r="8" spans="1:11" x14ac:dyDescent="0.35">
      <c r="A8" s="4" t="s">
        <v>5</v>
      </c>
      <c r="B8" s="5"/>
      <c r="C8" s="5"/>
      <c r="D8" s="5"/>
      <c r="E8" s="5"/>
      <c r="F8" s="5"/>
      <c r="G8" s="5"/>
      <c r="H8" s="5"/>
      <c r="I8" s="7"/>
    </row>
    <row r="9" spans="1:11" ht="15.5" x14ac:dyDescent="0.35">
      <c r="A9" s="4" t="s">
        <v>6</v>
      </c>
      <c r="B9" s="5">
        <v>2</v>
      </c>
      <c r="C9" s="5">
        <v>1</v>
      </c>
      <c r="D9" s="5">
        <f t="shared" ref="D9:D24" si="0">B9*C9</f>
        <v>2</v>
      </c>
      <c r="E9" s="5">
        <v>0</v>
      </c>
      <c r="F9" s="5">
        <f t="shared" ref="F9:F13" si="1">D9*E9</f>
        <v>0</v>
      </c>
      <c r="G9" s="5">
        <f t="shared" ref="G9:G13" si="2">F9*0.05</f>
        <v>0</v>
      </c>
      <c r="H9" s="5">
        <f t="shared" ref="H9:H13" si="3">F9*0.1</f>
        <v>0</v>
      </c>
      <c r="I9" s="8">
        <f t="shared" ref="I9:I13" si="4">$F$2*F9+$G$2*G9+$H$2*H9</f>
        <v>0</v>
      </c>
    </row>
    <row r="10" spans="1:11" ht="15.5" x14ac:dyDescent="0.35">
      <c r="A10" s="4" t="s">
        <v>7</v>
      </c>
      <c r="B10" s="5">
        <v>4</v>
      </c>
      <c r="C10" s="5">
        <v>1</v>
      </c>
      <c r="D10" s="5">
        <f t="shared" si="0"/>
        <v>4</v>
      </c>
      <c r="E10" s="5">
        <v>0</v>
      </c>
      <c r="F10" s="5">
        <f t="shared" si="1"/>
        <v>0</v>
      </c>
      <c r="G10" s="5">
        <f t="shared" si="2"/>
        <v>0</v>
      </c>
      <c r="H10" s="5">
        <f t="shared" si="3"/>
        <v>0</v>
      </c>
      <c r="I10" s="8">
        <f t="shared" si="4"/>
        <v>0</v>
      </c>
    </row>
    <row r="11" spans="1:11" ht="15.5" x14ac:dyDescent="0.35">
      <c r="A11" s="4" t="s">
        <v>60</v>
      </c>
      <c r="B11" s="5">
        <v>4</v>
      </c>
      <c r="C11" s="5">
        <v>1</v>
      </c>
      <c r="D11" s="5">
        <f t="shared" si="0"/>
        <v>4</v>
      </c>
      <c r="E11" s="5">
        <v>0</v>
      </c>
      <c r="F11" s="5">
        <f t="shared" si="1"/>
        <v>0</v>
      </c>
      <c r="G11" s="5">
        <f t="shared" si="2"/>
        <v>0</v>
      </c>
      <c r="H11" s="5">
        <f t="shared" si="3"/>
        <v>0</v>
      </c>
      <c r="I11" s="7">
        <f t="shared" si="4"/>
        <v>0</v>
      </c>
    </row>
    <row r="12" spans="1:11" ht="15.5" x14ac:dyDescent="0.35">
      <c r="A12" s="4" t="s">
        <v>61</v>
      </c>
      <c r="B12" s="5">
        <v>8</v>
      </c>
      <c r="C12" s="5">
        <v>1</v>
      </c>
      <c r="D12" s="5">
        <f t="shared" si="0"/>
        <v>8</v>
      </c>
      <c r="E12" s="5">
        <v>0</v>
      </c>
      <c r="F12" s="5">
        <f t="shared" si="1"/>
        <v>0</v>
      </c>
      <c r="G12" s="5">
        <f t="shared" si="2"/>
        <v>0</v>
      </c>
      <c r="H12" s="5">
        <f t="shared" si="3"/>
        <v>0</v>
      </c>
      <c r="I12" s="7">
        <f t="shared" si="4"/>
        <v>0</v>
      </c>
    </row>
    <row r="13" spans="1:11" ht="15.5" x14ac:dyDescent="0.35">
      <c r="A13" s="4" t="s">
        <v>8</v>
      </c>
      <c r="B13" s="5">
        <v>2</v>
      </c>
      <c r="C13" s="5">
        <v>1</v>
      </c>
      <c r="D13" s="5">
        <f t="shared" si="0"/>
        <v>2</v>
      </c>
      <c r="E13" s="5">
        <v>0</v>
      </c>
      <c r="F13" s="5">
        <f t="shared" si="1"/>
        <v>0</v>
      </c>
      <c r="G13" s="5">
        <f t="shared" si="2"/>
        <v>0</v>
      </c>
      <c r="H13" s="5">
        <f t="shared" si="3"/>
        <v>0</v>
      </c>
      <c r="I13" s="8">
        <f t="shared" si="4"/>
        <v>0</v>
      </c>
    </row>
    <row r="14" spans="1:11" x14ac:dyDescent="0.35">
      <c r="A14" s="4" t="s">
        <v>9</v>
      </c>
      <c r="B14" s="5" t="s">
        <v>10</v>
      </c>
      <c r="C14" s="5"/>
      <c r="D14" s="5"/>
      <c r="E14" s="5"/>
      <c r="F14" s="5"/>
      <c r="G14" s="5"/>
      <c r="H14" s="5"/>
      <c r="I14" s="6"/>
    </row>
    <row r="15" spans="1:11" x14ac:dyDescent="0.35">
      <c r="A15" s="4" t="s">
        <v>11</v>
      </c>
      <c r="B15" s="5" t="s">
        <v>10</v>
      </c>
      <c r="C15" s="5"/>
      <c r="D15" s="5"/>
      <c r="E15" s="5"/>
      <c r="F15" s="5"/>
      <c r="G15" s="5"/>
      <c r="H15" s="5"/>
      <c r="I15" s="6"/>
    </row>
    <row r="16" spans="1:11" x14ac:dyDescent="0.35">
      <c r="A16" s="4" t="s">
        <v>12</v>
      </c>
      <c r="B16" s="5" t="s">
        <v>10</v>
      </c>
      <c r="C16" s="5"/>
      <c r="D16" s="5"/>
      <c r="E16" s="5"/>
      <c r="F16" s="5"/>
      <c r="G16" s="5"/>
      <c r="H16" s="5"/>
      <c r="I16" s="6"/>
      <c r="K16" t="s">
        <v>63</v>
      </c>
    </row>
    <row r="17" spans="1:12" x14ac:dyDescent="0.35">
      <c r="A17" s="12" t="s">
        <v>34</v>
      </c>
      <c r="B17" s="5"/>
      <c r="C17" s="5"/>
      <c r="D17" s="5"/>
      <c r="E17" s="5"/>
      <c r="F17" s="20">
        <f>+SUM(F4:H16)</f>
        <v>9.2000000000000011</v>
      </c>
      <c r="G17" s="20"/>
      <c r="H17" s="20"/>
      <c r="I17" s="11">
        <f>+SUM(I4:I16)</f>
        <v>1063.6759999999999</v>
      </c>
      <c r="K17">
        <f>SUM(F7:H13)</f>
        <v>9.2000000000000011</v>
      </c>
    </row>
    <row r="18" spans="1:12" x14ac:dyDescent="0.35">
      <c r="A18" s="4" t="s">
        <v>13</v>
      </c>
      <c r="B18" s="5"/>
      <c r="C18" s="5"/>
      <c r="D18" s="5"/>
      <c r="E18" s="5"/>
      <c r="F18" s="5"/>
      <c r="G18" s="5"/>
      <c r="H18" s="5"/>
      <c r="I18" s="6"/>
    </row>
    <row r="19" spans="1:12" x14ac:dyDescent="0.35">
      <c r="A19" s="4" t="s">
        <v>35</v>
      </c>
      <c r="B19" s="5" t="s">
        <v>14</v>
      </c>
      <c r="C19" s="5"/>
      <c r="D19" s="5"/>
      <c r="E19" s="5"/>
      <c r="F19" s="5"/>
      <c r="G19" s="5"/>
      <c r="H19" s="5"/>
      <c r="I19" s="6"/>
    </row>
    <row r="20" spans="1:12" x14ac:dyDescent="0.35">
      <c r="A20" s="4" t="s">
        <v>15</v>
      </c>
      <c r="B20" s="5" t="s">
        <v>14</v>
      </c>
      <c r="C20" s="5"/>
      <c r="D20" s="5"/>
      <c r="E20" s="5"/>
      <c r="F20" s="5"/>
      <c r="G20" s="5"/>
      <c r="H20" s="5"/>
      <c r="I20" s="6"/>
    </row>
    <row r="21" spans="1:12" x14ac:dyDescent="0.35">
      <c r="A21" s="4" t="s">
        <v>16</v>
      </c>
      <c r="B21" s="5" t="s">
        <v>14</v>
      </c>
      <c r="C21" s="5"/>
      <c r="D21" s="5"/>
      <c r="E21" s="5"/>
      <c r="F21" s="5"/>
      <c r="G21" s="5"/>
      <c r="H21" s="5"/>
      <c r="I21" s="6"/>
    </row>
    <row r="22" spans="1:12" ht="15.5" x14ac:dyDescent="0.35">
      <c r="A22" s="4" t="s">
        <v>17</v>
      </c>
      <c r="B22" s="5">
        <v>0.25</v>
      </c>
      <c r="C22" s="5">
        <v>1</v>
      </c>
      <c r="D22" s="5">
        <f t="shared" si="0"/>
        <v>0.25</v>
      </c>
      <c r="E22" s="5">
        <v>0</v>
      </c>
      <c r="F22" s="5">
        <f t="shared" ref="F22" si="5">D22*E22</f>
        <v>0</v>
      </c>
      <c r="G22" s="5">
        <f t="shared" ref="G22:G24" si="6">F22*0.05</f>
        <v>0</v>
      </c>
      <c r="H22" s="5">
        <f t="shared" ref="H22" si="7">F22*0.1</f>
        <v>0</v>
      </c>
      <c r="I22" s="8">
        <f t="shared" ref="I22" si="8">$F$2*F22+$G$2*G22+$H$2*H22</f>
        <v>0</v>
      </c>
    </row>
    <row r="23" spans="1:12" ht="15.5" x14ac:dyDescent="0.35">
      <c r="A23" s="4" t="s">
        <v>18</v>
      </c>
      <c r="B23" s="5">
        <v>0.25</v>
      </c>
      <c r="C23" s="5">
        <v>1</v>
      </c>
      <c r="D23" s="5">
        <f t="shared" si="0"/>
        <v>0.25</v>
      </c>
      <c r="E23" s="5">
        <v>0</v>
      </c>
      <c r="F23" s="5">
        <f t="shared" ref="F23:F24" si="9">D23*E23</f>
        <v>0</v>
      </c>
      <c r="G23" s="5">
        <f t="shared" si="6"/>
        <v>0</v>
      </c>
      <c r="H23" s="5">
        <f t="shared" ref="H23:H24" si="10">F23*0.1</f>
        <v>0</v>
      </c>
      <c r="I23" s="8">
        <f t="shared" ref="I23" si="11">$F$2*F23+$G$2*G23+$H$2*H23</f>
        <v>0</v>
      </c>
    </row>
    <row r="24" spans="1:12" x14ac:dyDescent="0.35">
      <c r="A24" s="4" t="s">
        <v>19</v>
      </c>
      <c r="B24" s="5">
        <v>4</v>
      </c>
      <c r="C24" s="5">
        <v>1</v>
      </c>
      <c r="D24" s="5">
        <f t="shared" si="0"/>
        <v>4</v>
      </c>
      <c r="E24" s="5">
        <v>0</v>
      </c>
      <c r="F24" s="5">
        <f t="shared" si="9"/>
        <v>0</v>
      </c>
      <c r="G24" s="5">
        <f t="shared" si="6"/>
        <v>0</v>
      </c>
      <c r="H24" s="5">
        <f t="shared" si="10"/>
        <v>0</v>
      </c>
      <c r="I24" s="8">
        <f>$F$2*F24+$G$2*G24+$H$2*H24</f>
        <v>0</v>
      </c>
    </row>
    <row r="25" spans="1:12" x14ac:dyDescent="0.35">
      <c r="A25" s="4" t="s">
        <v>20</v>
      </c>
      <c r="B25" s="5" t="s">
        <v>2</v>
      </c>
      <c r="C25" s="9"/>
      <c r="D25" s="5"/>
      <c r="E25" s="5"/>
      <c r="F25" s="5"/>
      <c r="G25" s="5"/>
      <c r="H25" s="5"/>
      <c r="I25" s="6"/>
    </row>
    <row r="26" spans="1:12" x14ac:dyDescent="0.35">
      <c r="A26" s="12" t="s">
        <v>21</v>
      </c>
      <c r="B26" s="5"/>
      <c r="C26" s="5"/>
      <c r="D26" s="5"/>
      <c r="E26" s="5"/>
      <c r="F26" s="21">
        <f>+SUM(F18:H25)</f>
        <v>0</v>
      </c>
      <c r="G26" s="21"/>
      <c r="H26" s="21"/>
      <c r="I26" s="13">
        <f>+SUM(I18:I25)</f>
        <v>0</v>
      </c>
      <c r="K26" t="s">
        <v>62</v>
      </c>
    </row>
    <row r="27" spans="1:12" x14ac:dyDescent="0.35">
      <c r="A27" s="10" t="s">
        <v>65</v>
      </c>
      <c r="B27" s="9"/>
      <c r="C27" s="9"/>
      <c r="D27" s="9"/>
      <c r="E27" s="9"/>
      <c r="F27" s="20">
        <f>+F17+F26</f>
        <v>9.2000000000000011</v>
      </c>
      <c r="G27" s="21"/>
      <c r="H27" s="21"/>
      <c r="I27" s="11">
        <f>I17+I26</f>
        <v>1063.6759999999999</v>
      </c>
      <c r="K27" s="18">
        <f>F27/K17</f>
        <v>1</v>
      </c>
      <c r="L27" t="s">
        <v>51</v>
      </c>
    </row>
    <row r="28" spans="1:12" ht="15" x14ac:dyDescent="0.35">
      <c r="A28" s="10" t="s">
        <v>37</v>
      </c>
      <c r="B28" s="9"/>
      <c r="C28" s="9"/>
      <c r="D28" s="9"/>
      <c r="E28" s="9"/>
      <c r="F28" s="5"/>
      <c r="G28" s="5"/>
      <c r="H28" s="5"/>
      <c r="I28" s="11">
        <v>0</v>
      </c>
    </row>
    <row r="29" spans="1:12" ht="15" x14ac:dyDescent="0.35">
      <c r="A29" s="10" t="s">
        <v>36</v>
      </c>
      <c r="B29" s="9"/>
      <c r="C29" s="9"/>
      <c r="D29" s="9"/>
      <c r="E29" s="9"/>
      <c r="F29" s="5"/>
      <c r="G29" s="5"/>
      <c r="H29" s="5"/>
      <c r="I29" s="11">
        <f>ROUND(1064,-1)</f>
        <v>1060</v>
      </c>
    </row>
    <row r="30" spans="1:12" x14ac:dyDescent="0.35">
      <c r="A30" s="2"/>
      <c r="B30" s="2"/>
      <c r="C30" s="2"/>
      <c r="D30" s="2"/>
      <c r="E30" s="2"/>
      <c r="F30" s="2"/>
      <c r="G30" s="2"/>
      <c r="H30" s="2"/>
      <c r="I30" s="2"/>
    </row>
    <row r="31" spans="1:12" x14ac:dyDescent="0.35">
      <c r="A31" s="14" t="s">
        <v>22</v>
      </c>
    </row>
    <row r="32" spans="1:12" ht="46.5" customHeight="1" x14ac:dyDescent="0.35">
      <c r="A32" s="22" t="s">
        <v>56</v>
      </c>
      <c r="B32" s="22"/>
      <c r="C32" s="22"/>
      <c r="D32" s="22"/>
      <c r="E32" s="22"/>
      <c r="F32" s="22"/>
      <c r="G32" s="22"/>
      <c r="H32" s="22"/>
      <c r="I32" s="22"/>
      <c r="J32" s="22"/>
    </row>
    <row r="33" spans="1:10" ht="60.65" customHeight="1" x14ac:dyDescent="0.35">
      <c r="A33" s="22" t="s">
        <v>64</v>
      </c>
      <c r="B33" s="22"/>
      <c r="C33" s="22"/>
      <c r="D33" s="22"/>
      <c r="E33" s="22"/>
      <c r="F33" s="22"/>
      <c r="G33" s="22"/>
      <c r="H33" s="22"/>
      <c r="I33" s="22"/>
      <c r="J33" s="22"/>
    </row>
    <row r="34" spans="1:10" ht="25.5" customHeight="1" x14ac:dyDescent="0.35">
      <c r="A34" s="23" t="s">
        <v>57</v>
      </c>
      <c r="B34" s="23"/>
      <c r="C34" s="23"/>
      <c r="D34" s="23"/>
      <c r="E34" s="23"/>
      <c r="F34" s="23"/>
      <c r="G34" s="23"/>
      <c r="H34" s="23"/>
      <c r="I34" s="23"/>
      <c r="J34" s="23"/>
    </row>
    <row r="35" spans="1:10" ht="22.5" customHeight="1" x14ac:dyDescent="0.35">
      <c r="A35" s="23" t="s">
        <v>58</v>
      </c>
      <c r="B35" s="23"/>
      <c r="C35" s="23"/>
      <c r="D35" s="23"/>
      <c r="E35" s="23"/>
      <c r="F35" s="23"/>
      <c r="G35" s="23"/>
      <c r="H35" s="23"/>
      <c r="I35" s="23"/>
      <c r="J35" s="23"/>
    </row>
    <row r="36" spans="1:10" ht="22.5" customHeight="1" x14ac:dyDescent="0.35">
      <c r="A36" s="23" t="s">
        <v>23</v>
      </c>
      <c r="B36" s="23"/>
      <c r="C36" s="23"/>
      <c r="D36" s="23"/>
      <c r="E36" s="23"/>
      <c r="F36" s="23"/>
      <c r="G36" s="23"/>
      <c r="H36" s="23"/>
      <c r="I36" s="23"/>
      <c r="J36" s="23"/>
    </row>
    <row r="37" spans="1:10" ht="22" customHeight="1" x14ac:dyDescent="0.35">
      <c r="A37" s="23" t="s">
        <v>24</v>
      </c>
      <c r="B37" s="23"/>
      <c r="C37" s="23"/>
      <c r="D37" s="23"/>
      <c r="E37" s="23"/>
      <c r="F37" s="23"/>
      <c r="G37" s="23"/>
      <c r="H37" s="23"/>
      <c r="I37" s="23"/>
      <c r="J37" s="23"/>
    </row>
    <row r="38" spans="1:10" ht="20.5" customHeight="1" x14ac:dyDescent="0.35">
      <c r="A38" s="23" t="s">
        <v>53</v>
      </c>
      <c r="B38" s="23"/>
      <c r="C38" s="23"/>
      <c r="D38" s="23"/>
      <c r="E38" s="23"/>
      <c r="F38" s="23"/>
      <c r="G38" s="23"/>
      <c r="H38" s="23"/>
      <c r="I38" s="23"/>
      <c r="J38" s="23"/>
    </row>
    <row r="39" spans="1:10" ht="16" x14ac:dyDescent="0.35">
      <c r="A39" s="2" t="s">
        <v>59</v>
      </c>
    </row>
  </sheetData>
  <mergeCells count="10">
    <mergeCell ref="A34:J34"/>
    <mergeCell ref="A35:J35"/>
    <mergeCell ref="A36:J36"/>
    <mergeCell ref="A37:J37"/>
    <mergeCell ref="A38:J38"/>
    <mergeCell ref="F17:H17"/>
    <mergeCell ref="F26:H26"/>
    <mergeCell ref="F27:H27"/>
    <mergeCell ref="A32:J32"/>
    <mergeCell ref="A33:J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zoomScale="85" zoomScaleNormal="85" workbookViewId="0">
      <selection activeCell="I9" sqref="I9"/>
    </sheetView>
  </sheetViews>
  <sheetFormatPr defaultRowHeight="14.5" x14ac:dyDescent="0.35"/>
  <cols>
    <col min="1" max="1" width="45" customWidth="1"/>
    <col min="2" max="2" width="10.1796875" customWidth="1"/>
    <col min="3" max="3" width="10.7265625" customWidth="1"/>
    <col min="4" max="4" width="10.1796875" customWidth="1"/>
    <col min="5" max="5" width="11.453125" customWidth="1"/>
    <col min="7" max="7" width="11.453125" customWidth="1"/>
    <col min="9" max="9" width="10.453125" customWidth="1"/>
  </cols>
  <sheetData>
    <row r="1" spans="1:10" x14ac:dyDescent="0.35">
      <c r="A1" s="1" t="s">
        <v>50</v>
      </c>
    </row>
    <row r="2" spans="1:10" x14ac:dyDescent="0.35">
      <c r="F2">
        <v>49.44</v>
      </c>
      <c r="G2">
        <v>66.62</v>
      </c>
      <c r="H2">
        <v>26.75</v>
      </c>
    </row>
    <row r="3" spans="1:10" ht="90" customHeight="1" x14ac:dyDescent="0.35">
      <c r="A3" s="3" t="s">
        <v>38</v>
      </c>
      <c r="B3" s="3" t="s">
        <v>40</v>
      </c>
      <c r="C3" s="3" t="s">
        <v>41</v>
      </c>
      <c r="D3" s="3" t="s">
        <v>42</v>
      </c>
      <c r="E3" s="3" t="s">
        <v>39</v>
      </c>
      <c r="F3" s="3" t="s">
        <v>29</v>
      </c>
      <c r="G3" s="3" t="s">
        <v>30</v>
      </c>
      <c r="H3" s="3" t="s">
        <v>43</v>
      </c>
      <c r="I3" s="3" t="s">
        <v>32</v>
      </c>
    </row>
    <row r="4" spans="1:10" x14ac:dyDescent="0.35">
      <c r="A4" s="9" t="s">
        <v>44</v>
      </c>
      <c r="B4" s="5"/>
      <c r="C4" s="5"/>
      <c r="D4" s="5"/>
      <c r="E4" s="5"/>
      <c r="F4" s="5"/>
      <c r="G4" s="5"/>
      <c r="H4" s="5"/>
      <c r="I4" s="6"/>
    </row>
    <row r="5" spans="1:10" ht="15.5" x14ac:dyDescent="0.35">
      <c r="A5" s="9" t="s">
        <v>45</v>
      </c>
      <c r="B5" s="5">
        <v>2</v>
      </c>
      <c r="C5" s="5">
        <v>1</v>
      </c>
      <c r="D5" s="5">
        <f>B5*C5</f>
        <v>2</v>
      </c>
      <c r="E5" s="5">
        <v>2</v>
      </c>
      <c r="F5" s="5">
        <f>D5*E5</f>
        <v>4</v>
      </c>
      <c r="G5" s="5">
        <f>F5*0.05</f>
        <v>0.2</v>
      </c>
      <c r="H5" s="5">
        <f>F5*0.1</f>
        <v>0.4</v>
      </c>
      <c r="I5" s="7">
        <f>+$F$2*F5+$G$2*G5+$H$2*H5</f>
        <v>221.78399999999999</v>
      </c>
    </row>
    <row r="6" spans="1:10" ht="15.5" x14ac:dyDescent="0.35">
      <c r="A6" s="9" t="s">
        <v>46</v>
      </c>
      <c r="B6" s="5">
        <v>4</v>
      </c>
      <c r="C6" s="5">
        <v>1</v>
      </c>
      <c r="D6" s="5">
        <f>B6*C6</f>
        <v>4</v>
      </c>
      <c r="E6" s="5">
        <v>2</v>
      </c>
      <c r="F6" s="5">
        <f>D6*E6</f>
        <v>8</v>
      </c>
      <c r="G6" s="5">
        <f>F6*0.05</f>
        <v>0.4</v>
      </c>
      <c r="H6" s="5">
        <f>F6*0.1</f>
        <v>0.8</v>
      </c>
      <c r="I6" s="7">
        <f>+$F$2*F6+$G$2*G6+$H$2*H6</f>
        <v>443.56799999999998</v>
      </c>
    </row>
    <row r="7" spans="1:10" x14ac:dyDescent="0.35">
      <c r="A7" s="10" t="s">
        <v>66</v>
      </c>
      <c r="B7" s="9"/>
      <c r="C7" s="9"/>
      <c r="D7" s="9"/>
      <c r="E7" s="9"/>
      <c r="F7" s="21">
        <f>ROUND(SUM(F5:H6), 0)</f>
        <v>14</v>
      </c>
      <c r="G7" s="21"/>
      <c r="H7" s="21"/>
      <c r="I7" s="11">
        <f>SUM(I5:I6)</f>
        <v>665.35199999999998</v>
      </c>
    </row>
    <row r="8" spans="1:10" ht="15" x14ac:dyDescent="0.35">
      <c r="A8" s="10" t="s">
        <v>47</v>
      </c>
      <c r="B8" s="19"/>
      <c r="C8" s="19"/>
      <c r="D8" s="19"/>
      <c r="E8" s="19"/>
      <c r="F8" s="19"/>
      <c r="G8" s="19"/>
      <c r="H8" s="19"/>
      <c r="I8" s="11">
        <f>ROUND(665,-1)</f>
        <v>670</v>
      </c>
    </row>
    <row r="9" spans="1:10" ht="15" customHeight="1" x14ac:dyDescent="0.35">
      <c r="A9" s="16"/>
      <c r="B9" s="15"/>
    </row>
    <row r="10" spans="1:10" ht="15" customHeight="1" x14ac:dyDescent="0.35">
      <c r="A10" s="17" t="s">
        <v>22</v>
      </c>
      <c r="B10" s="15"/>
    </row>
    <row r="11" spans="1:10" ht="29.15" customHeight="1" x14ac:dyDescent="0.35">
      <c r="A11" s="23" t="s">
        <v>54</v>
      </c>
      <c r="B11" s="23"/>
      <c r="C11" s="23"/>
      <c r="D11" s="23"/>
      <c r="E11" s="23"/>
      <c r="F11" s="23"/>
      <c r="G11" s="23"/>
      <c r="H11" s="23"/>
      <c r="I11" s="23"/>
      <c r="J11" s="23"/>
    </row>
    <row r="12" spans="1:10" ht="56.15" customHeight="1" x14ac:dyDescent="0.35">
      <c r="A12" s="23" t="s">
        <v>67</v>
      </c>
      <c r="B12" s="23"/>
      <c r="C12" s="23"/>
      <c r="D12" s="23"/>
      <c r="E12" s="23"/>
      <c r="F12" s="23"/>
      <c r="G12" s="23"/>
      <c r="H12" s="23"/>
      <c r="I12" s="23"/>
      <c r="J12" s="23"/>
    </row>
    <row r="13" spans="1:10" ht="23.15" customHeight="1" x14ac:dyDescent="0.35">
      <c r="A13" s="23" t="s">
        <v>49</v>
      </c>
      <c r="B13" s="23"/>
      <c r="C13" s="23"/>
      <c r="D13" s="23"/>
      <c r="E13" s="23"/>
      <c r="F13" s="23"/>
      <c r="G13" s="23"/>
      <c r="H13" s="23"/>
      <c r="I13" s="23"/>
      <c r="J13" s="23"/>
    </row>
    <row r="14" spans="1:10" ht="24.65" customHeight="1" x14ac:dyDescent="0.35">
      <c r="A14" s="23" t="s">
        <v>52</v>
      </c>
      <c r="B14" s="23"/>
      <c r="C14" s="23"/>
      <c r="D14" s="23"/>
      <c r="E14" s="23"/>
      <c r="F14" s="23"/>
      <c r="G14" s="23"/>
      <c r="H14" s="23"/>
      <c r="I14" s="23"/>
      <c r="J14" s="23"/>
    </row>
    <row r="15" spans="1:10" ht="15.5" x14ac:dyDescent="0.35">
      <c r="A15" s="23" t="s">
        <v>48</v>
      </c>
      <c r="B15" s="23"/>
      <c r="C15" s="23"/>
      <c r="D15" s="23"/>
      <c r="E15" s="23"/>
      <c r="F15" s="23"/>
      <c r="G15" s="23"/>
      <c r="H15" s="23"/>
      <c r="I15" s="23"/>
      <c r="J15" s="23"/>
    </row>
    <row r="16" spans="1:10" x14ac:dyDescent="0.35">
      <c r="A16" s="17"/>
      <c r="B16" s="17"/>
    </row>
    <row r="17" spans="1:2" x14ac:dyDescent="0.35">
      <c r="A17" s="17"/>
      <c r="B17" s="17"/>
    </row>
    <row r="18" spans="1:2" x14ac:dyDescent="0.35">
      <c r="A18" s="17"/>
      <c r="B18" s="17"/>
    </row>
  </sheetData>
  <mergeCells count="6">
    <mergeCell ref="A15:J15"/>
    <mergeCell ref="F7:H7"/>
    <mergeCell ref="A11:J11"/>
    <mergeCell ref="A12:J12"/>
    <mergeCell ref="A13:J13"/>
    <mergeCell ref="A14:J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485B68123A942AED74237ECAC2C63" ma:contentTypeVersion="14" ma:contentTypeDescription="Create a new document." ma:contentTypeScope="" ma:versionID="ec899c44e008430d4065d607b9efdc1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0273f14-f15b-400e-8c45-4bee00310af3" xmlns:ns7="55b07330-4c24-4d10-894a-ea1a92fb6a08" targetNamespace="http://schemas.microsoft.com/office/2006/metadata/properties" ma:root="true" ma:fieldsID="c55664c6531908015ce81cd835d84005" ns1:_="" ns3:_="" ns4:_="" ns5:_="" ns6:_="" ns7:_="">
    <xsd:import namespace="http://schemas.microsoft.com/sharepoint/v3"/>
    <xsd:import namespace="4ffa91fb-a0ff-4ac5-b2db-65c790d184a4"/>
    <xsd:import namespace="http://schemas.microsoft.com/sharepoint.v3"/>
    <xsd:import namespace="http://schemas.microsoft.com/sharepoint/v3/fields"/>
    <xsd:import namespace="c0273f14-f15b-400e-8c45-4bee00310af3"/>
    <xsd:import namespace="55b07330-4c24-4d10-894a-ea1a92fb6a08"/>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DateTaken" minOccurs="0"/>
                <xsd:element ref="ns7:MediaServiceAutoTags" minOccurs="0"/>
                <xsd:element ref="ns7:MediaServiceOCR" minOccurs="0"/>
                <xsd:element ref="ns7:MediaServiceEventHashCode" minOccurs="0"/>
                <xsd:element ref="ns7: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3"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9"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10"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11"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15"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7"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8"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20" nillable="true" ma:displayName="Other Related Documents" ma:description="Enter any related document." ma:internalName="EPA_x0020_Related_x0020_Documents">
      <xsd:simpleType>
        <xsd:restriction base="dms:Note">
          <xsd:maxLength value="255"/>
        </xsd:restriction>
      </xsd:simpleType>
    </xsd:element>
    <xsd:element name="Rights" ma:index="22"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24"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9f289adf-dab1-480c-bc70-8ddde6ee7336}" ma:internalName="TaxCatchAllLabel" ma:readOnly="true" ma:showField="CatchAllDataLabel" ma:web="c0273f14-f15b-400e-8c45-4bee00310af3">
      <xsd:complexType>
        <xsd:complexContent>
          <xsd:extension base="dms:MultiChoiceLookup">
            <xsd:sequence>
              <xsd:element name="Value" type="dms:Lookup" maxOccurs="unbounded" minOccurs="0" nillable="true"/>
            </xsd:sequence>
          </xsd:extension>
        </xsd:complexContent>
      </xsd:complexType>
    </xsd:element>
    <xsd:element name="TaxCatchAll" ma:index="27" nillable="true" ma:displayName="Taxonomy Catch All Column" ma:hidden="true" ma:list="{9f289adf-dab1-480c-bc70-8ddde6ee7336}" ma:internalName="TaxCatchAll" ma:showField="CatchAllData" ma:web="c0273f14-f15b-400e-8c45-4bee00310af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9"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1"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273f14-f15b-400e-8c45-4bee00310af3"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element name="SharingHintHash" ma:index="30"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b07330-4c24-4d10-894a-ea1a92fb6a0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MediaServiceAutoTags" ma:internalName="MediaServiceAutoTags" ma:readOnly="true">
      <xsd:simpleType>
        <xsd:restriction base="dms:Text"/>
      </xsd:simpleType>
    </xsd:element>
    <xsd:element name="MediaServiceOCR" ma:index="37" nillable="true" ma:displayName="MediaServiceOCR" ma:internalName="MediaServiceOCR" ma:readOnly="true">
      <xsd:simpleType>
        <xsd:restriction base="dms:Note">
          <xsd:maxLength value="255"/>
        </xsd:restriction>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Records_x0020_Status xmlns="c0273f14-f15b-400e-8c45-4bee00310af3">Pending</Records_x0020_Status>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2020-12-16T17:27:41+00:00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c0273f14-f15b-400e-8c45-4bee00310a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85B0137-F087-4D45-AB43-DE25B64EC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0273f14-f15b-400e-8c45-4bee00310af3"/>
    <ds:schemaRef ds:uri="55b07330-4c24-4d10-894a-ea1a92fb6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583BA-F989-4993-B5EF-7374DF3CB51B}">
  <ds:schemaRefs>
    <ds:schemaRef ds:uri="http://schemas.microsoft.com/sharepoint/v3"/>
    <ds:schemaRef ds:uri="http://purl.org/dc/terms/"/>
    <ds:schemaRef ds:uri="55b07330-4c24-4d10-894a-ea1a92fb6a08"/>
    <ds:schemaRef ds:uri="http://schemas.microsoft.com/office/2006/documentManagement/types"/>
    <ds:schemaRef ds:uri="http://schemas.microsoft.com/office/infopath/2007/PartnerControls"/>
    <ds:schemaRef ds:uri="http://schemas.openxmlformats.org/package/2006/metadata/core-properties"/>
    <ds:schemaRef ds:uri="c0273f14-f15b-400e-8c45-4bee00310af3"/>
    <ds:schemaRef ds:uri="http://purl.org/dc/elements/1.1/"/>
    <ds:schemaRef ds:uri="http://schemas.microsoft.com/office/2006/metadata/properties"/>
    <ds:schemaRef ds:uri="http://schemas.microsoft.com/sharepoint/v3/fields"/>
    <ds:schemaRef ds:uri="http://schemas.microsoft.com/sharepoint.v3"/>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5215B420-6D65-4529-9EAD-12DB4A7EB26A}">
  <ds:schemaRefs>
    <ds:schemaRef ds:uri="http://schemas.microsoft.com/sharepoint/v3/contenttype/forms"/>
  </ds:schemaRefs>
</ds:datastoreItem>
</file>

<file path=customXml/itemProps4.xml><?xml version="1.0" encoding="utf-8"?>
<ds:datastoreItem xmlns:ds="http://schemas.openxmlformats.org/officeDocument/2006/customXml" ds:itemID="{4CBB32C1-D272-42D7-81F3-E7CE129DB15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Salahuddin, Diane</cp:lastModifiedBy>
  <dcterms:created xsi:type="dcterms:W3CDTF">2016-01-14T13:47:15Z</dcterms:created>
  <dcterms:modified xsi:type="dcterms:W3CDTF">2021-06-07T00:35:49Z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0x010100FFB485B68123A942AED74237ECAC2C63</vt:lpwstr>
  </property>
</Properties>
</file>