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ristina.Sandberg\OneDrive - USDA\Documents\0584-0663 WIC NATS - Revision for Onsite Interviews\ROCIS 1.26.22\"/>
    </mc:Choice>
  </mc:AlternateContent>
  <bookViews>
    <workbookView xWindow="9350" yWindow="30" windowWidth="11580" windowHeight="10200"/>
  </bookViews>
  <sheets>
    <sheet name="Burden Table" sheetId="1" r:id="rId1"/>
  </sheets>
  <externalReferences>
    <externalReference r:id="rId2"/>
  </externalReferences>
  <definedNames>
    <definedName name="_xlnm._FilterDatabase" localSheetId="0" hidden="1">'Burden Table'!$A$3:$P$33</definedName>
    <definedName name="Minutes">'[1]OMB times'!$A$2:$B$64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9" i="1" l="1"/>
  <c r="O28" i="1"/>
  <c r="O27" i="1"/>
  <c r="K31" i="1" l="1"/>
  <c r="F31" i="1"/>
  <c r="E31" i="1"/>
  <c r="K30" i="1"/>
  <c r="F30" i="1"/>
  <c r="E30" i="1"/>
  <c r="N21" i="1"/>
  <c r="K21" i="1"/>
  <c r="F21" i="1"/>
  <c r="E21" i="1"/>
  <c r="F12" i="1" l="1"/>
  <c r="E12" i="1"/>
  <c r="K25" i="1" l="1"/>
  <c r="L27" i="1" l="1"/>
  <c r="K27" i="1"/>
  <c r="H27" i="1"/>
  <c r="J27" i="1" s="1"/>
  <c r="M27" i="1" l="1"/>
  <c r="P27" i="1" s="1"/>
  <c r="R27" i="1" s="1"/>
  <c r="L29" i="1" l="1"/>
  <c r="K29" i="1"/>
  <c r="M29" i="1" s="1"/>
  <c r="O29" i="1" s="1"/>
  <c r="H29" i="1"/>
  <c r="L28" i="1"/>
  <c r="K28" i="1"/>
  <c r="H28" i="1"/>
  <c r="J28" i="1" s="1"/>
  <c r="L26" i="1"/>
  <c r="K26" i="1"/>
  <c r="H26" i="1"/>
  <c r="J26" i="1" s="1"/>
  <c r="K24" i="1"/>
  <c r="K23" i="1"/>
  <c r="G23" i="1"/>
  <c r="L23" i="1" s="1"/>
  <c r="L22" i="1"/>
  <c r="K22" i="1"/>
  <c r="M22" i="1" s="1"/>
  <c r="O22" i="1" s="1"/>
  <c r="H22" i="1"/>
  <c r="J22" i="1" s="1"/>
  <c r="L20" i="1"/>
  <c r="K20" i="1"/>
  <c r="H20" i="1"/>
  <c r="J20" i="1" s="1"/>
  <c r="L19" i="1"/>
  <c r="K19" i="1"/>
  <c r="H19" i="1"/>
  <c r="J19" i="1" s="1"/>
  <c r="L18" i="1"/>
  <c r="K18" i="1"/>
  <c r="H18" i="1"/>
  <c r="J18" i="1" s="1"/>
  <c r="L17" i="1"/>
  <c r="K17" i="1"/>
  <c r="H17" i="1"/>
  <c r="J17" i="1" s="1"/>
  <c r="L16" i="1"/>
  <c r="K16" i="1"/>
  <c r="H16" i="1"/>
  <c r="J16" i="1" s="1"/>
  <c r="L15" i="1"/>
  <c r="K15" i="1"/>
  <c r="H15" i="1"/>
  <c r="J15" i="1" s="1"/>
  <c r="L14" i="1"/>
  <c r="K14" i="1"/>
  <c r="H14" i="1"/>
  <c r="J14" i="1" s="1"/>
  <c r="L13" i="1"/>
  <c r="K13" i="1"/>
  <c r="H13" i="1"/>
  <c r="J13" i="1" s="1"/>
  <c r="L11" i="1"/>
  <c r="K11" i="1"/>
  <c r="H11" i="1"/>
  <c r="J11" i="1" s="1"/>
  <c r="L10" i="1"/>
  <c r="K10" i="1"/>
  <c r="H10" i="1"/>
  <c r="J10" i="1" s="1"/>
  <c r="L9" i="1"/>
  <c r="K9" i="1"/>
  <c r="H9" i="1"/>
  <c r="J9" i="1" s="1"/>
  <c r="L8" i="1"/>
  <c r="K8" i="1"/>
  <c r="H8" i="1"/>
  <c r="J8" i="1" s="1"/>
  <c r="L7" i="1"/>
  <c r="K7" i="1"/>
  <c r="H7" i="1"/>
  <c r="J7" i="1" s="1"/>
  <c r="L6" i="1"/>
  <c r="K6" i="1"/>
  <c r="H6" i="1"/>
  <c r="J6" i="1" s="1"/>
  <c r="L5" i="1"/>
  <c r="K5" i="1"/>
  <c r="H5" i="1"/>
  <c r="J5" i="1" s="1"/>
  <c r="L4" i="1"/>
  <c r="K4" i="1"/>
  <c r="K12" i="1" s="1"/>
  <c r="H4" i="1"/>
  <c r="J4" i="1" s="1"/>
  <c r="M16" i="1" l="1"/>
  <c r="O16" i="1" s="1"/>
  <c r="P16" i="1" s="1"/>
  <c r="R16" i="1" s="1"/>
  <c r="M18" i="1"/>
  <c r="O18" i="1" s="1"/>
  <c r="M20" i="1"/>
  <c r="O20" i="1" s="1"/>
  <c r="P20" i="1" s="1"/>
  <c r="R20" i="1" s="1"/>
  <c r="M23" i="1"/>
  <c r="O23" i="1" s="1"/>
  <c r="M10" i="1"/>
  <c r="O10" i="1" s="1"/>
  <c r="P10" i="1" s="1"/>
  <c r="R10" i="1" s="1"/>
  <c r="M9" i="1"/>
  <c r="O9" i="1" s="1"/>
  <c r="P9" i="1" s="1"/>
  <c r="R9" i="1" s="1"/>
  <c r="M17" i="1"/>
  <c r="O17" i="1" s="1"/>
  <c r="P17" i="1" s="1"/>
  <c r="R17" i="1" s="1"/>
  <c r="M28" i="1"/>
  <c r="P28" i="1" s="1"/>
  <c r="R28" i="1" s="1"/>
  <c r="M26" i="1"/>
  <c r="O26" i="1" s="1"/>
  <c r="P26" i="1" s="1"/>
  <c r="R26" i="1" s="1"/>
  <c r="M15" i="1"/>
  <c r="O15" i="1" s="1"/>
  <c r="P15" i="1" s="1"/>
  <c r="R15" i="1" s="1"/>
  <c r="M8" i="1"/>
  <c r="O8" i="1" s="1"/>
  <c r="P8" i="1" s="1"/>
  <c r="R8" i="1" s="1"/>
  <c r="M11" i="1"/>
  <c r="O11" i="1" s="1"/>
  <c r="P11" i="1" s="1"/>
  <c r="R11" i="1" s="1"/>
  <c r="M5" i="1"/>
  <c r="O5" i="1" s="1"/>
  <c r="P5" i="1" s="1"/>
  <c r="R5" i="1" s="1"/>
  <c r="M6" i="1"/>
  <c r="O6" i="1" s="1"/>
  <c r="P6" i="1" s="1"/>
  <c r="R6" i="1" s="1"/>
  <c r="M7" i="1"/>
  <c r="O7" i="1" s="1"/>
  <c r="P7" i="1" s="1"/>
  <c r="R7" i="1" s="1"/>
  <c r="H21" i="1"/>
  <c r="G21" i="1" s="1"/>
  <c r="M19" i="1"/>
  <c r="O19" i="1" s="1"/>
  <c r="P19" i="1" s="1"/>
  <c r="R19" i="1" s="1"/>
  <c r="P22" i="1"/>
  <c r="R22" i="1" s="1"/>
  <c r="P18" i="1"/>
  <c r="R18" i="1" s="1"/>
  <c r="H12" i="1"/>
  <c r="M4" i="1"/>
  <c r="O4" i="1" s="1"/>
  <c r="P4" i="1" s="1"/>
  <c r="R4" i="1" s="1"/>
  <c r="J21" i="1"/>
  <c r="H23" i="1"/>
  <c r="J23" i="1" s="1"/>
  <c r="M13" i="1"/>
  <c r="O13" i="1" s="1"/>
  <c r="P13" i="1" s="1"/>
  <c r="R13" i="1" s="1"/>
  <c r="M14" i="1"/>
  <c r="O14" i="1" s="1"/>
  <c r="P14" i="1" s="1"/>
  <c r="R14" i="1" s="1"/>
  <c r="G24" i="1"/>
  <c r="R29" i="1"/>
  <c r="J12" i="1"/>
  <c r="G12" i="1" l="1"/>
  <c r="H31" i="1"/>
  <c r="P23" i="1"/>
  <c r="R23" i="1" s="1"/>
  <c r="H24" i="1"/>
  <c r="J24" i="1" s="1"/>
  <c r="G25" i="1"/>
  <c r="R12" i="1"/>
  <c r="P12" i="1"/>
  <c r="O12" i="1"/>
  <c r="O21" i="1"/>
  <c r="M12" i="1"/>
  <c r="L24" i="1"/>
  <c r="M24" i="1" s="1"/>
  <c r="O24" i="1" s="1"/>
  <c r="M21" i="1"/>
  <c r="I21" i="1"/>
  <c r="I12" i="1"/>
  <c r="P24" i="1" l="1"/>
  <c r="R24" i="1" s="1"/>
  <c r="L25" i="1"/>
  <c r="M25" i="1" s="1"/>
  <c r="O25" i="1" s="1"/>
  <c r="O30" i="1" s="1"/>
  <c r="O31" i="1" s="1"/>
  <c r="H25" i="1"/>
  <c r="R21" i="1"/>
  <c r="P21" i="1"/>
  <c r="N12" i="1"/>
  <c r="M30" i="1" l="1"/>
  <c r="J25" i="1"/>
  <c r="H30" i="1"/>
  <c r="G30" i="1" l="1"/>
  <c r="L30" i="1"/>
  <c r="M31" i="1"/>
  <c r="L31" i="1" s="1"/>
  <c r="N30" i="1"/>
  <c r="P25" i="1"/>
  <c r="J30" i="1"/>
  <c r="G31" i="1"/>
  <c r="I30" i="1" l="1"/>
  <c r="J31" i="1"/>
  <c r="I31" i="1" s="1"/>
  <c r="R25" i="1"/>
  <c r="R30" i="1" s="1"/>
  <c r="P30" i="1"/>
  <c r="P31" i="1" s="1"/>
  <c r="N31" i="1"/>
  <c r="R31" i="1" l="1"/>
  <c r="R32" i="1" l="1"/>
  <c r="R33" i="1" s="1"/>
</calcChain>
</file>

<file path=xl/sharedStrings.xml><?xml version="1.0" encoding="utf-8"?>
<sst xmlns="http://schemas.openxmlformats.org/spreadsheetml/2006/main" count="81" uniqueCount="59">
  <si>
    <t>Responsive</t>
  </si>
  <si>
    <t>Non-responsive</t>
  </si>
  <si>
    <t>Respondent Category</t>
  </si>
  <si>
    <t>Type of respondents</t>
  </si>
  <si>
    <t>Instruments</t>
  </si>
  <si>
    <t>OMB Appendix Number</t>
  </si>
  <si>
    <t>Sample Size</t>
  </si>
  <si>
    <t>Number of respondents</t>
  </si>
  <si>
    <t>Frequency of response (annual)</t>
  </si>
  <si>
    <t>Total Annual responses</t>
  </si>
  <si>
    <t>Hours per response</t>
  </si>
  <si>
    <t>Total Annual Burden (hours)</t>
  </si>
  <si>
    <t>Number of 
Non-respondents</t>
  </si>
  <si>
    <t>Grand Total Burden Estimate (hours)</t>
  </si>
  <si>
    <t>Total Annualized Cost</t>
  </si>
  <si>
    <t>WIC Clinic</t>
  </si>
  <si>
    <t>TOTAL PROFIT/NON-PROFIT BUSINESS</t>
  </si>
  <si>
    <t>Individuals and Households</t>
  </si>
  <si>
    <t>WIC Participants</t>
  </si>
  <si>
    <t>TOTAL OF WIC PARTICIPANTS</t>
  </si>
  <si>
    <t>TOTAL REPORTING BURDEN</t>
  </si>
  <si>
    <t>Additional 33% to Account for Fully Loaded Wage Rate</t>
  </si>
  <si>
    <t>TOTAL REPORTING BURDEN (FULLY LOADED)</t>
  </si>
  <si>
    <t>Finalize Plans with WIC Clinic on Day of Site Visit</t>
  </si>
  <si>
    <t>State, Local, or Tribal Government</t>
  </si>
  <si>
    <t>Business or Other For-Profit and Nonprofit Institutions</t>
  </si>
  <si>
    <t>n/a</t>
  </si>
  <si>
    <t>Hourly Rate (p)</t>
  </si>
  <si>
    <t>Site Visit Email to WIC Clinic and Schedule Call</t>
  </si>
  <si>
    <t>Telephone Call with WIC Clinic</t>
  </si>
  <si>
    <t>Informed Consent for Site Director Interview</t>
  </si>
  <si>
    <t>Site Director Interview Guide</t>
  </si>
  <si>
    <t>Informed Consent for Observation and Staff Interview</t>
  </si>
  <si>
    <t>Identified Risks Data Collection Form</t>
  </si>
  <si>
    <t>Staff Interview Guide</t>
  </si>
  <si>
    <t>Study Brochure for WIC Participant</t>
  </si>
  <si>
    <t>WIC Participant Screener</t>
  </si>
  <si>
    <t>Informed Consent for Observation and WIC Participant Interview</t>
  </si>
  <si>
    <t>Reminder Call for WIC Participant Interview to be Conducted Over the Phone</t>
  </si>
  <si>
    <t>Reminder Text for WIC Participant Interview to be Conducted Over the Phone</t>
  </si>
  <si>
    <t>WIC Participant Interview Guide (In-Person)</t>
  </si>
  <si>
    <t>WIC Participant Interview Guide (Phone)</t>
  </si>
  <si>
    <t>Nutrition Services Observation Form</t>
  </si>
  <si>
    <t>TOTAL STATE, LOCAL, TRIBAL GOVT</t>
  </si>
  <si>
    <t>D1</t>
  </si>
  <si>
    <t>D2</t>
  </si>
  <si>
    <t>D3</t>
  </si>
  <si>
    <t>C1</t>
  </si>
  <si>
    <t>D4</t>
  </si>
  <si>
    <t>C2a</t>
  </si>
  <si>
    <t>C3</t>
  </si>
  <si>
    <t>D5, D5a</t>
  </si>
  <si>
    <t>D6, D6a</t>
  </si>
  <si>
    <t>D7, D7a</t>
  </si>
  <si>
    <t>C2</t>
  </si>
  <si>
    <t>C4, C4a</t>
  </si>
  <si>
    <t>D8, D8a</t>
  </si>
  <si>
    <t>D9, D9a</t>
  </si>
  <si>
    <t>Appendix B WIC NATS In-Person Data Collection OMB Burden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</si>
</sst>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2" borderId="1" xfId="0" applyFont="1" applyFill="1" applyBorder="1" applyAlignment="1">
      <alignment vertical="center" textRotation="90" wrapText="1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2" fontId="3" fillId="2" borderId="1" xfId="0" applyNumberFormat="1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Fill="1" applyAlignment="1"/>
    <xf numFmtId="0" fontId="4" fillId="0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wrapText="1"/>
    </xf>
    <xf numFmtId="1" fontId="3" fillId="4" borderId="1" xfId="0" applyNumberFormat="1" applyFont="1" applyFill="1" applyBorder="1" applyAlignment="1">
      <alignment wrapText="1"/>
    </xf>
    <xf numFmtId="2" fontId="3" fillId="4" borderId="1" xfId="0" applyNumberFormat="1" applyFont="1" applyFill="1" applyBorder="1" applyAlignment="1">
      <alignment wrapText="1"/>
    </xf>
    <xf numFmtId="0" fontId="4" fillId="0" borderId="0" xfId="0" applyFont="1" applyAlignment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2" fontId="4" fillId="0" borderId="0" xfId="0" applyNumberFormat="1" applyFont="1"/>
    <xf numFmtId="0" fontId="3" fillId="5" borderId="1" xfId="0" applyFont="1" applyFill="1" applyBorder="1" applyAlignment="1">
      <alignment wrapText="1"/>
    </xf>
    <xf numFmtId="2" fontId="3" fillId="5" borderId="1" xfId="0" applyNumberFormat="1" applyFont="1" applyFill="1" applyBorder="1" applyAlignment="1">
      <alignment wrapText="1"/>
    </xf>
    <xf numFmtId="0" fontId="3" fillId="0" borderId="0" xfId="0" applyFont="1" applyAlignment="1"/>
    <xf numFmtId="0" fontId="6" fillId="0" borderId="0" xfId="0" applyFont="1"/>
    <xf numFmtId="0" fontId="6" fillId="0" borderId="0" xfId="0" applyFont="1" applyAlignment="1">
      <alignment wrapText="1"/>
    </xf>
    <xf numFmtId="2" fontId="6" fillId="0" borderId="0" xfId="0" applyNumberFormat="1" applyFont="1"/>
    <xf numFmtId="0" fontId="6" fillId="0" borderId="0" xfId="0" applyFont="1" applyFill="1" applyAlignment="1"/>
    <xf numFmtId="0" fontId="7" fillId="0" borderId="0" xfId="0" applyFont="1"/>
    <xf numFmtId="0" fontId="2" fillId="0" borderId="0" xfId="0" applyFont="1"/>
    <xf numFmtId="0" fontId="0" fillId="0" borderId="0" xfId="0" applyFont="1"/>
    <xf numFmtId="0" fontId="6" fillId="0" borderId="0" xfId="0" applyFont="1" applyAlignment="1"/>
    <xf numFmtId="2" fontId="0" fillId="0" borderId="0" xfId="0" applyNumberFormat="1" applyFont="1"/>
    <xf numFmtId="0" fontId="4" fillId="0" borderId="0" xfId="0" applyFont="1" applyAlignment="1">
      <alignment horizontal="left" indent="1"/>
    </xf>
    <xf numFmtId="0" fontId="4" fillId="0" borderId="0" xfId="0" applyFont="1" applyFill="1" applyAlignment="1">
      <alignment horizontal="left" inden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8" fillId="0" borderId="0" xfId="0" applyFont="1"/>
    <xf numFmtId="2" fontId="4" fillId="0" borderId="1" xfId="0" applyNumberFormat="1" applyFont="1" applyBorder="1"/>
    <xf numFmtId="0" fontId="3" fillId="4" borderId="1" xfId="0" applyFont="1" applyFill="1" applyBorder="1" applyAlignment="1">
      <alignment horizontal="left" wrapText="1"/>
    </xf>
    <xf numFmtId="2" fontId="4" fillId="0" borderId="1" xfId="0" applyNumberFormat="1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1" fontId="3" fillId="5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stat.com\dfs\NRAS\Task3.OMB\REVISED%20OMB%20Burden%20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MB Burden Table"/>
      <sheetName val="FRN table"/>
      <sheetName val="OMB times"/>
      <sheetName val="All Materials and Instruments"/>
    </sheetNames>
    <sheetDataSet>
      <sheetData sheetId="0"/>
      <sheetData sheetId="1"/>
      <sheetData sheetId="2">
        <row r="2">
          <cell r="A2">
            <v>1</v>
          </cell>
          <cell r="B2">
            <v>1.67E-2</v>
          </cell>
        </row>
        <row r="3">
          <cell r="A3">
            <v>2</v>
          </cell>
          <cell r="B3">
            <v>3.3399999999999999E-2</v>
          </cell>
        </row>
        <row r="4">
          <cell r="A4">
            <v>3</v>
          </cell>
          <cell r="B4">
            <v>5.0099999999999999E-2</v>
          </cell>
        </row>
        <row r="5">
          <cell r="A5">
            <v>4</v>
          </cell>
          <cell r="B5">
            <v>6.6799999999999998E-2</v>
          </cell>
        </row>
        <row r="6">
          <cell r="A6">
            <v>5</v>
          </cell>
          <cell r="B6">
            <v>8.3499999999999991E-2</v>
          </cell>
        </row>
        <row r="7">
          <cell r="A7">
            <v>6</v>
          </cell>
          <cell r="B7">
            <v>0.1002</v>
          </cell>
        </row>
        <row r="8">
          <cell r="A8">
            <v>7</v>
          </cell>
          <cell r="B8">
            <v>0.1169</v>
          </cell>
        </row>
        <row r="9">
          <cell r="A9">
            <v>8</v>
          </cell>
          <cell r="B9">
            <v>0.1336</v>
          </cell>
        </row>
        <row r="10">
          <cell r="A10">
            <v>9</v>
          </cell>
          <cell r="B10">
            <v>0.15029999999999999</v>
          </cell>
        </row>
        <row r="11">
          <cell r="A11">
            <v>10</v>
          </cell>
          <cell r="B11">
            <v>0.16699999999999998</v>
          </cell>
        </row>
        <row r="12">
          <cell r="A12">
            <v>11</v>
          </cell>
          <cell r="B12">
            <v>0.1837</v>
          </cell>
        </row>
        <row r="13">
          <cell r="A13">
            <v>12</v>
          </cell>
          <cell r="B13">
            <v>0.20039999999999999</v>
          </cell>
        </row>
        <row r="14">
          <cell r="A14">
            <v>13</v>
          </cell>
          <cell r="B14">
            <v>0.21709999999999999</v>
          </cell>
        </row>
        <row r="15">
          <cell r="A15">
            <v>14</v>
          </cell>
          <cell r="B15">
            <v>0.23380000000000001</v>
          </cell>
        </row>
        <row r="16">
          <cell r="A16">
            <v>15</v>
          </cell>
          <cell r="B16">
            <v>0.25</v>
          </cell>
        </row>
        <row r="17">
          <cell r="A17">
            <v>16</v>
          </cell>
          <cell r="B17">
            <v>0.26719999999999999</v>
          </cell>
        </row>
        <row r="18">
          <cell r="A18">
            <v>17</v>
          </cell>
          <cell r="B18">
            <v>0.28389999999999999</v>
          </cell>
        </row>
        <row r="19">
          <cell r="A19">
            <v>18</v>
          </cell>
          <cell r="B19">
            <v>0.30059999999999998</v>
          </cell>
        </row>
        <row r="20">
          <cell r="A20">
            <v>19</v>
          </cell>
          <cell r="B20">
            <v>0.31729999999999997</v>
          </cell>
        </row>
        <row r="21">
          <cell r="A21">
            <v>20</v>
          </cell>
          <cell r="B21">
            <v>0.33399999999999996</v>
          </cell>
        </row>
        <row r="22">
          <cell r="A22">
            <v>21</v>
          </cell>
          <cell r="B22">
            <v>0.35070000000000001</v>
          </cell>
        </row>
        <row r="23">
          <cell r="A23">
            <v>22</v>
          </cell>
          <cell r="B23">
            <v>0.3674</v>
          </cell>
        </row>
        <row r="24">
          <cell r="A24">
            <v>23</v>
          </cell>
          <cell r="B24">
            <v>0.3841</v>
          </cell>
        </row>
        <row r="25">
          <cell r="A25">
            <v>24</v>
          </cell>
          <cell r="B25">
            <v>0.40079999999999999</v>
          </cell>
        </row>
        <row r="26">
          <cell r="A26">
            <v>25</v>
          </cell>
          <cell r="B26">
            <v>0.41749999999999998</v>
          </cell>
        </row>
        <row r="27">
          <cell r="A27">
            <v>26</v>
          </cell>
          <cell r="B27">
            <v>0.43419999999999997</v>
          </cell>
        </row>
        <row r="28">
          <cell r="A28">
            <v>27</v>
          </cell>
          <cell r="B28">
            <v>0.45089999999999997</v>
          </cell>
        </row>
        <row r="29">
          <cell r="A29">
            <v>28</v>
          </cell>
          <cell r="B29">
            <v>0.46760000000000002</v>
          </cell>
        </row>
        <row r="30">
          <cell r="A30">
            <v>29</v>
          </cell>
          <cell r="B30">
            <v>0.48430000000000001</v>
          </cell>
        </row>
        <row r="31">
          <cell r="A31">
            <v>30</v>
          </cell>
          <cell r="B31">
            <v>0.5</v>
          </cell>
        </row>
        <row r="32">
          <cell r="A32">
            <v>31</v>
          </cell>
          <cell r="B32">
            <v>0.51769999999999994</v>
          </cell>
        </row>
        <row r="33">
          <cell r="A33">
            <v>32</v>
          </cell>
          <cell r="B33">
            <v>0.53439999999999999</v>
          </cell>
        </row>
        <row r="34">
          <cell r="A34">
            <v>33</v>
          </cell>
          <cell r="B34">
            <v>0.55110000000000003</v>
          </cell>
        </row>
        <row r="35">
          <cell r="A35">
            <v>34</v>
          </cell>
          <cell r="B35">
            <v>0.56779999999999997</v>
          </cell>
        </row>
        <row r="36">
          <cell r="A36">
            <v>35</v>
          </cell>
          <cell r="B36">
            <v>0.58450000000000002</v>
          </cell>
        </row>
        <row r="37">
          <cell r="A37">
            <v>36</v>
          </cell>
          <cell r="B37">
            <v>0.60119999999999996</v>
          </cell>
        </row>
        <row r="38">
          <cell r="A38">
            <v>37</v>
          </cell>
          <cell r="B38">
            <v>0.6179</v>
          </cell>
        </row>
        <row r="39">
          <cell r="A39">
            <v>38</v>
          </cell>
          <cell r="B39">
            <v>0.63459999999999994</v>
          </cell>
        </row>
        <row r="40">
          <cell r="A40">
            <v>39</v>
          </cell>
          <cell r="B40">
            <v>0.65129999999999999</v>
          </cell>
        </row>
        <row r="41">
          <cell r="A41">
            <v>40</v>
          </cell>
          <cell r="B41">
            <v>0.66799999999999993</v>
          </cell>
        </row>
        <row r="42">
          <cell r="A42">
            <v>41</v>
          </cell>
          <cell r="B42">
            <v>0.68469999999999998</v>
          </cell>
        </row>
        <row r="43">
          <cell r="A43">
            <v>42</v>
          </cell>
          <cell r="B43">
            <v>0.70140000000000002</v>
          </cell>
        </row>
        <row r="44">
          <cell r="A44">
            <v>43</v>
          </cell>
          <cell r="B44">
            <v>0.71809999999999996</v>
          </cell>
        </row>
        <row r="45">
          <cell r="A45">
            <v>44</v>
          </cell>
          <cell r="B45">
            <v>0.73480000000000001</v>
          </cell>
        </row>
        <row r="46">
          <cell r="A46">
            <v>45</v>
          </cell>
          <cell r="B46">
            <v>0.75</v>
          </cell>
        </row>
        <row r="47">
          <cell r="A47">
            <v>46</v>
          </cell>
          <cell r="B47">
            <v>0.76819999999999999</v>
          </cell>
        </row>
        <row r="48">
          <cell r="A48">
            <v>47</v>
          </cell>
          <cell r="B48">
            <v>0.78489999999999993</v>
          </cell>
        </row>
        <row r="49">
          <cell r="A49">
            <v>48</v>
          </cell>
          <cell r="B49">
            <v>0.80159999999999998</v>
          </cell>
        </row>
        <row r="50">
          <cell r="A50">
            <v>49</v>
          </cell>
          <cell r="B50">
            <v>0.81830000000000003</v>
          </cell>
        </row>
        <row r="51">
          <cell r="A51">
            <v>50</v>
          </cell>
          <cell r="B51">
            <v>0.83499999999999996</v>
          </cell>
        </row>
        <row r="52">
          <cell r="A52">
            <v>51</v>
          </cell>
          <cell r="B52">
            <v>0.85170000000000001</v>
          </cell>
        </row>
        <row r="53">
          <cell r="A53">
            <v>52</v>
          </cell>
          <cell r="B53">
            <v>0.86839999999999995</v>
          </cell>
        </row>
        <row r="54">
          <cell r="A54">
            <v>53</v>
          </cell>
          <cell r="B54">
            <v>0.8851</v>
          </cell>
        </row>
        <row r="55">
          <cell r="A55">
            <v>54</v>
          </cell>
          <cell r="B55">
            <v>0.90179999999999993</v>
          </cell>
        </row>
        <row r="56">
          <cell r="A56">
            <v>55</v>
          </cell>
          <cell r="B56">
            <v>0.91849999999999998</v>
          </cell>
        </row>
        <row r="57">
          <cell r="A57">
            <v>56</v>
          </cell>
          <cell r="B57">
            <v>0.93520000000000003</v>
          </cell>
        </row>
        <row r="58">
          <cell r="A58">
            <v>57</v>
          </cell>
          <cell r="B58">
            <v>0.95189999999999997</v>
          </cell>
        </row>
        <row r="59">
          <cell r="A59">
            <v>58</v>
          </cell>
          <cell r="B59">
            <v>0.96860000000000002</v>
          </cell>
        </row>
        <row r="60">
          <cell r="A60">
            <v>59</v>
          </cell>
          <cell r="B60">
            <v>0.98529999999999995</v>
          </cell>
        </row>
        <row r="61">
          <cell r="A61">
            <v>60</v>
          </cell>
          <cell r="B61">
            <v>1</v>
          </cell>
        </row>
        <row r="62">
          <cell r="A62">
            <v>75</v>
          </cell>
          <cell r="B62">
            <v>1.25</v>
          </cell>
        </row>
        <row r="63">
          <cell r="A63">
            <v>90</v>
          </cell>
          <cell r="B63">
            <v>1.5</v>
          </cell>
        </row>
        <row r="64">
          <cell r="A64">
            <v>120</v>
          </cell>
          <cell r="B64">
            <v>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2"/>
  <sheetViews>
    <sheetView tabSelected="1" zoomScale="90" zoomScaleNormal="90" workbookViewId="0">
      <pane ySplit="3" topLeftCell="A4" activePane="bottomLeft" state="frozen"/>
      <selection activeCell="C1" sqref="C1"/>
      <selection pane="bottomLeft" activeCell="K29" sqref="K29"/>
    </sheetView>
  </sheetViews>
  <sheetFormatPr defaultColWidth="12.81640625" defaultRowHeight="13" x14ac:dyDescent="0.3"/>
  <cols>
    <col min="1" max="1" width="14.1796875" style="26" customWidth="1"/>
    <col min="2" max="2" width="11.54296875" style="26" customWidth="1"/>
    <col min="3" max="3" width="52.81640625" style="27" customWidth="1"/>
    <col min="4" max="4" width="11.1796875" style="27" customWidth="1"/>
    <col min="5" max="5" width="12" style="26" bestFit="1" customWidth="1"/>
    <col min="6" max="7" width="8.453125" style="26" bestFit="1" customWidth="1"/>
    <col min="8" max="8" width="10.1796875" style="26" bestFit="1" customWidth="1"/>
    <col min="9" max="9" width="12.54296875" style="26" customWidth="1"/>
    <col min="10" max="10" width="8.453125" style="28" customWidth="1"/>
    <col min="11" max="11" width="8.453125" style="28" bestFit="1" customWidth="1"/>
    <col min="12" max="12" width="10.7265625" style="26" bestFit="1" customWidth="1"/>
    <col min="13" max="14" width="8.453125" style="26" bestFit="1" customWidth="1"/>
    <col min="15" max="15" width="8.453125" style="28" customWidth="1"/>
    <col min="16" max="16" width="10.453125" style="28" bestFit="1" customWidth="1"/>
    <col min="17" max="17" width="10.7265625" style="22" customWidth="1"/>
    <col min="18" max="18" width="12.81640625" style="4"/>
    <col min="19" max="19" width="12.81640625" style="22"/>
    <col min="20" max="16384" width="12.81640625" style="4"/>
  </cols>
  <sheetData>
    <row r="1" spans="1:19" ht="15.5" x14ac:dyDescent="0.35">
      <c r="A1" s="45" t="s">
        <v>58</v>
      </c>
    </row>
    <row r="2" spans="1:19" x14ac:dyDescent="0.3">
      <c r="A2" s="1"/>
      <c r="B2" s="42"/>
      <c r="C2" s="2"/>
      <c r="D2" s="2"/>
      <c r="E2" s="42"/>
      <c r="F2" s="51" t="s">
        <v>0</v>
      </c>
      <c r="G2" s="51"/>
      <c r="H2" s="51"/>
      <c r="I2" s="51"/>
      <c r="J2" s="51"/>
      <c r="K2" s="51" t="s">
        <v>1</v>
      </c>
      <c r="L2" s="51"/>
      <c r="M2" s="51"/>
      <c r="N2" s="51"/>
      <c r="O2" s="51"/>
      <c r="P2" s="3"/>
      <c r="Q2" s="38"/>
      <c r="R2" s="38"/>
      <c r="S2" s="4"/>
    </row>
    <row r="3" spans="1:19" ht="59.5" x14ac:dyDescent="0.3">
      <c r="A3" s="42" t="s">
        <v>2</v>
      </c>
      <c r="B3" s="42" t="s">
        <v>3</v>
      </c>
      <c r="C3" s="5" t="s">
        <v>4</v>
      </c>
      <c r="D3" s="39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  <c r="K3" s="6" t="s">
        <v>12</v>
      </c>
      <c r="L3" s="6" t="s">
        <v>8</v>
      </c>
      <c r="M3" s="6" t="s">
        <v>9</v>
      </c>
      <c r="N3" s="7" t="s">
        <v>10</v>
      </c>
      <c r="O3" s="7" t="s">
        <v>11</v>
      </c>
      <c r="P3" s="7" t="s">
        <v>13</v>
      </c>
      <c r="Q3" s="40" t="s">
        <v>27</v>
      </c>
      <c r="R3" s="41" t="s">
        <v>14</v>
      </c>
      <c r="S3" s="4"/>
    </row>
    <row r="4" spans="1:19" ht="14.5" customHeight="1" x14ac:dyDescent="0.3">
      <c r="A4" s="57" t="s">
        <v>24</v>
      </c>
      <c r="B4" s="54" t="s">
        <v>15</v>
      </c>
      <c r="C4" s="8" t="s">
        <v>28</v>
      </c>
      <c r="D4" s="37" t="s">
        <v>44</v>
      </c>
      <c r="E4" s="10">
        <v>21</v>
      </c>
      <c r="F4" s="10">
        <v>21</v>
      </c>
      <c r="G4" s="10">
        <v>1</v>
      </c>
      <c r="H4" s="10">
        <f t="shared" ref="H4:H11" si="0">F4*G4</f>
        <v>21</v>
      </c>
      <c r="I4" s="11">
        <v>8.3499999999999991E-2</v>
      </c>
      <c r="J4" s="11">
        <f t="shared" ref="J4:J11" si="1">H4*I4</f>
        <v>1.7534999999999998</v>
      </c>
      <c r="K4" s="10">
        <f t="shared" ref="K4:K11" si="2">E4-F4</f>
        <v>0</v>
      </c>
      <c r="L4" s="9">
        <f t="shared" ref="L4:L11" si="3">G4</f>
        <v>1</v>
      </c>
      <c r="M4" s="10">
        <f t="shared" ref="M4:M11" si="4">K4*L4</f>
        <v>0</v>
      </c>
      <c r="N4" s="12">
        <v>1.67E-2</v>
      </c>
      <c r="O4" s="11">
        <f t="shared" ref="O4:O11" si="5">M4*N4</f>
        <v>0</v>
      </c>
      <c r="P4" s="11">
        <f t="shared" ref="P4:P11" si="6">J4+O4</f>
        <v>1.7534999999999998</v>
      </c>
      <c r="Q4" s="48">
        <v>14.4</v>
      </c>
      <c r="R4" s="48">
        <f t="shared" ref="R4:R11" si="7">P4*Q4</f>
        <v>25.250399999999999</v>
      </c>
      <c r="S4" s="19"/>
    </row>
    <row r="5" spans="1:19" x14ac:dyDescent="0.3">
      <c r="A5" s="58"/>
      <c r="B5" s="55"/>
      <c r="C5" s="9" t="s">
        <v>29</v>
      </c>
      <c r="D5" s="37" t="s">
        <v>45</v>
      </c>
      <c r="E5" s="10">
        <v>21</v>
      </c>
      <c r="F5" s="10">
        <v>21</v>
      </c>
      <c r="G5" s="10">
        <v>1</v>
      </c>
      <c r="H5" s="10">
        <f t="shared" si="0"/>
        <v>21</v>
      </c>
      <c r="I5" s="11">
        <v>1</v>
      </c>
      <c r="J5" s="11">
        <f t="shared" si="1"/>
        <v>21</v>
      </c>
      <c r="K5" s="10">
        <f t="shared" si="2"/>
        <v>0</v>
      </c>
      <c r="L5" s="9">
        <f t="shared" si="3"/>
        <v>1</v>
      </c>
      <c r="M5" s="10">
        <f t="shared" si="4"/>
        <v>0</v>
      </c>
      <c r="N5" s="12">
        <v>1.67E-2</v>
      </c>
      <c r="O5" s="11">
        <f t="shared" si="5"/>
        <v>0</v>
      </c>
      <c r="P5" s="11">
        <f t="shared" si="6"/>
        <v>21</v>
      </c>
      <c r="Q5" s="48">
        <v>14.4</v>
      </c>
      <c r="R5" s="48">
        <f t="shared" si="7"/>
        <v>302.40000000000003</v>
      </c>
      <c r="S5" s="19"/>
    </row>
    <row r="6" spans="1:19" x14ac:dyDescent="0.3">
      <c r="A6" s="58"/>
      <c r="B6" s="55"/>
      <c r="C6" s="9" t="s">
        <v>30</v>
      </c>
      <c r="D6" s="37" t="s">
        <v>46</v>
      </c>
      <c r="E6" s="10">
        <v>21</v>
      </c>
      <c r="F6" s="10">
        <v>21</v>
      </c>
      <c r="G6" s="10">
        <v>1</v>
      </c>
      <c r="H6" s="10">
        <f t="shared" si="0"/>
        <v>21</v>
      </c>
      <c r="I6" s="11">
        <v>8.3499999999999991E-2</v>
      </c>
      <c r="J6" s="11">
        <f t="shared" si="1"/>
        <v>1.7534999999999998</v>
      </c>
      <c r="K6" s="10">
        <f t="shared" si="2"/>
        <v>0</v>
      </c>
      <c r="L6" s="9">
        <f t="shared" si="3"/>
        <v>1</v>
      </c>
      <c r="M6" s="10">
        <f t="shared" si="4"/>
        <v>0</v>
      </c>
      <c r="N6" s="12">
        <v>1.67E-2</v>
      </c>
      <c r="O6" s="11">
        <f t="shared" si="5"/>
        <v>0</v>
      </c>
      <c r="P6" s="11">
        <f t="shared" si="6"/>
        <v>1.7534999999999998</v>
      </c>
      <c r="Q6" s="48">
        <v>14.4</v>
      </c>
      <c r="R6" s="48">
        <f t="shared" si="7"/>
        <v>25.250399999999999</v>
      </c>
      <c r="S6" s="19"/>
    </row>
    <row r="7" spans="1:19" x14ac:dyDescent="0.3">
      <c r="A7" s="58"/>
      <c r="B7" s="55"/>
      <c r="C7" s="9" t="s">
        <v>31</v>
      </c>
      <c r="D7" s="15" t="s">
        <v>47</v>
      </c>
      <c r="E7" s="10">
        <v>21</v>
      </c>
      <c r="F7" s="10">
        <v>21</v>
      </c>
      <c r="G7" s="10">
        <v>1</v>
      </c>
      <c r="H7" s="10">
        <f t="shared" si="0"/>
        <v>21</v>
      </c>
      <c r="I7" s="11">
        <v>0.75</v>
      </c>
      <c r="J7" s="11">
        <f t="shared" si="1"/>
        <v>15.75</v>
      </c>
      <c r="K7" s="10">
        <f t="shared" si="2"/>
        <v>0</v>
      </c>
      <c r="L7" s="9">
        <f t="shared" si="3"/>
        <v>1</v>
      </c>
      <c r="M7" s="10">
        <f t="shared" si="4"/>
        <v>0</v>
      </c>
      <c r="N7" s="12">
        <v>1.67E-2</v>
      </c>
      <c r="O7" s="11">
        <f t="shared" si="5"/>
        <v>0</v>
      </c>
      <c r="P7" s="11">
        <f t="shared" si="6"/>
        <v>15.75</v>
      </c>
      <c r="Q7" s="48">
        <v>14.4</v>
      </c>
      <c r="R7" s="48">
        <f t="shared" si="7"/>
        <v>226.8</v>
      </c>
      <c r="S7" s="19"/>
    </row>
    <row r="8" spans="1:19" x14ac:dyDescent="0.3">
      <c r="A8" s="58"/>
      <c r="B8" s="55"/>
      <c r="C8" s="9" t="s">
        <v>23</v>
      </c>
      <c r="D8" s="15" t="s">
        <v>26</v>
      </c>
      <c r="E8" s="10">
        <v>21</v>
      </c>
      <c r="F8" s="10">
        <v>21</v>
      </c>
      <c r="G8" s="10">
        <v>1</v>
      </c>
      <c r="H8" s="10">
        <f t="shared" si="0"/>
        <v>21</v>
      </c>
      <c r="I8" s="11">
        <v>0.25</v>
      </c>
      <c r="J8" s="11">
        <f t="shared" si="1"/>
        <v>5.25</v>
      </c>
      <c r="K8" s="10">
        <f t="shared" si="2"/>
        <v>0</v>
      </c>
      <c r="L8" s="9">
        <f t="shared" si="3"/>
        <v>1</v>
      </c>
      <c r="M8" s="10">
        <f t="shared" si="4"/>
        <v>0</v>
      </c>
      <c r="N8" s="12">
        <v>1.67E-2</v>
      </c>
      <c r="O8" s="11">
        <f t="shared" si="5"/>
        <v>0</v>
      </c>
      <c r="P8" s="11">
        <f t="shared" si="6"/>
        <v>5.25</v>
      </c>
      <c r="Q8" s="48">
        <v>14.4</v>
      </c>
      <c r="R8" s="48">
        <f t="shared" si="7"/>
        <v>75.600000000000009</v>
      </c>
      <c r="S8" s="19"/>
    </row>
    <row r="9" spans="1:19" s="21" customFormat="1" x14ac:dyDescent="0.3">
      <c r="A9" s="58"/>
      <c r="B9" s="55"/>
      <c r="C9" s="9" t="s">
        <v>32</v>
      </c>
      <c r="D9" s="15" t="s">
        <v>48</v>
      </c>
      <c r="E9" s="10">
        <v>21</v>
      </c>
      <c r="F9" s="10">
        <v>21</v>
      </c>
      <c r="G9" s="9">
        <v>6</v>
      </c>
      <c r="H9" s="10">
        <f t="shared" si="0"/>
        <v>126</v>
      </c>
      <c r="I9" s="11">
        <v>8.3499999999999991E-2</v>
      </c>
      <c r="J9" s="11">
        <f t="shared" si="1"/>
        <v>10.520999999999999</v>
      </c>
      <c r="K9" s="10">
        <f t="shared" si="2"/>
        <v>0</v>
      </c>
      <c r="L9" s="9">
        <f t="shared" si="3"/>
        <v>6</v>
      </c>
      <c r="M9" s="10">
        <f t="shared" si="4"/>
        <v>0</v>
      </c>
      <c r="N9" s="12">
        <v>1.67E-2</v>
      </c>
      <c r="O9" s="11">
        <f t="shared" si="5"/>
        <v>0</v>
      </c>
      <c r="P9" s="11">
        <f t="shared" si="6"/>
        <v>10.520999999999999</v>
      </c>
      <c r="Q9" s="48">
        <v>14.4</v>
      </c>
      <c r="R9" s="48">
        <f t="shared" si="7"/>
        <v>151.50239999999999</v>
      </c>
      <c r="S9" s="19"/>
    </row>
    <row r="10" spans="1:19" s="21" customFormat="1" x14ac:dyDescent="0.3">
      <c r="A10" s="58"/>
      <c r="B10" s="55"/>
      <c r="C10" s="9" t="s">
        <v>33</v>
      </c>
      <c r="D10" s="20" t="s">
        <v>49</v>
      </c>
      <c r="E10" s="10">
        <v>21</v>
      </c>
      <c r="F10" s="10">
        <v>21</v>
      </c>
      <c r="G10" s="9">
        <v>5</v>
      </c>
      <c r="H10" s="10">
        <f t="shared" si="0"/>
        <v>105</v>
      </c>
      <c r="I10" s="11">
        <v>8.3499999999999991E-2</v>
      </c>
      <c r="J10" s="11">
        <f t="shared" si="1"/>
        <v>8.7674999999999983</v>
      </c>
      <c r="K10" s="10">
        <f t="shared" si="2"/>
        <v>0</v>
      </c>
      <c r="L10" s="9">
        <f t="shared" si="3"/>
        <v>5</v>
      </c>
      <c r="M10" s="10">
        <f t="shared" si="4"/>
        <v>0</v>
      </c>
      <c r="N10" s="12">
        <v>1.67E-2</v>
      </c>
      <c r="O10" s="11">
        <f t="shared" si="5"/>
        <v>0</v>
      </c>
      <c r="P10" s="11">
        <f t="shared" si="6"/>
        <v>8.7674999999999983</v>
      </c>
      <c r="Q10" s="48">
        <v>14.4</v>
      </c>
      <c r="R10" s="48">
        <f t="shared" si="7"/>
        <v>126.25199999999998</v>
      </c>
      <c r="S10" s="19"/>
    </row>
    <row r="11" spans="1:19" s="21" customFormat="1" x14ac:dyDescent="0.3">
      <c r="A11" s="59"/>
      <c r="B11" s="55"/>
      <c r="C11" s="49" t="s">
        <v>34</v>
      </c>
      <c r="D11" s="20" t="s">
        <v>50</v>
      </c>
      <c r="E11" s="9">
        <v>21</v>
      </c>
      <c r="F11" s="9">
        <v>21</v>
      </c>
      <c r="G11" s="9">
        <v>5</v>
      </c>
      <c r="H11" s="10">
        <f t="shared" si="0"/>
        <v>105</v>
      </c>
      <c r="I11" s="11">
        <v>1</v>
      </c>
      <c r="J11" s="11">
        <f t="shared" si="1"/>
        <v>105</v>
      </c>
      <c r="K11" s="10">
        <f t="shared" si="2"/>
        <v>0</v>
      </c>
      <c r="L11" s="9">
        <f t="shared" si="3"/>
        <v>5</v>
      </c>
      <c r="M11" s="10">
        <f t="shared" si="4"/>
        <v>0</v>
      </c>
      <c r="N11" s="12">
        <v>1.67E-2</v>
      </c>
      <c r="O11" s="11">
        <f t="shared" si="5"/>
        <v>0</v>
      </c>
      <c r="P11" s="11">
        <f t="shared" si="6"/>
        <v>105</v>
      </c>
      <c r="Q11" s="48">
        <v>14.4</v>
      </c>
      <c r="R11" s="48">
        <f t="shared" si="7"/>
        <v>1512</v>
      </c>
      <c r="S11" s="19"/>
    </row>
    <row r="12" spans="1:19" ht="12.75" customHeight="1" x14ac:dyDescent="0.3">
      <c r="A12" s="53" t="s">
        <v>43</v>
      </c>
      <c r="B12" s="53"/>
      <c r="C12" s="53"/>
      <c r="D12" s="43"/>
      <c r="E12" s="16">
        <f>E4</f>
        <v>21</v>
      </c>
      <c r="F12" s="16">
        <f>F4</f>
        <v>21</v>
      </c>
      <c r="G12" s="18">
        <f>H12/F12</f>
        <v>21</v>
      </c>
      <c r="H12" s="16">
        <f>SUM(H4:H11)</f>
        <v>441</v>
      </c>
      <c r="I12" s="18">
        <f>J12/H12</f>
        <v>0.38502380952380955</v>
      </c>
      <c r="J12" s="18">
        <f>SUM(J4:J11)</f>
        <v>169.7955</v>
      </c>
      <c r="K12" s="17">
        <f>K4</f>
        <v>0</v>
      </c>
      <c r="L12" s="18">
        <v>0</v>
      </c>
      <c r="M12" s="16">
        <f>SUM(M4:M11)</f>
        <v>0</v>
      </c>
      <c r="N12" s="18">
        <f>IF(AND(O12 = 0, M12= 0), 0, O12/M12)</f>
        <v>0</v>
      </c>
      <c r="O12" s="18">
        <f>SUM(O4:O11)</f>
        <v>0</v>
      </c>
      <c r="P12" s="18">
        <f>SUM(P4:P11)</f>
        <v>169.7955</v>
      </c>
      <c r="Q12" s="18"/>
      <c r="R12" s="18">
        <f>SUM(R4:R11)</f>
        <v>2445.0551999999998</v>
      </c>
      <c r="S12" s="19"/>
    </row>
    <row r="13" spans="1:19" ht="13" customHeight="1" x14ac:dyDescent="0.3">
      <c r="A13" s="57" t="s">
        <v>25</v>
      </c>
      <c r="B13" s="54" t="s">
        <v>15</v>
      </c>
      <c r="C13" s="8" t="s">
        <v>28</v>
      </c>
      <c r="D13" s="37" t="s">
        <v>44</v>
      </c>
      <c r="E13" s="10">
        <v>9</v>
      </c>
      <c r="F13" s="10">
        <v>9</v>
      </c>
      <c r="G13" s="9">
        <v>1</v>
      </c>
      <c r="H13" s="10">
        <f t="shared" ref="H13:H20" si="8">F13*G13</f>
        <v>9</v>
      </c>
      <c r="I13" s="11">
        <v>8.3499999999999991E-2</v>
      </c>
      <c r="J13" s="11">
        <f t="shared" ref="J13:J20" si="9">H13*I13</f>
        <v>0.75149999999999995</v>
      </c>
      <c r="K13" s="10">
        <f t="shared" ref="K13:K20" si="10">E13-F13</f>
        <v>0</v>
      </c>
      <c r="L13" s="9">
        <f t="shared" ref="L13:L20" si="11">G13</f>
        <v>1</v>
      </c>
      <c r="M13" s="10">
        <f t="shared" ref="M13:M20" si="12">K13*L13</f>
        <v>0</v>
      </c>
      <c r="N13" s="12">
        <v>1.67E-2</v>
      </c>
      <c r="O13" s="11">
        <f t="shared" ref="O13:O20" si="13">M13*N13</f>
        <v>0</v>
      </c>
      <c r="P13" s="11">
        <f t="shared" ref="P13:P29" si="14">J13+O13</f>
        <v>0.75149999999999995</v>
      </c>
      <c r="Q13" s="48">
        <v>14.4</v>
      </c>
      <c r="R13" s="48">
        <f t="shared" ref="R13:R20" si="15">P13*Q13</f>
        <v>10.8216</v>
      </c>
      <c r="S13" s="19"/>
    </row>
    <row r="14" spans="1:19" x14ac:dyDescent="0.3">
      <c r="A14" s="58"/>
      <c r="B14" s="55"/>
      <c r="C14" s="9" t="s">
        <v>29</v>
      </c>
      <c r="D14" s="37" t="s">
        <v>45</v>
      </c>
      <c r="E14" s="10">
        <v>9</v>
      </c>
      <c r="F14" s="10">
        <v>9</v>
      </c>
      <c r="G14" s="10">
        <v>1</v>
      </c>
      <c r="H14" s="10">
        <f t="shared" si="8"/>
        <v>9</v>
      </c>
      <c r="I14" s="11">
        <v>1</v>
      </c>
      <c r="J14" s="11">
        <f t="shared" si="9"/>
        <v>9</v>
      </c>
      <c r="K14" s="10">
        <f t="shared" si="10"/>
        <v>0</v>
      </c>
      <c r="L14" s="9">
        <f t="shared" si="11"/>
        <v>1</v>
      </c>
      <c r="M14" s="10">
        <f t="shared" si="12"/>
        <v>0</v>
      </c>
      <c r="N14" s="12">
        <v>1.67E-2</v>
      </c>
      <c r="O14" s="11">
        <f t="shared" si="13"/>
        <v>0</v>
      </c>
      <c r="P14" s="11">
        <f t="shared" si="14"/>
        <v>9</v>
      </c>
      <c r="Q14" s="48">
        <v>14.4</v>
      </c>
      <c r="R14" s="48">
        <f t="shared" si="15"/>
        <v>129.6</v>
      </c>
      <c r="S14" s="19"/>
    </row>
    <row r="15" spans="1:19" x14ac:dyDescent="0.3">
      <c r="A15" s="58"/>
      <c r="B15" s="55"/>
      <c r="C15" s="9" t="s">
        <v>30</v>
      </c>
      <c r="D15" s="37" t="s">
        <v>46</v>
      </c>
      <c r="E15" s="10">
        <v>9</v>
      </c>
      <c r="F15" s="10">
        <v>9</v>
      </c>
      <c r="G15" s="10">
        <v>1</v>
      </c>
      <c r="H15" s="10">
        <f t="shared" si="8"/>
        <v>9</v>
      </c>
      <c r="I15" s="11">
        <v>8.3499999999999991E-2</v>
      </c>
      <c r="J15" s="11">
        <f t="shared" si="9"/>
        <v>0.75149999999999995</v>
      </c>
      <c r="K15" s="10">
        <f t="shared" si="10"/>
        <v>0</v>
      </c>
      <c r="L15" s="9">
        <f t="shared" si="11"/>
        <v>1</v>
      </c>
      <c r="M15" s="10">
        <f t="shared" si="12"/>
        <v>0</v>
      </c>
      <c r="N15" s="12">
        <v>1.67E-2</v>
      </c>
      <c r="O15" s="11">
        <f t="shared" si="13"/>
        <v>0</v>
      </c>
      <c r="P15" s="11">
        <f t="shared" si="14"/>
        <v>0.75149999999999995</v>
      </c>
      <c r="Q15" s="48">
        <v>14.4</v>
      </c>
      <c r="R15" s="48">
        <f t="shared" si="15"/>
        <v>10.8216</v>
      </c>
      <c r="S15" s="19"/>
    </row>
    <row r="16" spans="1:19" x14ac:dyDescent="0.3">
      <c r="A16" s="58"/>
      <c r="B16" s="55"/>
      <c r="C16" s="9" t="s">
        <v>31</v>
      </c>
      <c r="D16" s="15" t="s">
        <v>47</v>
      </c>
      <c r="E16" s="10">
        <v>9</v>
      </c>
      <c r="F16" s="10">
        <v>9</v>
      </c>
      <c r="G16" s="10">
        <v>1</v>
      </c>
      <c r="H16" s="10">
        <f t="shared" si="8"/>
        <v>9</v>
      </c>
      <c r="I16" s="11">
        <v>0.75</v>
      </c>
      <c r="J16" s="11">
        <f t="shared" si="9"/>
        <v>6.75</v>
      </c>
      <c r="K16" s="10">
        <f t="shared" si="10"/>
        <v>0</v>
      </c>
      <c r="L16" s="9">
        <f t="shared" si="11"/>
        <v>1</v>
      </c>
      <c r="M16" s="10">
        <f t="shared" si="12"/>
        <v>0</v>
      </c>
      <c r="N16" s="12">
        <v>1.67E-2</v>
      </c>
      <c r="O16" s="11">
        <f t="shared" si="13"/>
        <v>0</v>
      </c>
      <c r="P16" s="11">
        <f t="shared" si="14"/>
        <v>6.75</v>
      </c>
      <c r="Q16" s="48">
        <v>14.4</v>
      </c>
      <c r="R16" s="48">
        <f t="shared" si="15"/>
        <v>97.2</v>
      </c>
      <c r="S16" s="19"/>
    </row>
    <row r="17" spans="1:20" x14ac:dyDescent="0.3">
      <c r="A17" s="58"/>
      <c r="B17" s="55"/>
      <c r="C17" s="9" t="s">
        <v>23</v>
      </c>
      <c r="D17" s="15" t="s">
        <v>26</v>
      </c>
      <c r="E17" s="10">
        <v>9</v>
      </c>
      <c r="F17" s="10">
        <v>9</v>
      </c>
      <c r="G17" s="10">
        <v>1</v>
      </c>
      <c r="H17" s="10">
        <f t="shared" si="8"/>
        <v>9</v>
      </c>
      <c r="I17" s="11">
        <v>0.25</v>
      </c>
      <c r="J17" s="11">
        <f t="shared" si="9"/>
        <v>2.25</v>
      </c>
      <c r="K17" s="10">
        <f t="shared" si="10"/>
        <v>0</v>
      </c>
      <c r="L17" s="9">
        <f t="shared" si="11"/>
        <v>1</v>
      </c>
      <c r="M17" s="10">
        <f t="shared" si="12"/>
        <v>0</v>
      </c>
      <c r="N17" s="12">
        <v>1.67E-2</v>
      </c>
      <c r="O17" s="11">
        <f t="shared" si="13"/>
        <v>0</v>
      </c>
      <c r="P17" s="11">
        <f t="shared" si="14"/>
        <v>2.25</v>
      </c>
      <c r="Q17" s="48">
        <v>14.4</v>
      </c>
      <c r="R17" s="48">
        <f t="shared" si="15"/>
        <v>32.4</v>
      </c>
      <c r="S17" s="19"/>
    </row>
    <row r="18" spans="1:20" x14ac:dyDescent="0.3">
      <c r="A18" s="58"/>
      <c r="B18" s="55"/>
      <c r="C18" s="9" t="s">
        <v>32</v>
      </c>
      <c r="D18" s="15" t="s">
        <v>48</v>
      </c>
      <c r="E18" s="10">
        <v>9</v>
      </c>
      <c r="F18" s="10">
        <v>9</v>
      </c>
      <c r="G18" s="10">
        <v>6</v>
      </c>
      <c r="H18" s="10">
        <f t="shared" si="8"/>
        <v>54</v>
      </c>
      <c r="I18" s="11">
        <v>8.3499999999999991E-2</v>
      </c>
      <c r="J18" s="11">
        <f t="shared" si="9"/>
        <v>4.5089999999999995</v>
      </c>
      <c r="K18" s="10">
        <f t="shared" si="10"/>
        <v>0</v>
      </c>
      <c r="L18" s="9">
        <f t="shared" si="11"/>
        <v>6</v>
      </c>
      <c r="M18" s="10">
        <f t="shared" si="12"/>
        <v>0</v>
      </c>
      <c r="N18" s="12">
        <v>1.67E-2</v>
      </c>
      <c r="O18" s="11">
        <f t="shared" si="13"/>
        <v>0</v>
      </c>
      <c r="P18" s="11">
        <f t="shared" si="14"/>
        <v>4.5089999999999995</v>
      </c>
      <c r="Q18" s="48">
        <v>14.4</v>
      </c>
      <c r="R18" s="48">
        <f t="shared" si="15"/>
        <v>64.929599999999994</v>
      </c>
      <c r="S18" s="19"/>
    </row>
    <row r="19" spans="1:20" x14ac:dyDescent="0.3">
      <c r="A19" s="58"/>
      <c r="B19" s="55"/>
      <c r="C19" s="9" t="s">
        <v>33</v>
      </c>
      <c r="D19" s="20" t="s">
        <v>49</v>
      </c>
      <c r="E19" s="10">
        <v>9</v>
      </c>
      <c r="F19" s="10">
        <v>9</v>
      </c>
      <c r="G19" s="10">
        <v>5</v>
      </c>
      <c r="H19" s="10">
        <f t="shared" si="8"/>
        <v>45</v>
      </c>
      <c r="I19" s="11">
        <v>8.3499999999999991E-2</v>
      </c>
      <c r="J19" s="11">
        <f t="shared" si="9"/>
        <v>3.7574999999999994</v>
      </c>
      <c r="K19" s="10">
        <f t="shared" si="10"/>
        <v>0</v>
      </c>
      <c r="L19" s="9">
        <f t="shared" si="11"/>
        <v>5</v>
      </c>
      <c r="M19" s="10">
        <f t="shared" si="12"/>
        <v>0</v>
      </c>
      <c r="N19" s="12">
        <v>1.67E-2</v>
      </c>
      <c r="O19" s="11">
        <f t="shared" si="13"/>
        <v>0</v>
      </c>
      <c r="P19" s="11">
        <f t="shared" si="14"/>
        <v>3.7574999999999994</v>
      </c>
      <c r="Q19" s="48">
        <v>14.4</v>
      </c>
      <c r="R19" s="48">
        <f t="shared" si="15"/>
        <v>54.10799999999999</v>
      </c>
      <c r="S19" s="19"/>
    </row>
    <row r="20" spans="1:20" x14ac:dyDescent="0.3">
      <c r="A20" s="59"/>
      <c r="B20" s="55"/>
      <c r="C20" s="49" t="s">
        <v>34</v>
      </c>
      <c r="D20" s="20" t="s">
        <v>50</v>
      </c>
      <c r="E20" s="10">
        <v>9</v>
      </c>
      <c r="F20" s="10">
        <v>9</v>
      </c>
      <c r="G20" s="10">
        <v>5</v>
      </c>
      <c r="H20" s="10">
        <f t="shared" si="8"/>
        <v>45</v>
      </c>
      <c r="I20" s="11">
        <v>1</v>
      </c>
      <c r="J20" s="11">
        <f t="shared" si="9"/>
        <v>45</v>
      </c>
      <c r="K20" s="10">
        <f t="shared" si="10"/>
        <v>0</v>
      </c>
      <c r="L20" s="9">
        <f t="shared" si="11"/>
        <v>5</v>
      </c>
      <c r="M20" s="10">
        <f t="shared" si="12"/>
        <v>0</v>
      </c>
      <c r="N20" s="12">
        <v>1.67E-2</v>
      </c>
      <c r="O20" s="11">
        <f t="shared" si="13"/>
        <v>0</v>
      </c>
      <c r="P20" s="11">
        <f t="shared" si="14"/>
        <v>45</v>
      </c>
      <c r="Q20" s="48">
        <v>14.4</v>
      </c>
      <c r="R20" s="48">
        <f t="shared" si="15"/>
        <v>648</v>
      </c>
      <c r="S20" s="19"/>
    </row>
    <row r="21" spans="1:20" ht="12.75" customHeight="1" x14ac:dyDescent="0.3">
      <c r="A21" s="53" t="s">
        <v>16</v>
      </c>
      <c r="B21" s="53"/>
      <c r="C21" s="53"/>
      <c r="D21" s="43"/>
      <c r="E21" s="16">
        <f>E13</f>
        <v>9</v>
      </c>
      <c r="F21" s="16">
        <f>F13</f>
        <v>9</v>
      </c>
      <c r="G21" s="18">
        <f>H21/F21</f>
        <v>21</v>
      </c>
      <c r="H21" s="17">
        <f>SUM(H13:H20)</f>
        <v>189</v>
      </c>
      <c r="I21" s="18">
        <f>J21/H21</f>
        <v>0.38502380952380949</v>
      </c>
      <c r="J21" s="18">
        <f>SUM(J13:J20)</f>
        <v>72.769499999999994</v>
      </c>
      <c r="K21" s="16">
        <f>K13</f>
        <v>0</v>
      </c>
      <c r="L21" s="18">
        <v>0</v>
      </c>
      <c r="M21" s="17">
        <f>SUM(M13:M20)</f>
        <v>0</v>
      </c>
      <c r="N21" s="18">
        <f>IF(AND(O21 = 0, M21= 0), 0, O21/M21)</f>
        <v>0</v>
      </c>
      <c r="O21" s="18">
        <f>SUM(O13:O20)</f>
        <v>0</v>
      </c>
      <c r="P21" s="18">
        <f>SUM(P13:P20)</f>
        <v>72.769499999999994</v>
      </c>
      <c r="Q21" s="18"/>
      <c r="R21" s="18">
        <f>SUM(R13:R20)</f>
        <v>1047.8807999999999</v>
      </c>
      <c r="S21" s="19"/>
    </row>
    <row r="22" spans="1:20" x14ac:dyDescent="0.3">
      <c r="A22" s="54" t="s">
        <v>17</v>
      </c>
      <c r="B22" s="54" t="s">
        <v>18</v>
      </c>
      <c r="C22" s="10" t="s">
        <v>35</v>
      </c>
      <c r="D22" s="13" t="s">
        <v>51</v>
      </c>
      <c r="E22" s="10">
        <v>1020</v>
      </c>
      <c r="F22" s="10">
        <v>510</v>
      </c>
      <c r="G22" s="10">
        <v>1</v>
      </c>
      <c r="H22" s="10">
        <f>F22*G22</f>
        <v>510</v>
      </c>
      <c r="I22" s="46">
        <v>5.0099999999999999E-2</v>
      </c>
      <c r="J22" s="12">
        <f t="shared" ref="J22:J29" si="16">H22*I22</f>
        <v>25.550999999999998</v>
      </c>
      <c r="K22" s="10">
        <f t="shared" ref="K22:K29" si="17">E22-F22</f>
        <v>510</v>
      </c>
      <c r="L22" s="10">
        <f>G22</f>
        <v>1</v>
      </c>
      <c r="M22" s="10">
        <f t="shared" ref="M22:M29" si="18">K22*L22</f>
        <v>510</v>
      </c>
      <c r="N22" s="12">
        <v>1.67E-2</v>
      </c>
      <c r="O22" s="12">
        <f>M22*N22</f>
        <v>8.5169999999999995</v>
      </c>
      <c r="P22" s="11">
        <f t="shared" si="14"/>
        <v>34.067999999999998</v>
      </c>
      <c r="Q22" s="20">
        <v>7.25</v>
      </c>
      <c r="R22" s="48">
        <f t="shared" ref="R22:R29" si="19">P22*Q22</f>
        <v>246.99299999999999</v>
      </c>
      <c r="S22" s="19"/>
    </row>
    <row r="23" spans="1:20" x14ac:dyDescent="0.3">
      <c r="A23" s="55"/>
      <c r="B23" s="55"/>
      <c r="C23" s="10" t="s">
        <v>36</v>
      </c>
      <c r="D23" s="20" t="s">
        <v>52</v>
      </c>
      <c r="E23" s="10">
        <v>1020</v>
      </c>
      <c r="F23" s="10">
        <v>510</v>
      </c>
      <c r="G23" s="10">
        <f>G22</f>
        <v>1</v>
      </c>
      <c r="H23" s="10">
        <f>F23*G23</f>
        <v>510</v>
      </c>
      <c r="I23" s="11">
        <v>1.67E-2</v>
      </c>
      <c r="J23" s="12">
        <f t="shared" si="16"/>
        <v>8.5169999999999995</v>
      </c>
      <c r="K23" s="10">
        <f t="shared" si="17"/>
        <v>510</v>
      </c>
      <c r="L23" s="10">
        <f t="shared" ref="L23:L29" si="20">G23</f>
        <v>1</v>
      </c>
      <c r="M23" s="10">
        <f t="shared" si="18"/>
        <v>510</v>
      </c>
      <c r="N23" s="12">
        <v>1.67E-2</v>
      </c>
      <c r="O23" s="12">
        <f t="shared" ref="O23:O29" si="21">M23*N23</f>
        <v>8.5169999999999995</v>
      </c>
      <c r="P23" s="11">
        <f t="shared" si="14"/>
        <v>17.033999999999999</v>
      </c>
      <c r="Q23" s="20">
        <v>7.25</v>
      </c>
      <c r="R23" s="48">
        <f t="shared" si="19"/>
        <v>123.4965</v>
      </c>
      <c r="S23" s="19"/>
    </row>
    <row r="24" spans="1:20" x14ac:dyDescent="0.3">
      <c r="A24" s="55"/>
      <c r="B24" s="55"/>
      <c r="C24" s="9" t="s">
        <v>37</v>
      </c>
      <c r="D24" s="20" t="s">
        <v>53</v>
      </c>
      <c r="E24" s="10">
        <v>510</v>
      </c>
      <c r="F24" s="10">
        <v>510</v>
      </c>
      <c r="G24" s="10">
        <f t="shared" ref="G24:G25" si="22">G23</f>
        <v>1</v>
      </c>
      <c r="H24" s="10">
        <f t="shared" ref="H24:H29" si="23">F24*G24</f>
        <v>510</v>
      </c>
      <c r="I24" s="11">
        <v>8.3499999999999991E-2</v>
      </c>
      <c r="J24" s="12">
        <f t="shared" si="16"/>
        <v>42.584999999999994</v>
      </c>
      <c r="K24" s="10">
        <f t="shared" si="17"/>
        <v>0</v>
      </c>
      <c r="L24" s="10">
        <f t="shared" si="20"/>
        <v>1</v>
      </c>
      <c r="M24" s="10">
        <f t="shared" si="18"/>
        <v>0</v>
      </c>
      <c r="N24" s="12">
        <v>1.67E-2</v>
      </c>
      <c r="O24" s="12">
        <f t="shared" si="21"/>
        <v>0</v>
      </c>
      <c r="P24" s="11">
        <f t="shared" si="14"/>
        <v>42.584999999999994</v>
      </c>
      <c r="Q24" s="20">
        <v>7.25</v>
      </c>
      <c r="R24" s="48">
        <f t="shared" si="19"/>
        <v>308.74124999999998</v>
      </c>
      <c r="S24" s="19"/>
    </row>
    <row r="25" spans="1:20" s="21" customFormat="1" x14ac:dyDescent="0.3">
      <c r="A25" s="55"/>
      <c r="B25" s="55"/>
      <c r="C25" s="9" t="s">
        <v>42</v>
      </c>
      <c r="D25" s="20" t="s">
        <v>54</v>
      </c>
      <c r="E25" s="9">
        <v>510</v>
      </c>
      <c r="F25" s="9">
        <v>510</v>
      </c>
      <c r="G25" s="9">
        <f t="shared" si="22"/>
        <v>1</v>
      </c>
      <c r="H25" s="9">
        <f t="shared" si="23"/>
        <v>510</v>
      </c>
      <c r="I25" s="11">
        <v>1.67E-2</v>
      </c>
      <c r="J25" s="11">
        <f t="shared" si="16"/>
        <v>8.5169999999999995</v>
      </c>
      <c r="K25" s="9">
        <f t="shared" si="17"/>
        <v>0</v>
      </c>
      <c r="L25" s="9">
        <f t="shared" si="20"/>
        <v>1</v>
      </c>
      <c r="M25" s="9">
        <f t="shared" si="18"/>
        <v>0</v>
      </c>
      <c r="N25" s="11">
        <v>1.67E-2</v>
      </c>
      <c r="O25" s="11">
        <f t="shared" si="21"/>
        <v>0</v>
      </c>
      <c r="P25" s="11">
        <f t="shared" si="14"/>
        <v>8.5169999999999995</v>
      </c>
      <c r="Q25" s="20">
        <v>7.25</v>
      </c>
      <c r="R25" s="48">
        <f t="shared" si="19"/>
        <v>61.748249999999999</v>
      </c>
      <c r="S25" s="14"/>
    </row>
    <row r="26" spans="1:20" x14ac:dyDescent="0.3">
      <c r="A26" s="55"/>
      <c r="B26" s="55"/>
      <c r="C26" s="9" t="s">
        <v>40</v>
      </c>
      <c r="D26" s="20" t="s">
        <v>55</v>
      </c>
      <c r="E26" s="10">
        <v>510</v>
      </c>
      <c r="F26" s="10">
        <v>150</v>
      </c>
      <c r="G26" s="10">
        <v>1</v>
      </c>
      <c r="H26" s="10">
        <f>F26*G26</f>
        <v>150</v>
      </c>
      <c r="I26" s="11">
        <v>0.5</v>
      </c>
      <c r="J26" s="12">
        <f>H26*I26</f>
        <v>75</v>
      </c>
      <c r="K26" s="10">
        <f>E26-F26</f>
        <v>360</v>
      </c>
      <c r="L26" s="10">
        <f>G26</f>
        <v>1</v>
      </c>
      <c r="M26" s="10">
        <f>K26*L26</f>
        <v>360</v>
      </c>
      <c r="N26" s="12">
        <v>1.67E-2</v>
      </c>
      <c r="O26" s="12">
        <f>M26*N26</f>
        <v>6.0119999999999996</v>
      </c>
      <c r="P26" s="11">
        <f>J26+O26</f>
        <v>81.012</v>
      </c>
      <c r="Q26" s="20">
        <v>7.25</v>
      </c>
      <c r="R26" s="48">
        <f>P26*Q26</f>
        <v>587.33699999999999</v>
      </c>
      <c r="S26" s="19"/>
    </row>
    <row r="27" spans="1:20" s="21" customFormat="1" x14ac:dyDescent="0.3">
      <c r="A27" s="55"/>
      <c r="B27" s="55"/>
      <c r="C27" s="9" t="s">
        <v>41</v>
      </c>
      <c r="D27" s="20" t="s">
        <v>55</v>
      </c>
      <c r="E27" s="9">
        <v>255</v>
      </c>
      <c r="F27" s="9">
        <v>150</v>
      </c>
      <c r="G27" s="9">
        <v>1</v>
      </c>
      <c r="H27" s="9">
        <f>F27*G27</f>
        <v>150</v>
      </c>
      <c r="I27" s="11">
        <v>0.5</v>
      </c>
      <c r="J27" s="11">
        <f>H27*I27</f>
        <v>75</v>
      </c>
      <c r="K27" s="9">
        <f>E27-F27</f>
        <v>105</v>
      </c>
      <c r="L27" s="9">
        <f>G27</f>
        <v>1</v>
      </c>
      <c r="M27" s="9">
        <f>K27*L27</f>
        <v>105</v>
      </c>
      <c r="N27" s="11">
        <v>1.67E-2</v>
      </c>
      <c r="O27" s="11">
        <f>M27*N27</f>
        <v>1.7535000000000001</v>
      </c>
      <c r="P27" s="11">
        <f>J27+O27</f>
        <v>76.753500000000003</v>
      </c>
      <c r="Q27" s="20">
        <v>7.25</v>
      </c>
      <c r="R27" s="48">
        <f>P27*Q27</f>
        <v>556.46287500000005</v>
      </c>
      <c r="S27" s="14"/>
    </row>
    <row r="28" spans="1:20" ht="26" x14ac:dyDescent="0.3">
      <c r="A28" s="55"/>
      <c r="B28" s="55"/>
      <c r="C28" s="9" t="s">
        <v>39</v>
      </c>
      <c r="D28" s="20" t="s">
        <v>56</v>
      </c>
      <c r="E28" s="10">
        <v>255</v>
      </c>
      <c r="F28" s="10">
        <v>100</v>
      </c>
      <c r="G28" s="10">
        <v>1</v>
      </c>
      <c r="H28" s="10">
        <f t="shared" si="23"/>
        <v>100</v>
      </c>
      <c r="I28" s="11">
        <v>1.67E-2</v>
      </c>
      <c r="J28" s="12">
        <f t="shared" si="16"/>
        <v>1.67</v>
      </c>
      <c r="K28" s="10">
        <f t="shared" si="17"/>
        <v>155</v>
      </c>
      <c r="L28" s="10">
        <f t="shared" si="20"/>
        <v>1</v>
      </c>
      <c r="M28" s="10">
        <f t="shared" si="18"/>
        <v>155</v>
      </c>
      <c r="N28" s="12">
        <v>1.67E-2</v>
      </c>
      <c r="O28" s="12">
        <f t="shared" si="21"/>
        <v>2.5884999999999998</v>
      </c>
      <c r="P28" s="11">
        <f t="shared" si="14"/>
        <v>4.2584999999999997</v>
      </c>
      <c r="Q28" s="20">
        <v>7.25</v>
      </c>
      <c r="R28" s="48">
        <f t="shared" si="19"/>
        <v>30.874124999999999</v>
      </c>
      <c r="S28" s="19"/>
    </row>
    <row r="29" spans="1:20" ht="26" x14ac:dyDescent="0.3">
      <c r="A29" s="56"/>
      <c r="B29" s="56"/>
      <c r="C29" s="9" t="s">
        <v>38</v>
      </c>
      <c r="D29" s="20" t="s">
        <v>57</v>
      </c>
      <c r="E29" s="10">
        <v>155</v>
      </c>
      <c r="F29" s="10">
        <v>50</v>
      </c>
      <c r="G29" s="10">
        <v>1</v>
      </c>
      <c r="H29" s="10">
        <f t="shared" si="23"/>
        <v>50</v>
      </c>
      <c r="I29" s="11">
        <v>1.67E-2</v>
      </c>
      <c r="J29" s="12">
        <v>1</v>
      </c>
      <c r="K29" s="10">
        <f t="shared" si="17"/>
        <v>105</v>
      </c>
      <c r="L29" s="10">
        <f t="shared" si="20"/>
        <v>1</v>
      </c>
      <c r="M29" s="10">
        <f t="shared" si="18"/>
        <v>105</v>
      </c>
      <c r="N29" s="12">
        <v>1.67E-2</v>
      </c>
      <c r="O29" s="12">
        <f t="shared" si="21"/>
        <v>1.7535000000000001</v>
      </c>
      <c r="P29" s="11">
        <f t="shared" si="14"/>
        <v>2.7534999999999998</v>
      </c>
      <c r="Q29" s="20">
        <v>7.25</v>
      </c>
      <c r="R29" s="48">
        <f t="shared" si="19"/>
        <v>19.962875</v>
      </c>
      <c r="S29" s="19"/>
    </row>
    <row r="30" spans="1:20" ht="12.75" customHeight="1" x14ac:dyDescent="0.3">
      <c r="A30" s="53" t="s">
        <v>19</v>
      </c>
      <c r="B30" s="53"/>
      <c r="C30" s="53"/>
      <c r="D30" s="47"/>
      <c r="E30" s="16">
        <f>E22</f>
        <v>1020</v>
      </c>
      <c r="F30" s="16">
        <f>F22</f>
        <v>510</v>
      </c>
      <c r="G30" s="18">
        <f>H30/F30</f>
        <v>4.882352941176471</v>
      </c>
      <c r="H30" s="16">
        <f>SUM(H22:H29)</f>
        <v>2490</v>
      </c>
      <c r="I30" s="18">
        <f>J30/H30</f>
        <v>9.5518072289156611E-2</v>
      </c>
      <c r="J30" s="18">
        <f>SUM(J22:J29)</f>
        <v>237.83999999999997</v>
      </c>
      <c r="K30" s="16">
        <f>K22</f>
        <v>510</v>
      </c>
      <c r="L30" s="18">
        <f>M30/K30</f>
        <v>3.4215686274509802</v>
      </c>
      <c r="M30" s="16">
        <f>SUM(M22:M29)</f>
        <v>1745</v>
      </c>
      <c r="N30" s="18">
        <f>O30/M30</f>
        <v>1.67E-2</v>
      </c>
      <c r="O30" s="18">
        <f>SUM(O22:O29)</f>
        <v>29.141499999999997</v>
      </c>
      <c r="P30" s="18">
        <f>SUM(P22:P29)</f>
        <v>266.98149999999998</v>
      </c>
      <c r="Q30" s="18"/>
      <c r="R30" s="18">
        <f>SUM(R22:R29)</f>
        <v>1935.615875</v>
      </c>
      <c r="S30" s="4"/>
      <c r="T30" s="22"/>
    </row>
    <row r="31" spans="1:20" ht="12.75" customHeight="1" x14ac:dyDescent="0.3">
      <c r="A31" s="52" t="s">
        <v>20</v>
      </c>
      <c r="B31" s="52"/>
      <c r="C31" s="52"/>
      <c r="D31" s="44"/>
      <c r="E31" s="50">
        <f>E12+E21+E30</f>
        <v>1050</v>
      </c>
      <c r="F31" s="50">
        <f>F12+F21+F30</f>
        <v>540</v>
      </c>
      <c r="G31" s="24">
        <f>H31/F31</f>
        <v>5.7777777777777777</v>
      </c>
      <c r="H31" s="50">
        <f>H12+H21+H30</f>
        <v>3120</v>
      </c>
      <c r="I31" s="24">
        <f>J31/H31</f>
        <v>0.15397596153846152</v>
      </c>
      <c r="J31" s="24">
        <f>J12+J21+J30</f>
        <v>480.40499999999997</v>
      </c>
      <c r="K31" s="50">
        <f>K12+K21+K30</f>
        <v>510</v>
      </c>
      <c r="L31" s="24">
        <f>M31/K31</f>
        <v>3.4215686274509802</v>
      </c>
      <c r="M31" s="50">
        <f>M12+M21+M30</f>
        <v>1745</v>
      </c>
      <c r="N31" s="24">
        <f>O31/M31</f>
        <v>1.67E-2</v>
      </c>
      <c r="O31" s="24">
        <f>O12+O21+O30</f>
        <v>29.141499999999997</v>
      </c>
      <c r="P31" s="24">
        <f>P12+P21+P30</f>
        <v>509.54649999999998</v>
      </c>
      <c r="Q31" s="24"/>
      <c r="R31" s="24">
        <f>R12+R21+R30</f>
        <v>5428.5518749999992</v>
      </c>
      <c r="S31" s="4"/>
    </row>
    <row r="32" spans="1:20" ht="12.75" customHeight="1" x14ac:dyDescent="0.3">
      <c r="A32" s="52" t="s">
        <v>21</v>
      </c>
      <c r="B32" s="52"/>
      <c r="C32" s="52"/>
      <c r="D32" s="44"/>
      <c r="E32" s="23"/>
      <c r="F32" s="23"/>
      <c r="G32" s="24"/>
      <c r="H32" s="23"/>
      <c r="I32" s="24"/>
      <c r="J32" s="24"/>
      <c r="K32" s="23"/>
      <c r="L32" s="24"/>
      <c r="M32" s="23"/>
      <c r="N32" s="24"/>
      <c r="O32" s="24"/>
      <c r="P32" s="24"/>
      <c r="Q32" s="24"/>
      <c r="R32" s="24">
        <f>R31*0.33</f>
        <v>1791.4221187499998</v>
      </c>
      <c r="S32" s="4"/>
    </row>
    <row r="33" spans="1:20" ht="12.75" customHeight="1" x14ac:dyDescent="0.3">
      <c r="A33" s="52" t="s">
        <v>22</v>
      </c>
      <c r="B33" s="52"/>
      <c r="C33" s="52"/>
      <c r="D33" s="44"/>
      <c r="E33" s="23"/>
      <c r="F33" s="23"/>
      <c r="G33" s="24"/>
      <c r="H33" s="23"/>
      <c r="I33" s="24"/>
      <c r="J33" s="24"/>
      <c r="K33" s="23"/>
      <c r="L33" s="24"/>
      <c r="M33" s="23"/>
      <c r="N33" s="24"/>
      <c r="O33" s="24"/>
      <c r="P33" s="24"/>
      <c r="Q33" s="24"/>
      <c r="R33" s="24">
        <f>R31+R32</f>
        <v>7219.973993749999</v>
      </c>
      <c r="S33" s="4"/>
      <c r="T33" s="22"/>
    </row>
    <row r="35" spans="1:20" x14ac:dyDescent="0.3">
      <c r="A35" s="25"/>
    </row>
    <row r="36" spans="1:20" s="32" customFormat="1" ht="14.5" x14ac:dyDescent="0.35">
      <c r="A36" s="29"/>
      <c r="B36" s="30"/>
      <c r="C36" s="30"/>
      <c r="E36" s="30"/>
      <c r="F36" s="30"/>
      <c r="G36" s="19"/>
      <c r="H36" s="30"/>
      <c r="I36" s="30"/>
      <c r="J36" s="30"/>
      <c r="K36" s="30"/>
      <c r="L36" s="30"/>
      <c r="M36" s="30"/>
      <c r="N36" s="30"/>
      <c r="O36" s="30"/>
      <c r="P36" s="30"/>
      <c r="Q36" s="31"/>
    </row>
    <row r="37" spans="1:20" s="32" customFormat="1" ht="14.5" x14ac:dyDescent="0.35">
      <c r="A37" s="33"/>
      <c r="E37" s="27"/>
      <c r="G37" s="19"/>
    </row>
    <row r="38" spans="1:20" s="32" customFormat="1" ht="14.5" x14ac:dyDescent="0.35">
      <c r="A38" s="33"/>
      <c r="E38" s="27"/>
      <c r="G38" s="19"/>
    </row>
    <row r="39" spans="1:20" s="32" customFormat="1" ht="14.5" x14ac:dyDescent="0.35">
      <c r="A39" s="33"/>
      <c r="D39" s="27"/>
      <c r="G39" s="19"/>
      <c r="P39" s="34"/>
    </row>
    <row r="40" spans="1:20" s="32" customFormat="1" ht="14.5" x14ac:dyDescent="0.35">
      <c r="A40" s="33"/>
      <c r="G40" s="19"/>
    </row>
    <row r="41" spans="1:20" s="32" customFormat="1" ht="14.5" x14ac:dyDescent="0.35">
      <c r="A41" s="29"/>
      <c r="E41" s="30"/>
      <c r="G41" s="19"/>
      <c r="S41" s="19"/>
    </row>
    <row r="42" spans="1:20" s="32" customFormat="1" ht="14.5" x14ac:dyDescent="0.35">
      <c r="A42" s="33"/>
      <c r="E42" s="27"/>
      <c r="G42" s="19"/>
    </row>
    <row r="43" spans="1:20" s="32" customFormat="1" ht="14.5" x14ac:dyDescent="0.35">
      <c r="A43" s="29"/>
      <c r="G43" s="19"/>
    </row>
    <row r="44" spans="1:20" s="32" customFormat="1" ht="14.5" x14ac:dyDescent="0.35">
      <c r="A44" s="33"/>
      <c r="D44" s="30"/>
      <c r="G44" s="19"/>
    </row>
    <row r="45" spans="1:20" s="32" customFormat="1" ht="14.5" x14ac:dyDescent="0.35">
      <c r="A45" s="33"/>
      <c r="E45" s="27"/>
      <c r="G45" s="19"/>
    </row>
    <row r="46" spans="1:20" s="32" customFormat="1" ht="14.5" x14ac:dyDescent="0.35">
      <c r="A46" s="33"/>
      <c r="E46" s="27"/>
      <c r="G46" s="19"/>
    </row>
    <row r="47" spans="1:20" s="32" customFormat="1" ht="14.5" x14ac:dyDescent="0.35">
      <c r="A47" s="33"/>
      <c r="E47" s="27"/>
      <c r="G47" s="19"/>
    </row>
    <row r="48" spans="1:20" s="32" customFormat="1" ht="14.5" x14ac:dyDescent="0.35">
      <c r="A48" s="33"/>
      <c r="E48" s="27"/>
      <c r="G48" s="19"/>
    </row>
    <row r="49" spans="1:16" s="32" customFormat="1" ht="14.5" x14ac:dyDescent="0.35">
      <c r="A49" s="33"/>
      <c r="B49" s="30"/>
      <c r="C49" s="30"/>
      <c r="E49" s="27"/>
      <c r="F49" s="30"/>
      <c r="G49" s="19"/>
      <c r="H49" s="30"/>
      <c r="I49" s="30"/>
      <c r="J49" s="30"/>
      <c r="K49" s="30"/>
      <c r="L49" s="30"/>
      <c r="M49" s="30"/>
      <c r="N49" s="30"/>
      <c r="O49" s="30"/>
      <c r="P49" s="30"/>
    </row>
    <row r="50" spans="1:16" s="32" customFormat="1" ht="14.5" x14ac:dyDescent="0.35">
      <c r="A50" s="33"/>
      <c r="B50" s="30"/>
      <c r="C50" s="30"/>
      <c r="E50" s="27"/>
      <c r="F50" s="30"/>
      <c r="G50" s="19"/>
      <c r="H50" s="30"/>
      <c r="I50" s="30"/>
      <c r="J50" s="30"/>
      <c r="K50" s="30"/>
      <c r="L50" s="30"/>
      <c r="M50" s="30"/>
      <c r="N50" s="30"/>
      <c r="O50" s="30"/>
      <c r="P50" s="30"/>
    </row>
    <row r="51" spans="1:16" s="32" customFormat="1" ht="14.5" x14ac:dyDescent="0.35">
      <c r="A51" s="4"/>
      <c r="B51" s="30"/>
      <c r="C51" s="30"/>
      <c r="D51"/>
      <c r="E51" s="30"/>
      <c r="F51" s="30"/>
      <c r="G51" s="19"/>
      <c r="H51" s="30"/>
      <c r="I51" s="30"/>
      <c r="J51" s="30"/>
      <c r="K51" s="30"/>
      <c r="L51" s="30"/>
      <c r="M51" s="30"/>
      <c r="N51" s="30"/>
      <c r="O51" s="30"/>
      <c r="P51" s="30"/>
    </row>
    <row r="52" spans="1:16" s="32" customFormat="1" ht="14.5" x14ac:dyDescent="0.35">
      <c r="A52" s="35"/>
      <c r="B52" s="30"/>
      <c r="C52" s="30"/>
      <c r="D52"/>
      <c r="E52" s="30"/>
      <c r="F52" s="30"/>
      <c r="G52" s="19"/>
      <c r="H52" s="30"/>
      <c r="I52" s="30"/>
      <c r="J52" s="30"/>
      <c r="K52" s="30"/>
      <c r="L52" s="30"/>
      <c r="M52" s="30"/>
      <c r="N52" s="30"/>
      <c r="O52" s="30"/>
      <c r="P52" s="30"/>
    </row>
    <row r="53" spans="1:16" s="32" customFormat="1" ht="14.5" x14ac:dyDescent="0.35">
      <c r="A53" s="35"/>
      <c r="B53" s="30"/>
      <c r="C53" s="30"/>
      <c r="D53"/>
      <c r="E53" s="30"/>
      <c r="F53" s="30"/>
      <c r="G53" s="19"/>
      <c r="H53" s="30"/>
      <c r="I53" s="30"/>
      <c r="J53" s="30"/>
      <c r="K53" s="30"/>
      <c r="L53" s="30"/>
      <c r="M53" s="30"/>
      <c r="N53" s="30"/>
      <c r="O53" s="30"/>
      <c r="P53" s="30"/>
    </row>
    <row r="54" spans="1:16" s="32" customFormat="1" ht="14.5" x14ac:dyDescent="0.35">
      <c r="A54" s="36"/>
      <c r="B54" s="30"/>
      <c r="C54" s="30"/>
      <c r="D54"/>
      <c r="E54" s="30"/>
      <c r="F54" s="30"/>
      <c r="G54" s="19"/>
      <c r="H54" s="30"/>
      <c r="I54" s="30"/>
      <c r="J54" s="30"/>
      <c r="K54" s="30"/>
      <c r="L54" s="30"/>
      <c r="M54" s="30"/>
      <c r="N54" s="30"/>
      <c r="O54" s="30"/>
      <c r="P54" s="30"/>
    </row>
    <row r="55" spans="1:16" s="32" customFormat="1" ht="14.5" x14ac:dyDescent="0.35">
      <c r="A55" s="26"/>
      <c r="B55" s="30"/>
      <c r="C55" s="30"/>
      <c r="D55"/>
      <c r="E55" s="30"/>
      <c r="F55" s="30"/>
      <c r="G55" s="19"/>
      <c r="H55" s="30"/>
      <c r="I55" s="30"/>
      <c r="J55" s="30"/>
      <c r="K55" s="30"/>
      <c r="L55" s="30"/>
      <c r="M55" s="30"/>
      <c r="N55" s="30"/>
      <c r="O55" s="30"/>
      <c r="P55" s="30"/>
    </row>
    <row r="56" spans="1:16" ht="14.5" x14ac:dyDescent="0.35">
      <c r="D56"/>
      <c r="G56" s="19"/>
    </row>
    <row r="57" spans="1:16" ht="14.5" x14ac:dyDescent="0.35">
      <c r="D57"/>
      <c r="G57" s="19"/>
    </row>
    <row r="58" spans="1:16" ht="14.5" x14ac:dyDescent="0.35">
      <c r="D58"/>
      <c r="G58" s="19"/>
    </row>
    <row r="59" spans="1:16" ht="14.5" x14ac:dyDescent="0.35">
      <c r="D59"/>
      <c r="G59" s="19"/>
    </row>
    <row r="60" spans="1:16" ht="14.5" x14ac:dyDescent="0.35">
      <c r="D60"/>
      <c r="G60" s="19"/>
    </row>
    <row r="61" spans="1:16" ht="14.5" x14ac:dyDescent="0.35">
      <c r="D61"/>
      <c r="G61" s="19"/>
    </row>
    <row r="62" spans="1:16" ht="14.5" x14ac:dyDescent="0.35">
      <c r="D62"/>
      <c r="G62" s="19"/>
    </row>
    <row r="63" spans="1:16" ht="14.5" x14ac:dyDescent="0.35">
      <c r="D63"/>
      <c r="G63" s="19"/>
    </row>
    <row r="64" spans="1:16" ht="14.5" x14ac:dyDescent="0.35">
      <c r="D64"/>
      <c r="G64" s="19"/>
    </row>
    <row r="65" spans="4:7" ht="14.5" x14ac:dyDescent="0.35">
      <c r="D65"/>
      <c r="G65" s="19"/>
    </row>
    <row r="66" spans="4:7" ht="14.5" x14ac:dyDescent="0.35">
      <c r="D66"/>
      <c r="G66" s="19"/>
    </row>
    <row r="67" spans="4:7" ht="14.5" x14ac:dyDescent="0.35">
      <c r="D67"/>
      <c r="G67" s="19"/>
    </row>
    <row r="68" spans="4:7" ht="14.5" x14ac:dyDescent="0.35">
      <c r="D68"/>
      <c r="G68" s="19"/>
    </row>
    <row r="69" spans="4:7" ht="14.5" x14ac:dyDescent="0.35">
      <c r="D69"/>
      <c r="G69" s="19"/>
    </row>
    <row r="70" spans="4:7" ht="14.5" x14ac:dyDescent="0.35">
      <c r="D70"/>
      <c r="G70" s="19"/>
    </row>
    <row r="71" spans="4:7" ht="14.5" x14ac:dyDescent="0.35">
      <c r="D71"/>
      <c r="G71" s="19"/>
    </row>
    <row r="72" spans="4:7" ht="14.5" x14ac:dyDescent="0.35">
      <c r="D72"/>
      <c r="G72" s="19"/>
    </row>
    <row r="73" spans="4:7" ht="14.5" x14ac:dyDescent="0.35">
      <c r="D73"/>
      <c r="G73" s="19"/>
    </row>
    <row r="74" spans="4:7" ht="14.5" x14ac:dyDescent="0.35">
      <c r="D74"/>
      <c r="G74" s="19"/>
    </row>
    <row r="75" spans="4:7" ht="14.5" x14ac:dyDescent="0.35">
      <c r="D75"/>
      <c r="G75" s="19"/>
    </row>
    <row r="76" spans="4:7" ht="14.5" x14ac:dyDescent="0.35">
      <c r="D76"/>
      <c r="G76" s="19"/>
    </row>
    <row r="77" spans="4:7" ht="14.5" x14ac:dyDescent="0.35">
      <c r="D77"/>
      <c r="G77" s="19"/>
    </row>
    <row r="78" spans="4:7" ht="14.5" x14ac:dyDescent="0.35">
      <c r="D78"/>
      <c r="G78" s="19"/>
    </row>
    <row r="79" spans="4:7" ht="14.5" x14ac:dyDescent="0.35">
      <c r="D79"/>
      <c r="G79" s="19"/>
    </row>
    <row r="80" spans="4:7" ht="14.5" x14ac:dyDescent="0.35">
      <c r="D80"/>
      <c r="G80" s="19"/>
    </row>
    <row r="81" spans="4:7" ht="14.5" x14ac:dyDescent="0.35">
      <c r="D81"/>
      <c r="G81" s="19"/>
    </row>
    <row r="82" spans="4:7" ht="14.5" x14ac:dyDescent="0.35">
      <c r="D82"/>
      <c r="G82" s="19"/>
    </row>
    <row r="83" spans="4:7" ht="14.5" x14ac:dyDescent="0.35">
      <c r="D83"/>
      <c r="G83" s="19"/>
    </row>
    <row r="84" spans="4:7" ht="14.5" x14ac:dyDescent="0.35">
      <c r="D84"/>
      <c r="G84" s="19"/>
    </row>
    <row r="85" spans="4:7" ht="14.5" x14ac:dyDescent="0.35">
      <c r="D85"/>
      <c r="G85" s="19"/>
    </row>
    <row r="86" spans="4:7" ht="14.5" x14ac:dyDescent="0.35">
      <c r="D86"/>
      <c r="G86" s="19"/>
    </row>
    <row r="87" spans="4:7" ht="14.5" x14ac:dyDescent="0.35">
      <c r="D87"/>
      <c r="G87" s="19"/>
    </row>
    <row r="88" spans="4:7" ht="14.5" x14ac:dyDescent="0.35">
      <c r="D88"/>
      <c r="G88" s="19"/>
    </row>
    <row r="89" spans="4:7" ht="14.5" x14ac:dyDescent="0.35">
      <c r="D89"/>
      <c r="G89" s="19"/>
    </row>
    <row r="90" spans="4:7" ht="14.5" x14ac:dyDescent="0.35">
      <c r="D90"/>
      <c r="G90" s="19"/>
    </row>
    <row r="91" spans="4:7" ht="14.5" x14ac:dyDescent="0.35">
      <c r="D91"/>
      <c r="G91" s="19"/>
    </row>
    <row r="92" spans="4:7" ht="14.5" x14ac:dyDescent="0.35">
      <c r="D92"/>
      <c r="G92" s="19"/>
    </row>
    <row r="93" spans="4:7" ht="14.5" x14ac:dyDescent="0.35">
      <c r="D93"/>
      <c r="G93" s="19"/>
    </row>
    <row r="94" spans="4:7" ht="14.5" x14ac:dyDescent="0.35">
      <c r="D94"/>
      <c r="G94" s="19"/>
    </row>
    <row r="95" spans="4:7" ht="14.5" x14ac:dyDescent="0.35">
      <c r="D95"/>
      <c r="G95" s="19"/>
    </row>
    <row r="96" spans="4:7" ht="14.5" x14ac:dyDescent="0.35">
      <c r="D96"/>
      <c r="G96" s="19"/>
    </row>
    <row r="97" spans="4:7" ht="14.5" x14ac:dyDescent="0.35">
      <c r="D97"/>
      <c r="G97" s="19"/>
    </row>
    <row r="98" spans="4:7" ht="14.5" x14ac:dyDescent="0.35">
      <c r="D98"/>
      <c r="G98" s="19"/>
    </row>
    <row r="99" spans="4:7" ht="14.5" x14ac:dyDescent="0.35">
      <c r="D99"/>
      <c r="G99" s="19"/>
    </row>
    <row r="100" spans="4:7" ht="14.5" x14ac:dyDescent="0.35">
      <c r="D100"/>
      <c r="G100" s="19"/>
    </row>
    <row r="101" spans="4:7" ht="14.5" x14ac:dyDescent="0.35">
      <c r="D101"/>
      <c r="G101" s="19"/>
    </row>
    <row r="102" spans="4:7" ht="14.5" x14ac:dyDescent="0.35">
      <c r="D102"/>
    </row>
  </sheetData>
  <autoFilter ref="A3:P33"/>
  <mergeCells count="14">
    <mergeCell ref="K2:O2"/>
    <mergeCell ref="A33:C33"/>
    <mergeCell ref="A30:C30"/>
    <mergeCell ref="A31:C31"/>
    <mergeCell ref="A32:C32"/>
    <mergeCell ref="F2:J2"/>
    <mergeCell ref="B4:B11"/>
    <mergeCell ref="A22:A29"/>
    <mergeCell ref="B22:B29"/>
    <mergeCell ref="B13:B20"/>
    <mergeCell ref="A12:C12"/>
    <mergeCell ref="A21:C21"/>
    <mergeCell ref="A13:A20"/>
    <mergeCell ref="A4:A11"/>
  </mergeCells>
  <pageMargins left="0.25" right="0.25" top="0.75" bottom="0.75" header="0.3" footer="0.3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Burden Table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Thea Zimmerman</dc:creator>
  <cp:lastModifiedBy>Sandberg, Christina - FNS</cp:lastModifiedBy>
  <cp:lastPrinted>2020-01-22T20:11:09Z</cp:lastPrinted>
  <dcterms:created xsi:type="dcterms:W3CDTF">2019-11-14T20:06:18Z</dcterms:created>
  <dcterms:modified xsi:type="dcterms:W3CDTF">2022-01-25T23:27:28Z</dcterms:modified>
</cp:coreProperties>
</file>