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embeddings/oleObject3.bin" ContentType="application/vnd.openxmlformats-officedocument.oleObject"/>
  <Override PartName="/xl/comments3.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drawings/drawing6.xml" ContentType="application/vnd.openxmlformats-officedocument.drawing+xml"/>
  <Override PartName="/xl/embeddings/oleObject6.bin" ContentType="application/vnd.openxmlformats-officedocument.oleObject"/>
  <Override PartName="/xl/drawings/drawing7.xml" ContentType="application/vnd.openxmlformats-officedocument.drawing+xml"/>
  <Override PartName="/xl/embeddings/oleObject7.bin" ContentType="application/vnd.openxmlformats-officedocument.oleObject"/>
  <Override PartName="/xl/drawings/drawing8.xml" ContentType="application/vnd.openxmlformats-officedocument.drawing+xml"/>
  <Override PartName="/xl/embeddings/oleObject8.bin" ContentType="application/vnd.openxmlformats-officedocument.oleObject"/>
  <Override PartName="/xl/drawings/drawing9.xml" ContentType="application/vnd.openxmlformats-officedocument.drawing+xml"/>
  <Override PartName="/xl/embeddings/oleObject9.bin" ContentType="application/vnd.openxmlformats-officedocument.oleObject"/>
  <Override PartName="/xl/drawings/drawing10.xml" ContentType="application/vnd.openxmlformats-officedocument.drawing+xml"/>
  <Override PartName="/xl/embeddings/oleObject10.bin" ContentType="application/vnd.openxmlformats-officedocument.oleObject"/>
  <Override PartName="/xl/drawings/drawing11.xml" ContentType="application/vnd.openxmlformats-officedocument.drawing+xml"/>
  <Override PartName="/xl/embeddings/oleObject11.bin" ContentType="application/vnd.openxmlformats-officedocument.oleObject"/>
  <Override PartName="/xl/drawings/drawing12.xml" ContentType="application/vnd.openxmlformats-officedocument.drawing+xml"/>
  <Override PartName="/xl/embeddings/oleObject12.bin" ContentType="application/vnd.openxmlformats-officedocument.oleObject"/>
  <Override PartName="/xl/drawings/drawing13.xml" ContentType="application/vnd.openxmlformats-officedocument.drawing+xml"/>
  <Override PartName="/xl/embeddings/oleObject13.bin" ContentType="application/vnd.openxmlformats-officedocument.oleObject"/>
  <Override PartName="/xl/drawings/drawing14.xml" ContentType="application/vnd.openxmlformats-officedocument.drawing+xml"/>
  <Override PartName="/xl/embeddings/oleObject14.bin" ContentType="application/vnd.openxmlformats-officedocument.oleObject"/>
  <Override PartName="/xl/drawings/drawing15.xml" ContentType="application/vnd.openxmlformats-officedocument.drawing+xml"/>
  <Override PartName="/xl/embeddings/oleObject15.bin" ContentType="application/vnd.openxmlformats-officedocument.oleObject"/>
  <Override PartName="/xl/drawings/drawing16.xml" ContentType="application/vnd.openxmlformats-officedocument.drawing+xml"/>
  <Override PartName="/xl/embeddings/oleObject16.bin" ContentType="application/vnd.openxmlformats-officedocument.oleObject"/>
  <Override PartName="/xl/drawings/drawing17.xml" ContentType="application/vnd.openxmlformats-officedocument.drawing+xml"/>
  <Override PartName="/xl/embeddings/oleObject17.bin" ContentType="application/vnd.openxmlformats-officedocument.oleObject"/>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defaultThemeVersion="124226"/>
  <mc:AlternateContent xmlns:mc="http://schemas.openxmlformats.org/markup-compatibility/2006">
    <mc:Choice Requires="x15">
      <x15ac:absPath xmlns:x15ac="http://schemas.microsoft.com/office/spreadsheetml/2010/11/ac" url="https://usepa-my.sharepoint.com/personal/johnson_amaris_epa_gov/Documents/ICR/OCSPP/2070-0196; 2499.03 Cert of Pest. Appl -Rule related/"/>
    </mc:Choice>
  </mc:AlternateContent>
  <xr:revisionPtr revIDLastSave="0" documentId="8_{7EAC1E53-607B-4ADF-8F09-5A5BD33FE6B6}" xr6:coauthVersionLast="47" xr6:coauthVersionMax="47" xr10:uidLastSave="{00000000-0000-0000-0000-000000000000}"/>
  <bookViews>
    <workbookView xWindow="-110" yWindow="-110" windowWidth="19420" windowHeight="10420" tabRatio="819" firstSheet="2" activeTab="2" xr2:uid="{00000000-000D-0000-FFFF-FFFF00000000}"/>
  </bookViews>
  <sheets>
    <sheet name="Dir" sheetId="17" state="hidden" r:id="rId1"/>
    <sheet name="Template" sheetId="18" state="hidden" r:id="rId2"/>
    <sheet name="Fringe" sheetId="33" r:id="rId3"/>
    <sheet name="Ag" sheetId="15" r:id="rId4"/>
    <sheet name="Ag Spt" sheetId="16" r:id="rId5"/>
    <sheet name="Contractors" sheetId="24" state="hidden" r:id="rId6"/>
    <sheet name="Registrant" sheetId="3" r:id="rId7"/>
    <sheet name="Food Manuf" sheetId="35" state="hidden" r:id="rId8"/>
    <sheet name="Wholesale" sheetId="26" state="hidden" r:id="rId9"/>
    <sheet name="RUP dealers" sheetId="27" r:id="rId10"/>
    <sheet name="Retail Stores" sheetId="28" state="hidden" r:id="rId11"/>
    <sheet name="R&amp;D" sheetId="29" state="hidden" r:id="rId12"/>
    <sheet name="Bldg Services" sheetId="30" state="hidden" r:id="rId13"/>
    <sheet name="Colleges" sheetId="31" state="hidden" r:id="rId14"/>
    <sheet name="IR4  Consulting" sheetId="34" state="hidden" r:id="rId15"/>
    <sheet name="Gov" sheetId="19" state="hidden" r:id="rId16"/>
    <sheet name="EPA" sheetId="22" r:id="rId17"/>
    <sheet name="State Gov, authorized agencies" sheetId="4" r:id="rId18"/>
    <sheet name="Local Gov" sheetId="20" state="hidden" r:id="rId19"/>
    <sheet name="CAplr data" sheetId="6" state="hidden" r:id="rId20"/>
    <sheet name="database" sheetId="5" state="hidden" r:id="rId21"/>
  </sheets>
  <definedNames>
    <definedName name="content" localSheetId="6">Registrant!$B$18</definedName>
    <definedName name="Fringe">Fringe!$H$8</definedName>
    <definedName name="_xlnm.Print_Area" localSheetId="3">Ag!$A$1:$G$22</definedName>
    <definedName name="_xlnm.Print_Area" localSheetId="4">'Ag Spt'!$A$1:$G$22</definedName>
    <definedName name="_xlnm.Print_Area" localSheetId="20">database!$A$1:$I$14</definedName>
    <definedName name="_xlnm.Print_Area" localSheetId="15">Gov!$A$1:$E$19</definedName>
    <definedName name="_xlnm.Print_Area" localSheetId="6">Registrant!$A$2:$E$19</definedName>
    <definedName name="_xlnm.Print_Area" localSheetId="17">'State Gov, authorized agencies'!$A$1:$E$19</definedName>
    <definedName name="_xlnm.Print_Area" localSheetId="1">Template!$A$2:$E$19</definedName>
    <definedName name="table">#REF!</definedName>
    <definedName name="top" localSheetId="13">Colleges!$B$17</definedName>
    <definedName name="top" localSheetId="20">database!$D$10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4" l="1"/>
  <c r="I10" i="15" l="1"/>
  <c r="E5" i="15"/>
  <c r="F5" i="15"/>
  <c r="G5" i="15"/>
  <c r="D5" i="15"/>
  <c r="C5" i="20"/>
  <c r="C5" i="4"/>
  <c r="C5" i="22"/>
  <c r="C5" i="19"/>
  <c r="C5" i="34"/>
  <c r="C5" i="31"/>
  <c r="C5" i="30"/>
  <c r="C5" i="29"/>
  <c r="C5" i="28"/>
  <c r="C5" i="27"/>
  <c r="C5" i="3"/>
  <c r="C5" i="35"/>
  <c r="C5" i="26"/>
  <c r="C5" i="24"/>
  <c r="C5" i="16"/>
  <c r="C5" i="15"/>
  <c r="B9" i="33"/>
  <c r="B8" i="33"/>
  <c r="B11" i="33"/>
  <c r="C8" i="33"/>
  <c r="C9" i="33"/>
  <c r="D5" i="16"/>
  <c r="C6" i="35"/>
  <c r="D9" i="33"/>
  <c r="D8" i="33"/>
  <c r="E9" i="33"/>
  <c r="E8" i="33"/>
  <c r="I7" i="33"/>
  <c r="I9" i="33"/>
  <c r="F8" i="33"/>
  <c r="G8" i="33"/>
  <c r="H8" i="33"/>
  <c r="J8" i="33"/>
  <c r="K8" i="33"/>
  <c r="L8" i="33"/>
  <c r="M8" i="33"/>
  <c r="N8" i="33"/>
  <c r="O8" i="33"/>
  <c r="P8" i="33"/>
  <c r="Q8" i="33"/>
  <c r="R8" i="33"/>
  <c r="S8" i="33"/>
  <c r="F9" i="33"/>
  <c r="G9" i="33"/>
  <c r="H9" i="33"/>
  <c r="J9" i="33"/>
  <c r="K9" i="33"/>
  <c r="L9" i="33"/>
  <c r="M9" i="33"/>
  <c r="N9" i="33"/>
  <c r="O9" i="33"/>
  <c r="P9" i="33"/>
  <c r="Q9" i="33"/>
  <c r="R9" i="33"/>
  <c r="S9" i="33"/>
  <c r="I8" i="33"/>
  <c r="I4" i="15"/>
  <c r="E5" i="3"/>
  <c r="D5" i="3"/>
  <c r="D5" i="19"/>
  <c r="E5" i="19"/>
  <c r="D5" i="34"/>
  <c r="E5" i="34"/>
  <c r="F5" i="30"/>
  <c r="G5" i="30"/>
  <c r="E5" i="30"/>
  <c r="D5" i="30"/>
  <c r="I5" i="15"/>
  <c r="E5" i="22"/>
  <c r="D5" i="22"/>
  <c r="E5" i="16"/>
  <c r="F5" i="16"/>
  <c r="G5" i="16"/>
  <c r="E5" i="35"/>
  <c r="D5" i="35"/>
  <c r="F5" i="28"/>
  <c r="E5" i="28"/>
  <c r="D5" i="28"/>
  <c r="E5" i="4"/>
  <c r="D5" i="4"/>
  <c r="E5" i="24"/>
  <c r="D5" i="24"/>
  <c r="D5" i="31"/>
  <c r="E5" i="31"/>
  <c r="F5" i="31"/>
  <c r="G5" i="31"/>
  <c r="F5" i="27"/>
  <c r="D5" i="27"/>
  <c r="E5" i="27"/>
  <c r="I5" i="29"/>
  <c r="E5" i="29"/>
  <c r="D5" i="29"/>
  <c r="F5" i="29"/>
  <c r="G5" i="29"/>
  <c r="H5" i="29"/>
  <c r="F5" i="26"/>
  <c r="G5" i="26"/>
  <c r="E5" i="26"/>
  <c r="D5" i="26"/>
  <c r="E5" i="20"/>
  <c r="D5" i="20"/>
  <c r="F6" i="28"/>
  <c r="E6" i="28"/>
  <c r="D6" i="28"/>
  <c r="C6" i="3"/>
  <c r="I16" i="5"/>
  <c r="I14" i="5"/>
  <c r="C7" i="35"/>
  <c r="C9" i="35"/>
  <c r="C10" i="35"/>
  <c r="D6" i="35"/>
  <c r="D7" i="35"/>
  <c r="D9" i="35"/>
  <c r="D10" i="35"/>
  <c r="F6" i="31"/>
  <c r="F7" i="31"/>
  <c r="F9" i="31"/>
  <c r="F10" i="31"/>
  <c r="D6" i="31"/>
  <c r="D7" i="31"/>
  <c r="D9" i="31"/>
  <c r="D10" i="31"/>
  <c r="G6" i="30"/>
  <c r="G7" i="30"/>
  <c r="G9" i="30"/>
  <c r="G10" i="30"/>
  <c r="E6" i="30"/>
  <c r="E7" i="30"/>
  <c r="E9" i="30"/>
  <c r="E10" i="30"/>
  <c r="C6" i="30"/>
  <c r="C7" i="30"/>
  <c r="C9" i="30"/>
  <c r="C10" i="30"/>
  <c r="E6" i="29"/>
  <c r="E7" i="29"/>
  <c r="E9" i="29"/>
  <c r="E10" i="29"/>
  <c r="G6" i="29"/>
  <c r="G7" i="29"/>
  <c r="G9" i="29"/>
  <c r="G10" i="29"/>
  <c r="I6" i="29"/>
  <c r="I7" i="29"/>
  <c r="I9" i="29"/>
  <c r="I10" i="29"/>
  <c r="E6" i="34"/>
  <c r="E7" i="34"/>
  <c r="E9" i="34"/>
  <c r="E10" i="34"/>
  <c r="C6" i="34"/>
  <c r="C7" i="34"/>
  <c r="C9" i="34"/>
  <c r="C10" i="34"/>
  <c r="F7" i="28"/>
  <c r="F9" i="28"/>
  <c r="F10" i="28"/>
  <c r="D7" i="28"/>
  <c r="D9" i="28"/>
  <c r="D10" i="28"/>
  <c r="F6" i="27"/>
  <c r="F7" i="27"/>
  <c r="F9" i="27"/>
  <c r="F10" i="27"/>
  <c r="D6" i="27"/>
  <c r="D7" i="27"/>
  <c r="D9" i="27"/>
  <c r="D10" i="27"/>
  <c r="D6" i="26"/>
  <c r="D7" i="26"/>
  <c r="D9" i="26"/>
  <c r="D10" i="26"/>
  <c r="F6" i="26"/>
  <c r="F7" i="26"/>
  <c r="F9" i="26"/>
  <c r="F10" i="26"/>
  <c r="C6" i="26"/>
  <c r="C7" i="26"/>
  <c r="C9" i="26"/>
  <c r="C10" i="26"/>
  <c r="D6" i="24"/>
  <c r="D7" i="24"/>
  <c r="D9" i="24"/>
  <c r="D10" i="24"/>
  <c r="C6" i="24"/>
  <c r="C7" i="24"/>
  <c r="C9" i="24"/>
  <c r="C10" i="24"/>
  <c r="D5" i="18"/>
  <c r="D6" i="18"/>
  <c r="D7" i="18"/>
  <c r="D9" i="18"/>
  <c r="D10" i="18"/>
  <c r="C5" i="18"/>
  <c r="C6" i="18"/>
  <c r="C7" i="18"/>
  <c r="C9" i="18"/>
  <c r="C10" i="18"/>
  <c r="G6" i="16"/>
  <c r="G7" i="16"/>
  <c r="G9" i="16"/>
  <c r="G10" i="16"/>
  <c r="D6" i="16"/>
  <c r="D7" i="16"/>
  <c r="D9" i="16"/>
  <c r="D10" i="16"/>
  <c r="G6" i="15"/>
  <c r="G7" i="15"/>
  <c r="G9" i="15"/>
  <c r="G10" i="15"/>
  <c r="D6" i="15"/>
  <c r="D7" i="15"/>
  <c r="D9" i="15"/>
  <c r="D10" i="15"/>
  <c r="C6" i="20"/>
  <c r="C7" i="20"/>
  <c r="C9" i="20"/>
  <c r="C10" i="20"/>
  <c r="E6" i="20"/>
  <c r="E7" i="20"/>
  <c r="E9" i="20"/>
  <c r="E10" i="20"/>
  <c r="D6" i="3"/>
  <c r="D7" i="3"/>
  <c r="D9" i="3"/>
  <c r="D10" i="3"/>
  <c r="C6" i="19"/>
  <c r="C7" i="19"/>
  <c r="C9" i="19"/>
  <c r="C10" i="19"/>
  <c r="E6" i="4"/>
  <c r="E7" i="4"/>
  <c r="E9" i="4"/>
  <c r="E10" i="4"/>
  <c r="E6" i="22"/>
  <c r="E7" i="22"/>
  <c r="E9" i="22"/>
  <c r="E10" i="22"/>
  <c r="D6" i="22"/>
  <c r="D7" i="22"/>
  <c r="D9" i="22"/>
  <c r="D10" i="22"/>
  <c r="I6" i="15"/>
  <c r="I7" i="15"/>
  <c r="E6" i="15"/>
  <c r="E7" i="15"/>
  <c r="E9" i="15"/>
  <c r="E10" i="15"/>
  <c r="E6" i="19"/>
  <c r="E7" i="19"/>
  <c r="E9" i="19"/>
  <c r="E10" i="19"/>
  <c r="E6" i="35"/>
  <c r="E7" i="35"/>
  <c r="E9" i="35"/>
  <c r="E10" i="35"/>
  <c r="G6" i="31"/>
  <c r="G7" i="31"/>
  <c r="G9" i="31"/>
  <c r="G10" i="31"/>
  <c r="E6" i="31"/>
  <c r="E7" i="31"/>
  <c r="E9" i="31"/>
  <c r="E10" i="31"/>
  <c r="C6" i="31"/>
  <c r="C7" i="31"/>
  <c r="C9" i="31"/>
  <c r="C10" i="31"/>
  <c r="F6" i="30"/>
  <c r="F7" i="30"/>
  <c r="F9" i="30"/>
  <c r="F10" i="30"/>
  <c r="D6" i="30"/>
  <c r="D7" i="30"/>
  <c r="D9" i="30"/>
  <c r="D10" i="30"/>
  <c r="D6" i="29"/>
  <c r="D7" i="29"/>
  <c r="D9" i="29"/>
  <c r="D10" i="29"/>
  <c r="F6" i="29"/>
  <c r="F7" i="29"/>
  <c r="F9" i="29"/>
  <c r="F10" i="29"/>
  <c r="H6" i="29"/>
  <c r="H7" i="29"/>
  <c r="H9" i="29"/>
  <c r="H10" i="29"/>
  <c r="C6" i="29"/>
  <c r="C7" i="29"/>
  <c r="C9" i="29"/>
  <c r="C10" i="29"/>
  <c r="D6" i="34"/>
  <c r="D7" i="34"/>
  <c r="D9" i="34"/>
  <c r="D10" i="34"/>
  <c r="E7" i="28"/>
  <c r="E9" i="28"/>
  <c r="E10" i="28"/>
  <c r="C6" i="28"/>
  <c r="C7" i="28"/>
  <c r="C9" i="28"/>
  <c r="C10" i="28"/>
  <c r="E6" i="27"/>
  <c r="E7" i="27"/>
  <c r="E9" i="27"/>
  <c r="E10" i="27"/>
  <c r="C6" i="27"/>
  <c r="C7" i="27"/>
  <c r="C9" i="27"/>
  <c r="C10" i="27"/>
  <c r="E6" i="26"/>
  <c r="E7" i="26"/>
  <c r="E9" i="26"/>
  <c r="E10" i="26"/>
  <c r="G6" i="26"/>
  <c r="G7" i="26"/>
  <c r="G9" i="26"/>
  <c r="G10" i="26"/>
  <c r="E6" i="24"/>
  <c r="E7" i="24"/>
  <c r="E9" i="24"/>
  <c r="E10" i="24"/>
  <c r="E5" i="18"/>
  <c r="E6" i="18"/>
  <c r="E7" i="18"/>
  <c r="E9" i="18"/>
  <c r="E10" i="18"/>
  <c r="F6" i="16"/>
  <c r="F7" i="16"/>
  <c r="F9" i="16"/>
  <c r="F10" i="16"/>
  <c r="C6" i="16"/>
  <c r="C7" i="16"/>
  <c r="C9" i="16"/>
  <c r="C10" i="16"/>
  <c r="F6" i="15"/>
  <c r="F7" i="15"/>
  <c r="F9" i="15"/>
  <c r="F10" i="15"/>
  <c r="C6" i="15"/>
  <c r="C7" i="15"/>
  <c r="C9" i="15"/>
  <c r="C10" i="15"/>
  <c r="D6" i="20"/>
  <c r="D7" i="20"/>
  <c r="D9" i="20"/>
  <c r="D10" i="20"/>
  <c r="C7" i="3"/>
  <c r="D6" i="19"/>
  <c r="D7" i="19"/>
  <c r="D9" i="19"/>
  <c r="D10" i="19"/>
  <c r="D6" i="4"/>
  <c r="D7" i="4"/>
  <c r="D9" i="4"/>
  <c r="D10" i="4"/>
  <c r="C6" i="22"/>
  <c r="C7" i="22"/>
  <c r="C9" i="22"/>
  <c r="C10" i="22"/>
  <c r="C9" i="3"/>
  <c r="C10" i="3"/>
  <c r="E6" i="16"/>
  <c r="E7" i="16"/>
  <c r="E9" i="16"/>
  <c r="E10" i="16"/>
  <c r="C6" i="4"/>
  <c r="C7" i="4"/>
  <c r="C10" i="4"/>
  <c r="E6" i="3"/>
  <c r="E7" i="3"/>
  <c r="E9" i="3"/>
  <c r="E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Gelso, Brett</author>
  </authors>
  <commentList>
    <comment ref="B11" authorId="0" shapeId="0" xr:uid="{DEBF6FFD-73BD-495A-BE86-339EC3A3E714}">
      <text>
        <r>
          <rPr>
            <b/>
            <sz val="9"/>
            <color rgb="FF000000"/>
            <rFont val="Tahoma"/>
            <family val="2"/>
          </rPr>
          <t>Gelso, Brett:</t>
        </r>
        <r>
          <rPr>
            <sz val="9"/>
            <color rgb="FF000000"/>
            <rFont val="Tahoma"/>
            <family val="2"/>
          </rPr>
          <t xml:space="preserve">
</t>
        </r>
        <r>
          <rPr>
            <sz val="9"/>
            <color rgb="FF000000"/>
            <rFont val="Tahoma"/>
            <family val="2"/>
          </rPr>
          <t>How do we know this is 45.8%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tc={7C8BED9F-2BFD-4004-9797-BC0202700858}</author>
    <author>Gelso, Brett</author>
    <author>Michelle R. Ranville</author>
  </authors>
  <commentList>
    <comment ref="E3" authorId="0" shapeId="0" xr:uid="{7C8BED9F-2BFD-4004-9797-BC0202700858}">
      <text>
        <t>[Threaded comment]
Your version of Excel allows you to read this threaded comment; however, any edits to it will get removed if the file is opened in a newer version of Excel. Learn more: https://go.microsoft.com/fwlink/?linkid=870924
Comment:
    Sector-specific wage not released, industry-wide average wage used instead (https://www.bls.gov/oes/current/oes373012.htm)</t>
      </text>
    </comment>
    <comment ref="E4" authorId="1" shapeId="0" xr:uid="{1FF9F3FF-BF8B-42C7-8696-3872D2259C16}">
      <text>
        <r>
          <rPr>
            <b/>
            <sz val="9"/>
            <color rgb="FF000000"/>
            <rFont val="Tahoma"/>
            <family val="2"/>
          </rPr>
          <t>Gelso, Brett:</t>
        </r>
        <r>
          <rPr>
            <sz val="9"/>
            <color rgb="FF000000"/>
            <rFont val="Tahoma"/>
            <family val="2"/>
          </rPr>
          <t xml:space="preserve">
</t>
        </r>
        <r>
          <rPr>
            <sz val="9"/>
            <color rgb="FF000000"/>
            <rFont val="Tahoma"/>
            <family val="2"/>
          </rPr>
          <t>Estimate not released, so keeping prior year wage</t>
        </r>
      </text>
    </comment>
    <comment ref="B15" authorId="2" shapeId="0" xr:uid="{00000000-0006-0000-0600-000001000000}">
      <text>
        <r>
          <rPr>
            <sz val="8"/>
            <color indexed="81"/>
            <rFont val="Tahoma"/>
            <family val="2"/>
          </rPr>
          <t>Formerly 11-9012</t>
        </r>
      </text>
    </comment>
    <comment ref="B16" authorId="2" shapeId="0" xr:uid="{00000000-0006-0000-0600-000002000000}">
      <text>
        <r>
          <rPr>
            <sz val="8"/>
            <color indexed="81"/>
            <rFont val="Tahoma"/>
            <family val="2"/>
          </rPr>
          <t xml:space="preserve">Formerly 11-9011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tc={0A4BB2C0-1566-49D3-BD6E-CDE79269518B}</author>
    <author>Gelso, Brett</author>
    <author>Michelle R. Ranville</author>
  </authors>
  <commentList>
    <comment ref="E3" authorId="0" shapeId="0" xr:uid="{0A4BB2C0-1566-49D3-BD6E-CDE79269518B}">
      <text>
        <t>[Threaded comment]
Your version of Excel allows you to read this threaded comment; however, any edits to it will get removed if the file is opened in a newer version of Excel. Learn more: https://go.microsoft.com/fwlink/?linkid=870924
Comment:
    Sector-specific wage not released, industry-wide average wage used instead, see link below
Reply:
    https://www.bls.gov/oes/current/oes373012.htm</t>
      </text>
    </comment>
    <comment ref="E4" authorId="1" shapeId="0" xr:uid="{32CD5F52-0F72-4688-8872-43CA85980179}">
      <text>
        <r>
          <rPr>
            <b/>
            <sz val="9"/>
            <color indexed="81"/>
            <rFont val="Tahoma"/>
            <family val="2"/>
          </rPr>
          <t>Gelso, Brett:</t>
        </r>
        <r>
          <rPr>
            <sz val="9"/>
            <color indexed="81"/>
            <rFont val="Tahoma"/>
            <family val="2"/>
          </rPr>
          <t xml:space="preserve">
Data not reported.</t>
        </r>
      </text>
    </comment>
    <comment ref="B15" authorId="2" shapeId="0" xr:uid="{00000000-0006-0000-0700-000001000000}">
      <text>
        <r>
          <rPr>
            <sz val="8"/>
            <color indexed="81"/>
            <rFont val="Tahoma"/>
            <family val="2"/>
          </rPr>
          <t>Formerly 11-9012</t>
        </r>
      </text>
    </comment>
    <comment ref="B16" authorId="2" shapeId="0" xr:uid="{00000000-0006-0000-0700-000002000000}">
      <text>
        <r>
          <rPr>
            <sz val="8"/>
            <color indexed="81"/>
            <rFont val="Tahoma"/>
            <family val="2"/>
          </rPr>
          <t xml:space="preserve">Formerly 11-9011
</t>
        </r>
      </text>
    </comment>
  </commentList>
</comments>
</file>

<file path=xl/sharedStrings.xml><?xml version="1.0" encoding="utf-8"?>
<sst xmlns="http://schemas.openxmlformats.org/spreadsheetml/2006/main" count="918" uniqueCount="283">
  <si>
    <t>Formula</t>
  </si>
  <si>
    <t>Managerial</t>
  </si>
  <si>
    <t>Technical</t>
  </si>
  <si>
    <t>Clerical</t>
  </si>
  <si>
    <t>Lb = B/W</t>
  </si>
  <si>
    <t>Benefits per hour</t>
  </si>
  <si>
    <t>B = W*Lb</t>
  </si>
  <si>
    <t>Loaded Hourly Rate</t>
  </si>
  <si>
    <t>Lo = OH/Wb</t>
  </si>
  <si>
    <t>Overhead per hour</t>
  </si>
  <si>
    <t>OH = Wb*Lo</t>
  </si>
  <si>
    <t>Fully Loaded Hourly Rate</t>
  </si>
  <si>
    <r>
      <t>Unloaded Hourly Rate</t>
    </r>
    <r>
      <rPr>
        <vertAlign val="superscript"/>
        <sz val="12"/>
        <rFont val="Times New Roman"/>
        <family val="1"/>
      </rPr>
      <t>1</t>
    </r>
  </si>
  <si>
    <r>
      <t>Benefits Percentage</t>
    </r>
    <r>
      <rPr>
        <vertAlign val="superscript"/>
        <sz val="12"/>
        <rFont val="Times New Roman"/>
        <family val="1"/>
      </rPr>
      <t>2</t>
    </r>
  </si>
  <si>
    <r>
      <t>Overhead Percentage</t>
    </r>
    <r>
      <rPr>
        <vertAlign val="superscript"/>
        <sz val="12"/>
        <rFont val="Times New Roman"/>
        <family val="1"/>
      </rPr>
      <t>3</t>
    </r>
  </si>
  <si>
    <t>50%</t>
  </si>
  <si>
    <t>Wb = W + B = W(1+Lb)</t>
  </si>
  <si>
    <t xml:space="preserve"> = W</t>
  </si>
  <si>
    <t>Sector</t>
  </si>
  <si>
    <t>Labor</t>
  </si>
  <si>
    <t>Date</t>
  </si>
  <si>
    <t>Source</t>
  </si>
  <si>
    <t>Wage</t>
  </si>
  <si>
    <t>industry</t>
  </si>
  <si>
    <t>mgt</t>
  </si>
  <si>
    <t>Website</t>
  </si>
  <si>
    <t>http://www.bls.gov/oes/current/naics4_325300.htm</t>
  </si>
  <si>
    <t>Sub</t>
  </si>
  <si>
    <t xml:space="preserve"> Notes</t>
  </si>
  <si>
    <t>mean hourly</t>
  </si>
  <si>
    <t xml:space="preserve">11-0000 Mgt Occupations </t>
  </si>
  <si>
    <t>19-0000 Life, Physical, and Social Science Occupations</t>
  </si>
  <si>
    <t>43-0000 Office Admin Spt Occupations</t>
  </si>
  <si>
    <t>http://www.bls.gov/oes/current/naics4_999200.htm</t>
  </si>
  <si>
    <t>BLS NAICS 999200 - State Government</t>
  </si>
  <si>
    <t>BLS NAICS 325300 Pesticide, fertilizer &amp; other ag</t>
  </si>
  <si>
    <t>BLS Comp Cost Trends</t>
  </si>
  <si>
    <t>Benefits</t>
  </si>
  <si>
    <t>http://www.bls.gov/oes/current/naics4_999100.htm</t>
  </si>
  <si>
    <t>BLS NAICS 999100 - Federal Executive Branch</t>
  </si>
  <si>
    <t>federal</t>
  </si>
  <si>
    <t>state</t>
  </si>
  <si>
    <t>all workers</t>
  </si>
  <si>
    <t xml:space="preserve"> clerical</t>
  </si>
  <si>
    <t xml:space="preserve"> tech</t>
  </si>
  <si>
    <t>civilian</t>
  </si>
  <si>
    <t xml:space="preserve"> all</t>
  </si>
  <si>
    <t>http://www.bls.gov/news.release/ecec.t01.htm</t>
  </si>
  <si>
    <t xml:space="preserve">Wf = Wb + OH
 = W + B + OH  </t>
  </si>
  <si>
    <r>
      <t xml:space="preserve">3. U. S. Environmental Protection Agency, </t>
    </r>
    <r>
      <rPr>
        <i/>
        <sz val="12"/>
        <rFont val="Times New Roman"/>
        <family val="1"/>
      </rPr>
      <t>EPA Air Pollution Control Cost Manual, Sixth Edition</t>
    </r>
    <r>
      <rPr>
        <sz val="12"/>
        <rFont val="Times New Roman"/>
        <family val="1"/>
      </rPr>
      <t>, EPA-452-02-001, January 2002, pg. 2-34.  The loading for indirect costs is within the range of 20-70% of the load labor rate (wage + benefits) suggested in EPA guidance.</t>
    </r>
  </si>
  <si>
    <t>1.  Data Source:  BLS</t>
  </si>
  <si>
    <t xml:space="preserve">http://www.bls.gov/oes/current/naics4_999100.htm </t>
  </si>
  <si>
    <t>Labor Category:</t>
  </si>
  <si>
    <t>SOC Code Number</t>
  </si>
  <si>
    <t>Occupation Title (click on the occupation title to view an occupational profile)</t>
  </si>
  <si>
    <t>Employment (1)</t>
  </si>
  <si>
    <t>Percent of Total</t>
  </si>
  <si>
    <t>Median Hourly</t>
  </si>
  <si>
    <t>Mean Hourly</t>
  </si>
  <si>
    <t>Mean Annual (2)</t>
  </si>
  <si>
    <t>Mean RSE (3)</t>
  </si>
  <si>
    <t>37-0000</t>
  </si>
  <si>
    <t>Building and Grounds Cleaning and Maintenance Occupations</t>
  </si>
  <si>
    <t>37-1011</t>
  </si>
  <si>
    <t>First-Line Supervisors/Managers of Housekeeping and Janitorial Workers</t>
  </si>
  <si>
    <t>37-1012</t>
  </si>
  <si>
    <t>First-Line Supervisors/Managers of Landscaping, Lawn Service, and Groundskeeping Workers</t>
  </si>
  <si>
    <t>37-2011</t>
  </si>
  <si>
    <t>Janitors and Cleaners, Except Maids and Housekeeping Cleaners</t>
  </si>
  <si>
    <t>37-2021</t>
  </si>
  <si>
    <t>Pest Control Workers</t>
  </si>
  <si>
    <t>37-3011</t>
  </si>
  <si>
    <t>Landscaping and Groundskeeping Workers</t>
  </si>
  <si>
    <t>37-3012</t>
  </si>
  <si>
    <t>Pesticide Handlers, Sprayers, and Applicators, Vegetation</t>
  </si>
  <si>
    <t>37-3019</t>
  </si>
  <si>
    <t>Grounds Maintenance Workers, All Other</t>
  </si>
  <si>
    <t xml:space="preserve">Building and Grounds Cleaning and Maintenance Occupations </t>
  </si>
  <si>
    <t>NAICS 561710 - Exterminating and Pest Control Services</t>
  </si>
  <si>
    <t>May 2005 data</t>
  </si>
  <si>
    <t>http://www.bls.gov/oes/current/oessrci.htm</t>
  </si>
  <si>
    <t>Data Source</t>
  </si>
  <si>
    <t>Click on SOC (Standard Occupational Classification)</t>
  </si>
  <si>
    <t>Bureau of Labor Statistics</t>
  </si>
  <si>
    <t>Website:</t>
  </si>
  <si>
    <t xml:space="preserve"> </t>
  </si>
  <si>
    <t>Colleges, Universities, and Professional Schools</t>
  </si>
  <si>
    <t>NAICS</t>
  </si>
  <si>
    <t>Click on the selected NAICS</t>
  </si>
  <si>
    <t>http://www.bls.gov/oes/current/naics2_11.htm</t>
  </si>
  <si>
    <t xml:space="preserve">     NAICS:  Sector 11 - Agriculture, Forestry, Fishing and Hunting</t>
  </si>
  <si>
    <t>Agricultural Workers</t>
  </si>
  <si>
    <t xml:space="preserve">     NAICS 999100 - Federal Executive Branch </t>
  </si>
  <si>
    <t xml:space="preserve">     NAICS 999200 - State Government </t>
  </si>
  <si>
    <t xml:space="preserve">     Standard Occupational Codes:</t>
  </si>
  <si>
    <t>EPA or Federal Government</t>
  </si>
  <si>
    <t xml:space="preserve">State Government </t>
  </si>
  <si>
    <t xml:space="preserve">       Farmers and Ranchers </t>
  </si>
  <si>
    <t xml:space="preserve">     Standard Occupational Codes </t>
  </si>
  <si>
    <t>45-2092</t>
  </si>
  <si>
    <t xml:space="preserve">Farmworkers and Laborers, Crop, Nursery, and Greenhouse </t>
  </si>
  <si>
    <t xml:space="preserve">       Agricultural Workers</t>
  </si>
  <si>
    <t>Scientists &amp; Technicians</t>
  </si>
  <si>
    <t xml:space="preserve">       Scientists &amp; Technicians</t>
  </si>
  <si>
    <t>19-0000</t>
  </si>
  <si>
    <t>Life, Physical, and Social Science Occupations</t>
  </si>
  <si>
    <t xml:space="preserve">       Agricultural Managers</t>
  </si>
  <si>
    <t>Agriculture</t>
  </si>
  <si>
    <t>NAICS:  Sector 11</t>
  </si>
  <si>
    <t>Agricultural Support</t>
  </si>
  <si>
    <t xml:space="preserve">     NAICS 115000 - Support Activities for Agriculture and Forestry</t>
  </si>
  <si>
    <t xml:space="preserve">       Clerical</t>
  </si>
  <si>
    <t>43-0000</t>
  </si>
  <si>
    <t>Office and Administrative Support Occupations</t>
  </si>
  <si>
    <t>Objective</t>
  </si>
  <si>
    <t>Format</t>
  </si>
  <si>
    <t>Sectors</t>
  </si>
  <si>
    <t>To produce tables of wage rates for ICRs for each relevant sector.</t>
  </si>
  <si>
    <t>Wage data</t>
  </si>
  <si>
    <t>SOC</t>
  </si>
  <si>
    <r>
      <t xml:space="preserve">     NAICS - </t>
    </r>
    <r>
      <rPr>
        <sz val="12"/>
        <color indexed="10"/>
        <rFont val="Times New Roman"/>
        <family val="1"/>
      </rPr>
      <t>indicate the number and name</t>
    </r>
  </si>
  <si>
    <t>Template</t>
  </si>
  <si>
    <t>Database</t>
  </si>
  <si>
    <t>The ICR wages need not be in the format of the Template.  They could be kept in a database.  However, it should be easy to produce a Word table in the format of the Template, and it should be easy to update the wage data.</t>
  </si>
  <si>
    <t xml:space="preserve">Local Government </t>
  </si>
  <si>
    <r>
      <t>Government</t>
    </r>
    <r>
      <rPr>
        <b/>
        <sz val="14"/>
        <rFont val="Arial"/>
        <family val="2"/>
      </rPr>
      <t>─</t>
    </r>
    <r>
      <rPr>
        <b/>
        <sz val="14"/>
        <rFont val="Arial"/>
        <family val="2"/>
      </rPr>
      <t>All Levels</t>
    </r>
  </si>
  <si>
    <t>http://www.bls.gov/oes/current/naics4_999300.htm</t>
  </si>
  <si>
    <t xml:space="preserve">     NAICS 999300 - Local Government </t>
  </si>
  <si>
    <t xml:space="preserve">     NAICS 999000 - Federal, State, and Local Government </t>
  </si>
  <si>
    <t>1st Line Supervisor</t>
  </si>
  <si>
    <r>
      <t xml:space="preserve">Standard Occupational Codes.  </t>
    </r>
    <r>
      <rPr>
        <sz val="10"/>
        <rFont val="Arial"/>
        <family val="2"/>
      </rPr>
      <t>For each NAICS for which there is BLS wage data, the wage data is broken down by SOC.  Select the appropriate SOCs for the sector.  The Template worksheet shows the SOCs appropriate for most sectors.  However, these SOCs may not be appropriate or complete for all sectors.  E.g. see the PCO, Ag, and Ag Spt worksheets.  Judgement and knowledge of the relevant rules may be needed in selecting the appropriate SOCs.</t>
    </r>
  </si>
  <si>
    <t>Civilian workers, excluding farm and federal government</t>
  </si>
  <si>
    <t>Sep 2007</t>
  </si>
  <si>
    <t>Total Compensation</t>
  </si>
  <si>
    <t xml:space="preserve">   % of salaries &amp; wages</t>
  </si>
  <si>
    <t>Mar 2006</t>
  </si>
  <si>
    <t>How to make an ICR wage table</t>
  </si>
  <si>
    <t>Example:  See the worksheet with the tab "Registrant" or "Template".</t>
  </si>
  <si>
    <t>Other Specialty Trade Contractors</t>
  </si>
  <si>
    <t>Pesticide Handlers</t>
  </si>
  <si>
    <t xml:space="preserve">       Management:   </t>
  </si>
  <si>
    <t>11-0000, Management Occupations</t>
  </si>
  <si>
    <t xml:space="preserve">       1st Line Supervisor:</t>
  </si>
  <si>
    <t>37-1012, First-Line Supervisors/Managers of Landscaping, Lawn Service, and Groundskeeping Workers</t>
  </si>
  <si>
    <t xml:space="preserve">       Pest Control Workers:   </t>
  </si>
  <si>
    <t>37-2021, Pest Control Workers</t>
  </si>
  <si>
    <t xml:space="preserve">       Pesticide Handlers:</t>
  </si>
  <si>
    <t>37-3012, Pesticide Handlers, Sprayers, and Applicators, Vegetation</t>
  </si>
  <si>
    <t xml:space="preserve">       Clerical:    </t>
  </si>
  <si>
    <t>43-0000, Office and Administrative Support Occupations</t>
  </si>
  <si>
    <t xml:space="preserve">NAICS: 238900 </t>
  </si>
  <si>
    <t>http://www.bls.gov/oes/current/naics4_238900.htm</t>
  </si>
  <si>
    <t xml:space="preserve">     NAICS - 238900 - Other Specialty Trade Contractors</t>
  </si>
  <si>
    <t xml:space="preserve">       Technical:   </t>
  </si>
  <si>
    <t>19-0000, Life, Physical, and Social Science Occupations</t>
  </si>
  <si>
    <t>Sales Managers</t>
  </si>
  <si>
    <t>Sales Representatives</t>
  </si>
  <si>
    <t xml:space="preserve">      Management:   </t>
  </si>
  <si>
    <t xml:space="preserve">      Technical:   </t>
  </si>
  <si>
    <t xml:space="preserve">      Sales Managers:</t>
  </si>
  <si>
    <t>41-1012, First Line Supervisors/Managers of Non-Retail Sales Workers</t>
  </si>
  <si>
    <t xml:space="preserve">      Sales Representative:</t>
  </si>
  <si>
    <t xml:space="preserve">41-4012, Sales Representative, Wholesale Manufacturing, Except Technical and Scientific Products </t>
  </si>
  <si>
    <t xml:space="preserve">      Clerical:    </t>
  </si>
  <si>
    <t>NAICS: 444200</t>
  </si>
  <si>
    <t>http://www.bls.gov/oes/current/naics4_444200.htm</t>
  </si>
  <si>
    <t xml:space="preserve">     NAICS - 444200 Lawn and Garden Equipment Supply Stores </t>
  </si>
  <si>
    <t xml:space="preserve">      Sales Managers </t>
  </si>
  <si>
    <t>41-1011, First Line Supervisors/Managers of Retail Sales Workers</t>
  </si>
  <si>
    <t xml:space="preserve">      Sales Representative</t>
  </si>
  <si>
    <t xml:space="preserve">41-2031, Retail Sales Person </t>
  </si>
  <si>
    <t>NAICS: 453900</t>
  </si>
  <si>
    <t xml:space="preserve">All Other Miscellaneous Store Retailers </t>
  </si>
  <si>
    <t>Retail Sales Person</t>
  </si>
  <si>
    <t>http://www.bls.gov/oes/current/naics4_453900.htm</t>
  </si>
  <si>
    <t xml:space="preserve">     NAICS - 453000 Miscellaneous Store Retailers</t>
  </si>
  <si>
    <t>NAICS: 541710</t>
  </si>
  <si>
    <t>Research and Development in the Physical, Engineering, and Life Sciences</t>
  </si>
  <si>
    <t>Soil and Plant Scientists</t>
  </si>
  <si>
    <t>Biological Scientists</t>
  </si>
  <si>
    <t xml:space="preserve">Biological Technicians </t>
  </si>
  <si>
    <t>http://www.bls.gov/oes/current/naics5_541710.htm</t>
  </si>
  <si>
    <t xml:space="preserve">     NAICS - 541700 Research and Development in the Physical, Engineering, and Life Sciences</t>
  </si>
  <si>
    <t>11-9121, Natural Science Managers</t>
  </si>
  <si>
    <t xml:space="preserve">       Soil and Plant Scientists:   </t>
  </si>
  <si>
    <t>19-1013, Soil and Plant Scientists</t>
  </si>
  <si>
    <t xml:space="preserve">       Biological Scientists:     </t>
  </si>
  <si>
    <t>19-1029, Biological Scientists, All Others</t>
  </si>
  <si>
    <t xml:space="preserve">       Biological Technicians:     </t>
  </si>
  <si>
    <t>19-4021, Biological Technicians</t>
  </si>
  <si>
    <t>NAICS: 561700</t>
  </si>
  <si>
    <t>Other services to buildings and dwellings</t>
  </si>
  <si>
    <t>http://www.bls.gov/oes/current/naics4_561700.htm</t>
  </si>
  <si>
    <t xml:space="preserve">     NAICS - 561700 Services to Buildings and Dwellings</t>
  </si>
  <si>
    <t xml:space="preserve">NAICS: 611300 </t>
  </si>
  <si>
    <t>http://www.bls.gov/oes/current/naics4_611300.htm</t>
  </si>
  <si>
    <t xml:space="preserve">     NAICS - 611310 Colleges, Universities, and Professional Schools</t>
  </si>
  <si>
    <t>11-9033, Education Administrators, Post Secondary</t>
  </si>
  <si>
    <t xml:space="preserve">19-1013, Soil and Plant Scientists </t>
  </si>
  <si>
    <t xml:space="preserve">     Clerical:    </t>
  </si>
  <si>
    <t>Natural Science Managers</t>
  </si>
  <si>
    <t>June 2007</t>
  </si>
  <si>
    <t>ftp://ftp.bls.gov/pub/special.requests/ocwc/ect/ececqrtn.pdf</t>
  </si>
  <si>
    <t xml:space="preserve">       Clerical:   </t>
  </si>
  <si>
    <t>http://www.bls.gov/oes/current/naics3_999000.htm</t>
  </si>
  <si>
    <t>http://www.bls.gov/oes/current/naics3_115000.htm</t>
  </si>
  <si>
    <t xml:space="preserve">       Natural Science Managers</t>
  </si>
  <si>
    <t>http://www.bls.gov/news.release/ecec.t02.htm</t>
  </si>
  <si>
    <t>(historical summary)</t>
  </si>
  <si>
    <t>(detailed current)</t>
  </si>
  <si>
    <t>June 2008</t>
  </si>
  <si>
    <t>NAICS: 999100</t>
  </si>
  <si>
    <t>NAICS: 999000</t>
  </si>
  <si>
    <t>NAICS: 999200</t>
  </si>
  <si>
    <t>NAICS: 999300</t>
  </si>
  <si>
    <t xml:space="preserve">NAICS:  </t>
  </si>
  <si>
    <r>
      <t>North American Industry Classification System</t>
    </r>
    <r>
      <rPr>
        <sz val="10"/>
        <rFont val="Arial"/>
        <family val="2"/>
      </rPr>
      <t xml:space="preserve">.  At the website, click on the selected NAICS.  There is not a NAICS for every detailed sector.  The NAICS worksheet is sorted by NAICS and shows in the BLS Data column what we believe to be the most relevant NAICS that has wage data.   See the Tabs worksheet for an index.  </t>
    </r>
  </si>
  <si>
    <t>Retail Nursery, Lawn, and Garden Supply Stores</t>
  </si>
  <si>
    <t xml:space="preserve">       Education Administrators</t>
  </si>
  <si>
    <t>Education Administrators</t>
  </si>
  <si>
    <t>Word Table</t>
  </si>
  <si>
    <t>1.  Copy the numbers only from the Excel table.  Do not copy the row and column headings nor the footnotes.  They are already formatted in the Word template.  Paste to the Word template by selecting the blank cells.  Do not select the row or column headings.
2.  Outside the table enter the NAICS number and name of sector above the table and in the notes below the table, edit the website, and edit the SOC codes and names if necessary.
3.  If there are more than 3 labor categories use the Landscape Word template, insert or delete columns as necessary, and do steps 1 and 2 above.</t>
  </si>
  <si>
    <t>Salaries and wages (unloaded)</t>
  </si>
  <si>
    <t xml:space="preserve">The fringe benefits are </t>
  </si>
  <si>
    <t xml:space="preserve"> of the unloaded salaries and wages for civilian, non federal and non farm workers.</t>
  </si>
  <si>
    <t>This fringe rate is also applied to federal and farm workers in the tables in this workbook.</t>
  </si>
  <si>
    <t>2. Fringe benefits/wage per hour.  The average for non farm, non federal civilian workers.</t>
  </si>
  <si>
    <t>Mar 2009</t>
  </si>
  <si>
    <t>NAICS: 115000</t>
  </si>
  <si>
    <t>NAICS: 541600</t>
  </si>
  <si>
    <t>NAICS 541600 - Management, Scientific, and Technical Consulting Services</t>
  </si>
  <si>
    <r>
      <t xml:space="preserve">3. U. S. Environmental Protection Agency, </t>
    </r>
    <r>
      <rPr>
        <i/>
        <sz val="12"/>
        <rFont val="Times New Roman"/>
        <family val="1"/>
      </rPr>
      <t>EPA Air Pollution Control Cost Manual, Sixth Edition</t>
    </r>
    <r>
      <rPr>
        <sz val="12"/>
        <rFont val="Times New Roman"/>
        <family val="1"/>
      </rPr>
      <t>, EPA-452-02-001, January 2002, pg. 2-34.  The loading for indirect costs is within the range of 20-70% of the load labor rate (wage + benefits) suggested in EPA</t>
    </r>
  </si>
  <si>
    <t>NAICS: 311000</t>
  </si>
  <si>
    <t>Food Manufacturing</t>
  </si>
  <si>
    <t>NAICS 311000 - Food Manufacturing</t>
  </si>
  <si>
    <t>June 2010</t>
  </si>
  <si>
    <t>11-9013</t>
  </si>
  <si>
    <t>Farmers, Ranchers, and Other Agricultural Managers</t>
  </si>
  <si>
    <t>Farmers, Ranchers &amp; Agricultural Managers</t>
  </si>
  <si>
    <t>formerly 11-9012, Farmers and Ranchers</t>
  </si>
  <si>
    <t>formerly 11-9011, Farm, Ranch, and other Agricultural Managers</t>
  </si>
  <si>
    <t>The sectors are defined by their NAICS codes.  The Rules worksheet indicates the NAICS relevant to each OPP rule as of 2007.  Please add any additional rules and NAICS codes.</t>
  </si>
  <si>
    <t>IR-4  &amp;  Consulting</t>
  </si>
  <si>
    <t>June 2011</t>
  </si>
  <si>
    <t xml:space="preserve">Pesticide Handlers, Sprayers, and Applicators, Vegetation </t>
  </si>
  <si>
    <t xml:space="preserve">       Pesticide Handlers &amp; Applicators</t>
  </si>
  <si>
    <t>Pesticide Handlers &amp; Applicators</t>
  </si>
  <si>
    <t>Average of Scientists &amp; Technicians, and Agricultural Workers</t>
  </si>
  <si>
    <t>http://www.bls.gov/oes/current/naics3_311000.htm</t>
  </si>
  <si>
    <t>May 2013 data</t>
  </si>
  <si>
    <t>updated 4/08/2014</t>
  </si>
  <si>
    <t xml:space="preserve">  updated 4/08/2014</t>
  </si>
  <si>
    <t xml:space="preserve">   updated 4/08/2014</t>
  </si>
  <si>
    <t>March 2014</t>
  </si>
  <si>
    <t>UPDATE FRINGE BENEFITS BEFORE UPDATING LABOR CATEGORIES</t>
  </si>
  <si>
    <t>Updated 4/08/14</t>
  </si>
  <si>
    <t>http://www.bls.gov/oes/current/naics4_541600.htm</t>
  </si>
  <si>
    <t>They can be accessed at the following link: http://www.bls.gov/news.release/ecec.t02.htm</t>
  </si>
  <si>
    <t>The Template worksheet can be used for most sectors.  
1.  Modify or add to the SOCs if appropriate.  
2.  In the yellow shaded cells, enter the mean hourly wage from the BLS data.
3.  The loaded and fully loaded wages are automatically calculated as explained on the template.
     a.  We assume benefits to be about 46.4% of the unloaded wage rate, based on civilian nonfarm, non-federal government compensation.
     b.  We assume overhead to be 50% of the loaded wage rate.</t>
  </si>
  <si>
    <t>NAICS: 3250A1</t>
  </si>
  <si>
    <t>https://www.bls.gov/oes/current/naics4_3250A1.htm</t>
  </si>
  <si>
    <t>NOTE: NAICS code changed from 325300 to 3250A1 from Sept 2017 update to May 2018 update</t>
  </si>
  <si>
    <t xml:space="preserve">     NAICS 3250A1 - Chemical Manufacturing (3251, 3252, 3253, and 3259 only)</t>
  </si>
  <si>
    <t>Chemical Manufacturing (3251, 3252, 3253, and 3259 only)</t>
  </si>
  <si>
    <t>Pesticide Registrants now lies within Chemical Manufacturing (3251, 3252, 3253, and 3259 only)</t>
  </si>
  <si>
    <t>NOTE: NAICS code changed from 424900 to 4240A3 from Sept 2017 update to May 2018 update</t>
  </si>
  <si>
    <t xml:space="preserve">Miscellaneous Nondurable Goods Merchant Wholesalers now lies within Merchant Wholesalers, Nondurable Goods (4241, 4247, and 4249 only) </t>
  </si>
  <si>
    <t>As of 05/21/18, the wage rates for 2017 are available from BLS.</t>
  </si>
  <si>
    <t>OPP will use the May 2017 wage rate estimates from BLS as of 05/21/18</t>
  </si>
  <si>
    <t>NOTE: The link above does not work as of June 27, 2019. The link to the revised data is  mostly likely https://www.bls.gov/oes/current/naics4_4240A3.htm  however EAB will need to verify that it is correct</t>
  </si>
  <si>
    <t xml:space="preserve">https://www.bls.gov/oes/current/naics4_4240A3.htm </t>
  </si>
  <si>
    <t>Merchant Wholesalers, Nondurable Goods</t>
  </si>
  <si>
    <t>NAICS 4240A3</t>
  </si>
  <si>
    <t>NAICS 4240A3 - Merchant Wholesalers, Nondurable Goods (4241, 4247 and 4249 only)</t>
  </si>
  <si>
    <r>
      <t xml:space="preserve">Bureau of Laber Statistics.  National Industry-Specific Occupational Employment and Wage Estimates.
The most currrent data is </t>
    </r>
    <r>
      <rPr>
        <b/>
        <sz val="10"/>
        <color indexed="10"/>
        <rFont val="Arial"/>
        <family val="2"/>
      </rPr>
      <t>May 2019</t>
    </r>
    <r>
      <rPr>
        <sz val="10"/>
        <rFont val="Arial"/>
        <family val="2"/>
      </rPr>
      <t>.  It is updated annually, the most recent update was May 2019</t>
    </r>
    <r>
      <rPr>
        <b/>
        <sz val="10"/>
        <color indexed="10"/>
        <rFont val="Arial"/>
        <family val="2"/>
      </rPr>
      <t>.</t>
    </r>
  </si>
  <si>
    <r>
      <t>May 2019</t>
    </r>
    <r>
      <rPr>
        <sz val="12"/>
        <rFont val="Arial"/>
        <family val="2"/>
      </rPr>
      <t xml:space="preserve"> National Industry-Specific Occupational Employment and Wage Estimates</t>
    </r>
  </si>
  <si>
    <t>May 2019 Data Accessed September 30, 2020</t>
  </si>
  <si>
    <t xml:space="preserve"> updated October 5, 2020</t>
  </si>
  <si>
    <t>May 2019 data</t>
  </si>
  <si>
    <t>Last Modified Date: March 31, 2020</t>
  </si>
  <si>
    <t>Updated: March 21, 2020</t>
  </si>
  <si>
    <t>Sector-specific wage not released, industry-wide average wage used instead</t>
  </si>
  <si>
    <t>https://www.bls.gov/oes/current/oes373012.htm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</si>
</sst>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8" formatCode="&quot;$&quot;#,##0.00_);[Red]\(&quot;$&quot;#,##0.00\)"/>
    <numFmt numFmtId="44" formatCode="_(&quot;$&quot;* #,##0.00_);_(&quot;$&quot;* \(#,##0.00\);_(&quot;$&quot;* &quot;-&quot;??_);_(@_)"/>
    <numFmt numFmtId="164" formatCode="0.0%"/>
    <numFmt numFmtId="165" formatCode="mmm\-yyyy"/>
    <numFmt numFmtId="166" formatCode="[$-409]mmmm\ d\,\ yyyy;@"/>
  </numFmts>
  <fonts count="36" x14ac:knownFonts="1">
    <font>
      <sz val="10"/>
      <name val="Arial"/>
    </font>
    <font>
      <sz val="10"/>
      <name val="Arial"/>
      <family val="2"/>
    </font>
    <font>
      <sz val="12"/>
      <name val="Times New Roman"/>
      <family val="1"/>
    </font>
    <font>
      <vertAlign val="superscript"/>
      <sz val="12"/>
      <name val="Times New Roman"/>
      <family val="1"/>
    </font>
    <font>
      <sz val="8"/>
      <name val="Arial"/>
      <family val="2"/>
    </font>
    <font>
      <u/>
      <sz val="10"/>
      <color indexed="12"/>
      <name val="Arial"/>
      <family val="2"/>
    </font>
    <font>
      <b/>
      <sz val="10"/>
      <name val="Arial"/>
      <family val="2"/>
    </font>
    <font>
      <i/>
      <sz val="12"/>
      <name val="Times New Roman"/>
      <family val="1"/>
    </font>
    <font>
      <b/>
      <sz val="14"/>
      <name val="Arial"/>
      <family val="2"/>
    </font>
    <font>
      <sz val="10"/>
      <color indexed="8"/>
      <name val="Verdana"/>
      <family val="2"/>
    </font>
    <font>
      <b/>
      <sz val="12"/>
      <color indexed="8"/>
      <name val="Verdana"/>
      <family val="2"/>
    </font>
    <font>
      <b/>
      <sz val="14"/>
      <color indexed="16"/>
      <name val="Verdana"/>
      <family val="2"/>
    </font>
    <font>
      <sz val="12"/>
      <name val="Arial"/>
      <family val="2"/>
    </font>
    <font>
      <b/>
      <sz val="12"/>
      <name val="Arial"/>
      <family val="2"/>
    </font>
    <font>
      <sz val="12"/>
      <name val="Arial"/>
      <family val="2"/>
    </font>
    <font>
      <b/>
      <sz val="12"/>
      <name val="Arial"/>
      <family val="2"/>
    </font>
    <font>
      <sz val="10"/>
      <name val="Arial"/>
      <family val="2"/>
    </font>
    <font>
      <sz val="12"/>
      <color indexed="10"/>
      <name val="Times New Roman"/>
      <family val="1"/>
    </font>
    <font>
      <b/>
      <sz val="14"/>
      <color indexed="10"/>
      <name val="Arial"/>
      <family val="2"/>
    </font>
    <font>
      <u/>
      <sz val="12"/>
      <color indexed="12"/>
      <name val="Times New Roman"/>
      <family val="1"/>
    </font>
    <font>
      <sz val="12"/>
      <color indexed="8"/>
      <name val="Times New Roman"/>
      <family val="1"/>
    </font>
    <font>
      <b/>
      <sz val="12"/>
      <color indexed="10"/>
      <name val="Arial"/>
      <family val="2"/>
    </font>
    <font>
      <b/>
      <sz val="10"/>
      <color indexed="10"/>
      <name val="Arial"/>
      <family val="2"/>
    </font>
    <font>
      <u/>
      <sz val="12"/>
      <color indexed="12"/>
      <name val="Arial"/>
      <family val="2"/>
    </font>
    <font>
      <u/>
      <sz val="12"/>
      <name val="Arial"/>
      <family val="2"/>
    </font>
    <font>
      <b/>
      <sz val="12"/>
      <color indexed="10"/>
      <name val="Times New Roman"/>
      <family val="1"/>
      <charset val="162"/>
    </font>
    <font>
      <b/>
      <sz val="12"/>
      <color indexed="10"/>
      <name val="Times New Roman"/>
      <family val="1"/>
    </font>
    <font>
      <sz val="8"/>
      <color indexed="81"/>
      <name val="Tahoma"/>
      <family val="2"/>
    </font>
    <font>
      <sz val="10"/>
      <color indexed="57"/>
      <name val="Arial"/>
      <family val="2"/>
    </font>
    <font>
      <sz val="12"/>
      <color rgb="FFFF0000"/>
      <name val="Arial"/>
      <family val="2"/>
    </font>
    <font>
      <sz val="10"/>
      <name val="Arial"/>
      <family val="2"/>
    </font>
    <font>
      <sz val="9"/>
      <color indexed="81"/>
      <name val="Tahoma"/>
      <family val="2"/>
    </font>
    <font>
      <b/>
      <sz val="9"/>
      <color indexed="81"/>
      <name val="Tahoma"/>
      <family val="2"/>
    </font>
    <font>
      <sz val="10"/>
      <color rgb="FFFF0000"/>
      <name val="Arial"/>
      <family val="2"/>
    </font>
    <font>
      <b/>
      <sz val="9"/>
      <color rgb="FF000000"/>
      <name val="Tahoma"/>
      <family val="2"/>
    </font>
    <font>
      <sz val="9"/>
      <color rgb="FF000000"/>
      <name val="Tahoma"/>
      <family val="2"/>
    </font>
  </fonts>
  <fills count="11">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indexed="9"/>
        <bgColor indexed="64"/>
      </patternFill>
    </fill>
    <fill>
      <patternFill patternType="solid">
        <fgColor rgb="FFFFFF00"/>
        <bgColor indexed="64"/>
      </patternFill>
    </fill>
    <fill>
      <patternFill patternType="solid">
        <fgColor rgb="FFFFFF99"/>
        <bgColor indexed="64"/>
      </patternFill>
    </fill>
    <fill>
      <patternFill patternType="solid">
        <fgColor rgb="FFFFFFCC"/>
      </patternFill>
    </fill>
    <fill>
      <patternFill patternType="solid">
        <fgColor theme="0"/>
        <bgColor indexed="64"/>
      </patternFill>
    </fill>
    <fill>
      <patternFill patternType="solid">
        <fgColor theme="1"/>
        <bgColor indexed="64"/>
      </patternFill>
    </fill>
  </fills>
  <borders count="49">
    <border>
      <left/>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s>
  <cellStyleXfs count="6">
    <xf numFmtId="0" fontId="0" fillId="0" borderId="0"/>
    <xf numFmtId="7"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alignment vertical="top"/>
      <protection locked="0"/>
    </xf>
    <xf numFmtId="9" fontId="1" fillId="0" borderId="0" applyFont="0" applyFill="0" applyBorder="0" applyAlignment="0" applyProtection="0"/>
    <xf numFmtId="0" fontId="30" fillId="8" borderId="48" applyNumberFormat="0" applyFont="0" applyAlignment="0" applyProtection="0"/>
  </cellStyleXfs>
  <cellXfs count="207">
    <xf numFmtId="0" fontId="0" fillId="0" borderId="0" xfId="0"/>
    <xf numFmtId="0" fontId="2" fillId="0" borderId="0" xfId="0" applyFont="1" applyBorder="1" applyAlignment="1">
      <alignment vertical="top" wrapText="1"/>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vertical="top" wrapText="1"/>
    </xf>
    <xf numFmtId="0" fontId="2" fillId="0" borderId="11" xfId="0" applyFont="1" applyBorder="1" applyAlignment="1">
      <alignment vertical="top" wrapText="1"/>
    </xf>
    <xf numFmtId="0" fontId="2" fillId="0" borderId="12" xfId="0" applyFont="1" applyBorder="1" applyAlignment="1">
      <alignment vertical="top" wrapText="1"/>
    </xf>
    <xf numFmtId="8" fontId="2" fillId="0" borderId="0" xfId="0" applyNumberFormat="1" applyFont="1" applyBorder="1" applyAlignment="1">
      <alignment horizontal="center" vertical="top" wrapText="1"/>
    </xf>
    <xf numFmtId="10" fontId="2" fillId="0" borderId="0" xfId="4" applyNumberFormat="1" applyFont="1" applyBorder="1" applyAlignment="1">
      <alignment horizontal="center" vertical="top" wrapText="1"/>
    </xf>
    <xf numFmtId="0" fontId="6" fillId="0" borderId="0" xfId="0" applyFont="1"/>
    <xf numFmtId="17" fontId="0" fillId="0" borderId="0" xfId="0" applyNumberFormat="1" applyAlignment="1">
      <alignment horizontal="center"/>
    </xf>
    <xf numFmtId="0" fontId="0" fillId="0" borderId="0" xfId="0" applyAlignment="1">
      <alignment horizontal="center"/>
    </xf>
    <xf numFmtId="7" fontId="0" fillId="0" borderId="0" xfId="1" applyFont="1"/>
    <xf numFmtId="9" fontId="0" fillId="0" borderId="0" xfId="4" applyFont="1"/>
    <xf numFmtId="0" fontId="0" fillId="0" borderId="0" xfId="0" applyFill="1"/>
    <xf numFmtId="0" fontId="6" fillId="0" borderId="13" xfId="0" applyFont="1" applyBorder="1"/>
    <xf numFmtId="0" fontId="6" fillId="0" borderId="13" xfId="0" applyFont="1" applyBorder="1" applyAlignment="1">
      <alignment horizontal="center"/>
    </xf>
    <xf numFmtId="7" fontId="6" fillId="0" borderId="13" xfId="1" applyFont="1" applyBorder="1" applyAlignment="1">
      <alignment horizontal="right"/>
    </xf>
    <xf numFmtId="9" fontId="6" fillId="0" borderId="13" xfId="4" applyFont="1" applyBorder="1"/>
    <xf numFmtId="0" fontId="0" fillId="2" borderId="13" xfId="0" applyFill="1" applyBorder="1"/>
    <xf numFmtId="17" fontId="0" fillId="2" borderId="13" xfId="0" applyNumberFormat="1" applyFill="1" applyBorder="1" applyAlignment="1">
      <alignment horizontal="center"/>
    </xf>
    <xf numFmtId="7" fontId="0" fillId="2" borderId="13" xfId="1" applyFont="1" applyFill="1" applyBorder="1"/>
    <xf numFmtId="9" fontId="0" fillId="2" borderId="13" xfId="4" applyFont="1" applyFill="1" applyBorder="1"/>
    <xf numFmtId="0" fontId="0" fillId="3" borderId="13" xfId="0" applyFill="1" applyBorder="1"/>
    <xf numFmtId="17" fontId="0" fillId="3" borderId="13" xfId="0" applyNumberFormat="1" applyFill="1" applyBorder="1" applyAlignment="1">
      <alignment horizontal="center"/>
    </xf>
    <xf numFmtId="7" fontId="0" fillId="3" borderId="13" xfId="1" applyFont="1" applyFill="1" applyBorder="1"/>
    <xf numFmtId="9" fontId="0" fillId="3" borderId="13" xfId="4" applyFont="1" applyFill="1" applyBorder="1"/>
    <xf numFmtId="0" fontId="0" fillId="0" borderId="13" xfId="0" applyFill="1" applyBorder="1"/>
    <xf numFmtId="17" fontId="0" fillId="0" borderId="13" xfId="0" applyNumberFormat="1" applyFill="1" applyBorder="1" applyAlignment="1">
      <alignment horizontal="center"/>
    </xf>
    <xf numFmtId="7" fontId="0" fillId="0" borderId="13" xfId="1" applyFont="1" applyFill="1" applyBorder="1"/>
    <xf numFmtId="9" fontId="0" fillId="0" borderId="13" xfId="4" applyFont="1" applyFill="1" applyBorder="1"/>
    <xf numFmtId="0" fontId="0" fillId="0" borderId="13" xfId="0" applyBorder="1"/>
    <xf numFmtId="17" fontId="0" fillId="0" borderId="13" xfId="0" applyNumberFormat="1" applyBorder="1" applyAlignment="1">
      <alignment horizontal="center"/>
    </xf>
    <xf numFmtId="7" fontId="0" fillId="0" borderId="13" xfId="1" applyFont="1" applyBorder="1"/>
    <xf numFmtId="0" fontId="0" fillId="4" borderId="13" xfId="0" applyFill="1" applyBorder="1"/>
    <xf numFmtId="17" fontId="0" fillId="4" borderId="13" xfId="0" applyNumberFormat="1" applyFill="1" applyBorder="1" applyAlignment="1">
      <alignment horizontal="center"/>
    </xf>
    <xf numFmtId="7" fontId="0" fillId="4" borderId="13" xfId="1" applyFont="1" applyFill="1" applyBorder="1"/>
    <xf numFmtId="9" fontId="0" fillId="4" borderId="13" xfId="4" applyFont="1" applyFill="1" applyBorder="1"/>
    <xf numFmtId="9" fontId="0" fillId="0" borderId="13" xfId="4" applyNumberFormat="1" applyFont="1" applyBorder="1"/>
    <xf numFmtId="7" fontId="2" fillId="0" borderId="13" xfId="1" applyFont="1" applyBorder="1" applyAlignment="1">
      <alignment horizontal="center" vertical="top" wrapText="1"/>
    </xf>
    <xf numFmtId="7" fontId="2" fillId="0" borderId="14" xfId="0" applyNumberFormat="1" applyFont="1" applyBorder="1" applyAlignment="1">
      <alignment horizontal="center" vertical="top" wrapText="1"/>
    </xf>
    <xf numFmtId="0" fontId="5" fillId="0" borderId="13" xfId="3" applyBorder="1" applyAlignment="1" applyProtection="1"/>
    <xf numFmtId="0" fontId="5" fillId="2" borderId="13" xfId="3" applyFill="1" applyBorder="1" applyAlignment="1" applyProtection="1"/>
    <xf numFmtId="0" fontId="5" fillId="3" borderId="13" xfId="3" applyFill="1" applyBorder="1" applyAlignment="1" applyProtection="1"/>
    <xf numFmtId="0" fontId="5" fillId="4" borderId="13" xfId="3" applyFill="1" applyBorder="1" applyAlignment="1" applyProtection="1"/>
    <xf numFmtId="0" fontId="2" fillId="0" borderId="15" xfId="0" applyFont="1" applyBorder="1" applyAlignment="1">
      <alignment horizontal="center" vertical="top" wrapText="1"/>
    </xf>
    <xf numFmtId="0" fontId="2" fillId="0" borderId="16" xfId="0" applyFont="1" applyBorder="1" applyAlignment="1">
      <alignment horizontal="center" vertical="top" wrapText="1"/>
    </xf>
    <xf numFmtId="0" fontId="2" fillId="0" borderId="0" xfId="0" applyFont="1"/>
    <xf numFmtId="0" fontId="5" fillId="0" borderId="0" xfId="3" applyAlignment="1" applyProtection="1"/>
    <xf numFmtId="0" fontId="8" fillId="0" borderId="0" xfId="0" applyFont="1"/>
    <xf numFmtId="0" fontId="9" fillId="0" borderId="17" xfId="0" applyFont="1" applyBorder="1" applyAlignment="1">
      <alignment horizontal="center" vertical="top" wrapText="1"/>
    </xf>
    <xf numFmtId="0" fontId="9" fillId="0" borderId="17" xfId="0" applyFont="1" applyBorder="1" applyAlignment="1">
      <alignment horizontal="left" vertical="top" wrapText="1"/>
    </xf>
    <xf numFmtId="0" fontId="5" fillId="0" borderId="17" xfId="3" applyBorder="1" applyAlignment="1" applyProtection="1">
      <alignment horizontal="center" vertical="top" wrapText="1"/>
    </xf>
    <xf numFmtId="0" fontId="9" fillId="0" borderId="17" xfId="0" applyFont="1" applyBorder="1" applyAlignment="1">
      <alignment horizontal="center" wrapText="1"/>
    </xf>
    <xf numFmtId="0" fontId="5" fillId="5" borderId="17" xfId="3" applyFill="1" applyBorder="1" applyAlignment="1" applyProtection="1">
      <alignment horizontal="left" wrapText="1"/>
    </xf>
    <xf numFmtId="3" fontId="9" fillId="0" borderId="17" xfId="0" applyNumberFormat="1" applyFont="1" applyBorder="1" applyAlignment="1">
      <alignment horizontal="right" wrapText="1"/>
    </xf>
    <xf numFmtId="10" fontId="9" fillId="0" borderId="17" xfId="0" applyNumberFormat="1" applyFont="1" applyBorder="1" applyAlignment="1">
      <alignment horizontal="right" wrapText="1"/>
    </xf>
    <xf numFmtId="8" fontId="9" fillId="0" borderId="17" xfId="0" applyNumberFormat="1" applyFont="1" applyBorder="1" applyAlignment="1">
      <alignment horizontal="right" wrapText="1"/>
    </xf>
    <xf numFmtId="6" fontId="9" fillId="0" borderId="17" xfId="0" applyNumberFormat="1" applyFont="1" applyBorder="1" applyAlignment="1">
      <alignment horizontal="right" wrapText="1"/>
    </xf>
    <xf numFmtId="0" fontId="5" fillId="0" borderId="17" xfId="3" applyBorder="1" applyAlignment="1" applyProtection="1">
      <alignment horizontal="left" wrapText="1"/>
    </xf>
    <xf numFmtId="0" fontId="9" fillId="0" borderId="17" xfId="0" applyFont="1" applyBorder="1" applyAlignment="1">
      <alignment horizontal="right" wrapText="1"/>
    </xf>
    <xf numFmtId="0" fontId="5" fillId="0" borderId="17" xfId="3" applyBorder="1" applyAlignment="1" applyProtection="1">
      <alignment horizontal="right" wrapText="1"/>
    </xf>
    <xf numFmtId="0" fontId="0" fillId="0" borderId="18" xfId="0" applyBorder="1"/>
    <xf numFmtId="0" fontId="0" fillId="0" borderId="19" xfId="0" applyBorder="1"/>
    <xf numFmtId="0" fontId="10" fillId="0" borderId="0" xfId="0" applyFont="1"/>
    <xf numFmtId="0" fontId="11" fillId="0" borderId="0" xfId="0" applyFont="1" applyAlignment="1"/>
    <xf numFmtId="9" fontId="0" fillId="0" borderId="0" xfId="4" applyNumberFormat="1" applyFont="1"/>
    <xf numFmtId="0" fontId="12" fillId="0" borderId="0" xfId="0" applyFont="1" applyAlignment="1">
      <alignment horizontal="center"/>
    </xf>
    <xf numFmtId="0" fontId="13" fillId="0" borderId="0" xfId="0" applyFont="1"/>
    <xf numFmtId="0" fontId="12" fillId="0" borderId="0" xfId="0" applyFont="1"/>
    <xf numFmtId="0" fontId="14" fillId="0" borderId="0" xfId="0" applyFont="1"/>
    <xf numFmtId="0" fontId="14" fillId="0" borderId="0" xfId="0" applyFont="1" applyAlignment="1">
      <alignment horizontal="right"/>
    </xf>
    <xf numFmtId="0" fontId="14" fillId="0" borderId="0" xfId="0" applyFont="1" applyAlignment="1">
      <alignment horizontal="center"/>
    </xf>
    <xf numFmtId="0" fontId="15" fillId="0" borderId="0" xfId="0" applyFont="1"/>
    <xf numFmtId="0" fontId="1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left"/>
    </xf>
    <xf numFmtId="0" fontId="8" fillId="0" borderId="0" xfId="0" applyFont="1" applyAlignment="1">
      <alignment horizontal="left"/>
    </xf>
    <xf numFmtId="0" fontId="6" fillId="0" borderId="0" xfId="0" applyFont="1" applyAlignment="1">
      <alignment horizontal="center"/>
    </xf>
    <xf numFmtId="0" fontId="0" fillId="0" borderId="0" xfId="0" applyAlignment="1">
      <alignment vertical="center" wrapText="1"/>
    </xf>
    <xf numFmtId="0" fontId="6" fillId="0" borderId="0" xfId="0" applyFont="1" applyAlignment="1">
      <alignment horizontal="left" vertical="top"/>
    </xf>
    <xf numFmtId="0" fontId="6" fillId="0" borderId="0" xfId="0" applyFont="1" applyAlignment="1">
      <alignment vertical="top"/>
    </xf>
    <xf numFmtId="0" fontId="6" fillId="0" borderId="0" xfId="0" applyFont="1" applyAlignment="1">
      <alignment vertical="center" wrapText="1"/>
    </xf>
    <xf numFmtId="0" fontId="6" fillId="0" borderId="0" xfId="0" applyFont="1" applyAlignment="1">
      <alignment horizontal="center" vertical="top"/>
    </xf>
    <xf numFmtId="0" fontId="2" fillId="0" borderId="20" xfId="0" applyFont="1" applyBorder="1" applyAlignment="1">
      <alignment horizontal="center" vertical="top" wrapText="1"/>
    </xf>
    <xf numFmtId="7" fontId="2" fillId="0" borderId="21" xfId="1" applyFont="1" applyBorder="1" applyAlignment="1">
      <alignment horizontal="center" vertical="top" wrapText="1"/>
    </xf>
    <xf numFmtId="7" fontId="2" fillId="0" borderId="22" xfId="0" applyNumberFormat="1" applyFont="1" applyBorder="1" applyAlignment="1">
      <alignment horizontal="center" vertical="top" wrapText="1"/>
    </xf>
    <xf numFmtId="0" fontId="15" fillId="0" borderId="0" xfId="0" applyFont="1" applyAlignment="1">
      <alignment vertical="center" wrapText="1"/>
    </xf>
    <xf numFmtId="0" fontId="18" fillId="0" borderId="0" xfId="0" applyFont="1" applyAlignment="1">
      <alignment horizontal="center"/>
    </xf>
    <xf numFmtId="0" fontId="2" fillId="0" borderId="23" xfId="0" applyFont="1" applyBorder="1" applyAlignment="1">
      <alignment horizontal="center" vertical="top" wrapText="1"/>
    </xf>
    <xf numFmtId="0" fontId="2" fillId="0" borderId="0" xfId="0" applyFont="1" applyAlignment="1">
      <alignment wrapText="1"/>
    </xf>
    <xf numFmtId="0" fontId="2" fillId="0" borderId="24" xfId="0" applyFont="1" applyBorder="1" applyAlignment="1">
      <alignment horizontal="center" vertical="top" wrapText="1"/>
    </xf>
    <xf numFmtId="0" fontId="8" fillId="0" borderId="0" xfId="0" applyFont="1" applyAlignment="1"/>
    <xf numFmtId="0" fontId="0" fillId="0" borderId="25" xfId="0" applyBorder="1"/>
    <xf numFmtId="7" fontId="2" fillId="0" borderId="13" xfId="2" applyNumberFormat="1" applyFont="1" applyBorder="1" applyAlignment="1">
      <alignment horizontal="center" vertical="top" wrapText="1"/>
    </xf>
    <xf numFmtId="7" fontId="2" fillId="0" borderId="21" xfId="2" applyNumberFormat="1" applyFont="1" applyBorder="1" applyAlignment="1">
      <alignment horizontal="center" vertical="top" wrapText="1"/>
    </xf>
    <xf numFmtId="7" fontId="2" fillId="0" borderId="26" xfId="2" applyNumberFormat="1" applyFont="1" applyBorder="1" applyAlignment="1">
      <alignment horizontal="center" vertical="top" wrapText="1"/>
    </xf>
    <xf numFmtId="7" fontId="2" fillId="0" borderId="27" xfId="0" applyNumberFormat="1" applyFont="1" applyBorder="1" applyAlignment="1">
      <alignment horizontal="center" vertical="top" wrapText="1"/>
    </xf>
    <xf numFmtId="0" fontId="2" fillId="0" borderId="28" xfId="0" applyFont="1" applyBorder="1" applyAlignment="1">
      <alignment horizontal="center" vertical="top" wrapText="1"/>
    </xf>
    <xf numFmtId="0" fontId="2" fillId="0" borderId="0" xfId="0" applyFont="1" applyAlignment="1"/>
    <xf numFmtId="0" fontId="19" fillId="0" borderId="0" xfId="3" applyFont="1" applyAlignment="1" applyProtection="1"/>
    <xf numFmtId="0" fontId="0" fillId="0" borderId="0" xfId="0" applyBorder="1"/>
    <xf numFmtId="0" fontId="0" fillId="0" borderId="29" xfId="0" applyBorder="1"/>
    <xf numFmtId="0" fontId="2" fillId="0" borderId="30" xfId="0" applyFont="1" applyBorder="1" applyAlignment="1">
      <alignment vertical="top" wrapText="1"/>
    </xf>
    <xf numFmtId="0" fontId="2" fillId="0" borderId="31" xfId="0" applyFont="1" applyBorder="1" applyAlignment="1">
      <alignment vertical="top" wrapText="1"/>
    </xf>
    <xf numFmtId="0" fontId="2" fillId="0" borderId="15" xfId="0" applyFont="1" applyBorder="1" applyAlignment="1">
      <alignment horizontal="center" wrapText="1"/>
    </xf>
    <xf numFmtId="0" fontId="2" fillId="0" borderId="32" xfId="0" applyFont="1" applyBorder="1" applyAlignment="1">
      <alignment vertical="top" wrapText="1"/>
    </xf>
    <xf numFmtId="0" fontId="2" fillId="0" borderId="33" xfId="0" quotePrefix="1" applyFont="1" applyBorder="1" applyAlignment="1">
      <alignment vertical="top" wrapText="1"/>
    </xf>
    <xf numFmtId="0" fontId="2" fillId="0" borderId="34" xfId="0" applyFont="1" applyBorder="1" applyAlignment="1">
      <alignment horizontal="center" wrapText="1"/>
    </xf>
    <xf numFmtId="0" fontId="2" fillId="0" borderId="35" xfId="0" applyFont="1" applyBorder="1" applyAlignment="1">
      <alignment vertical="top" wrapText="1"/>
    </xf>
    <xf numFmtId="0" fontId="2" fillId="0" borderId="37" xfId="0" applyFont="1" applyBorder="1" applyAlignment="1">
      <alignment vertical="top" wrapText="1"/>
    </xf>
    <xf numFmtId="0" fontId="2" fillId="0" borderId="38" xfId="0" applyFont="1" applyBorder="1" applyAlignment="1">
      <alignment vertical="top" wrapText="1"/>
    </xf>
    <xf numFmtId="0" fontId="2" fillId="0" borderId="29" xfId="0" quotePrefix="1" applyFont="1" applyBorder="1" applyAlignment="1">
      <alignment vertical="top" wrapText="1"/>
    </xf>
    <xf numFmtId="0" fontId="2" fillId="0" borderId="40" xfId="0" applyFont="1" applyBorder="1" applyAlignment="1">
      <alignment vertical="top" wrapText="1"/>
    </xf>
    <xf numFmtId="0" fontId="21" fillId="0" borderId="0" xfId="0" applyFont="1"/>
    <xf numFmtId="0" fontId="2" fillId="0" borderId="20" xfId="0" quotePrefix="1" applyFont="1" applyBorder="1" applyAlignment="1">
      <alignment vertical="top" wrapText="1"/>
    </xf>
    <xf numFmtId="0" fontId="2" fillId="0" borderId="41" xfId="0" quotePrefix="1" applyFont="1" applyBorder="1" applyAlignment="1">
      <alignment vertical="top" wrapText="1"/>
    </xf>
    <xf numFmtId="0" fontId="2" fillId="0" borderId="39" xfId="0" applyFont="1" applyBorder="1" applyAlignment="1">
      <alignment vertical="top" wrapText="1"/>
    </xf>
    <xf numFmtId="0" fontId="2" fillId="0" borderId="40" xfId="0" quotePrefix="1" applyFont="1" applyBorder="1" applyAlignment="1">
      <alignment vertical="top" wrapText="1"/>
    </xf>
    <xf numFmtId="0" fontId="14" fillId="0" borderId="0" xfId="0" applyFont="1" applyFill="1"/>
    <xf numFmtId="0" fontId="23" fillId="0" borderId="0" xfId="3" applyFont="1" applyAlignment="1" applyProtection="1"/>
    <xf numFmtId="17" fontId="24" fillId="0" borderId="0" xfId="0" quotePrefix="1" applyNumberFormat="1" applyFont="1" applyAlignment="1">
      <alignment horizontal="right"/>
    </xf>
    <xf numFmtId="17" fontId="24" fillId="0" borderId="0" xfId="0" quotePrefix="1" applyNumberFormat="1" applyFont="1" applyAlignment="1">
      <alignment horizontal="center"/>
    </xf>
    <xf numFmtId="7" fontId="14" fillId="0" borderId="0" xfId="1" applyFont="1"/>
    <xf numFmtId="7" fontId="14" fillId="0" borderId="0" xfId="1" applyFont="1" applyAlignment="1">
      <alignment horizontal="right"/>
    </xf>
    <xf numFmtId="164" fontId="14" fillId="0" borderId="0" xfId="4" applyNumberFormat="1" applyFont="1"/>
    <xf numFmtId="164" fontId="14" fillId="0" borderId="0" xfId="4" applyNumberFormat="1" applyFont="1" applyFill="1" applyBorder="1"/>
    <xf numFmtId="164" fontId="2" fillId="0" borderId="36" xfId="0" applyNumberFormat="1" applyFont="1" applyBorder="1" applyAlignment="1">
      <alignment horizontal="center" vertical="top" wrapText="1"/>
    </xf>
    <xf numFmtId="164" fontId="2" fillId="0" borderId="43" xfId="0" applyNumberFormat="1" applyFont="1" applyBorder="1" applyAlignment="1">
      <alignment horizontal="center" vertical="top" wrapText="1"/>
    </xf>
    <xf numFmtId="7" fontId="2" fillId="3" borderId="41" xfId="1" applyFont="1" applyFill="1" applyBorder="1" applyAlignment="1">
      <alignment horizontal="center" vertical="top" wrapText="1"/>
    </xf>
    <xf numFmtId="7" fontId="2" fillId="3" borderId="20" xfId="1" applyFont="1" applyFill="1" applyBorder="1" applyAlignment="1">
      <alignment horizontal="center" vertical="top" wrapText="1"/>
    </xf>
    <xf numFmtId="7" fontId="2" fillId="3" borderId="42" xfId="1" applyFont="1" applyFill="1" applyBorder="1" applyAlignment="1">
      <alignment horizontal="center" vertical="top" wrapText="1"/>
    </xf>
    <xf numFmtId="0" fontId="25" fillId="0" borderId="0" xfId="0" applyFont="1" applyAlignment="1">
      <alignment horizontal="left"/>
    </xf>
    <xf numFmtId="0" fontId="25" fillId="0" borderId="0" xfId="0" applyFont="1" applyFill="1" applyBorder="1" applyAlignment="1">
      <alignment horizontal="left"/>
    </xf>
    <xf numFmtId="0" fontId="2" fillId="0" borderId="39" xfId="0" quotePrefix="1" applyFont="1" applyBorder="1" applyAlignment="1">
      <alignment vertical="top" wrapText="1"/>
    </xf>
    <xf numFmtId="7" fontId="2" fillId="0" borderId="46" xfId="2" applyNumberFormat="1" applyFont="1" applyBorder="1" applyAlignment="1">
      <alignment horizontal="center" vertical="top" wrapText="1"/>
    </xf>
    <xf numFmtId="7" fontId="2" fillId="0" borderId="44" xfId="0" applyNumberFormat="1" applyFont="1" applyBorder="1" applyAlignment="1">
      <alignment horizontal="center" vertical="top" wrapText="1"/>
    </xf>
    <xf numFmtId="0" fontId="2" fillId="0" borderId="45" xfId="0" applyFont="1" applyBorder="1" applyAlignment="1">
      <alignment horizontal="center" vertical="top" wrapText="1"/>
    </xf>
    <xf numFmtId="8" fontId="2" fillId="3" borderId="40" xfId="0" applyNumberFormat="1" applyFont="1" applyFill="1" applyBorder="1" applyAlignment="1">
      <alignment horizontal="center" vertical="top" wrapText="1"/>
    </xf>
    <xf numFmtId="8" fontId="2" fillId="3" borderId="20" xfId="0" applyNumberFormat="1" applyFont="1" applyFill="1" applyBorder="1" applyAlignment="1">
      <alignment horizontal="center" vertical="center"/>
    </xf>
    <xf numFmtId="0" fontId="26" fillId="0" borderId="0" xfId="0" applyFont="1" applyAlignment="1">
      <alignment horizontal="left"/>
    </xf>
    <xf numFmtId="0" fontId="28" fillId="0" borderId="0" xfId="0" applyFont="1"/>
    <xf numFmtId="0" fontId="2" fillId="0" borderId="6" xfId="0" applyFont="1" applyFill="1" applyBorder="1" applyAlignment="1">
      <alignment vertical="top" wrapText="1"/>
    </xf>
    <xf numFmtId="8" fontId="2" fillId="3" borderId="20" xfId="0" applyNumberFormat="1" applyFont="1" applyFill="1" applyBorder="1" applyAlignment="1">
      <alignment horizontal="center" vertical="top" wrapText="1"/>
    </xf>
    <xf numFmtId="8" fontId="2" fillId="3" borderId="47" xfId="0" applyNumberFormat="1" applyFont="1" applyFill="1" applyBorder="1" applyAlignment="1">
      <alignment horizontal="center" vertical="top" wrapText="1"/>
    </xf>
    <xf numFmtId="0" fontId="1" fillId="0" borderId="0" xfId="0" applyFont="1" applyAlignment="1">
      <alignment vertical="center" wrapText="1"/>
    </xf>
    <xf numFmtId="8" fontId="2" fillId="3" borderId="42" xfId="0" applyNumberFormat="1" applyFont="1" applyFill="1" applyBorder="1" applyAlignment="1">
      <alignment horizontal="center" vertical="top" wrapText="1"/>
    </xf>
    <xf numFmtId="165" fontId="24" fillId="0" borderId="0" xfId="0" applyNumberFormat="1" applyFont="1"/>
    <xf numFmtId="0" fontId="2" fillId="0" borderId="0" xfId="0" applyFont="1" applyAlignment="1">
      <alignment horizontal="left" wrapText="1"/>
    </xf>
    <xf numFmtId="7" fontId="2" fillId="3" borderId="32" xfId="1" applyFont="1" applyFill="1" applyBorder="1" applyAlignment="1">
      <alignment horizontal="center" vertical="top" wrapText="1"/>
    </xf>
    <xf numFmtId="7" fontId="2" fillId="0" borderId="4" xfId="1" applyFont="1" applyBorder="1" applyAlignment="1">
      <alignment horizontal="center" vertical="top" wrapText="1"/>
    </xf>
    <xf numFmtId="0" fontId="2" fillId="0" borderId="30" xfId="0" applyFont="1" applyBorder="1" applyAlignment="1">
      <alignment horizontal="center" vertical="top" wrapText="1"/>
    </xf>
    <xf numFmtId="7" fontId="2" fillId="0" borderId="14" xfId="0" applyNumberFormat="1" applyFont="1" applyFill="1" applyBorder="1" applyAlignment="1">
      <alignment horizontal="center" vertical="top" wrapText="1"/>
    </xf>
    <xf numFmtId="7" fontId="2" fillId="0" borderId="22" xfId="0" applyNumberFormat="1" applyFont="1" applyFill="1" applyBorder="1" applyAlignment="1">
      <alignment horizontal="center" vertical="top" wrapText="1"/>
    </xf>
    <xf numFmtId="7" fontId="2" fillId="0" borderId="5" xfId="0" applyNumberFormat="1" applyFont="1" applyFill="1" applyBorder="1" applyAlignment="1">
      <alignment horizontal="center" vertical="top" wrapText="1"/>
    </xf>
    <xf numFmtId="164" fontId="2" fillId="0" borderId="8" xfId="0" applyNumberFormat="1" applyFont="1" applyBorder="1" applyAlignment="1">
      <alignment horizontal="center" vertical="top" wrapText="1"/>
    </xf>
    <xf numFmtId="0" fontId="1" fillId="0" borderId="0" xfId="0" applyFont="1"/>
    <xf numFmtId="164" fontId="0" fillId="0" borderId="0" xfId="0" applyNumberFormat="1"/>
    <xf numFmtId="0" fontId="12" fillId="6" borderId="0" xfId="0" applyFont="1" applyFill="1"/>
    <xf numFmtId="0" fontId="29" fillId="6" borderId="0" xfId="0" applyFont="1" applyFill="1"/>
    <xf numFmtId="0" fontId="2" fillId="0" borderId="0" xfId="0" applyFont="1" applyFill="1"/>
    <xf numFmtId="0" fontId="1" fillId="0" borderId="0" xfId="0" applyFont="1" applyFill="1"/>
    <xf numFmtId="17" fontId="2" fillId="0" borderId="0" xfId="0" quotePrefix="1" applyNumberFormat="1" applyFont="1" applyFill="1" applyAlignment="1">
      <alignment horizontal="center"/>
    </xf>
    <xf numFmtId="0" fontId="2" fillId="0" borderId="0" xfId="0" applyFont="1" applyFill="1" applyAlignment="1">
      <alignment horizontal="left"/>
    </xf>
    <xf numFmtId="0" fontId="2" fillId="0" borderId="0" xfId="0" applyFont="1" applyFill="1" applyAlignment="1">
      <alignment horizontal="center"/>
    </xf>
    <xf numFmtId="0" fontId="2" fillId="0" borderId="0" xfId="0" quotePrefix="1" applyFont="1" applyFill="1" applyAlignment="1">
      <alignment horizontal="center"/>
    </xf>
    <xf numFmtId="0" fontId="5" fillId="0" borderId="0" xfId="3" applyFill="1" applyAlignment="1" applyProtection="1"/>
    <xf numFmtId="0" fontId="20" fillId="0" borderId="0" xfId="0" applyFont="1" applyFill="1" applyAlignment="1"/>
    <xf numFmtId="0" fontId="2" fillId="0" borderId="0" xfId="0" applyFont="1" applyFill="1" applyAlignment="1">
      <alignment wrapText="1"/>
    </xf>
    <xf numFmtId="0" fontId="16" fillId="0" borderId="0" xfId="0" applyFont="1" applyFill="1"/>
    <xf numFmtId="0" fontId="14" fillId="6" borderId="0" xfId="0" applyFont="1" applyFill="1"/>
    <xf numFmtId="0" fontId="29" fillId="0" borderId="0" xfId="0" applyFont="1" applyFill="1"/>
    <xf numFmtId="164" fontId="2" fillId="0" borderId="45" xfId="0" applyNumberFormat="1" applyFont="1" applyBorder="1" applyAlignment="1">
      <alignment horizontal="center" vertical="top" wrapText="1"/>
    </xf>
    <xf numFmtId="7" fontId="2" fillId="0" borderId="13" xfId="1" applyNumberFormat="1" applyFont="1" applyBorder="1" applyAlignment="1">
      <alignment horizontal="center" vertical="top" wrapText="1"/>
    </xf>
    <xf numFmtId="164" fontId="14" fillId="0" borderId="0" xfId="4" applyNumberFormat="1" applyFont="1" applyFill="1"/>
    <xf numFmtId="7" fontId="12" fillId="0" borderId="0" xfId="1" applyFont="1" applyAlignment="1">
      <alignment horizontal="center"/>
    </xf>
    <xf numFmtId="164" fontId="12" fillId="6" borderId="0" xfId="4" applyNumberFormat="1" applyFont="1" applyFill="1" applyAlignment="1">
      <alignment horizontal="center"/>
    </xf>
    <xf numFmtId="164" fontId="14" fillId="9" borderId="0" xfId="4" applyNumberFormat="1" applyFont="1" applyFill="1"/>
    <xf numFmtId="17" fontId="24" fillId="0" borderId="0" xfId="0" quotePrefix="1" applyNumberFormat="1" applyFont="1" applyFill="1" applyBorder="1" applyAlignment="1">
      <alignment horizontal="right"/>
    </xf>
    <xf numFmtId="7" fontId="14" fillId="0" borderId="0" xfId="1" applyFont="1" applyFill="1" applyBorder="1"/>
    <xf numFmtId="7" fontId="14" fillId="0" borderId="0" xfId="1" applyFont="1" applyFill="1" applyBorder="1" applyAlignment="1">
      <alignment horizontal="right"/>
    </xf>
    <xf numFmtId="0" fontId="0" fillId="8" borderId="48" xfId="5" applyFont="1"/>
    <xf numFmtId="0" fontId="1" fillId="7" borderId="0" xfId="0" applyFont="1" applyFill="1"/>
    <xf numFmtId="0" fontId="1" fillId="8" borderId="48" xfId="5" applyFont="1"/>
    <xf numFmtId="164" fontId="12" fillId="9" borderId="0" xfId="4" applyNumberFormat="1" applyFont="1" applyFill="1" applyAlignment="1">
      <alignment horizontal="center"/>
    </xf>
    <xf numFmtId="0" fontId="1" fillId="0" borderId="0" xfId="0" applyFont="1" applyFill="1" applyBorder="1" applyAlignment="1">
      <alignment horizontal="left" vertical="top" wrapText="1"/>
    </xf>
    <xf numFmtId="0" fontId="1" fillId="0" borderId="0" xfId="0" applyFont="1" applyFill="1" applyBorder="1" applyAlignment="1">
      <alignment horizontal="left" vertical="top"/>
    </xf>
    <xf numFmtId="16" fontId="14" fillId="0" borderId="0" xfId="0" applyNumberFormat="1" applyFont="1"/>
    <xf numFmtId="164" fontId="12" fillId="0" borderId="0" xfId="4" applyNumberFormat="1" applyFont="1" applyFill="1" applyAlignment="1">
      <alignment horizontal="center"/>
    </xf>
    <xf numFmtId="164" fontId="14" fillId="0" borderId="0" xfId="0" applyNumberFormat="1" applyFont="1" applyAlignment="1">
      <alignment horizontal="right"/>
    </xf>
    <xf numFmtId="166" fontId="2" fillId="0" borderId="0" xfId="0" applyNumberFormat="1" applyFont="1" applyAlignment="1">
      <alignment horizontal="left"/>
    </xf>
    <xf numFmtId="0" fontId="33" fillId="10" borderId="0" xfId="0" applyFont="1" applyFill="1"/>
    <xf numFmtId="0" fontId="0" fillId="10" borderId="0" xfId="0" applyFill="1"/>
    <xf numFmtId="0" fontId="2" fillId="10" borderId="0" xfId="0" applyFont="1" applyFill="1" applyBorder="1" applyAlignment="1">
      <alignment vertical="top" wrapText="1"/>
    </xf>
    <xf numFmtId="9" fontId="2" fillId="0" borderId="9" xfId="0" applyNumberFormat="1" applyFont="1" applyBorder="1" applyAlignment="1">
      <alignment horizontal="center" vertical="top" wrapText="1"/>
    </xf>
    <xf numFmtId="17" fontId="14" fillId="0" borderId="0" xfId="0" applyNumberFormat="1" applyFont="1"/>
    <xf numFmtId="15" fontId="0" fillId="8" borderId="48" xfId="5" applyNumberFormat="1" applyFont="1"/>
    <xf numFmtId="7" fontId="0" fillId="0" borderId="0" xfId="0" applyNumberFormat="1"/>
    <xf numFmtId="0" fontId="2" fillId="0" borderId="0" xfId="0" applyFont="1" applyAlignment="1">
      <alignment horizontal="left" wrapText="1"/>
    </xf>
    <xf numFmtId="0" fontId="2" fillId="0" borderId="0" xfId="0" applyFont="1" applyAlignment="1">
      <alignment horizontal="left" vertical="top" wrapText="1"/>
    </xf>
  </cellXfs>
  <cellStyles count="6">
    <cellStyle name="Currency" xfId="1" builtinId="4"/>
    <cellStyle name="Currency_ICR Wage Rates_Abt_JFedits" xfId="2" xr:uid="{00000000-0005-0000-0000-000001000000}"/>
    <cellStyle name="Hyperlink" xfId="3" builtinId="8"/>
    <cellStyle name="Normal" xfId="0" builtinId="0"/>
    <cellStyle name="Note" xfId="5" builtinId="10"/>
    <cellStyle name="Percent" xfId="4"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0</xdr:col>
          <xdr:colOff>914400</xdr:colOff>
          <xdr:row>22</xdr:row>
          <xdr:rowOff>95250</xdr:rowOff>
        </xdr:to>
        <xdr:sp macro="" textlink="">
          <xdr:nvSpPr>
            <xdr:cNvPr id="28673" name="Object 1" hidden="1">
              <a:extLst>
                <a:ext uri="{63B3BB69-23CF-44E3-9099-C40C66FF867C}">
                  <a14:compatExt spid="_x0000_s28673"/>
                </a:ext>
                <a:ext uri="{FF2B5EF4-FFF2-40B4-BE49-F238E27FC236}">
                  <a16:creationId xmlns:a16="http://schemas.microsoft.com/office/drawing/2014/main" id="{00000000-0008-0000-0200-0000017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0</xdr:col>
          <xdr:colOff>914400</xdr:colOff>
          <xdr:row>27</xdr:row>
          <xdr:rowOff>88900</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B00-0000014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0</xdr:col>
          <xdr:colOff>914400</xdr:colOff>
          <xdr:row>25</xdr:row>
          <xdr:rowOff>88900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C00-0000015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0</xdr:col>
          <xdr:colOff>914400</xdr:colOff>
          <xdr:row>25</xdr:row>
          <xdr:rowOff>88900</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D00-0000015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0</xdr:col>
          <xdr:colOff>914400</xdr:colOff>
          <xdr:row>23</xdr:row>
          <xdr:rowOff>88900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E00-0000015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0</xdr:col>
          <xdr:colOff>914400</xdr:colOff>
          <xdr:row>24</xdr:row>
          <xdr:rowOff>38100</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F00-0000016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0</xdr:col>
          <xdr:colOff>914400</xdr:colOff>
          <xdr:row>24</xdr:row>
          <xdr:rowOff>38100</xdr:rowOff>
        </xdr:to>
        <xdr:sp macro="" textlink="">
          <xdr:nvSpPr>
            <xdr:cNvPr id="25601" name="Object 1" hidden="1">
              <a:extLst>
                <a:ext uri="{63B3BB69-23CF-44E3-9099-C40C66FF867C}">
                  <a14:compatExt spid="_x0000_s25601"/>
                </a:ext>
                <a:ext uri="{FF2B5EF4-FFF2-40B4-BE49-F238E27FC236}">
                  <a16:creationId xmlns:a16="http://schemas.microsoft.com/office/drawing/2014/main" id="{00000000-0008-0000-1000-0000016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0</xdr:col>
          <xdr:colOff>914400</xdr:colOff>
          <xdr:row>24</xdr:row>
          <xdr:rowOff>38100</xdr:rowOff>
        </xdr:to>
        <xdr:sp macro="" textlink="">
          <xdr:nvSpPr>
            <xdr:cNvPr id="26625" name="Object 1" hidden="1">
              <a:extLst>
                <a:ext uri="{63B3BB69-23CF-44E3-9099-C40C66FF867C}">
                  <a14:compatExt spid="_x0000_s26625"/>
                </a:ext>
                <a:ext uri="{FF2B5EF4-FFF2-40B4-BE49-F238E27FC236}">
                  <a16:creationId xmlns:a16="http://schemas.microsoft.com/office/drawing/2014/main" id="{00000000-0008-0000-1100-0000016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0</xdr:col>
          <xdr:colOff>914400</xdr:colOff>
          <xdr:row>24</xdr:row>
          <xdr:rowOff>38100</xdr:rowOff>
        </xdr:to>
        <xdr:sp macro="" textlink="">
          <xdr:nvSpPr>
            <xdr:cNvPr id="27649" name="Object 1" hidden="1">
              <a:extLst>
                <a:ext uri="{63B3BB69-23CF-44E3-9099-C40C66FF867C}">
                  <a14:compatExt spid="_x0000_s27649"/>
                </a:ext>
                <a:ext uri="{FF2B5EF4-FFF2-40B4-BE49-F238E27FC236}">
                  <a16:creationId xmlns:a16="http://schemas.microsoft.com/office/drawing/2014/main" id="{00000000-0008-0000-1200-0000016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0</xdr:col>
          <xdr:colOff>914400</xdr:colOff>
          <xdr:row>26</xdr:row>
          <xdr:rowOff>101600</xdr:rowOff>
        </xdr:to>
        <xdr:sp macro="" textlink="">
          <xdr:nvSpPr>
            <xdr:cNvPr id="3075" name="Object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0</xdr:col>
          <xdr:colOff>914400</xdr:colOff>
          <xdr:row>26</xdr:row>
          <xdr:rowOff>101600</xdr:rowOff>
        </xdr:to>
        <xdr:sp macro="" textlink="">
          <xdr:nvSpPr>
            <xdr:cNvPr id="5124" name="Object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0</xdr:col>
          <xdr:colOff>914400</xdr:colOff>
          <xdr:row>23</xdr:row>
          <xdr:rowOff>88900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304800</xdr:colOff>
          <xdr:row>17</xdr:row>
          <xdr:rowOff>88900</xdr:rowOff>
        </xdr:to>
        <xdr:sp macro="" textlink="">
          <xdr:nvSpPr>
            <xdr:cNvPr id="14338" name="Object 2" hidden="1">
              <a:extLst>
                <a:ext uri="{63B3BB69-23CF-44E3-9099-C40C66FF867C}">
                  <a14:compatExt spid="_x0000_s14338"/>
                </a:ext>
                <a:ext uri="{FF2B5EF4-FFF2-40B4-BE49-F238E27FC236}">
                  <a16:creationId xmlns:a16="http://schemas.microsoft.com/office/drawing/2014/main" id="{00000000-0008-0000-0600-0000023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0</xdr:col>
          <xdr:colOff>914400</xdr:colOff>
          <xdr:row>24</xdr:row>
          <xdr:rowOff>38100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700-0000013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0</xdr:col>
          <xdr:colOff>914400</xdr:colOff>
          <xdr:row>26</xdr:row>
          <xdr:rowOff>38100</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00000000-0008-0000-0800-0000014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914400</xdr:colOff>
          <xdr:row>24</xdr:row>
          <xdr:rowOff>88900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0900-0000014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914400</xdr:colOff>
          <xdr:row>24</xdr:row>
          <xdr:rowOff>88900</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00000000-0008-0000-0A00-0000014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Post, Jessica" id="{26FA4CAB-E76E-4040-B66A-571BB68CFE0F}" userId="S::Post.Jessica@epa.gov::31bf7712-dce9-46d3-98b0-354bf4115c4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3" dT="2020-10-20T18:13:40.70" personId="{26FA4CAB-E76E-4040-B66A-571BB68CFE0F}" id="{7C8BED9F-2BFD-4004-9797-BC0202700858}">
    <text>Sector-specific wage not released, industry-wide average wage used instead (https://www.bls.gov/oes/current/oes373012.htm)</text>
  </threadedComment>
</ThreadedComments>
</file>

<file path=xl/threadedComments/threadedComment2.xml><?xml version="1.0" encoding="utf-8"?>
<ThreadedComments xmlns="http://schemas.microsoft.com/office/spreadsheetml/2018/threadedcomments" xmlns:x="http://schemas.openxmlformats.org/spreadsheetml/2006/main">
  <threadedComment ref="E3" dT="2020-10-20T18:15:57.35" personId="{26FA4CAB-E76E-4040-B66A-571BB68CFE0F}" id="{0A4BB2C0-1566-49D3-BD6E-CDE79269518B}">
    <text>Sector-specific wage not released, industry-wide average wage used instead, see link below</text>
  </threadedComment>
  <threadedComment ref="E3" dT="2020-10-20T18:16:09.54" personId="{26FA4CAB-E76E-4040-B66A-571BB68CFE0F}" id="{49F80DB1-FC75-41F5-8E01-ACB2B80856A3}" parentId="{0A4BB2C0-1566-49D3-BD6E-CDE79269518B}">
    <text>https://www.bls.gov/oes/current/oes373012.htm</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ls.gov/oes/current/oessrci.htm" TargetMode="External"/><Relationship Id="rId1" Type="http://schemas.openxmlformats.org/officeDocument/2006/relationships/hyperlink" Target="http://www.bls.gov/oes/current/oessrci.htm"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http://www.bls.gov/oes/current/naics4_444200.htm" TargetMode="External"/><Relationship Id="rId6" Type="http://schemas.openxmlformats.org/officeDocument/2006/relationships/image" Target="../media/image8.emf"/><Relationship Id="rId5" Type="http://schemas.openxmlformats.org/officeDocument/2006/relationships/oleObject" Target="../embeddings/oleObject8.bin"/><Relationship Id="rId4"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http://www.bls.gov/oes/current/naics4_453900.htm" TargetMode="External"/><Relationship Id="rId6" Type="http://schemas.openxmlformats.org/officeDocument/2006/relationships/image" Target="../media/image9.emf"/><Relationship Id="rId5" Type="http://schemas.openxmlformats.org/officeDocument/2006/relationships/oleObject" Target="../embeddings/oleObject9.bin"/><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http://www.bls.gov/oes/current/naics5_541710.htm" TargetMode="External"/><Relationship Id="rId6" Type="http://schemas.openxmlformats.org/officeDocument/2006/relationships/image" Target="../media/image10.emf"/><Relationship Id="rId5" Type="http://schemas.openxmlformats.org/officeDocument/2006/relationships/oleObject" Target="../embeddings/oleObject10.bin"/><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hyperlink" Target="http://www.bls.gov/oes/current/naics4_561700.htm" TargetMode="External"/><Relationship Id="rId6" Type="http://schemas.openxmlformats.org/officeDocument/2006/relationships/image" Target="../media/image11.emf"/><Relationship Id="rId5" Type="http://schemas.openxmlformats.org/officeDocument/2006/relationships/oleObject" Target="../embeddings/oleObject11.bin"/><Relationship Id="rId4"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4.bin"/><Relationship Id="rId1" Type="http://schemas.openxmlformats.org/officeDocument/2006/relationships/hyperlink" Target="http://www.bls.gov/oes/current/naics4_611300.htm" TargetMode="External"/><Relationship Id="rId6" Type="http://schemas.openxmlformats.org/officeDocument/2006/relationships/image" Target="../media/image12.emf"/><Relationship Id="rId5" Type="http://schemas.openxmlformats.org/officeDocument/2006/relationships/oleObject" Target="../embeddings/oleObject12.bin"/><Relationship Id="rId4"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5.bin"/><Relationship Id="rId1" Type="http://schemas.openxmlformats.org/officeDocument/2006/relationships/hyperlink" Target="http://www.bls.gov/oes/current/naics4_541600.htm" TargetMode="External"/><Relationship Id="rId6" Type="http://schemas.openxmlformats.org/officeDocument/2006/relationships/image" Target="../media/image13.emf"/><Relationship Id="rId5" Type="http://schemas.openxmlformats.org/officeDocument/2006/relationships/oleObject" Target="../embeddings/oleObject13.bin"/><Relationship Id="rId4" Type="http://schemas.openxmlformats.org/officeDocument/2006/relationships/vmlDrawing" Target="../drawings/vmlDrawing13.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6.bin"/><Relationship Id="rId1" Type="http://schemas.openxmlformats.org/officeDocument/2006/relationships/hyperlink" Target="http://www.bls.gov/oes/current/naics3_999000.htm" TargetMode="External"/><Relationship Id="rId6" Type="http://schemas.openxmlformats.org/officeDocument/2006/relationships/image" Target="../media/image14.emf"/><Relationship Id="rId5" Type="http://schemas.openxmlformats.org/officeDocument/2006/relationships/oleObject" Target="../embeddings/oleObject14.bin"/><Relationship Id="rId4" Type="http://schemas.openxmlformats.org/officeDocument/2006/relationships/vmlDrawing" Target="../drawings/vmlDrawing14.v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http://www.bls.gov/oes/current/naics4_999100.htm" TargetMode="External"/><Relationship Id="rId6" Type="http://schemas.openxmlformats.org/officeDocument/2006/relationships/image" Target="../media/image15.emf"/><Relationship Id="rId5" Type="http://schemas.openxmlformats.org/officeDocument/2006/relationships/oleObject" Target="../embeddings/oleObject15.bin"/><Relationship Id="rId4" Type="http://schemas.openxmlformats.org/officeDocument/2006/relationships/vmlDrawing" Target="../drawings/vmlDrawing15.v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8.bin"/><Relationship Id="rId1" Type="http://schemas.openxmlformats.org/officeDocument/2006/relationships/hyperlink" Target="http://www.bls.gov/oes/current/naics4_999200.htm" TargetMode="External"/><Relationship Id="rId6" Type="http://schemas.openxmlformats.org/officeDocument/2006/relationships/image" Target="../media/image16.emf"/><Relationship Id="rId5" Type="http://schemas.openxmlformats.org/officeDocument/2006/relationships/oleObject" Target="../embeddings/oleObject16.bin"/><Relationship Id="rId4" Type="http://schemas.openxmlformats.org/officeDocument/2006/relationships/vmlDrawing" Target="../drawings/vmlDrawing16.v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9.bin"/><Relationship Id="rId1" Type="http://schemas.openxmlformats.org/officeDocument/2006/relationships/hyperlink" Target="http://www.bls.gov/oes/current/naics4_999300.htm" TargetMode="External"/><Relationship Id="rId6" Type="http://schemas.openxmlformats.org/officeDocument/2006/relationships/image" Target="../media/image17.emf"/><Relationship Id="rId5" Type="http://schemas.openxmlformats.org/officeDocument/2006/relationships/oleObject" Target="../embeddings/oleObject17.bin"/><Relationship Id="rId4" Type="http://schemas.openxmlformats.org/officeDocument/2006/relationships/vmlDrawing" Target="../drawings/vmlDrawing17.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www.bls.gov/oes/current/oes373019.htm" TargetMode="External"/><Relationship Id="rId3" Type="http://schemas.openxmlformats.org/officeDocument/2006/relationships/hyperlink" Target="http://www.bls.gov/oes/current/oes371012.htm" TargetMode="External"/><Relationship Id="rId7" Type="http://schemas.openxmlformats.org/officeDocument/2006/relationships/hyperlink" Target="http://www.bls.gov/oes/current/oes373012.htm" TargetMode="External"/><Relationship Id="rId2" Type="http://schemas.openxmlformats.org/officeDocument/2006/relationships/hyperlink" Target="http://www.bls.gov/oes/current/oes371011.htm" TargetMode="External"/><Relationship Id="rId1" Type="http://schemas.openxmlformats.org/officeDocument/2006/relationships/hyperlink" Target="http://www.bls.gov/oes/current/oes370000.htm" TargetMode="External"/><Relationship Id="rId6" Type="http://schemas.openxmlformats.org/officeDocument/2006/relationships/hyperlink" Target="http://www.bls.gov/oes/current/oes373011.htm" TargetMode="External"/><Relationship Id="rId5" Type="http://schemas.openxmlformats.org/officeDocument/2006/relationships/hyperlink" Target="http://www.bls.gov/oes/current/oes372021.htm" TargetMode="External"/><Relationship Id="rId4" Type="http://schemas.openxmlformats.org/officeDocument/2006/relationships/hyperlink" Target="http://www.bls.gov/oes/current/oes372011.htm"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www.bls.gov/news.release/ecec.t01.htm" TargetMode="External"/><Relationship Id="rId3" Type="http://schemas.openxmlformats.org/officeDocument/2006/relationships/hyperlink" Target="http://www.bls.gov/oes/current/naics4_325300.htm" TargetMode="External"/><Relationship Id="rId7" Type="http://schemas.openxmlformats.org/officeDocument/2006/relationships/hyperlink" Target="http://www.bls.gov/oes/current/naics4_999200.htm" TargetMode="External"/><Relationship Id="rId2" Type="http://schemas.openxmlformats.org/officeDocument/2006/relationships/hyperlink" Target="http://www.bls.gov/oes/current/naics4_325300.htm" TargetMode="External"/><Relationship Id="rId1" Type="http://schemas.openxmlformats.org/officeDocument/2006/relationships/hyperlink" Target="http://www.bls.gov/news.release/ecec.t01.htm" TargetMode="External"/><Relationship Id="rId6" Type="http://schemas.openxmlformats.org/officeDocument/2006/relationships/hyperlink" Target="http://www.bls.gov/oes/current/naics4_999200.htm" TargetMode="External"/><Relationship Id="rId5" Type="http://schemas.openxmlformats.org/officeDocument/2006/relationships/hyperlink" Target="http://www.bls.gov/oes/current/naics4_999200.htm" TargetMode="External"/><Relationship Id="rId4" Type="http://schemas.openxmlformats.org/officeDocument/2006/relationships/hyperlink" Target="http://www.bls.gov/oes/current/naics4_325300.htm" TargetMode="External"/><Relationship Id="rId9"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hyperlink" Target="ftp://ftp.bls.gov/pub/special.requests/ocwc/ect/ececqrtn.pdf" TargetMode="External"/><Relationship Id="rId1" Type="http://schemas.openxmlformats.org/officeDocument/2006/relationships/hyperlink" Target="http://www.bls.gov/news.release/ecec.t02.htm"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4.bin"/><Relationship Id="rId7" Type="http://schemas.openxmlformats.org/officeDocument/2006/relationships/image" Target="../media/image2.emf"/><Relationship Id="rId2" Type="http://schemas.openxmlformats.org/officeDocument/2006/relationships/hyperlink" Target="https://www.bls.gov/oes/current/oes373012.htm" TargetMode="External"/><Relationship Id="rId1" Type="http://schemas.openxmlformats.org/officeDocument/2006/relationships/hyperlink" Target="http://www.bls.gov/oes/current/naics2_11.htm" TargetMode="External"/><Relationship Id="rId6" Type="http://schemas.openxmlformats.org/officeDocument/2006/relationships/oleObject" Target="../embeddings/oleObject2.bin"/><Relationship Id="rId5" Type="http://schemas.openxmlformats.org/officeDocument/2006/relationships/vmlDrawing" Target="../drawings/vmlDrawing2.vml"/><Relationship Id="rId4" Type="http://schemas.openxmlformats.org/officeDocument/2006/relationships/drawing" Target="../drawings/drawing2.xml"/><Relationship Id="rId9"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printerSettings" Target="../printerSettings/printerSettings5.bin"/><Relationship Id="rId7" Type="http://schemas.openxmlformats.org/officeDocument/2006/relationships/image" Target="../media/image3.emf"/><Relationship Id="rId2" Type="http://schemas.openxmlformats.org/officeDocument/2006/relationships/hyperlink" Target="https://www.bls.gov/oes/current/oes373012.htm" TargetMode="External"/><Relationship Id="rId1" Type="http://schemas.openxmlformats.org/officeDocument/2006/relationships/hyperlink" Target="http://www.bls.gov/oes/current/naics3_115000.htm" TargetMode="External"/><Relationship Id="rId6" Type="http://schemas.openxmlformats.org/officeDocument/2006/relationships/oleObject" Target="../embeddings/oleObject3.bin"/><Relationship Id="rId5" Type="http://schemas.openxmlformats.org/officeDocument/2006/relationships/vmlDrawing" Target="../drawings/vmlDrawing3.vml"/><Relationship Id="rId4" Type="http://schemas.openxmlformats.org/officeDocument/2006/relationships/drawing" Target="../drawings/drawing3.xml"/><Relationship Id="rId9"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www.bls.gov/oes/current/naics4_238900.htm" TargetMode="External"/><Relationship Id="rId6" Type="http://schemas.openxmlformats.org/officeDocument/2006/relationships/image" Target="../media/image4.emf"/><Relationship Id="rId5" Type="http://schemas.openxmlformats.org/officeDocument/2006/relationships/oleObject" Target="../embeddings/oleObject4.bin"/><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bls.gov/oes/current/naics4_3250A1.htm" TargetMode="External"/><Relationship Id="rId6" Type="http://schemas.openxmlformats.org/officeDocument/2006/relationships/image" Target="../media/image5.emf"/><Relationship Id="rId5" Type="http://schemas.openxmlformats.org/officeDocument/2006/relationships/oleObject" Target="../embeddings/oleObject5.bin"/><Relationship Id="rId4"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www.bls.gov/oes/current/naics3_311000.htm" TargetMode="External"/><Relationship Id="rId6" Type="http://schemas.openxmlformats.org/officeDocument/2006/relationships/image" Target="../media/image6.emf"/><Relationship Id="rId5" Type="http://schemas.openxmlformats.org/officeDocument/2006/relationships/oleObject" Target="../embeddings/oleObject6.bin"/><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https://www.bls.gov/oes/current/naics4_4240A3.htm" TargetMode="External"/><Relationship Id="rId6" Type="http://schemas.openxmlformats.org/officeDocument/2006/relationships/image" Target="../media/image7.emf"/><Relationship Id="rId5" Type="http://schemas.openxmlformats.org/officeDocument/2006/relationships/oleObject" Target="../embeddings/oleObject7.bin"/><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Normal="100" workbookViewId="0">
      <selection activeCell="C17" sqref="C17"/>
    </sheetView>
  </sheetViews>
  <sheetFormatPr defaultColWidth="8.81640625" defaultRowHeight="13" x14ac:dyDescent="0.3"/>
  <cols>
    <col min="1" max="1" width="2" style="85" bestFit="1" customWidth="1"/>
    <col min="2" max="2" width="11.453125" style="88" bestFit="1" customWidth="1"/>
    <col min="3" max="3" width="103.36328125" style="86" customWidth="1"/>
  </cols>
  <sheetData>
    <row r="1" spans="1:3" ht="15.5" x14ac:dyDescent="0.3">
      <c r="C1" s="94" t="s">
        <v>136</v>
      </c>
    </row>
    <row r="2" spans="1:3" x14ac:dyDescent="0.25">
      <c r="A2" s="90">
        <v>1</v>
      </c>
      <c r="B2" s="87" t="s">
        <v>114</v>
      </c>
      <c r="C2" s="86" t="s">
        <v>117</v>
      </c>
    </row>
    <row r="3" spans="1:3" x14ac:dyDescent="0.25">
      <c r="A3" s="90">
        <v>2</v>
      </c>
      <c r="B3" s="88" t="s">
        <v>115</v>
      </c>
      <c r="C3" s="86" t="s">
        <v>137</v>
      </c>
    </row>
    <row r="4" spans="1:3" ht="25" x14ac:dyDescent="0.25">
      <c r="A4" s="90">
        <v>3</v>
      </c>
      <c r="B4" s="88" t="s">
        <v>116</v>
      </c>
      <c r="C4" s="152" t="s">
        <v>241</v>
      </c>
    </row>
    <row r="5" spans="1:3" ht="25.5" x14ac:dyDescent="0.25">
      <c r="A5" s="90">
        <v>4</v>
      </c>
      <c r="B5" s="88" t="s">
        <v>118</v>
      </c>
      <c r="C5" s="152" t="s">
        <v>274</v>
      </c>
    </row>
    <row r="6" spans="1:3" x14ac:dyDescent="0.25">
      <c r="A6" s="90">
        <v>5</v>
      </c>
      <c r="B6" s="88" t="s">
        <v>25</v>
      </c>
      <c r="C6" s="55" t="s">
        <v>80</v>
      </c>
    </row>
    <row r="7" spans="1:3" ht="38" x14ac:dyDescent="0.25">
      <c r="A7" s="90">
        <v>6</v>
      </c>
      <c r="B7" s="88" t="s">
        <v>87</v>
      </c>
      <c r="C7" s="89" t="s">
        <v>216</v>
      </c>
    </row>
    <row r="8" spans="1:3" ht="50.5" x14ac:dyDescent="0.25">
      <c r="A8" s="90">
        <v>7</v>
      </c>
      <c r="B8" s="88" t="s">
        <v>119</v>
      </c>
      <c r="C8" s="89" t="s">
        <v>130</v>
      </c>
    </row>
    <row r="9" spans="1:3" ht="87.5" x14ac:dyDescent="0.25">
      <c r="A9" s="90">
        <v>8</v>
      </c>
      <c r="B9" s="88" t="s">
        <v>121</v>
      </c>
      <c r="C9" s="86" t="s">
        <v>258</v>
      </c>
    </row>
    <row r="10" spans="1:3" ht="25" x14ac:dyDescent="0.25">
      <c r="A10" s="90">
        <v>9</v>
      </c>
      <c r="B10" s="88" t="s">
        <v>122</v>
      </c>
      <c r="C10" s="86" t="s">
        <v>123</v>
      </c>
    </row>
    <row r="11" spans="1:3" ht="87.5" x14ac:dyDescent="0.25">
      <c r="A11" s="90">
        <v>9</v>
      </c>
      <c r="B11" s="88" t="s">
        <v>220</v>
      </c>
      <c r="C11" s="86" t="s">
        <v>221</v>
      </c>
    </row>
    <row r="13" spans="1:3" ht="15.5" x14ac:dyDescent="0.35">
      <c r="B13" s="81"/>
      <c r="C13" s="75" t="s">
        <v>81</v>
      </c>
    </row>
    <row r="14" spans="1:3" ht="15.5" x14ac:dyDescent="0.35">
      <c r="B14" s="81"/>
      <c r="C14" s="76" t="s">
        <v>83</v>
      </c>
    </row>
    <row r="15" spans="1:3" ht="15.5" x14ac:dyDescent="0.35">
      <c r="B15" s="81"/>
      <c r="C15" s="121" t="s">
        <v>275</v>
      </c>
    </row>
    <row r="16" spans="1:3" ht="15.5" x14ac:dyDescent="0.35">
      <c r="B16" s="81"/>
      <c r="C16" s="76" t="s">
        <v>84</v>
      </c>
    </row>
    <row r="17" spans="2:3" ht="15.5" x14ac:dyDescent="0.35">
      <c r="B17" s="74">
        <v>1</v>
      </c>
      <c r="C17" s="55" t="s">
        <v>80</v>
      </c>
    </row>
    <row r="18" spans="2:3" ht="15.5" x14ac:dyDescent="0.35">
      <c r="B18" s="74">
        <v>2</v>
      </c>
      <c r="C18" s="76" t="s">
        <v>88</v>
      </c>
    </row>
    <row r="19" spans="2:3" ht="15.5" x14ac:dyDescent="0.35">
      <c r="B19" s="74">
        <v>3</v>
      </c>
      <c r="C19" s="76" t="s">
        <v>82</v>
      </c>
    </row>
  </sheetData>
  <phoneticPr fontId="4" type="noConversion"/>
  <hyperlinks>
    <hyperlink ref="C6" r:id="rId1" xr:uid="{00000000-0004-0000-0000-000000000000}"/>
    <hyperlink ref="C17" r:id="rId2" xr:uid="{00000000-0004-0000-0000-000001000000}"/>
  </hyperlinks>
  <printOptions gridLines="1"/>
  <pageMargins left="0.6" right="0.45" top="1" bottom="1" header="0.5" footer="0.5"/>
  <pageSetup scale="92" orientation="landscape" horizontalDpi="4294967295" r:id="rId3"/>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J24"/>
  <sheetViews>
    <sheetView workbookViewId="0">
      <selection activeCell="K10" sqref="K10"/>
    </sheetView>
  </sheetViews>
  <sheetFormatPr defaultColWidth="8.81640625" defaultRowHeight="12.5" x14ac:dyDescent="0.25"/>
  <cols>
    <col min="1" max="1" width="25.1796875" customWidth="1"/>
    <col min="2" max="6" width="17" customWidth="1"/>
  </cols>
  <sheetData>
    <row r="1" spans="1:10" ht="18" x14ac:dyDescent="0.4">
      <c r="A1" s="56" t="s">
        <v>164</v>
      </c>
      <c r="B1" s="190" t="s">
        <v>277</v>
      </c>
      <c r="C1" s="188"/>
    </row>
    <row r="2" spans="1:10" ht="18.5" thickBot="1" x14ac:dyDescent="0.45">
      <c r="A2" s="56" t="s">
        <v>217</v>
      </c>
    </row>
    <row r="3" spans="1:10" ht="31.5" thickBot="1" x14ac:dyDescent="0.3">
      <c r="A3" s="110" t="s">
        <v>52</v>
      </c>
      <c r="B3" s="111" t="s">
        <v>0</v>
      </c>
      <c r="C3" s="52" t="s">
        <v>1</v>
      </c>
      <c r="D3" s="52" t="s">
        <v>155</v>
      </c>
      <c r="E3" s="91" t="s">
        <v>156</v>
      </c>
      <c r="F3" s="98" t="s">
        <v>3</v>
      </c>
    </row>
    <row r="4" spans="1:10" ht="19" thickBot="1" x14ac:dyDescent="0.3">
      <c r="A4" s="113" t="s">
        <v>12</v>
      </c>
      <c r="B4" s="125" t="s">
        <v>17</v>
      </c>
      <c r="C4" s="150">
        <v>37.61</v>
      </c>
      <c r="D4" s="146">
        <v>22.54</v>
      </c>
      <c r="E4" s="146">
        <v>13.58</v>
      </c>
      <c r="F4" s="153">
        <v>16.739999999999998</v>
      </c>
    </row>
    <row r="5" spans="1:10" ht="18.5" x14ac:dyDescent="0.25">
      <c r="A5" s="12" t="s">
        <v>13</v>
      </c>
      <c r="B5" s="13" t="s">
        <v>4</v>
      </c>
      <c r="C5" s="162">
        <f>+Fringe!B8</f>
        <v>0.46006878104700033</v>
      </c>
      <c r="D5" s="162">
        <f>$C$5</f>
        <v>0.46006878104700033</v>
      </c>
      <c r="E5" s="162">
        <f t="shared" ref="E5:F5" si="0">$C$5</f>
        <v>0.46006878104700033</v>
      </c>
      <c r="F5" s="162">
        <f t="shared" si="0"/>
        <v>0.46006878104700033</v>
      </c>
      <c r="I5" s="108"/>
    </row>
    <row r="6" spans="1:10" ht="15.5" x14ac:dyDescent="0.25">
      <c r="A6" s="5" t="s">
        <v>5</v>
      </c>
      <c r="B6" s="7" t="s">
        <v>6</v>
      </c>
      <c r="C6" s="101">
        <f>+C4*C5</f>
        <v>17.303186855177682</v>
      </c>
      <c r="D6" s="101">
        <f>+D4*D5</f>
        <v>10.369950324799387</v>
      </c>
      <c r="E6" s="101">
        <f>+E4*E5</f>
        <v>6.2477340466182643</v>
      </c>
      <c r="F6" s="102">
        <f>+F4*F5</f>
        <v>7.7015513947267848</v>
      </c>
      <c r="I6" s="108"/>
      <c r="J6" s="108"/>
    </row>
    <row r="7" spans="1:10" ht="31.5" thickBot="1" x14ac:dyDescent="0.3">
      <c r="A7" s="6" t="s">
        <v>7</v>
      </c>
      <c r="B7" s="8" t="s">
        <v>16</v>
      </c>
      <c r="C7" s="47">
        <f>+C4+C6</f>
        <v>54.913186855177685</v>
      </c>
      <c r="D7" s="47">
        <f>+D4+D6</f>
        <v>32.909950324799382</v>
      </c>
      <c r="E7" s="47">
        <f>+E4+E6</f>
        <v>19.827734046618264</v>
      </c>
      <c r="F7" s="93">
        <f>+F4+F6</f>
        <v>24.441551394726783</v>
      </c>
    </row>
    <row r="8" spans="1:10" ht="18.5" x14ac:dyDescent="0.25">
      <c r="A8" s="12" t="s">
        <v>14</v>
      </c>
      <c r="B8" s="13" t="s">
        <v>8</v>
      </c>
      <c r="C8" s="9" t="s">
        <v>15</v>
      </c>
      <c r="D8" s="9" t="s">
        <v>15</v>
      </c>
      <c r="E8" s="9" t="s">
        <v>15</v>
      </c>
      <c r="F8" s="10" t="s">
        <v>15</v>
      </c>
    </row>
    <row r="9" spans="1:10" ht="15.5" x14ac:dyDescent="0.25">
      <c r="A9" s="5" t="s">
        <v>9</v>
      </c>
      <c r="B9" s="7" t="s">
        <v>10</v>
      </c>
      <c r="C9" s="101">
        <f>+C7*C8</f>
        <v>27.456593427588842</v>
      </c>
      <c r="D9" s="101">
        <f>+D7*D8</f>
        <v>16.454975162399691</v>
      </c>
      <c r="E9" s="101">
        <f>+E7*E8</f>
        <v>9.9138670233091322</v>
      </c>
      <c r="F9" s="102">
        <f>+F7*F8</f>
        <v>12.220775697363392</v>
      </c>
    </row>
    <row r="10" spans="1:10" ht="31.5" thickBot="1" x14ac:dyDescent="0.3">
      <c r="A10" s="6" t="s">
        <v>11</v>
      </c>
      <c r="B10" s="3" t="s">
        <v>48</v>
      </c>
      <c r="C10" s="47">
        <f>+C7+C9</f>
        <v>82.369780282766527</v>
      </c>
      <c r="D10" s="47">
        <f>+D7+D9</f>
        <v>49.364925487199073</v>
      </c>
      <c r="E10" s="47">
        <f>+E7+E9</f>
        <v>29.741601069927398</v>
      </c>
      <c r="F10" s="93">
        <f>+F7+F9</f>
        <v>36.662327092090173</v>
      </c>
    </row>
    <row r="11" spans="1:10" ht="15.5" x14ac:dyDescent="0.25">
      <c r="C11" s="14"/>
      <c r="D11" s="14"/>
      <c r="E11" s="14"/>
      <c r="F11" s="14"/>
    </row>
    <row r="12" spans="1:10" ht="15.5" x14ac:dyDescent="0.35">
      <c r="A12" s="54" t="s">
        <v>50</v>
      </c>
      <c r="B12" s="55" t="s">
        <v>165</v>
      </c>
      <c r="F12" s="139" t="s">
        <v>278</v>
      </c>
    </row>
    <row r="13" spans="1:10" ht="15.5" x14ac:dyDescent="0.35">
      <c r="A13" s="54" t="s">
        <v>166</v>
      </c>
      <c r="B13" s="55"/>
      <c r="F13" s="163" t="s">
        <v>279</v>
      </c>
    </row>
    <row r="14" spans="1:10" ht="15.5" x14ac:dyDescent="0.35">
      <c r="A14" s="54" t="s">
        <v>94</v>
      </c>
      <c r="B14" s="107"/>
      <c r="C14" s="54"/>
      <c r="D14" s="54"/>
      <c r="E14" s="54"/>
      <c r="F14" s="83"/>
    </row>
    <row r="15" spans="1:10" ht="15.5" x14ac:dyDescent="0.35">
      <c r="A15" s="54" t="s">
        <v>140</v>
      </c>
      <c r="B15" s="54" t="s">
        <v>141</v>
      </c>
      <c r="C15" s="54"/>
      <c r="D15" s="54"/>
      <c r="E15" s="54"/>
      <c r="F15" s="54"/>
    </row>
    <row r="16" spans="1:10" ht="15.5" x14ac:dyDescent="0.35">
      <c r="A16" s="54" t="s">
        <v>167</v>
      </c>
      <c r="B16" s="54" t="s">
        <v>168</v>
      </c>
      <c r="C16" s="54"/>
      <c r="D16" s="54"/>
      <c r="E16" s="54"/>
      <c r="F16" s="54"/>
    </row>
    <row r="17" spans="1:7" ht="15.5" x14ac:dyDescent="0.35">
      <c r="A17" s="54" t="s">
        <v>169</v>
      </c>
      <c r="B17" s="54" t="s">
        <v>170</v>
      </c>
      <c r="C17" s="54"/>
      <c r="D17" s="54"/>
      <c r="E17" s="54"/>
      <c r="F17" s="54"/>
    </row>
    <row r="18" spans="1:7" ht="15.5" x14ac:dyDescent="0.35">
      <c r="A18" s="54" t="s">
        <v>163</v>
      </c>
      <c r="B18" s="54" t="s">
        <v>149</v>
      </c>
      <c r="C18" s="54"/>
      <c r="D18" s="54"/>
      <c r="E18" s="54"/>
      <c r="F18" s="54"/>
    </row>
    <row r="19" spans="1:7" ht="15.5" x14ac:dyDescent="0.35">
      <c r="A19" s="54" t="s">
        <v>226</v>
      </c>
      <c r="B19" s="54"/>
      <c r="C19" s="54"/>
      <c r="D19" s="54"/>
      <c r="E19" s="54"/>
      <c r="F19" s="54"/>
    </row>
    <row r="20" spans="1:7" ht="47.25" customHeight="1" x14ac:dyDescent="0.35">
      <c r="A20" s="205" t="s">
        <v>49</v>
      </c>
      <c r="B20" s="205"/>
      <c r="C20" s="205"/>
      <c r="D20" s="205"/>
      <c r="E20" s="205"/>
      <c r="F20" s="205"/>
      <c r="G20" s="15"/>
    </row>
    <row r="21" spans="1:7" ht="15.5" x14ac:dyDescent="0.35">
      <c r="A21" s="54"/>
      <c r="B21" s="54"/>
      <c r="C21" s="1"/>
      <c r="D21" s="1"/>
      <c r="E21" s="1"/>
      <c r="F21" s="1"/>
    </row>
    <row r="22" spans="1:7" ht="15.5" x14ac:dyDescent="0.25">
      <c r="C22" s="14"/>
      <c r="D22" s="14"/>
      <c r="E22" s="14"/>
      <c r="F22" s="14"/>
    </row>
    <row r="23" spans="1:7" ht="15.5" x14ac:dyDescent="0.25">
      <c r="C23" s="1"/>
      <c r="D23" s="1"/>
      <c r="E23" s="1"/>
      <c r="F23" s="1"/>
    </row>
    <row r="24" spans="1:7" ht="15.5" x14ac:dyDescent="0.25">
      <c r="C24" s="14"/>
      <c r="D24" s="14"/>
      <c r="E24" s="14"/>
      <c r="F24" s="14"/>
    </row>
  </sheetData>
  <mergeCells count="1">
    <mergeCell ref="A20:F20"/>
  </mergeCells>
  <phoneticPr fontId="4" type="noConversion"/>
  <hyperlinks>
    <hyperlink ref="B12" r:id="rId1" xr:uid="{00000000-0004-0000-0D00-000000000000}"/>
  </hyperlinks>
  <pageMargins left="0.75" right="0.91" top="1" bottom="1" header="0.5" footer="0.5"/>
  <pageSetup orientation="landscape" horizontalDpi="4294967295" r:id="rId2"/>
  <headerFooter alignWithMargins="0"/>
  <drawing r:id="rId3"/>
  <legacyDrawing r:id="rId4"/>
  <oleObjects>
    <mc:AlternateContent xmlns:mc="http://schemas.openxmlformats.org/markup-compatibility/2006">
      <mc:Choice Requires="x14">
        <oleObject progId="Acrobat Document" dvAspect="DVASPECT_ICON" shapeId="17409" r:id="rId5">
          <objectPr defaultSize="0" r:id="rId6">
            <anchor moveWithCells="1">
              <from>
                <xdr:col>0</xdr:col>
                <xdr:colOff>0</xdr:colOff>
                <xdr:row>21</xdr:row>
                <xdr:rowOff>0</xdr:rowOff>
              </from>
              <to>
                <xdr:col>0</xdr:col>
                <xdr:colOff>914400</xdr:colOff>
                <xdr:row>24</xdr:row>
                <xdr:rowOff>88900</xdr:rowOff>
              </to>
            </anchor>
          </objectPr>
        </oleObject>
      </mc:Choice>
      <mc:Fallback>
        <oleObject progId="Acrobat Document" dvAspect="DVASPECT_ICON" shapeId="17409" r:id="rId5"/>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F24"/>
  <sheetViews>
    <sheetView topLeftCell="A6" workbookViewId="0">
      <selection activeCell="F5" sqref="F5"/>
    </sheetView>
  </sheetViews>
  <sheetFormatPr defaultColWidth="8.81640625" defaultRowHeight="12.5" x14ac:dyDescent="0.25"/>
  <cols>
    <col min="1" max="1" width="25.1796875" customWidth="1"/>
    <col min="2" max="2" width="20.6328125" customWidth="1"/>
    <col min="3" max="5" width="17" customWidth="1"/>
    <col min="6" max="6" width="16.81640625" customWidth="1"/>
  </cols>
  <sheetData>
    <row r="1" spans="1:6" ht="18" x14ac:dyDescent="0.4">
      <c r="A1" s="56" t="s">
        <v>171</v>
      </c>
      <c r="B1" s="189" t="s">
        <v>277</v>
      </c>
    </row>
    <row r="2" spans="1:6" ht="18.5" thickBot="1" x14ac:dyDescent="0.45">
      <c r="A2" s="56" t="s">
        <v>172</v>
      </c>
    </row>
    <row r="3" spans="1:6" ht="31.5" thickBot="1" x14ac:dyDescent="0.3">
      <c r="A3" s="4" t="s">
        <v>52</v>
      </c>
      <c r="B3" s="111" t="s">
        <v>0</v>
      </c>
      <c r="C3" s="52" t="s">
        <v>1</v>
      </c>
      <c r="D3" s="52" t="s">
        <v>155</v>
      </c>
      <c r="E3" s="91" t="s">
        <v>173</v>
      </c>
      <c r="F3" s="98" t="s">
        <v>3</v>
      </c>
    </row>
    <row r="4" spans="1:6" ht="19" thickBot="1" x14ac:dyDescent="0.3">
      <c r="A4" s="116" t="s">
        <v>12</v>
      </c>
      <c r="B4" s="125" t="s">
        <v>17</v>
      </c>
      <c r="C4" s="150">
        <v>45.98</v>
      </c>
      <c r="D4" s="146">
        <v>20.92</v>
      </c>
      <c r="E4" s="146">
        <v>13.78</v>
      </c>
      <c r="F4" s="153">
        <v>17.12</v>
      </c>
    </row>
    <row r="5" spans="1:6" ht="18.5" x14ac:dyDescent="0.25">
      <c r="A5" s="12" t="s">
        <v>13</v>
      </c>
      <c r="B5" s="13" t="s">
        <v>4</v>
      </c>
      <c r="C5" s="162">
        <f>+Fringe!B8</f>
        <v>0.46006878104700033</v>
      </c>
      <c r="D5" s="162">
        <f>$C$5</f>
        <v>0.46006878104700033</v>
      </c>
      <c r="E5" s="162">
        <f>$C$5</f>
        <v>0.46006878104700033</v>
      </c>
      <c r="F5" s="162">
        <f>$C$5</f>
        <v>0.46006878104700033</v>
      </c>
    </row>
    <row r="6" spans="1:6" ht="15.5" x14ac:dyDescent="0.25">
      <c r="A6" s="5" t="s">
        <v>5</v>
      </c>
      <c r="B6" s="7" t="s">
        <v>6</v>
      </c>
      <c r="C6" s="101">
        <f>+C4*C5</f>
        <v>21.153962552541074</v>
      </c>
      <c r="D6" s="162">
        <f>+Fringe!G9</f>
        <v>33.14</v>
      </c>
      <c r="E6" s="162">
        <f>+Fringe!H9</f>
        <v>31.57</v>
      </c>
      <c r="F6" s="162">
        <f>+Fringe!I9</f>
        <v>31.57</v>
      </c>
    </row>
    <row r="7" spans="1:6" ht="31.5" thickBot="1" x14ac:dyDescent="0.3">
      <c r="A7" s="6" t="s">
        <v>7</v>
      </c>
      <c r="B7" s="8" t="s">
        <v>16</v>
      </c>
      <c r="C7" s="47">
        <f>+C4+C6</f>
        <v>67.133962552541078</v>
      </c>
      <c r="D7" s="47">
        <f>+D4+D6</f>
        <v>54.06</v>
      </c>
      <c r="E7" s="47">
        <f>+E4+E6</f>
        <v>45.35</v>
      </c>
      <c r="F7" s="93">
        <f>+F4+F6</f>
        <v>48.69</v>
      </c>
    </row>
    <row r="8" spans="1:6" ht="18.5" x14ac:dyDescent="0.25">
      <c r="A8" s="12" t="s">
        <v>14</v>
      </c>
      <c r="B8" s="13" t="s">
        <v>8</v>
      </c>
      <c r="C8" s="9" t="s">
        <v>15</v>
      </c>
      <c r="D8" s="9" t="s">
        <v>15</v>
      </c>
      <c r="E8" s="9" t="s">
        <v>15</v>
      </c>
      <c r="F8" s="10" t="s">
        <v>15</v>
      </c>
    </row>
    <row r="9" spans="1:6" ht="15.5" x14ac:dyDescent="0.25">
      <c r="A9" s="5" t="s">
        <v>9</v>
      </c>
      <c r="B9" s="7" t="s">
        <v>10</v>
      </c>
      <c r="C9" s="101">
        <f>+C7*C8</f>
        <v>33.566981276270539</v>
      </c>
      <c r="D9" s="101">
        <f>+D7*D8</f>
        <v>27.03</v>
      </c>
      <c r="E9" s="101">
        <f>+E7*E8</f>
        <v>22.675000000000001</v>
      </c>
      <c r="F9" s="102">
        <f>+F7*F8</f>
        <v>24.344999999999999</v>
      </c>
    </row>
    <row r="10" spans="1:6" ht="31.5" thickBot="1" x14ac:dyDescent="0.3">
      <c r="A10" s="6" t="s">
        <v>11</v>
      </c>
      <c r="B10" s="3" t="s">
        <v>48</v>
      </c>
      <c r="C10" s="47">
        <f>+C7+C9</f>
        <v>100.70094382881162</v>
      </c>
      <c r="D10" s="47">
        <f>+D7+D9</f>
        <v>81.09</v>
      </c>
      <c r="E10" s="47">
        <f>+E7+E9</f>
        <v>68.025000000000006</v>
      </c>
      <c r="F10" s="93">
        <f>+F7+F9</f>
        <v>73.034999999999997</v>
      </c>
    </row>
    <row r="11" spans="1:6" ht="15.5" x14ac:dyDescent="0.25">
      <c r="C11" s="14"/>
      <c r="D11" s="14"/>
      <c r="E11" s="14"/>
    </row>
    <row r="12" spans="1:6" ht="15.5" x14ac:dyDescent="0.35">
      <c r="A12" s="54" t="s">
        <v>50</v>
      </c>
      <c r="B12" s="55" t="s">
        <v>174</v>
      </c>
      <c r="F12" s="139" t="s">
        <v>278</v>
      </c>
    </row>
    <row r="13" spans="1:6" ht="15.5" x14ac:dyDescent="0.35">
      <c r="A13" s="54" t="s">
        <v>175</v>
      </c>
      <c r="B13" s="55"/>
      <c r="E13" s="83"/>
      <c r="F13" s="163" t="s">
        <v>279</v>
      </c>
    </row>
    <row r="14" spans="1:6" ht="21.75" customHeight="1" x14ac:dyDescent="0.35">
      <c r="A14" s="54" t="s">
        <v>94</v>
      </c>
      <c r="B14" s="55"/>
      <c r="E14" s="83"/>
    </row>
    <row r="15" spans="1:6" ht="15.5" x14ac:dyDescent="0.35">
      <c r="A15" s="167" t="s">
        <v>140</v>
      </c>
      <c r="B15" s="167" t="s">
        <v>141</v>
      </c>
      <c r="C15" s="167"/>
      <c r="D15" s="167"/>
      <c r="E15" s="167"/>
      <c r="F15" s="167"/>
    </row>
    <row r="16" spans="1:6" ht="15.5" x14ac:dyDescent="0.35">
      <c r="A16" s="167" t="s">
        <v>167</v>
      </c>
      <c r="B16" s="167" t="s">
        <v>168</v>
      </c>
      <c r="C16" s="167"/>
      <c r="D16" s="167"/>
      <c r="E16" s="167"/>
      <c r="F16" s="167"/>
    </row>
    <row r="17" spans="1:6" ht="15.5" x14ac:dyDescent="0.35">
      <c r="A17" s="167" t="s">
        <v>169</v>
      </c>
      <c r="B17" s="167" t="s">
        <v>170</v>
      </c>
      <c r="C17" s="167"/>
      <c r="D17" s="167"/>
      <c r="E17" s="167"/>
      <c r="F17" s="167"/>
    </row>
    <row r="18" spans="1:6" ht="15.5" x14ac:dyDescent="0.35">
      <c r="A18" s="167" t="s">
        <v>163</v>
      </c>
      <c r="B18" s="167" t="s">
        <v>149</v>
      </c>
      <c r="C18" s="167"/>
      <c r="D18" s="167"/>
      <c r="E18" s="167"/>
      <c r="F18" s="167"/>
    </row>
    <row r="19" spans="1:6" ht="15.5" x14ac:dyDescent="0.35">
      <c r="A19" s="54" t="s">
        <v>226</v>
      </c>
      <c r="B19" s="54"/>
      <c r="C19" s="54"/>
      <c r="D19" s="54"/>
      <c r="E19" s="54"/>
      <c r="F19" s="54"/>
    </row>
    <row r="20" spans="1:6" ht="47.25" customHeight="1" x14ac:dyDescent="0.35">
      <c r="A20" s="205" t="s">
        <v>49</v>
      </c>
      <c r="B20" s="205"/>
      <c r="C20" s="205"/>
      <c r="D20" s="205"/>
      <c r="E20" s="205"/>
      <c r="F20" s="205"/>
    </row>
    <row r="21" spans="1:6" ht="15.5" x14ac:dyDescent="0.25">
      <c r="C21" s="1"/>
      <c r="D21" s="1"/>
      <c r="E21" s="1"/>
    </row>
    <row r="22" spans="1:6" ht="15.5" x14ac:dyDescent="0.25">
      <c r="C22" s="14"/>
      <c r="D22" s="14"/>
      <c r="E22" s="14"/>
    </row>
    <row r="23" spans="1:6" ht="15.5" x14ac:dyDescent="0.25">
      <c r="C23" s="1"/>
      <c r="D23" s="1"/>
      <c r="E23" s="1"/>
    </row>
    <row r="24" spans="1:6" ht="15.5" x14ac:dyDescent="0.25">
      <c r="C24" s="14"/>
      <c r="D24" s="14"/>
      <c r="E24" s="14"/>
    </row>
  </sheetData>
  <mergeCells count="1">
    <mergeCell ref="A20:F20"/>
  </mergeCells>
  <phoneticPr fontId="4" type="noConversion"/>
  <hyperlinks>
    <hyperlink ref="B12" r:id="rId1" xr:uid="{00000000-0004-0000-0E00-000000000000}"/>
  </hyperlinks>
  <pageMargins left="0.75" right="0.75" top="1" bottom="1" header="0.5" footer="0.5"/>
  <pageSetup orientation="landscape" horizontalDpi="4294967295" r:id="rId2"/>
  <headerFooter alignWithMargins="0"/>
  <drawing r:id="rId3"/>
  <legacyDrawing r:id="rId4"/>
  <oleObjects>
    <mc:AlternateContent xmlns:mc="http://schemas.openxmlformats.org/markup-compatibility/2006">
      <mc:Choice Requires="x14">
        <oleObject progId="Acrobat Document" dvAspect="DVASPECT_ICON" shapeId="18433" r:id="rId5">
          <objectPr defaultSize="0" r:id="rId6">
            <anchor moveWithCells="1">
              <from>
                <xdr:col>0</xdr:col>
                <xdr:colOff>0</xdr:colOff>
                <xdr:row>21</xdr:row>
                <xdr:rowOff>0</xdr:rowOff>
              </from>
              <to>
                <xdr:col>0</xdr:col>
                <xdr:colOff>914400</xdr:colOff>
                <xdr:row>24</xdr:row>
                <xdr:rowOff>88900</xdr:rowOff>
              </to>
            </anchor>
          </objectPr>
        </oleObject>
      </mc:Choice>
      <mc:Fallback>
        <oleObject progId="Acrobat Document" dvAspect="DVASPECT_ICON" shapeId="18433" r:id="rId5"/>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pageSetUpPr fitToPage="1"/>
  </sheetPr>
  <dimension ref="A1:M27"/>
  <sheetViews>
    <sheetView zoomScaleNormal="100" workbookViewId="0">
      <selection activeCell="I5" sqref="I5"/>
    </sheetView>
  </sheetViews>
  <sheetFormatPr defaultColWidth="8.81640625" defaultRowHeight="12.5" x14ac:dyDescent="0.25"/>
  <cols>
    <col min="1" max="1" width="31.81640625" customWidth="1"/>
    <col min="2" max="8" width="17" customWidth="1"/>
    <col min="9" max="9" width="15.453125" customWidth="1"/>
  </cols>
  <sheetData>
    <row r="1" spans="1:9" ht="18" x14ac:dyDescent="0.4">
      <c r="A1" s="56" t="s">
        <v>176</v>
      </c>
      <c r="B1" s="190" t="s">
        <v>277</v>
      </c>
      <c r="C1" s="188"/>
    </row>
    <row r="2" spans="1:9" ht="18.5" thickBot="1" x14ac:dyDescent="0.45">
      <c r="A2" s="99" t="s">
        <v>177</v>
      </c>
      <c r="G2" s="109"/>
      <c r="H2" s="109"/>
    </row>
    <row r="3" spans="1:9" ht="31.5" thickBot="1" x14ac:dyDescent="0.4">
      <c r="A3" s="110" t="s">
        <v>52</v>
      </c>
      <c r="B3" s="111" t="s">
        <v>0</v>
      </c>
      <c r="C3" s="52" t="s">
        <v>1</v>
      </c>
      <c r="D3" s="52" t="s">
        <v>200</v>
      </c>
      <c r="E3" s="52" t="s">
        <v>2</v>
      </c>
      <c r="F3" s="52" t="s">
        <v>178</v>
      </c>
      <c r="G3" s="112" t="s">
        <v>179</v>
      </c>
      <c r="H3" s="115" t="s">
        <v>180</v>
      </c>
      <c r="I3" s="53" t="s">
        <v>3</v>
      </c>
    </row>
    <row r="4" spans="1:9" ht="19" thickBot="1" x14ac:dyDescent="0.3">
      <c r="A4" s="124" t="s">
        <v>12</v>
      </c>
      <c r="B4" s="125" t="s">
        <v>17</v>
      </c>
      <c r="C4" s="150">
        <v>85.52</v>
      </c>
      <c r="D4" s="150">
        <v>85.24</v>
      </c>
      <c r="E4" s="150">
        <v>44.04</v>
      </c>
      <c r="F4" s="150">
        <v>39.29</v>
      </c>
      <c r="G4" s="150">
        <v>48.12</v>
      </c>
      <c r="H4" s="150">
        <v>24.66</v>
      </c>
      <c r="I4" s="153">
        <v>26.1</v>
      </c>
    </row>
    <row r="5" spans="1:9" ht="18.5" x14ac:dyDescent="0.25">
      <c r="A5" s="12" t="s">
        <v>13</v>
      </c>
      <c r="B5" s="117" t="s">
        <v>4</v>
      </c>
      <c r="C5" s="134">
        <f>+Fringe!B8</f>
        <v>0.46006878104700033</v>
      </c>
      <c r="D5" s="134">
        <f>$C$5</f>
        <v>0.46006878104700033</v>
      </c>
      <c r="E5" s="134">
        <f t="shared" ref="E5:I5" si="0">$C$5</f>
        <v>0.46006878104700033</v>
      </c>
      <c r="F5" s="134">
        <f t="shared" si="0"/>
        <v>0.46006878104700033</v>
      </c>
      <c r="G5" s="134">
        <f t="shared" si="0"/>
        <v>0.46006878104700033</v>
      </c>
      <c r="H5" s="134">
        <f t="shared" si="0"/>
        <v>0.46006878104700033</v>
      </c>
      <c r="I5" s="134">
        <f t="shared" si="0"/>
        <v>0.46006878104700033</v>
      </c>
    </row>
    <row r="6" spans="1:9" ht="15.5" x14ac:dyDescent="0.25">
      <c r="A6" s="5" t="s">
        <v>5</v>
      </c>
      <c r="B6" s="118" t="s">
        <v>6</v>
      </c>
      <c r="C6" s="46">
        <f t="shared" ref="C6:I6" si="1">+C4*C5</f>
        <v>39.345082155139465</v>
      </c>
      <c r="D6" s="101">
        <f t="shared" si="1"/>
        <v>39.216262896446302</v>
      </c>
      <c r="E6" s="46">
        <f t="shared" si="1"/>
        <v>20.261429117309895</v>
      </c>
      <c r="F6" s="101">
        <f t="shared" si="1"/>
        <v>18.076102407336641</v>
      </c>
      <c r="G6" s="101">
        <f t="shared" si="1"/>
        <v>22.138509743981654</v>
      </c>
      <c r="H6" s="101">
        <f t="shared" si="1"/>
        <v>11.345296140619029</v>
      </c>
      <c r="I6" s="102">
        <f t="shared" si="1"/>
        <v>12.007795185326708</v>
      </c>
    </row>
    <row r="7" spans="1:9" ht="31.5" thickBot="1" x14ac:dyDescent="0.3">
      <c r="A7" s="6" t="s">
        <v>7</v>
      </c>
      <c r="B7" s="116" t="s">
        <v>16</v>
      </c>
      <c r="C7" s="47">
        <f t="shared" ref="C7:I7" si="2">+C4+C6</f>
        <v>124.86508215513946</v>
      </c>
      <c r="D7" s="47">
        <f t="shared" si="2"/>
        <v>124.4562628964463</v>
      </c>
      <c r="E7" s="47">
        <f t="shared" si="2"/>
        <v>64.301429117309894</v>
      </c>
      <c r="F7" s="47">
        <f t="shared" si="2"/>
        <v>57.366102407336641</v>
      </c>
      <c r="G7" s="47">
        <f t="shared" si="2"/>
        <v>70.258509743981648</v>
      </c>
      <c r="H7" s="47">
        <f t="shared" si="2"/>
        <v>36.005296140619031</v>
      </c>
      <c r="I7" s="93">
        <f t="shared" si="2"/>
        <v>38.107795185326708</v>
      </c>
    </row>
    <row r="8" spans="1:9" ht="18.5" x14ac:dyDescent="0.25">
      <c r="A8" s="12" t="s">
        <v>14</v>
      </c>
      <c r="B8" s="13" t="s">
        <v>8</v>
      </c>
      <c r="C8" s="9" t="s">
        <v>15</v>
      </c>
      <c r="D8" s="9" t="s">
        <v>15</v>
      </c>
      <c r="E8" s="9" t="s">
        <v>15</v>
      </c>
      <c r="F8" s="9" t="s">
        <v>15</v>
      </c>
      <c r="G8" s="9" t="s">
        <v>15</v>
      </c>
      <c r="H8" s="9" t="s">
        <v>15</v>
      </c>
      <c r="I8" s="10" t="s">
        <v>15</v>
      </c>
    </row>
    <row r="9" spans="1:9" ht="15.5" x14ac:dyDescent="0.25">
      <c r="A9" s="5" t="s">
        <v>9</v>
      </c>
      <c r="B9" s="7" t="s">
        <v>10</v>
      </c>
      <c r="C9" s="46">
        <f t="shared" ref="C9:I9" si="3">+C7*C8</f>
        <v>62.432541077569731</v>
      </c>
      <c r="D9" s="101">
        <f t="shared" si="3"/>
        <v>62.228131448223152</v>
      </c>
      <c r="E9" s="46">
        <f t="shared" si="3"/>
        <v>32.150714558654947</v>
      </c>
      <c r="F9" s="101">
        <f t="shared" si="3"/>
        <v>28.68305120366832</v>
      </c>
      <c r="G9" s="101">
        <f t="shared" si="3"/>
        <v>35.129254871990824</v>
      </c>
      <c r="H9" s="101">
        <f t="shared" si="3"/>
        <v>18.002648070309515</v>
      </c>
      <c r="I9" s="102">
        <f t="shared" si="3"/>
        <v>19.053897592663354</v>
      </c>
    </row>
    <row r="10" spans="1:9" ht="31.5" thickBot="1" x14ac:dyDescent="0.3">
      <c r="A10" s="6" t="s">
        <v>11</v>
      </c>
      <c r="B10" s="3" t="s">
        <v>48</v>
      </c>
      <c r="C10" s="47">
        <f t="shared" ref="C10:I10" si="4">+C7+C9</f>
        <v>187.29762323270919</v>
      </c>
      <c r="D10" s="47">
        <f t="shared" si="4"/>
        <v>186.68439434466944</v>
      </c>
      <c r="E10" s="47">
        <f t="shared" si="4"/>
        <v>96.452143675964834</v>
      </c>
      <c r="F10" s="47">
        <f t="shared" si="4"/>
        <v>86.049153611004954</v>
      </c>
      <c r="G10" s="47">
        <f t="shared" si="4"/>
        <v>105.38776461597247</v>
      </c>
      <c r="H10" s="47">
        <f t="shared" si="4"/>
        <v>54.007944210928542</v>
      </c>
      <c r="I10" s="93">
        <f t="shared" si="4"/>
        <v>57.161692777990062</v>
      </c>
    </row>
    <row r="11" spans="1:9" ht="15.5" x14ac:dyDescent="0.25">
      <c r="D11" s="14"/>
      <c r="E11" s="14"/>
      <c r="F11" s="14"/>
      <c r="G11" s="14"/>
      <c r="H11" s="14"/>
    </row>
    <row r="12" spans="1:9" ht="15.5" x14ac:dyDescent="0.35">
      <c r="A12" s="54" t="s">
        <v>50</v>
      </c>
      <c r="B12" s="55" t="s">
        <v>181</v>
      </c>
      <c r="C12" s="55"/>
      <c r="G12" s="139" t="s">
        <v>278</v>
      </c>
      <c r="H12" s="83"/>
      <c r="I12" s="83"/>
    </row>
    <row r="13" spans="1:9" ht="15.5" x14ac:dyDescent="0.35">
      <c r="A13" s="54" t="s">
        <v>182</v>
      </c>
      <c r="B13" s="55"/>
      <c r="C13" s="55"/>
      <c r="G13" s="163" t="s">
        <v>279</v>
      </c>
      <c r="H13" s="197"/>
    </row>
    <row r="14" spans="1:9" ht="15.5" x14ac:dyDescent="0.35">
      <c r="A14" s="54" t="s">
        <v>94</v>
      </c>
      <c r="B14" s="55"/>
      <c r="C14" s="55"/>
      <c r="H14" s="83"/>
    </row>
    <row r="15" spans="1:9" ht="15.5" x14ac:dyDescent="0.35">
      <c r="A15" s="167" t="s">
        <v>140</v>
      </c>
      <c r="B15" s="167" t="s">
        <v>141</v>
      </c>
      <c r="C15" s="173"/>
      <c r="D15" s="21"/>
      <c r="E15" s="21"/>
      <c r="H15" s="83"/>
    </row>
    <row r="16" spans="1:9" ht="15.5" x14ac:dyDescent="0.35">
      <c r="A16" s="167" t="s">
        <v>206</v>
      </c>
      <c r="B16" s="167" t="s">
        <v>183</v>
      </c>
      <c r="C16" s="167"/>
      <c r="D16" s="167"/>
      <c r="E16" s="167"/>
    </row>
    <row r="17" spans="1:13" ht="15.5" x14ac:dyDescent="0.35">
      <c r="A17" s="167" t="s">
        <v>153</v>
      </c>
      <c r="B17" s="167" t="s">
        <v>154</v>
      </c>
      <c r="C17" s="167"/>
      <c r="D17" s="167"/>
      <c r="E17" s="167"/>
    </row>
    <row r="18" spans="1:13" ht="15.5" x14ac:dyDescent="0.35">
      <c r="A18" s="167" t="s">
        <v>184</v>
      </c>
      <c r="B18" s="167" t="s">
        <v>185</v>
      </c>
      <c r="C18" s="167"/>
      <c r="D18" s="167"/>
      <c r="E18" s="167"/>
    </row>
    <row r="19" spans="1:13" ht="15.5" x14ac:dyDescent="0.35">
      <c r="A19" s="174" t="s">
        <v>186</v>
      </c>
      <c r="B19" s="174" t="s">
        <v>187</v>
      </c>
      <c r="C19" s="174"/>
      <c r="D19" s="167"/>
      <c r="E19" s="167"/>
    </row>
    <row r="20" spans="1:13" ht="15.5" x14ac:dyDescent="0.35">
      <c r="A20" s="174" t="s">
        <v>188</v>
      </c>
      <c r="B20" s="174" t="s">
        <v>189</v>
      </c>
      <c r="C20" s="174"/>
      <c r="D20" s="167"/>
      <c r="E20" s="167"/>
    </row>
    <row r="21" spans="1:13" ht="15.5" x14ac:dyDescent="0.35">
      <c r="A21" s="167" t="s">
        <v>148</v>
      </c>
      <c r="B21" s="167" t="s">
        <v>149</v>
      </c>
      <c r="C21" s="167"/>
      <c r="D21" s="167"/>
      <c r="E21" s="167"/>
    </row>
    <row r="22" spans="1:13" ht="15.5" x14ac:dyDescent="0.35">
      <c r="A22" s="54" t="s">
        <v>226</v>
      </c>
      <c r="B22" s="54"/>
      <c r="C22" s="54"/>
      <c r="D22" s="54"/>
      <c r="E22" s="54"/>
    </row>
    <row r="23" spans="1:13" ht="34.5" customHeight="1" x14ac:dyDescent="0.35">
      <c r="A23" s="205" t="s">
        <v>49</v>
      </c>
      <c r="B23" s="205"/>
      <c r="C23" s="205"/>
      <c r="D23" s="205"/>
      <c r="E23" s="205"/>
      <c r="F23" s="205"/>
      <c r="G23" s="205"/>
      <c r="H23" s="205"/>
    </row>
    <row r="24" spans="1:13" ht="15.5" x14ac:dyDescent="0.25">
      <c r="D24" s="1"/>
      <c r="E24" s="1"/>
      <c r="F24" s="1"/>
      <c r="G24" s="1"/>
      <c r="H24" s="1"/>
    </row>
    <row r="25" spans="1:13" ht="15.5" x14ac:dyDescent="0.25">
      <c r="D25" s="14"/>
      <c r="E25" s="14"/>
      <c r="F25" s="14"/>
      <c r="G25" s="14"/>
      <c r="H25" s="14"/>
    </row>
    <row r="26" spans="1:13" ht="15.5" x14ac:dyDescent="0.25">
      <c r="B26" s="198" t="s">
        <v>269</v>
      </c>
      <c r="C26" s="199"/>
      <c r="D26" s="200"/>
      <c r="E26" s="200"/>
      <c r="F26" s="200"/>
      <c r="G26" s="200"/>
      <c r="H26" s="200"/>
      <c r="I26" s="199"/>
      <c r="J26" s="199"/>
      <c r="K26" s="199"/>
      <c r="L26" s="199"/>
      <c r="M26" s="199"/>
    </row>
    <row r="27" spans="1:13" ht="15.5" x14ac:dyDescent="0.25">
      <c r="D27" s="14"/>
      <c r="E27" s="14"/>
      <c r="F27" s="14"/>
      <c r="G27" s="14"/>
      <c r="H27" s="14"/>
    </row>
  </sheetData>
  <mergeCells count="1">
    <mergeCell ref="A23:H23"/>
  </mergeCells>
  <phoneticPr fontId="4" type="noConversion"/>
  <hyperlinks>
    <hyperlink ref="B12" r:id="rId1" xr:uid="{00000000-0004-0000-0F00-000000000000}"/>
  </hyperlinks>
  <pageMargins left="0.75" right="0.41" top="1" bottom="1" header="0.5" footer="0.5"/>
  <pageSetup scale="77" orientation="landscape" horizontalDpi="4294967295" r:id="rId2"/>
  <headerFooter alignWithMargins="0"/>
  <drawing r:id="rId3"/>
  <legacyDrawing r:id="rId4"/>
  <oleObjects>
    <mc:AlternateContent xmlns:mc="http://schemas.openxmlformats.org/markup-compatibility/2006">
      <mc:Choice Requires="x14">
        <oleObject progId="Acrobat Document" dvAspect="DVASPECT_ICON" shapeId="19457" r:id="rId5">
          <objectPr defaultSize="0" r:id="rId6">
            <anchor moveWithCells="1">
              <from>
                <xdr:col>0</xdr:col>
                <xdr:colOff>0</xdr:colOff>
                <xdr:row>24</xdr:row>
                <xdr:rowOff>0</xdr:rowOff>
              </from>
              <to>
                <xdr:col>0</xdr:col>
                <xdr:colOff>914400</xdr:colOff>
                <xdr:row>27</xdr:row>
                <xdr:rowOff>88900</xdr:rowOff>
              </to>
            </anchor>
          </objectPr>
        </oleObject>
      </mc:Choice>
      <mc:Fallback>
        <oleObject progId="Acrobat Document" dvAspect="DVASPECT_ICON" shapeId="19457" r:id="rId5"/>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pageSetUpPr fitToPage="1"/>
  </sheetPr>
  <dimension ref="A1:G25"/>
  <sheetViews>
    <sheetView workbookViewId="0">
      <selection activeCell="C6" sqref="C6"/>
    </sheetView>
  </sheetViews>
  <sheetFormatPr defaultColWidth="8.81640625" defaultRowHeight="12.5" x14ac:dyDescent="0.25"/>
  <cols>
    <col min="1" max="1" width="25.1796875" customWidth="1"/>
    <col min="2" max="6" width="17" customWidth="1"/>
    <col min="7" max="7" width="16.1796875" customWidth="1"/>
  </cols>
  <sheetData>
    <row r="1" spans="1:7" ht="18" x14ac:dyDescent="0.4">
      <c r="A1" s="56" t="s">
        <v>190</v>
      </c>
      <c r="B1" s="190" t="s">
        <v>277</v>
      </c>
      <c r="C1" s="188"/>
    </row>
    <row r="2" spans="1:7" ht="18.5" thickBot="1" x14ac:dyDescent="0.45">
      <c r="A2" s="56" t="s">
        <v>191</v>
      </c>
    </row>
    <row r="3" spans="1:7" ht="31.5" thickBot="1" x14ac:dyDescent="0.3">
      <c r="A3" s="4" t="s">
        <v>52</v>
      </c>
      <c r="B3" s="111" t="s">
        <v>0</v>
      </c>
      <c r="C3" s="52" t="s">
        <v>1</v>
      </c>
      <c r="D3" s="52" t="s">
        <v>129</v>
      </c>
      <c r="E3" s="52" t="s">
        <v>70</v>
      </c>
      <c r="F3" s="96" t="s">
        <v>139</v>
      </c>
      <c r="G3" s="53" t="s">
        <v>3</v>
      </c>
    </row>
    <row r="4" spans="1:7" ht="19" thickBot="1" x14ac:dyDescent="0.3">
      <c r="A4" s="116" t="s">
        <v>12</v>
      </c>
      <c r="B4" s="125" t="s">
        <v>17</v>
      </c>
      <c r="C4" s="150">
        <v>45.97</v>
      </c>
      <c r="D4" s="150">
        <v>24.37</v>
      </c>
      <c r="E4" s="150">
        <v>19.13</v>
      </c>
      <c r="F4" s="150">
        <v>18.57</v>
      </c>
      <c r="G4" s="153">
        <v>17.68</v>
      </c>
    </row>
    <row r="5" spans="1:7" ht="18.5" x14ac:dyDescent="0.25">
      <c r="A5" s="12" t="s">
        <v>13</v>
      </c>
      <c r="B5" s="13" t="s">
        <v>4</v>
      </c>
      <c r="C5" s="162">
        <f>+Fringe!B8</f>
        <v>0.46006878104700033</v>
      </c>
      <c r="D5" s="162">
        <f>$C$5</f>
        <v>0.46006878104700033</v>
      </c>
      <c r="E5" s="162">
        <f t="shared" ref="E5:G5" si="0">$C$5</f>
        <v>0.46006878104700033</v>
      </c>
      <c r="F5" s="162">
        <f t="shared" si="0"/>
        <v>0.46006878104700033</v>
      </c>
      <c r="G5" s="162">
        <f t="shared" si="0"/>
        <v>0.46006878104700033</v>
      </c>
    </row>
    <row r="6" spans="1:7" ht="15.5" x14ac:dyDescent="0.25">
      <c r="A6" s="5" t="s">
        <v>5</v>
      </c>
      <c r="B6" s="7" t="s">
        <v>6</v>
      </c>
      <c r="C6" s="101">
        <f>+C4*C5</f>
        <v>21.149361864730604</v>
      </c>
      <c r="D6" s="101">
        <f>+D4*D5</f>
        <v>11.211876194115398</v>
      </c>
      <c r="E6" s="101">
        <f>+E4*E5</f>
        <v>8.8011157814291163</v>
      </c>
      <c r="F6" s="101">
        <f>+F4*F5</f>
        <v>8.5434772640427958</v>
      </c>
      <c r="G6" s="102">
        <f>+G4*G5</f>
        <v>8.134016048910965</v>
      </c>
    </row>
    <row r="7" spans="1:7" ht="31.5" thickBot="1" x14ac:dyDescent="0.3">
      <c r="A7" s="6" t="s">
        <v>7</v>
      </c>
      <c r="B7" s="8" t="s">
        <v>16</v>
      </c>
      <c r="C7" s="47">
        <f>+C4+C6</f>
        <v>67.119361864730607</v>
      </c>
      <c r="D7" s="47">
        <f>+D4+D6</f>
        <v>35.581876194115395</v>
      </c>
      <c r="E7" s="47">
        <f>+E4+E6</f>
        <v>27.931115781429114</v>
      </c>
      <c r="F7" s="47">
        <f>+F4+F6</f>
        <v>27.113477264042796</v>
      </c>
      <c r="G7" s="93">
        <f>+G4+G6</f>
        <v>25.814016048910965</v>
      </c>
    </row>
    <row r="8" spans="1:7" ht="18.5" x14ac:dyDescent="0.25">
      <c r="A8" s="12" t="s">
        <v>14</v>
      </c>
      <c r="B8" s="13" t="s">
        <v>8</v>
      </c>
      <c r="C8" s="9" t="s">
        <v>15</v>
      </c>
      <c r="D8" s="9" t="s">
        <v>15</v>
      </c>
      <c r="E8" s="9" t="s">
        <v>15</v>
      </c>
      <c r="F8" s="9" t="s">
        <v>15</v>
      </c>
      <c r="G8" s="10" t="s">
        <v>15</v>
      </c>
    </row>
    <row r="9" spans="1:7" ht="15.5" x14ac:dyDescent="0.25">
      <c r="A9" s="5" t="s">
        <v>9</v>
      </c>
      <c r="B9" s="7" t="s">
        <v>10</v>
      </c>
      <c r="C9" s="101">
        <f>+C7*C8</f>
        <v>33.559680932365303</v>
      </c>
      <c r="D9" s="101">
        <f>+D7*D8</f>
        <v>17.790938097057698</v>
      </c>
      <c r="E9" s="101">
        <f>+E7*E8</f>
        <v>13.965557890714557</v>
      </c>
      <c r="F9" s="101">
        <f>+F7*F8</f>
        <v>13.556738632021398</v>
      </c>
      <c r="G9" s="102">
        <f>+G7*G8</f>
        <v>12.907008024455482</v>
      </c>
    </row>
    <row r="10" spans="1:7" ht="31.5" thickBot="1" x14ac:dyDescent="0.3">
      <c r="A10" s="6" t="s">
        <v>11</v>
      </c>
      <c r="B10" s="3" t="s">
        <v>48</v>
      </c>
      <c r="C10" s="47">
        <f>+C7+C9</f>
        <v>100.67904279709592</v>
      </c>
      <c r="D10" s="47">
        <f>+D7+D9</f>
        <v>53.372814291173093</v>
      </c>
      <c r="E10" s="47">
        <f>+E7+E9</f>
        <v>41.89667367214367</v>
      </c>
      <c r="F10" s="47">
        <f>+F7+F9</f>
        <v>40.670215896064192</v>
      </c>
      <c r="G10" s="93">
        <f>+G7+G9</f>
        <v>38.721024073366451</v>
      </c>
    </row>
    <row r="11" spans="1:7" ht="15.5" x14ac:dyDescent="0.25">
      <c r="C11" s="14"/>
      <c r="D11" s="14"/>
      <c r="E11" s="14"/>
      <c r="F11" s="14"/>
    </row>
    <row r="12" spans="1:7" ht="15.5" x14ac:dyDescent="0.35">
      <c r="A12" s="54" t="s">
        <v>50</v>
      </c>
      <c r="B12" s="55" t="s">
        <v>192</v>
      </c>
      <c r="F12" s="139" t="s">
        <v>278</v>
      </c>
      <c r="G12" s="83"/>
    </row>
    <row r="13" spans="1:7" ht="15.5" x14ac:dyDescent="0.35">
      <c r="A13" s="54" t="s">
        <v>193</v>
      </c>
      <c r="B13" s="55"/>
      <c r="F13" s="163" t="s">
        <v>279</v>
      </c>
    </row>
    <row r="14" spans="1:7" ht="15.5" x14ac:dyDescent="0.35">
      <c r="A14" s="54" t="s">
        <v>94</v>
      </c>
      <c r="B14" s="55"/>
      <c r="F14" s="83"/>
    </row>
    <row r="15" spans="1:7" ht="15.5" x14ac:dyDescent="0.35">
      <c r="A15" s="167" t="s">
        <v>140</v>
      </c>
      <c r="B15" s="167" t="s">
        <v>141</v>
      </c>
      <c r="C15" s="167"/>
      <c r="D15" s="167"/>
      <c r="E15" s="21"/>
      <c r="F15" s="21"/>
      <c r="G15" s="21"/>
    </row>
    <row r="16" spans="1:7" ht="15.5" x14ac:dyDescent="0.35">
      <c r="A16" s="167" t="s">
        <v>142</v>
      </c>
      <c r="B16" s="167" t="s">
        <v>143</v>
      </c>
      <c r="C16" s="167"/>
      <c r="D16" s="167"/>
      <c r="E16" s="21"/>
      <c r="F16" s="21"/>
      <c r="G16" s="21"/>
    </row>
    <row r="17" spans="1:7" ht="15.5" x14ac:dyDescent="0.35">
      <c r="A17" s="167" t="s">
        <v>144</v>
      </c>
      <c r="B17" s="167" t="s">
        <v>145</v>
      </c>
      <c r="C17" s="167"/>
      <c r="D17" s="167"/>
      <c r="E17" s="21"/>
      <c r="F17" s="21"/>
      <c r="G17" s="21"/>
    </row>
    <row r="18" spans="1:7" ht="15.5" x14ac:dyDescent="0.35">
      <c r="A18" s="175" t="s">
        <v>146</v>
      </c>
      <c r="B18" s="167" t="s">
        <v>147</v>
      </c>
      <c r="C18" s="167"/>
      <c r="D18" s="167"/>
      <c r="E18" s="21"/>
      <c r="F18" s="21"/>
      <c r="G18" s="21"/>
    </row>
    <row r="19" spans="1:7" ht="15.5" x14ac:dyDescent="0.35">
      <c r="A19" s="167" t="s">
        <v>148</v>
      </c>
      <c r="B19" s="167" t="s">
        <v>149</v>
      </c>
      <c r="C19" s="167"/>
      <c r="D19" s="167"/>
      <c r="E19" s="21"/>
      <c r="F19" s="21"/>
      <c r="G19" s="21"/>
    </row>
    <row r="20" spans="1:7" ht="15.5" x14ac:dyDescent="0.35">
      <c r="A20" s="54" t="s">
        <v>226</v>
      </c>
    </row>
    <row r="21" spans="1:7" ht="47.25" customHeight="1" x14ac:dyDescent="0.35">
      <c r="A21" s="205" t="s">
        <v>49</v>
      </c>
      <c r="B21" s="205"/>
      <c r="C21" s="205"/>
      <c r="D21" s="205"/>
      <c r="E21" s="205"/>
      <c r="F21" s="205"/>
      <c r="G21" s="15"/>
    </row>
    <row r="22" spans="1:7" ht="15.5" x14ac:dyDescent="0.25">
      <c r="C22" s="1"/>
      <c r="D22" s="1"/>
      <c r="E22" s="1"/>
      <c r="F22" s="1"/>
    </row>
    <row r="23" spans="1:7" ht="15.5" x14ac:dyDescent="0.25">
      <c r="C23" s="14"/>
      <c r="D23" s="14"/>
      <c r="E23" s="14"/>
      <c r="F23" s="14"/>
    </row>
    <row r="24" spans="1:7" ht="15.5" x14ac:dyDescent="0.25">
      <c r="C24" s="1"/>
      <c r="D24" s="1"/>
      <c r="E24" s="1"/>
      <c r="F24" s="1"/>
    </row>
    <row r="25" spans="1:7" ht="15.5" x14ac:dyDescent="0.25">
      <c r="C25" s="14"/>
      <c r="D25" s="14"/>
      <c r="E25" s="14"/>
      <c r="F25" s="14"/>
    </row>
  </sheetData>
  <mergeCells count="1">
    <mergeCell ref="A21:F21"/>
  </mergeCells>
  <phoneticPr fontId="4" type="noConversion"/>
  <hyperlinks>
    <hyperlink ref="B12" r:id="rId1" xr:uid="{00000000-0004-0000-1000-000000000000}"/>
  </hyperlinks>
  <pageMargins left="0.75" right="0.54" top="1" bottom="1" header="0.5" footer="0.5"/>
  <pageSetup orientation="landscape" horizontalDpi="4294967295" r:id="rId2"/>
  <headerFooter alignWithMargins="0"/>
  <drawing r:id="rId3"/>
  <legacyDrawing r:id="rId4"/>
  <oleObjects>
    <mc:AlternateContent xmlns:mc="http://schemas.openxmlformats.org/markup-compatibility/2006">
      <mc:Choice Requires="x14">
        <oleObject progId="Acrobat Document" dvAspect="DVASPECT_ICON" shapeId="20481" r:id="rId5">
          <objectPr defaultSize="0" r:id="rId6">
            <anchor moveWithCells="1">
              <from>
                <xdr:col>0</xdr:col>
                <xdr:colOff>0</xdr:colOff>
                <xdr:row>22</xdr:row>
                <xdr:rowOff>0</xdr:rowOff>
              </from>
              <to>
                <xdr:col>0</xdr:col>
                <xdr:colOff>914400</xdr:colOff>
                <xdr:row>25</xdr:row>
                <xdr:rowOff>88900</xdr:rowOff>
              </to>
            </anchor>
          </objectPr>
        </oleObject>
      </mc:Choice>
      <mc:Fallback>
        <oleObject progId="Acrobat Document" dvAspect="DVASPECT_ICON" shapeId="20481" r:id="rId5"/>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pageSetUpPr fitToPage="1"/>
  </sheetPr>
  <dimension ref="A1:H25"/>
  <sheetViews>
    <sheetView workbookViewId="0">
      <selection activeCell="G5" sqref="G5"/>
    </sheetView>
  </sheetViews>
  <sheetFormatPr defaultColWidth="8.81640625" defaultRowHeight="12.5" x14ac:dyDescent="0.25"/>
  <cols>
    <col min="1" max="1" width="35" customWidth="1"/>
    <col min="2" max="7" width="17" customWidth="1"/>
  </cols>
  <sheetData>
    <row r="1" spans="1:8" ht="18" x14ac:dyDescent="0.4">
      <c r="A1" s="56" t="s">
        <v>194</v>
      </c>
      <c r="B1" s="190" t="s">
        <v>277</v>
      </c>
      <c r="C1" s="188"/>
    </row>
    <row r="2" spans="1:8" ht="18.5" thickBot="1" x14ac:dyDescent="0.45">
      <c r="A2" s="56" t="s">
        <v>86</v>
      </c>
    </row>
    <row r="3" spans="1:8" ht="31.5" thickBot="1" x14ac:dyDescent="0.4">
      <c r="A3" s="110" t="s">
        <v>52</v>
      </c>
      <c r="B3" s="111" t="s">
        <v>0</v>
      </c>
      <c r="C3" s="52" t="s">
        <v>219</v>
      </c>
      <c r="D3" s="52" t="s">
        <v>178</v>
      </c>
      <c r="E3" s="112" t="s">
        <v>179</v>
      </c>
      <c r="F3" s="112" t="s">
        <v>180</v>
      </c>
      <c r="G3" s="53" t="s">
        <v>3</v>
      </c>
    </row>
    <row r="4" spans="1:8" ht="19" thickBot="1" x14ac:dyDescent="0.3">
      <c r="A4" s="113" t="s">
        <v>12</v>
      </c>
      <c r="B4" s="125" t="s">
        <v>17</v>
      </c>
      <c r="C4" s="150">
        <v>55.72</v>
      </c>
      <c r="D4" s="150">
        <v>29.8</v>
      </c>
      <c r="E4" s="150">
        <v>32.81</v>
      </c>
      <c r="F4" s="150">
        <v>23</v>
      </c>
      <c r="G4" s="153">
        <v>20.29</v>
      </c>
    </row>
    <row r="5" spans="1:8" ht="18.5" x14ac:dyDescent="0.25">
      <c r="A5" s="12" t="s">
        <v>13</v>
      </c>
      <c r="B5" s="13" t="s">
        <v>4</v>
      </c>
      <c r="C5" s="162">
        <f>+Fringe!B8</f>
        <v>0.46006878104700033</v>
      </c>
      <c r="D5" s="162">
        <f>$C$5</f>
        <v>0.46006878104700033</v>
      </c>
      <c r="E5" s="162">
        <f t="shared" ref="E5:G5" si="0">$C$5</f>
        <v>0.46006878104700033</v>
      </c>
      <c r="F5" s="162">
        <f t="shared" si="0"/>
        <v>0.46006878104700033</v>
      </c>
      <c r="G5" s="162">
        <f t="shared" si="0"/>
        <v>0.46006878104700033</v>
      </c>
      <c r="H5" s="100"/>
    </row>
    <row r="6" spans="1:8" ht="15.5" x14ac:dyDescent="0.25">
      <c r="A6" s="5" t="s">
        <v>5</v>
      </c>
      <c r="B6" s="7" t="s">
        <v>6</v>
      </c>
      <c r="C6" s="101">
        <f>C4*C5</f>
        <v>25.635032479938857</v>
      </c>
      <c r="D6" s="101">
        <f>+D4*D5</f>
        <v>13.71004967520061</v>
      </c>
      <c r="E6" s="101">
        <f>+E4*E5</f>
        <v>15.094856706152083</v>
      </c>
      <c r="F6" s="101">
        <f>+F4*F5</f>
        <v>10.581581964081007</v>
      </c>
      <c r="G6" s="102">
        <f>+G4*G5</f>
        <v>9.3347955674436367</v>
      </c>
    </row>
    <row r="7" spans="1:8" ht="31.5" thickBot="1" x14ac:dyDescent="0.3">
      <c r="A7" s="6" t="s">
        <v>7</v>
      </c>
      <c r="B7" s="8" t="s">
        <v>16</v>
      </c>
      <c r="C7" s="47">
        <f>+C4+C6</f>
        <v>81.355032479938856</v>
      </c>
      <c r="D7" s="47">
        <f>+D4+D6</f>
        <v>43.510049675200612</v>
      </c>
      <c r="E7" s="47">
        <f>+E4+E6</f>
        <v>47.904856706152088</v>
      </c>
      <c r="F7" s="47">
        <f>+F4+F6</f>
        <v>33.58158196408101</v>
      </c>
      <c r="G7" s="93">
        <f>+G4+G6</f>
        <v>29.624795567443634</v>
      </c>
    </row>
    <row r="8" spans="1:8" ht="18.5" x14ac:dyDescent="0.25">
      <c r="A8" s="12" t="s">
        <v>14</v>
      </c>
      <c r="B8" s="13" t="s">
        <v>8</v>
      </c>
      <c r="C8" s="9" t="s">
        <v>15</v>
      </c>
      <c r="D8" s="9" t="s">
        <v>15</v>
      </c>
      <c r="E8" s="9" t="s">
        <v>15</v>
      </c>
      <c r="F8" s="9" t="s">
        <v>15</v>
      </c>
      <c r="G8" s="10" t="s">
        <v>15</v>
      </c>
    </row>
    <row r="9" spans="1:8" ht="15.5" x14ac:dyDescent="0.25">
      <c r="A9" s="5" t="s">
        <v>9</v>
      </c>
      <c r="B9" s="7" t="s">
        <v>10</v>
      </c>
      <c r="C9" s="101">
        <f>+C7*C8</f>
        <v>40.677516239969428</v>
      </c>
      <c r="D9" s="101">
        <f>+D7*D8</f>
        <v>21.755024837600306</v>
      </c>
      <c r="E9" s="101">
        <f>+E7*E8</f>
        <v>23.952428353076044</v>
      </c>
      <c r="F9" s="101">
        <f>+F7*F8</f>
        <v>16.790790982040505</v>
      </c>
      <c r="G9" s="102">
        <f>+G7*G8</f>
        <v>14.812397783721817</v>
      </c>
    </row>
    <row r="10" spans="1:8" ht="31.5" thickBot="1" x14ac:dyDescent="0.3">
      <c r="A10" s="6" t="s">
        <v>11</v>
      </c>
      <c r="B10" s="3" t="s">
        <v>48</v>
      </c>
      <c r="C10" s="47">
        <f>+C7+C9</f>
        <v>122.03254871990828</v>
      </c>
      <c r="D10" s="47">
        <f>+D7+D9</f>
        <v>65.265074512800922</v>
      </c>
      <c r="E10" s="47">
        <f>+E7+E9</f>
        <v>71.857285059228133</v>
      </c>
      <c r="F10" s="47">
        <f>+F7+F9</f>
        <v>50.372372946121516</v>
      </c>
      <c r="G10" s="93">
        <f>+G7+G9</f>
        <v>44.437193351165448</v>
      </c>
    </row>
    <row r="11" spans="1:8" ht="15.5" x14ac:dyDescent="0.25">
      <c r="C11" s="14"/>
      <c r="D11" s="14"/>
      <c r="E11" s="14"/>
      <c r="F11" s="14"/>
      <c r="G11" s="14"/>
    </row>
    <row r="12" spans="1:8" ht="15.5" x14ac:dyDescent="0.35">
      <c r="A12" s="54" t="s">
        <v>50</v>
      </c>
      <c r="B12" s="55" t="s">
        <v>195</v>
      </c>
      <c r="F12" s="139" t="s">
        <v>278</v>
      </c>
      <c r="G12" s="83"/>
    </row>
    <row r="13" spans="1:8" ht="15.5" x14ac:dyDescent="0.35">
      <c r="A13" s="54" t="s">
        <v>196</v>
      </c>
      <c r="B13" s="55"/>
      <c r="F13" s="163" t="s">
        <v>279</v>
      </c>
      <c r="G13" s="83"/>
    </row>
    <row r="14" spans="1:8" ht="15.5" x14ac:dyDescent="0.35">
      <c r="A14" s="54" t="s">
        <v>94</v>
      </c>
      <c r="B14" s="55"/>
      <c r="G14" s="83"/>
    </row>
    <row r="15" spans="1:8" ht="15.5" x14ac:dyDescent="0.35">
      <c r="A15" s="167" t="s">
        <v>218</v>
      </c>
      <c r="B15" s="167" t="s">
        <v>197</v>
      </c>
      <c r="C15" s="21"/>
      <c r="D15" s="21"/>
      <c r="E15" s="21"/>
    </row>
    <row r="16" spans="1:8" ht="15.5" x14ac:dyDescent="0.35">
      <c r="A16" s="167" t="s">
        <v>184</v>
      </c>
      <c r="B16" s="167" t="s">
        <v>198</v>
      </c>
      <c r="C16" s="21"/>
      <c r="D16" s="21"/>
      <c r="E16" s="21"/>
      <c r="F16" s="163"/>
    </row>
    <row r="17" spans="1:8" ht="15.5" x14ac:dyDescent="0.35">
      <c r="A17" s="174" t="s">
        <v>186</v>
      </c>
      <c r="B17" s="174" t="s">
        <v>187</v>
      </c>
      <c r="C17" s="167"/>
      <c r="D17" s="176"/>
      <c r="E17" s="21"/>
    </row>
    <row r="18" spans="1:8" ht="15.5" x14ac:dyDescent="0.35">
      <c r="A18" s="174" t="s">
        <v>188</v>
      </c>
      <c r="B18" s="174" t="s">
        <v>189</v>
      </c>
      <c r="C18" s="167"/>
      <c r="D18" s="176"/>
      <c r="E18" s="21"/>
    </row>
    <row r="19" spans="1:8" ht="15.5" x14ac:dyDescent="0.35">
      <c r="A19" s="167" t="s">
        <v>199</v>
      </c>
      <c r="B19" s="174" t="s">
        <v>149</v>
      </c>
      <c r="C19" s="21"/>
      <c r="D19" s="21"/>
      <c r="E19" s="21"/>
    </row>
    <row r="20" spans="1:8" ht="15.5" x14ac:dyDescent="0.35">
      <c r="A20" s="54" t="s">
        <v>226</v>
      </c>
      <c r="B20" s="54"/>
    </row>
    <row r="21" spans="1:8" ht="35.5" customHeight="1" x14ac:dyDescent="0.35">
      <c r="A21" s="205" t="s">
        <v>49</v>
      </c>
      <c r="B21" s="205"/>
      <c r="C21" s="205"/>
      <c r="D21" s="205"/>
      <c r="E21" s="205"/>
      <c r="F21" s="205"/>
      <c r="G21" s="205"/>
      <c r="H21" s="15"/>
    </row>
    <row r="22" spans="1:8" ht="15.5" x14ac:dyDescent="0.25">
      <c r="C22" s="1"/>
      <c r="D22" s="1"/>
      <c r="E22" s="1"/>
      <c r="F22" s="1"/>
      <c r="G22" s="1"/>
    </row>
    <row r="23" spans="1:8" ht="15.5" x14ac:dyDescent="0.25">
      <c r="C23" s="14"/>
      <c r="D23" s="14"/>
      <c r="E23" s="14"/>
      <c r="F23" s="14"/>
      <c r="G23" s="14"/>
    </row>
    <row r="24" spans="1:8" ht="15.5" x14ac:dyDescent="0.25">
      <c r="C24" s="1"/>
      <c r="D24" s="1"/>
      <c r="E24" s="1"/>
      <c r="F24" s="1"/>
      <c r="G24" s="1"/>
    </row>
    <row r="25" spans="1:8" ht="15.5" x14ac:dyDescent="0.25">
      <c r="C25" s="14"/>
      <c r="D25" s="14"/>
      <c r="E25" s="14"/>
      <c r="F25" s="14"/>
      <c r="G25" s="14"/>
    </row>
  </sheetData>
  <mergeCells count="1">
    <mergeCell ref="A21:G21"/>
  </mergeCells>
  <phoneticPr fontId="4" type="noConversion"/>
  <hyperlinks>
    <hyperlink ref="B12" r:id="rId1" xr:uid="{00000000-0004-0000-1200-000000000000}"/>
  </hyperlinks>
  <pageMargins left="0.75" right="0.54" top="1" bottom="1" header="0.5" footer="0.5"/>
  <pageSetup scale="86" orientation="landscape" horizontalDpi="4294967295" r:id="rId2"/>
  <headerFooter alignWithMargins="0"/>
  <drawing r:id="rId3"/>
  <legacyDrawing r:id="rId4"/>
  <oleObjects>
    <mc:AlternateContent xmlns:mc="http://schemas.openxmlformats.org/markup-compatibility/2006">
      <mc:Choice Requires="x14">
        <oleObject progId="Acrobat Document" dvAspect="DVASPECT_ICON" shapeId="22529" r:id="rId5">
          <objectPr defaultSize="0" r:id="rId6">
            <anchor moveWithCells="1">
              <from>
                <xdr:col>0</xdr:col>
                <xdr:colOff>0</xdr:colOff>
                <xdr:row>22</xdr:row>
                <xdr:rowOff>0</xdr:rowOff>
              </from>
              <to>
                <xdr:col>0</xdr:col>
                <xdr:colOff>914400</xdr:colOff>
                <xdr:row>25</xdr:row>
                <xdr:rowOff>88900</xdr:rowOff>
              </to>
            </anchor>
          </objectPr>
        </oleObject>
      </mc:Choice>
      <mc:Fallback>
        <oleObject progId="Acrobat Document" dvAspect="DVASPECT_ICON" shapeId="22529" r:id="rId5"/>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3"/>
  <sheetViews>
    <sheetView workbookViewId="0">
      <selection activeCell="E5" sqref="E5"/>
    </sheetView>
  </sheetViews>
  <sheetFormatPr defaultColWidth="8.81640625" defaultRowHeight="12.5" x14ac:dyDescent="0.25"/>
  <cols>
    <col min="1" max="1" width="25.1796875" customWidth="1"/>
    <col min="2" max="5" width="17" customWidth="1"/>
  </cols>
  <sheetData>
    <row r="1" spans="1:8" ht="18" x14ac:dyDescent="0.4">
      <c r="A1" s="56" t="s">
        <v>229</v>
      </c>
      <c r="B1" s="190" t="s">
        <v>277</v>
      </c>
      <c r="C1" s="188"/>
    </row>
    <row r="2" spans="1:8" ht="18.5" thickBot="1" x14ac:dyDescent="0.45">
      <c r="A2" s="56" t="s">
        <v>242</v>
      </c>
      <c r="C2" s="95"/>
    </row>
    <row r="3" spans="1:8" ht="16" thickBot="1" x14ac:dyDescent="0.3">
      <c r="A3" s="110" t="s">
        <v>52</v>
      </c>
      <c r="B3" s="111" t="s">
        <v>0</v>
      </c>
      <c r="C3" s="52" t="s">
        <v>1</v>
      </c>
      <c r="D3" s="52" t="s">
        <v>2</v>
      </c>
      <c r="E3" s="53" t="s">
        <v>3</v>
      </c>
    </row>
    <row r="4" spans="1:8" ht="19" thickBot="1" x14ac:dyDescent="0.3">
      <c r="A4" s="113" t="s">
        <v>12</v>
      </c>
      <c r="B4" s="114" t="s">
        <v>17</v>
      </c>
      <c r="C4" s="137">
        <v>73.39</v>
      </c>
      <c r="D4" s="137">
        <v>37.659999999999997</v>
      </c>
      <c r="E4" s="138">
        <v>21.11</v>
      </c>
    </row>
    <row r="5" spans="1:8" ht="18.5" x14ac:dyDescent="0.25">
      <c r="A5" s="12" t="s">
        <v>13</v>
      </c>
      <c r="B5" s="13" t="s">
        <v>4</v>
      </c>
      <c r="C5" s="162">
        <f>+Fringe!B8</f>
        <v>0.46006878104700033</v>
      </c>
      <c r="D5" s="162">
        <f>$C$5</f>
        <v>0.46006878104700033</v>
      </c>
      <c r="E5" s="162">
        <f>$C$5</f>
        <v>0.46006878104700033</v>
      </c>
    </row>
    <row r="6" spans="1:8" ht="15.5" x14ac:dyDescent="0.25">
      <c r="A6" s="5" t="s">
        <v>5</v>
      </c>
      <c r="B6" s="7" t="s">
        <v>6</v>
      </c>
      <c r="C6" s="180">
        <f>+C4*C5</f>
        <v>33.764447841039356</v>
      </c>
      <c r="D6" s="46">
        <f>+D4*D5</f>
        <v>17.326190294230031</v>
      </c>
      <c r="E6" s="92">
        <f>+E4*E5</f>
        <v>9.7120519679021768</v>
      </c>
    </row>
    <row r="7" spans="1:8" ht="31.5" thickBot="1" x14ac:dyDescent="0.3">
      <c r="A7" s="6" t="s">
        <v>7</v>
      </c>
      <c r="B7" s="8" t="s">
        <v>16</v>
      </c>
      <c r="C7" s="47">
        <f>+C4+C6</f>
        <v>107.15444784103936</v>
      </c>
      <c r="D7" s="47">
        <f>+D4+D6</f>
        <v>54.986190294230028</v>
      </c>
      <c r="E7" s="93">
        <f>+E4+E6</f>
        <v>30.822051967902176</v>
      </c>
    </row>
    <row r="8" spans="1:8" ht="18.5" x14ac:dyDescent="0.25">
      <c r="A8" s="12" t="s">
        <v>14</v>
      </c>
      <c r="B8" s="13" t="s">
        <v>8</v>
      </c>
      <c r="C8" s="9" t="s">
        <v>15</v>
      </c>
      <c r="D8" s="9" t="s">
        <v>15</v>
      </c>
      <c r="E8" s="10" t="s">
        <v>15</v>
      </c>
    </row>
    <row r="9" spans="1:8" ht="15.5" x14ac:dyDescent="0.25">
      <c r="A9" s="5" t="s">
        <v>9</v>
      </c>
      <c r="B9" s="7" t="s">
        <v>10</v>
      </c>
      <c r="C9" s="46">
        <f>+C7*C8</f>
        <v>53.577223920519678</v>
      </c>
      <c r="D9" s="46">
        <f>+D7*D8</f>
        <v>27.493095147115014</v>
      </c>
      <c r="E9" s="92">
        <f>+E7*E8</f>
        <v>15.411025983951088</v>
      </c>
    </row>
    <row r="10" spans="1:8" ht="31.5" thickBot="1" x14ac:dyDescent="0.3">
      <c r="A10" s="6" t="s">
        <v>11</v>
      </c>
      <c r="B10" s="3" t="s">
        <v>48</v>
      </c>
      <c r="C10" s="47">
        <f>+C7+C9</f>
        <v>160.73167176155903</v>
      </c>
      <c r="D10" s="47">
        <f>+D7+D9</f>
        <v>82.479285441345041</v>
      </c>
      <c r="E10" s="93">
        <f>+E7+E9</f>
        <v>46.233077951853261</v>
      </c>
    </row>
    <row r="11" spans="1:8" ht="15.5" x14ac:dyDescent="0.25">
      <c r="C11" s="14"/>
      <c r="D11" s="14"/>
      <c r="E11" s="14"/>
    </row>
    <row r="12" spans="1:8" ht="15.5" x14ac:dyDescent="0.35">
      <c r="A12" s="54" t="s">
        <v>50</v>
      </c>
      <c r="B12" s="55" t="s">
        <v>256</v>
      </c>
      <c r="E12" s="139" t="s">
        <v>278</v>
      </c>
    </row>
    <row r="13" spans="1:8" ht="15.5" x14ac:dyDescent="0.35">
      <c r="A13" s="54" t="s">
        <v>230</v>
      </c>
      <c r="B13" s="55"/>
      <c r="E13" s="163" t="s">
        <v>279</v>
      </c>
    </row>
    <row r="14" spans="1:8" ht="15.5" x14ac:dyDescent="0.35">
      <c r="A14" s="54" t="s">
        <v>94</v>
      </c>
      <c r="B14" s="55"/>
      <c r="E14" s="83"/>
    </row>
    <row r="15" spans="1:8" ht="15.5" x14ac:dyDescent="0.35">
      <c r="A15" s="167" t="s">
        <v>140</v>
      </c>
      <c r="B15" s="167" t="s">
        <v>141</v>
      </c>
      <c r="C15" s="21"/>
      <c r="D15" s="21"/>
      <c r="E15" s="168"/>
      <c r="F15" s="168"/>
      <c r="G15" s="21"/>
      <c r="H15" s="21"/>
    </row>
    <row r="16" spans="1:8" ht="15.5" x14ac:dyDescent="0.35">
      <c r="A16" s="167" t="s">
        <v>153</v>
      </c>
      <c r="B16" s="167" t="s">
        <v>154</v>
      </c>
      <c r="C16" s="21"/>
      <c r="D16" s="21"/>
      <c r="E16" s="21"/>
      <c r="F16" s="21"/>
      <c r="G16" s="21"/>
      <c r="H16" s="21"/>
    </row>
    <row r="17" spans="1:8" ht="15.5" x14ac:dyDescent="0.35">
      <c r="A17" s="167" t="s">
        <v>203</v>
      </c>
      <c r="B17" s="167" t="s">
        <v>149</v>
      </c>
      <c r="C17" s="21"/>
      <c r="D17" s="21"/>
      <c r="E17" s="21"/>
      <c r="F17" s="21"/>
      <c r="G17" s="21"/>
      <c r="H17" s="21"/>
    </row>
    <row r="18" spans="1:8" ht="15.5" x14ac:dyDescent="0.35">
      <c r="A18" s="54" t="s">
        <v>226</v>
      </c>
    </row>
    <row r="19" spans="1:8" ht="47.25" customHeight="1" x14ac:dyDescent="0.35">
      <c r="A19" s="205" t="s">
        <v>231</v>
      </c>
      <c r="B19" s="205"/>
      <c r="C19" s="205"/>
      <c r="D19" s="205"/>
      <c r="E19" s="205"/>
      <c r="F19" s="15"/>
    </row>
    <row r="20" spans="1:8" ht="15.5" x14ac:dyDescent="0.25">
      <c r="C20" s="1"/>
      <c r="D20" s="1"/>
      <c r="E20" s="1"/>
    </row>
    <row r="21" spans="1:8" ht="15.5" x14ac:dyDescent="0.25">
      <c r="C21" s="14"/>
      <c r="D21" s="14"/>
      <c r="E21" s="14"/>
    </row>
    <row r="22" spans="1:8" ht="15.5" x14ac:dyDescent="0.25">
      <c r="C22" s="1"/>
      <c r="D22" s="1"/>
      <c r="E22" s="1"/>
    </row>
    <row r="23" spans="1:8" ht="15.5" x14ac:dyDescent="0.25">
      <c r="C23" s="14"/>
      <c r="D23" s="14"/>
      <c r="E23" s="14"/>
    </row>
  </sheetData>
  <mergeCells count="1">
    <mergeCell ref="A19:E19"/>
  </mergeCells>
  <phoneticPr fontId="4" type="noConversion"/>
  <hyperlinks>
    <hyperlink ref="B12" r:id="rId1" xr:uid="{00000000-0004-0000-1300-000000000000}"/>
  </hyperlinks>
  <pageMargins left="0.75" right="0.75" top="1" bottom="1" header="0.5" footer="0.5"/>
  <pageSetup orientation="landscape" r:id="rId2"/>
  <headerFooter alignWithMargins="0"/>
  <drawing r:id="rId3"/>
  <legacyDrawing r:id="rId4"/>
  <oleObjects>
    <mc:AlternateContent xmlns:mc="http://schemas.openxmlformats.org/markup-compatibility/2006">
      <mc:Choice Requires="x14">
        <oleObject progId="Acrobat Document" dvAspect="DVASPECT_ICON" shapeId="23553" r:id="rId5">
          <objectPr defaultSize="0" r:id="rId6">
            <anchor moveWithCells="1">
              <from>
                <xdr:col>0</xdr:col>
                <xdr:colOff>0</xdr:colOff>
                <xdr:row>20</xdr:row>
                <xdr:rowOff>0</xdr:rowOff>
              </from>
              <to>
                <xdr:col>0</xdr:col>
                <xdr:colOff>914400</xdr:colOff>
                <xdr:row>23</xdr:row>
                <xdr:rowOff>88900</xdr:rowOff>
              </to>
            </anchor>
          </objectPr>
        </oleObject>
      </mc:Choice>
      <mc:Fallback>
        <oleObject progId="Acrobat Document" dvAspect="DVASPECT_ICON" shapeId="23553" r:id="rId5"/>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F19"/>
  <sheetViews>
    <sheetView workbookViewId="0">
      <selection activeCell="C4" sqref="C4"/>
    </sheetView>
  </sheetViews>
  <sheetFormatPr defaultColWidth="8.81640625" defaultRowHeight="12.5" x14ac:dyDescent="0.25"/>
  <cols>
    <col min="1" max="1" width="26.81640625" customWidth="1"/>
    <col min="2" max="2" width="24" customWidth="1"/>
    <col min="3" max="5" width="17" customWidth="1"/>
  </cols>
  <sheetData>
    <row r="1" spans="1:6" ht="18" x14ac:dyDescent="0.4">
      <c r="A1" s="84" t="s">
        <v>212</v>
      </c>
      <c r="B1" s="189" t="s">
        <v>277</v>
      </c>
    </row>
    <row r="2" spans="1:6" ht="18.5" thickBot="1" x14ac:dyDescent="0.45">
      <c r="A2" s="56" t="s">
        <v>125</v>
      </c>
    </row>
    <row r="3" spans="1:6" ht="16" thickBot="1" x14ac:dyDescent="0.3">
      <c r="A3" s="110" t="s">
        <v>52</v>
      </c>
      <c r="B3" s="111" t="s">
        <v>0</v>
      </c>
      <c r="C3" s="52" t="s">
        <v>1</v>
      </c>
      <c r="D3" s="52" t="s">
        <v>2</v>
      </c>
      <c r="E3" s="53" t="s">
        <v>3</v>
      </c>
    </row>
    <row r="4" spans="1:6" ht="19" thickBot="1" x14ac:dyDescent="0.3">
      <c r="A4" s="113" t="s">
        <v>12</v>
      </c>
      <c r="B4" s="123" t="s">
        <v>17</v>
      </c>
      <c r="C4" s="137">
        <v>49.52</v>
      </c>
      <c r="D4" s="137">
        <v>36.35</v>
      </c>
      <c r="E4" s="138">
        <v>21.05</v>
      </c>
    </row>
    <row r="5" spans="1:6" ht="18.5" x14ac:dyDescent="0.25">
      <c r="A5" s="12" t="s">
        <v>13</v>
      </c>
      <c r="B5" s="11" t="s">
        <v>4</v>
      </c>
      <c r="C5" s="162">
        <f>+Fringe!B8</f>
        <v>0.46006878104700033</v>
      </c>
      <c r="D5" s="162">
        <f>$C$5</f>
        <v>0.46006878104700033</v>
      </c>
      <c r="E5" s="162">
        <f>$C$5</f>
        <v>0.46006878104700033</v>
      </c>
    </row>
    <row r="6" spans="1:6" ht="15.5" x14ac:dyDescent="0.25">
      <c r="A6" s="5" t="s">
        <v>5</v>
      </c>
      <c r="B6" s="2" t="s">
        <v>6</v>
      </c>
      <c r="C6" s="46">
        <f>+C4*C5</f>
        <v>22.782606037447458</v>
      </c>
      <c r="D6" s="46">
        <f>+D4*D5</f>
        <v>16.723500191058463</v>
      </c>
      <c r="E6" s="92">
        <f>+E4*E5</f>
        <v>9.6844478410393577</v>
      </c>
    </row>
    <row r="7" spans="1:6" ht="16" thickBot="1" x14ac:dyDescent="0.3">
      <c r="A7" s="6" t="s">
        <v>7</v>
      </c>
      <c r="B7" s="3" t="s">
        <v>16</v>
      </c>
      <c r="C7" s="47">
        <f>+C4+C6</f>
        <v>72.302606037447461</v>
      </c>
      <c r="D7" s="47">
        <f>+D4+D6</f>
        <v>53.073500191058464</v>
      </c>
      <c r="E7" s="93">
        <f>+E4+E6</f>
        <v>30.734447841039358</v>
      </c>
    </row>
    <row r="8" spans="1:6" ht="18.5" x14ac:dyDescent="0.25">
      <c r="A8" s="12" t="s">
        <v>14</v>
      </c>
      <c r="B8" s="11" t="s">
        <v>8</v>
      </c>
      <c r="C8" s="9" t="s">
        <v>15</v>
      </c>
      <c r="D8" s="9" t="s">
        <v>15</v>
      </c>
      <c r="E8" s="10" t="s">
        <v>15</v>
      </c>
    </row>
    <row r="9" spans="1:6" ht="15.5" x14ac:dyDescent="0.25">
      <c r="A9" s="5" t="s">
        <v>9</v>
      </c>
      <c r="B9" s="2" t="s">
        <v>10</v>
      </c>
      <c r="C9" s="46">
        <f>+C7*C8</f>
        <v>36.151303018723731</v>
      </c>
      <c r="D9" s="46">
        <f>+D7*D8</f>
        <v>26.536750095529232</v>
      </c>
      <c r="E9" s="92">
        <f>+E7*E8</f>
        <v>15.367223920519679</v>
      </c>
    </row>
    <row r="10" spans="1:6" ht="31.5" thickBot="1" x14ac:dyDescent="0.3">
      <c r="A10" s="6" t="s">
        <v>11</v>
      </c>
      <c r="B10" s="3" t="s">
        <v>48</v>
      </c>
      <c r="C10" s="47">
        <f>+C7+C9</f>
        <v>108.4539090561712</v>
      </c>
      <c r="D10" s="47">
        <f>+D7+D9</f>
        <v>79.6102502865877</v>
      </c>
      <c r="E10" s="93">
        <f>+E7+E9</f>
        <v>46.101671761559039</v>
      </c>
    </row>
    <row r="12" spans="1:6" ht="15.5" x14ac:dyDescent="0.35">
      <c r="A12" s="54" t="s">
        <v>50</v>
      </c>
      <c r="B12" s="55" t="s">
        <v>204</v>
      </c>
      <c r="E12" s="139" t="s">
        <v>278</v>
      </c>
      <c r="F12" s="163" t="s">
        <v>85</v>
      </c>
    </row>
    <row r="13" spans="1:6" ht="15.5" x14ac:dyDescent="0.35">
      <c r="A13" s="54" t="s">
        <v>128</v>
      </c>
      <c r="B13" s="55"/>
      <c r="E13" s="163" t="s">
        <v>279</v>
      </c>
    </row>
    <row r="14" spans="1:6" ht="15.5" x14ac:dyDescent="0.35">
      <c r="A14" s="54" t="s">
        <v>94</v>
      </c>
      <c r="B14" s="55"/>
    </row>
    <row r="15" spans="1:6" ht="15.5" x14ac:dyDescent="0.35">
      <c r="A15" s="167" t="s">
        <v>140</v>
      </c>
      <c r="B15" s="167" t="s">
        <v>141</v>
      </c>
      <c r="C15" s="21"/>
      <c r="D15" s="21"/>
      <c r="E15" s="21"/>
    </row>
    <row r="16" spans="1:6" ht="15.5" x14ac:dyDescent="0.35">
      <c r="A16" s="167" t="s">
        <v>153</v>
      </c>
      <c r="B16" s="167" t="s">
        <v>154</v>
      </c>
      <c r="C16" s="21"/>
      <c r="D16" s="21"/>
      <c r="E16" s="168" t="s">
        <v>255</v>
      </c>
    </row>
    <row r="17" spans="1:5" ht="15.5" x14ac:dyDescent="0.35">
      <c r="A17" s="167" t="s">
        <v>203</v>
      </c>
      <c r="B17" s="167" t="s">
        <v>149</v>
      </c>
      <c r="C17" s="21"/>
      <c r="D17" s="21"/>
      <c r="E17" s="21"/>
    </row>
    <row r="18" spans="1:5" ht="15.5" x14ac:dyDescent="0.35">
      <c r="A18" s="54" t="s">
        <v>226</v>
      </c>
    </row>
    <row r="19" spans="1:5" ht="48" customHeight="1" x14ac:dyDescent="0.35">
      <c r="A19" s="205" t="s">
        <v>49</v>
      </c>
      <c r="B19" s="205"/>
      <c r="C19" s="205"/>
      <c r="D19" s="205"/>
      <c r="E19" s="205"/>
    </row>
  </sheetData>
  <mergeCells count="1">
    <mergeCell ref="A19:E19"/>
  </mergeCells>
  <phoneticPr fontId="4" type="noConversion"/>
  <hyperlinks>
    <hyperlink ref="B12" r:id="rId1" xr:uid="{00000000-0004-0000-1400-000000000000}"/>
  </hyperlinks>
  <pageMargins left="0.75" right="0.75" top="1" bottom="1" header="0.5" footer="0.5"/>
  <pageSetup orientation="landscape" horizontalDpi="4294967295" r:id="rId2"/>
  <headerFooter alignWithMargins="0"/>
  <drawing r:id="rId3"/>
  <legacyDrawing r:id="rId4"/>
  <oleObjects>
    <mc:AlternateContent xmlns:mc="http://schemas.openxmlformats.org/markup-compatibility/2006">
      <mc:Choice Requires="x14">
        <oleObject progId="Acrobat Document" dvAspect="DVASPECT_ICON" shapeId="24577" r:id="rId5">
          <objectPr defaultSize="0" r:id="rId6">
            <anchor moveWithCells="1">
              <from>
                <xdr:col>0</xdr:col>
                <xdr:colOff>0</xdr:colOff>
                <xdr:row>20</xdr:row>
                <xdr:rowOff>0</xdr:rowOff>
              </from>
              <to>
                <xdr:col>0</xdr:col>
                <xdr:colOff>914400</xdr:colOff>
                <xdr:row>24</xdr:row>
                <xdr:rowOff>38100</xdr:rowOff>
              </to>
            </anchor>
          </objectPr>
        </oleObject>
      </mc:Choice>
      <mc:Fallback>
        <oleObject progId="Acrobat Document" dvAspect="DVASPECT_ICON" shapeId="24577" r:id="rId5"/>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F19"/>
  <sheetViews>
    <sheetView workbookViewId="0">
      <selection activeCell="C5" sqref="C5"/>
    </sheetView>
  </sheetViews>
  <sheetFormatPr defaultColWidth="8.81640625" defaultRowHeight="12.5" x14ac:dyDescent="0.25"/>
  <cols>
    <col min="1" max="1" width="25.1796875" customWidth="1"/>
    <col min="2" max="5" width="17" customWidth="1"/>
  </cols>
  <sheetData>
    <row r="1" spans="1:6" ht="18" x14ac:dyDescent="0.4">
      <c r="A1" s="84" t="s">
        <v>211</v>
      </c>
      <c r="B1" s="189" t="s">
        <v>277</v>
      </c>
    </row>
    <row r="2" spans="1:6" ht="18.5" thickBot="1" x14ac:dyDescent="0.45">
      <c r="A2" s="56" t="s">
        <v>95</v>
      </c>
      <c r="C2" s="95"/>
    </row>
    <row r="3" spans="1:6" ht="16" thickBot="1" x14ac:dyDescent="0.3">
      <c r="A3" s="110" t="s">
        <v>52</v>
      </c>
      <c r="B3" s="111" t="s">
        <v>0</v>
      </c>
      <c r="C3" s="52" t="s">
        <v>1</v>
      </c>
      <c r="D3" s="52" t="s">
        <v>2</v>
      </c>
      <c r="E3" s="53" t="s">
        <v>3</v>
      </c>
    </row>
    <row r="4" spans="1:6" ht="19" thickBot="1" x14ac:dyDescent="0.3">
      <c r="A4" s="113" t="s">
        <v>12</v>
      </c>
      <c r="B4" s="123" t="s">
        <v>17</v>
      </c>
      <c r="C4" s="137">
        <v>60.69</v>
      </c>
      <c r="D4" s="137">
        <v>42.69</v>
      </c>
      <c r="E4" s="138">
        <v>22.4</v>
      </c>
    </row>
    <row r="5" spans="1:6" ht="18.5" x14ac:dyDescent="0.25">
      <c r="A5" s="12" t="s">
        <v>13</v>
      </c>
      <c r="B5" s="11" t="s">
        <v>4</v>
      </c>
      <c r="C5" s="162">
        <f>+Fringe!B8</f>
        <v>0.46006878104700033</v>
      </c>
      <c r="D5" s="162">
        <f>$C$5</f>
        <v>0.46006878104700033</v>
      </c>
      <c r="E5" s="162">
        <f>$C$5</f>
        <v>0.46006878104700033</v>
      </c>
    </row>
    <row r="6" spans="1:6" ht="15.5" x14ac:dyDescent="0.25">
      <c r="A6" s="5" t="s">
        <v>5</v>
      </c>
      <c r="B6" s="2" t="s">
        <v>6</v>
      </c>
      <c r="C6" s="46">
        <f>+C4*C5</f>
        <v>27.921574321742447</v>
      </c>
      <c r="D6" s="46">
        <f>+D4*D5</f>
        <v>19.640336262896444</v>
      </c>
      <c r="E6" s="92">
        <f>+E4*E5</f>
        <v>10.305540695452807</v>
      </c>
    </row>
    <row r="7" spans="1:6" ht="31.5" thickBot="1" x14ac:dyDescent="0.3">
      <c r="A7" s="6" t="s">
        <v>7</v>
      </c>
      <c r="B7" s="3" t="s">
        <v>16</v>
      </c>
      <c r="C7" s="47">
        <f>+C4+C6</f>
        <v>88.611574321742438</v>
      </c>
      <c r="D7" s="47">
        <f>+D4+D6</f>
        <v>62.330336262896438</v>
      </c>
      <c r="E7" s="93">
        <f>+E4+E6</f>
        <v>32.705540695452804</v>
      </c>
    </row>
    <row r="8" spans="1:6" ht="18.5" x14ac:dyDescent="0.25">
      <c r="A8" s="12" t="s">
        <v>14</v>
      </c>
      <c r="B8" s="11" t="s">
        <v>8</v>
      </c>
      <c r="C8" s="9" t="s">
        <v>15</v>
      </c>
      <c r="D8" s="9" t="s">
        <v>15</v>
      </c>
      <c r="E8" s="10" t="s">
        <v>15</v>
      </c>
    </row>
    <row r="9" spans="1:6" ht="15.5" x14ac:dyDescent="0.25">
      <c r="A9" s="5" t="s">
        <v>9</v>
      </c>
      <c r="B9" s="2" t="s">
        <v>10</v>
      </c>
      <c r="C9" s="46">
        <f>+C7*C8</f>
        <v>44.305787160871219</v>
      </c>
      <c r="D9" s="46">
        <f>+D7*D8</f>
        <v>31.165168131448219</v>
      </c>
      <c r="E9" s="92">
        <f>+E7*E8</f>
        <v>16.352770347726402</v>
      </c>
    </row>
    <row r="10" spans="1:6" ht="31.5" thickBot="1" x14ac:dyDescent="0.3">
      <c r="A10" s="6" t="s">
        <v>11</v>
      </c>
      <c r="B10" s="3" t="s">
        <v>48</v>
      </c>
      <c r="C10" s="47">
        <f>+C7+C9</f>
        <v>132.91736148261367</v>
      </c>
      <c r="D10" s="47">
        <f>+D7+D9</f>
        <v>93.495504394344664</v>
      </c>
      <c r="E10" s="93">
        <f>+E7+E9</f>
        <v>49.058311043179202</v>
      </c>
    </row>
    <row r="12" spans="1:6" ht="15.5" x14ac:dyDescent="0.35">
      <c r="A12" s="54" t="s">
        <v>50</v>
      </c>
      <c r="B12" s="55" t="s">
        <v>51</v>
      </c>
      <c r="E12" s="139" t="s">
        <v>278</v>
      </c>
      <c r="F12" s="163" t="s">
        <v>85</v>
      </c>
    </row>
    <row r="13" spans="1:6" ht="15.5" x14ac:dyDescent="0.35">
      <c r="A13" s="54" t="s">
        <v>92</v>
      </c>
      <c r="B13" s="83"/>
      <c r="E13" s="163" t="s">
        <v>279</v>
      </c>
    </row>
    <row r="14" spans="1:6" ht="15.5" x14ac:dyDescent="0.35">
      <c r="A14" s="54" t="s">
        <v>94</v>
      </c>
      <c r="B14" s="55"/>
    </row>
    <row r="15" spans="1:6" ht="15.5" x14ac:dyDescent="0.35">
      <c r="A15" s="167" t="s">
        <v>140</v>
      </c>
      <c r="B15" s="167" t="s">
        <v>141</v>
      </c>
      <c r="C15" s="21"/>
      <c r="D15" s="21"/>
      <c r="E15" s="21"/>
    </row>
    <row r="16" spans="1:6" ht="15.5" x14ac:dyDescent="0.35">
      <c r="A16" s="167" t="s">
        <v>153</v>
      </c>
      <c r="B16" s="167" t="s">
        <v>154</v>
      </c>
      <c r="C16" s="21"/>
      <c r="D16" s="21"/>
      <c r="E16" s="21" t="s">
        <v>251</v>
      </c>
    </row>
    <row r="17" spans="1:5" ht="15.5" x14ac:dyDescent="0.35">
      <c r="A17" s="167" t="s">
        <v>203</v>
      </c>
      <c r="B17" s="167" t="s">
        <v>149</v>
      </c>
      <c r="C17" s="21"/>
      <c r="D17" s="21"/>
      <c r="E17" s="21"/>
    </row>
    <row r="18" spans="1:5" ht="15.5" x14ac:dyDescent="0.35">
      <c r="A18" s="167" t="s">
        <v>226</v>
      </c>
      <c r="B18" s="21"/>
      <c r="C18" s="21"/>
      <c r="D18" s="21"/>
      <c r="E18" s="21"/>
    </row>
    <row r="19" spans="1:5" ht="50.25" customHeight="1" x14ac:dyDescent="0.35">
      <c r="A19" s="205" t="s">
        <v>49</v>
      </c>
      <c r="B19" s="205"/>
      <c r="C19" s="205"/>
      <c r="D19" s="205"/>
      <c r="E19" s="205"/>
    </row>
  </sheetData>
  <mergeCells count="1">
    <mergeCell ref="A19:E19"/>
  </mergeCells>
  <phoneticPr fontId="4" type="noConversion"/>
  <hyperlinks>
    <hyperlink ref="B12" r:id="rId1" xr:uid="{00000000-0004-0000-1500-000000000000}"/>
  </hyperlinks>
  <pageMargins left="0.75" right="0.75" top="1" bottom="1" header="0.5" footer="0.5"/>
  <pageSetup orientation="landscape" r:id="rId2"/>
  <headerFooter alignWithMargins="0"/>
  <drawing r:id="rId3"/>
  <legacyDrawing r:id="rId4"/>
  <oleObjects>
    <mc:AlternateContent xmlns:mc="http://schemas.openxmlformats.org/markup-compatibility/2006">
      <mc:Choice Requires="x14">
        <oleObject progId="Acrobat Document" dvAspect="DVASPECT_ICON" shapeId="25601" r:id="rId5">
          <objectPr defaultSize="0" r:id="rId6">
            <anchor moveWithCells="1">
              <from>
                <xdr:col>0</xdr:col>
                <xdr:colOff>0</xdr:colOff>
                <xdr:row>20</xdr:row>
                <xdr:rowOff>0</xdr:rowOff>
              </from>
              <to>
                <xdr:col>0</xdr:col>
                <xdr:colOff>914400</xdr:colOff>
                <xdr:row>24</xdr:row>
                <xdr:rowOff>38100</xdr:rowOff>
              </to>
            </anchor>
          </objectPr>
        </oleObject>
      </mc:Choice>
      <mc:Fallback>
        <oleObject progId="Acrobat Document" dvAspect="DVASPECT_ICON" shapeId="25601" r:id="rId5"/>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pageSetUpPr fitToPage="1"/>
  </sheetPr>
  <dimension ref="A1:F19"/>
  <sheetViews>
    <sheetView workbookViewId="0">
      <selection activeCell="G1" sqref="G1"/>
    </sheetView>
  </sheetViews>
  <sheetFormatPr defaultColWidth="8.81640625" defaultRowHeight="12.5" x14ac:dyDescent="0.25"/>
  <cols>
    <col min="1" max="1" width="26.81640625" customWidth="1"/>
    <col min="2" max="5" width="17" customWidth="1"/>
  </cols>
  <sheetData>
    <row r="1" spans="1:6" ht="18" x14ac:dyDescent="0.4">
      <c r="A1" s="84" t="s">
        <v>213</v>
      </c>
      <c r="B1" s="190" t="s">
        <v>277</v>
      </c>
      <c r="C1" s="188"/>
    </row>
    <row r="2" spans="1:6" ht="18.5" thickBot="1" x14ac:dyDescent="0.45">
      <c r="A2" s="56" t="s">
        <v>96</v>
      </c>
    </row>
    <row r="3" spans="1:6" ht="16" thickBot="1" x14ac:dyDescent="0.3">
      <c r="A3" s="110" t="s">
        <v>52</v>
      </c>
      <c r="B3" s="111" t="s">
        <v>0</v>
      </c>
      <c r="C3" s="52" t="s">
        <v>1</v>
      </c>
      <c r="D3" s="52" t="s">
        <v>2</v>
      </c>
      <c r="E3" s="53" t="s">
        <v>3</v>
      </c>
    </row>
    <row r="4" spans="1:6" ht="19" thickBot="1" x14ac:dyDescent="0.3">
      <c r="A4" s="124" t="s">
        <v>12</v>
      </c>
      <c r="B4" s="122" t="s">
        <v>17</v>
      </c>
      <c r="C4" s="150">
        <v>44.4</v>
      </c>
      <c r="D4" s="150">
        <v>30.51</v>
      </c>
      <c r="E4" s="153">
        <v>21.02</v>
      </c>
    </row>
    <row r="5" spans="1:6" ht="18.5" x14ac:dyDescent="0.25">
      <c r="A5" s="12" t="s">
        <v>13</v>
      </c>
      <c r="B5" s="11" t="s">
        <v>4</v>
      </c>
      <c r="C5" s="162">
        <f>+Fringe!B8</f>
        <v>0.46006878104700033</v>
      </c>
      <c r="D5" s="162">
        <f>$C$5</f>
        <v>0.46006878104700033</v>
      </c>
      <c r="E5" s="162">
        <f>$C$5</f>
        <v>0.46006878104700033</v>
      </c>
    </row>
    <row r="6" spans="1:6" ht="15.5" x14ac:dyDescent="0.25">
      <c r="A6" s="5" t="s">
        <v>5</v>
      </c>
      <c r="B6" s="2" t="s">
        <v>6</v>
      </c>
      <c r="C6" s="46">
        <f>+C4*C5</f>
        <v>20.427053878486813</v>
      </c>
      <c r="D6" s="46">
        <f>+D4*D5</f>
        <v>14.036698509743982</v>
      </c>
      <c r="E6" s="92">
        <f>+E4*E5</f>
        <v>9.6706457776079464</v>
      </c>
    </row>
    <row r="7" spans="1:6" ht="31.5" thickBot="1" x14ac:dyDescent="0.3">
      <c r="A7" s="6" t="s">
        <v>7</v>
      </c>
      <c r="B7" s="3" t="s">
        <v>16</v>
      </c>
      <c r="C7" s="47">
        <f>+C4+C6</f>
        <v>64.827053878486808</v>
      </c>
      <c r="D7" s="47">
        <f>+D4+D6</f>
        <v>44.546698509743983</v>
      </c>
      <c r="E7" s="93">
        <f>+E4+E6</f>
        <v>30.690645777607948</v>
      </c>
    </row>
    <row r="8" spans="1:6" ht="18.5" x14ac:dyDescent="0.25">
      <c r="A8" s="12" t="s">
        <v>14</v>
      </c>
      <c r="B8" s="11" t="s">
        <v>8</v>
      </c>
      <c r="C8" s="9" t="s">
        <v>15</v>
      </c>
      <c r="D8" s="9" t="s">
        <v>15</v>
      </c>
      <c r="E8" s="201">
        <v>0.5</v>
      </c>
    </row>
    <row r="9" spans="1:6" ht="15.5" x14ac:dyDescent="0.25">
      <c r="A9" s="5" t="s">
        <v>9</v>
      </c>
      <c r="B9" s="2" t="s">
        <v>10</v>
      </c>
      <c r="C9" s="46">
        <f>+C7*C8</f>
        <v>32.413526939243404</v>
      </c>
      <c r="D9" s="46">
        <f>+D7*D8</f>
        <v>22.273349254871992</v>
      </c>
      <c r="E9" s="92">
        <f>+E7*E8</f>
        <v>15.345322888803974</v>
      </c>
    </row>
    <row r="10" spans="1:6" ht="31.5" thickBot="1" x14ac:dyDescent="0.3">
      <c r="A10" s="6" t="s">
        <v>11</v>
      </c>
      <c r="B10" s="3" t="s">
        <v>48</v>
      </c>
      <c r="C10" s="47">
        <f>+C7+C9</f>
        <v>97.240580817730205</v>
      </c>
      <c r="D10" s="47">
        <f>+D7+D9</f>
        <v>66.820047764615978</v>
      </c>
      <c r="E10" s="93">
        <f>+E7+E9</f>
        <v>46.035968666411918</v>
      </c>
    </row>
    <row r="12" spans="1:6" ht="15.5" x14ac:dyDescent="0.35">
      <c r="A12" s="54" t="s">
        <v>50</v>
      </c>
      <c r="B12" s="55" t="s">
        <v>33</v>
      </c>
      <c r="E12" s="139" t="s">
        <v>278</v>
      </c>
      <c r="F12" s="163" t="s">
        <v>85</v>
      </c>
    </row>
    <row r="13" spans="1:6" ht="15.5" x14ac:dyDescent="0.35">
      <c r="A13" s="54" t="s">
        <v>93</v>
      </c>
      <c r="B13" s="55"/>
      <c r="E13" s="163" t="s">
        <v>279</v>
      </c>
    </row>
    <row r="14" spans="1:6" ht="15.5" x14ac:dyDescent="0.35">
      <c r="A14" s="54" t="s">
        <v>94</v>
      </c>
      <c r="B14" s="55"/>
    </row>
    <row r="15" spans="1:6" ht="15.5" x14ac:dyDescent="0.35">
      <c r="A15" s="167" t="s">
        <v>140</v>
      </c>
      <c r="B15" s="167" t="s">
        <v>141</v>
      </c>
      <c r="C15" s="21"/>
      <c r="D15" s="21"/>
      <c r="E15" s="21"/>
    </row>
    <row r="16" spans="1:6" ht="15.5" x14ac:dyDescent="0.35">
      <c r="A16" s="167" t="s">
        <v>153</v>
      </c>
      <c r="B16" s="167" t="s">
        <v>154</v>
      </c>
      <c r="C16" s="21"/>
      <c r="D16" s="21"/>
      <c r="E16" s="21" t="s">
        <v>250</v>
      </c>
    </row>
    <row r="17" spans="1:5" ht="15.5" x14ac:dyDescent="0.35">
      <c r="A17" s="167" t="s">
        <v>203</v>
      </c>
      <c r="B17" s="167" t="s">
        <v>149</v>
      </c>
      <c r="C17" s="21"/>
      <c r="D17" s="21"/>
      <c r="E17" s="21"/>
    </row>
    <row r="18" spans="1:5" ht="15.5" x14ac:dyDescent="0.35">
      <c r="A18" s="54" t="s">
        <v>226</v>
      </c>
    </row>
    <row r="19" spans="1:5" ht="48" customHeight="1" x14ac:dyDescent="0.35">
      <c r="A19" s="205" t="s">
        <v>49</v>
      </c>
      <c r="B19" s="205"/>
      <c r="C19" s="205"/>
      <c r="D19" s="205"/>
      <c r="E19" s="205"/>
    </row>
  </sheetData>
  <mergeCells count="1">
    <mergeCell ref="A19:E19"/>
  </mergeCells>
  <phoneticPr fontId="4" type="noConversion"/>
  <hyperlinks>
    <hyperlink ref="B12" r:id="rId1" xr:uid="{00000000-0004-0000-1600-000000000000}"/>
  </hyperlinks>
  <pageMargins left="0.75" right="0.75" top="1" bottom="1" header="0.5" footer="0.5"/>
  <pageSetup orientation="landscape" r:id="rId2"/>
  <headerFooter alignWithMargins="0"/>
  <drawing r:id="rId3"/>
  <legacyDrawing r:id="rId4"/>
  <oleObjects>
    <mc:AlternateContent xmlns:mc="http://schemas.openxmlformats.org/markup-compatibility/2006">
      <mc:Choice Requires="x14">
        <oleObject progId="Acrobat Document" dvAspect="DVASPECT_ICON" shapeId="26625" r:id="rId5">
          <objectPr defaultSize="0" r:id="rId6">
            <anchor moveWithCells="1">
              <from>
                <xdr:col>0</xdr:col>
                <xdr:colOff>0</xdr:colOff>
                <xdr:row>20</xdr:row>
                <xdr:rowOff>0</xdr:rowOff>
              </from>
              <to>
                <xdr:col>0</xdr:col>
                <xdr:colOff>914400</xdr:colOff>
                <xdr:row>24</xdr:row>
                <xdr:rowOff>38100</xdr:rowOff>
              </to>
            </anchor>
          </objectPr>
        </oleObject>
      </mc:Choice>
      <mc:Fallback>
        <oleObject progId="Acrobat Document" dvAspect="DVASPECT_ICON" shapeId="26625" r:id="rId5"/>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dimension ref="A1:F19"/>
  <sheetViews>
    <sheetView workbookViewId="0">
      <selection activeCell="E5" sqref="E5"/>
    </sheetView>
  </sheetViews>
  <sheetFormatPr defaultColWidth="8.81640625" defaultRowHeight="12.5" x14ac:dyDescent="0.25"/>
  <cols>
    <col min="1" max="1" width="26.81640625" customWidth="1"/>
    <col min="2" max="5" width="17" customWidth="1"/>
  </cols>
  <sheetData>
    <row r="1" spans="1:6" ht="18" x14ac:dyDescent="0.4">
      <c r="A1" s="84" t="s">
        <v>214</v>
      </c>
      <c r="B1" s="190" t="s">
        <v>277</v>
      </c>
      <c r="C1" s="188"/>
    </row>
    <row r="2" spans="1:6" ht="18.5" thickBot="1" x14ac:dyDescent="0.45">
      <c r="A2" s="56" t="s">
        <v>124</v>
      </c>
    </row>
    <row r="3" spans="1:6" ht="16" thickBot="1" x14ac:dyDescent="0.3">
      <c r="A3" s="110" t="s">
        <v>52</v>
      </c>
      <c r="B3" s="111" t="s">
        <v>0</v>
      </c>
      <c r="C3" s="52" t="s">
        <v>1</v>
      </c>
      <c r="D3" s="52" t="s">
        <v>2</v>
      </c>
      <c r="E3" s="53" t="s">
        <v>3</v>
      </c>
    </row>
    <row r="4" spans="1:6" ht="19" thickBot="1" x14ac:dyDescent="0.3">
      <c r="A4" s="113" t="s">
        <v>12</v>
      </c>
      <c r="B4" s="123" t="s">
        <v>17</v>
      </c>
      <c r="C4" s="137">
        <v>45.23</v>
      </c>
      <c r="D4" s="137">
        <v>33.14</v>
      </c>
      <c r="E4" s="138">
        <v>20.78</v>
      </c>
    </row>
    <row r="5" spans="1:6" ht="18.5" x14ac:dyDescent="0.25">
      <c r="A5" s="12" t="s">
        <v>13</v>
      </c>
      <c r="B5" s="11" t="s">
        <v>4</v>
      </c>
      <c r="C5" s="162">
        <f>+Fringe!B8</f>
        <v>0.46006878104700033</v>
      </c>
      <c r="D5" s="162">
        <f>$C$5</f>
        <v>0.46006878104700033</v>
      </c>
      <c r="E5" s="162">
        <f>$C$5</f>
        <v>0.46006878104700033</v>
      </c>
    </row>
    <row r="6" spans="1:6" ht="15.5" x14ac:dyDescent="0.25">
      <c r="A6" s="5" t="s">
        <v>5</v>
      </c>
      <c r="B6" s="2" t="s">
        <v>6</v>
      </c>
      <c r="C6" s="46">
        <f>+C4*C5</f>
        <v>20.808910966755825</v>
      </c>
      <c r="D6" s="46">
        <f>+D4*D5</f>
        <v>15.246679403897591</v>
      </c>
      <c r="E6" s="92">
        <f>+E4*E5</f>
        <v>9.5602292701566682</v>
      </c>
    </row>
    <row r="7" spans="1:6" ht="31.5" thickBot="1" x14ac:dyDescent="0.3">
      <c r="A7" s="6" t="s">
        <v>7</v>
      </c>
      <c r="B7" s="3" t="s">
        <v>16</v>
      </c>
      <c r="C7" s="47">
        <f>+C4+C6</f>
        <v>66.038910966755822</v>
      </c>
      <c r="D7" s="47">
        <f>+D4+D6</f>
        <v>48.386679403897588</v>
      </c>
      <c r="E7" s="93">
        <f>+E4+E6</f>
        <v>30.340229270156669</v>
      </c>
    </row>
    <row r="8" spans="1:6" ht="18.5" x14ac:dyDescent="0.25">
      <c r="A8" s="12" t="s">
        <v>14</v>
      </c>
      <c r="B8" s="11" t="s">
        <v>8</v>
      </c>
      <c r="C8" s="9" t="s">
        <v>15</v>
      </c>
      <c r="D8" s="9" t="s">
        <v>15</v>
      </c>
      <c r="E8" s="10" t="s">
        <v>15</v>
      </c>
    </row>
    <row r="9" spans="1:6" ht="15.5" x14ac:dyDescent="0.25">
      <c r="A9" s="5" t="s">
        <v>9</v>
      </c>
      <c r="B9" s="2" t="s">
        <v>10</v>
      </c>
      <c r="C9" s="46">
        <f>+C7*C8</f>
        <v>33.019455483377911</v>
      </c>
      <c r="D9" s="46">
        <f>+D7*D8</f>
        <v>24.193339701948794</v>
      </c>
      <c r="E9" s="92">
        <f>+E7*E8</f>
        <v>15.170114635078335</v>
      </c>
    </row>
    <row r="10" spans="1:6" ht="31.5" thickBot="1" x14ac:dyDescent="0.3">
      <c r="A10" s="6" t="s">
        <v>11</v>
      </c>
      <c r="B10" s="3" t="s">
        <v>48</v>
      </c>
      <c r="C10" s="47">
        <f>+C7+C9</f>
        <v>99.058366450133732</v>
      </c>
      <c r="D10" s="47">
        <f>+D7+D9</f>
        <v>72.580019105846389</v>
      </c>
      <c r="E10" s="93">
        <f>+E7+E9</f>
        <v>45.510343905235004</v>
      </c>
    </row>
    <row r="12" spans="1:6" ht="15.5" x14ac:dyDescent="0.35">
      <c r="A12" s="54" t="s">
        <v>50</v>
      </c>
      <c r="B12" s="55" t="s">
        <v>126</v>
      </c>
      <c r="E12" s="139" t="s">
        <v>278</v>
      </c>
      <c r="F12" s="163" t="s">
        <v>85</v>
      </c>
    </row>
    <row r="13" spans="1:6" ht="15.5" x14ac:dyDescent="0.35">
      <c r="A13" s="54" t="s">
        <v>127</v>
      </c>
      <c r="B13" s="55"/>
      <c r="E13" s="163" t="s">
        <v>279</v>
      </c>
    </row>
    <row r="14" spans="1:6" ht="15.5" x14ac:dyDescent="0.35">
      <c r="A14" s="54" t="s">
        <v>94</v>
      </c>
      <c r="B14" s="55"/>
    </row>
    <row r="15" spans="1:6" ht="15.5" x14ac:dyDescent="0.35">
      <c r="A15" s="167" t="s">
        <v>140</v>
      </c>
      <c r="B15" s="167" t="s">
        <v>141</v>
      </c>
      <c r="C15" s="21"/>
      <c r="D15" s="21"/>
      <c r="E15" s="21"/>
      <c r="F15" s="21"/>
    </row>
    <row r="16" spans="1:6" ht="15.5" x14ac:dyDescent="0.35">
      <c r="A16" s="167" t="s">
        <v>153</v>
      </c>
      <c r="B16" s="167" t="s">
        <v>154</v>
      </c>
      <c r="C16" s="21"/>
      <c r="D16" s="21"/>
      <c r="E16" s="21"/>
      <c r="F16" s="21"/>
    </row>
    <row r="17" spans="1:6" ht="15.5" x14ac:dyDescent="0.35">
      <c r="A17" s="167" t="s">
        <v>203</v>
      </c>
      <c r="B17" s="167" t="s">
        <v>149</v>
      </c>
      <c r="C17" s="21"/>
      <c r="D17" s="21"/>
      <c r="E17" s="21" t="s">
        <v>252</v>
      </c>
      <c r="F17" s="21"/>
    </row>
    <row r="18" spans="1:6" ht="15.5" x14ac:dyDescent="0.35">
      <c r="A18" s="167" t="s">
        <v>226</v>
      </c>
      <c r="B18" s="21"/>
      <c r="C18" s="21"/>
      <c r="D18" s="21"/>
      <c r="E18" s="21"/>
      <c r="F18" s="21"/>
    </row>
    <row r="19" spans="1:6" ht="48" customHeight="1" x14ac:dyDescent="0.35">
      <c r="A19" s="205" t="s">
        <v>49</v>
      </c>
      <c r="B19" s="205"/>
      <c r="C19" s="205"/>
      <c r="D19" s="205"/>
      <c r="E19" s="205"/>
    </row>
  </sheetData>
  <mergeCells count="1">
    <mergeCell ref="A19:E19"/>
  </mergeCells>
  <phoneticPr fontId="4" type="noConversion"/>
  <hyperlinks>
    <hyperlink ref="B12" r:id="rId1" xr:uid="{00000000-0004-0000-1700-000000000000}"/>
  </hyperlinks>
  <pageMargins left="0.75" right="0.75" top="1" bottom="1" header="0.5" footer="0.5"/>
  <pageSetup orientation="landscape" horizontalDpi="4294967295" r:id="rId2"/>
  <headerFooter alignWithMargins="0"/>
  <drawing r:id="rId3"/>
  <legacyDrawing r:id="rId4"/>
  <oleObjects>
    <mc:AlternateContent xmlns:mc="http://schemas.openxmlformats.org/markup-compatibility/2006">
      <mc:Choice Requires="x14">
        <oleObject progId="Acrobat Document" dvAspect="DVASPECT_ICON" shapeId="27649" r:id="rId5">
          <objectPr defaultSize="0" r:id="rId6">
            <anchor moveWithCells="1">
              <from>
                <xdr:col>0</xdr:col>
                <xdr:colOff>0</xdr:colOff>
                <xdr:row>20</xdr:row>
                <xdr:rowOff>0</xdr:rowOff>
              </from>
              <to>
                <xdr:col>0</xdr:col>
                <xdr:colOff>914400</xdr:colOff>
                <xdr:row>24</xdr:row>
                <xdr:rowOff>38100</xdr:rowOff>
              </to>
            </anchor>
          </objectPr>
        </oleObject>
      </mc:Choice>
      <mc:Fallback>
        <oleObject progId="Acrobat Document" dvAspect="DVASPECT_ICON" shapeId="27649"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23"/>
  <sheetViews>
    <sheetView workbookViewId="0">
      <selection activeCell="B23" sqref="B23"/>
    </sheetView>
  </sheetViews>
  <sheetFormatPr defaultColWidth="8.81640625" defaultRowHeight="12.5" x14ac:dyDescent="0.25"/>
  <cols>
    <col min="1" max="1" width="25.1796875" customWidth="1"/>
    <col min="2" max="5" width="17" customWidth="1"/>
  </cols>
  <sheetData>
    <row r="1" spans="1:5" ht="18" x14ac:dyDescent="0.4">
      <c r="A1" s="56" t="s">
        <v>215</v>
      </c>
    </row>
    <row r="2" spans="1:5" ht="18.5" thickBot="1" x14ac:dyDescent="0.45">
      <c r="A2" s="56" t="s">
        <v>18</v>
      </c>
    </row>
    <row r="3" spans="1:5" ht="16" thickBot="1" x14ac:dyDescent="0.3">
      <c r="A3" s="4" t="s">
        <v>52</v>
      </c>
      <c r="B3" s="120" t="s">
        <v>0</v>
      </c>
      <c r="C3" s="52" t="s">
        <v>1</v>
      </c>
      <c r="D3" s="52" t="s">
        <v>2</v>
      </c>
      <c r="E3" s="53" t="s">
        <v>3</v>
      </c>
    </row>
    <row r="4" spans="1:5" ht="19" thickBot="1" x14ac:dyDescent="0.3">
      <c r="A4" s="6" t="s">
        <v>12</v>
      </c>
      <c r="B4" s="119" t="s">
        <v>17</v>
      </c>
      <c r="C4" s="137"/>
      <c r="D4" s="137"/>
      <c r="E4" s="138"/>
    </row>
    <row r="5" spans="1:5" ht="18.5" x14ac:dyDescent="0.25">
      <c r="A5" s="12" t="s">
        <v>13</v>
      </c>
      <c r="B5" s="117" t="s">
        <v>4</v>
      </c>
      <c r="C5" s="134">
        <f>+Fringe</f>
        <v>0.45016077170418012</v>
      </c>
      <c r="D5" s="134">
        <f>+Fringe</f>
        <v>0.45016077170418012</v>
      </c>
      <c r="E5" s="135">
        <f>+Fringe</f>
        <v>0.45016077170418012</v>
      </c>
    </row>
    <row r="6" spans="1:5" ht="15.5" x14ac:dyDescent="0.25">
      <c r="A6" s="5" t="s">
        <v>5</v>
      </c>
      <c r="B6" s="118" t="s">
        <v>6</v>
      </c>
      <c r="C6" s="46">
        <f>+C4*C5</f>
        <v>0</v>
      </c>
      <c r="D6" s="46">
        <f>+D4*D5</f>
        <v>0</v>
      </c>
      <c r="E6" s="92">
        <f>+E4*E5</f>
        <v>0</v>
      </c>
    </row>
    <row r="7" spans="1:5" ht="31.5" thickBot="1" x14ac:dyDescent="0.3">
      <c r="A7" s="6" t="s">
        <v>7</v>
      </c>
      <c r="B7" s="116" t="s">
        <v>16</v>
      </c>
      <c r="C7" s="47">
        <f>+C4+C6</f>
        <v>0</v>
      </c>
      <c r="D7" s="47">
        <f>+D4+D6</f>
        <v>0</v>
      </c>
      <c r="E7" s="93">
        <f>+E4+E6</f>
        <v>0</v>
      </c>
    </row>
    <row r="8" spans="1:5" ht="18.5" x14ac:dyDescent="0.25">
      <c r="A8" s="12" t="s">
        <v>14</v>
      </c>
      <c r="B8" s="13" t="s">
        <v>8</v>
      </c>
      <c r="C8" s="9" t="s">
        <v>15</v>
      </c>
      <c r="D8" s="9" t="s">
        <v>15</v>
      </c>
      <c r="E8" s="10" t="s">
        <v>15</v>
      </c>
    </row>
    <row r="9" spans="1:5" ht="15.5" x14ac:dyDescent="0.25">
      <c r="A9" s="5" t="s">
        <v>9</v>
      </c>
      <c r="B9" s="7" t="s">
        <v>10</v>
      </c>
      <c r="C9" s="46">
        <f>+C7*C8</f>
        <v>0</v>
      </c>
      <c r="D9" s="46">
        <f>+D7*D8</f>
        <v>0</v>
      </c>
      <c r="E9" s="92">
        <f>+E7*E8</f>
        <v>0</v>
      </c>
    </row>
    <row r="10" spans="1:5" ht="31.5" thickBot="1" x14ac:dyDescent="0.3">
      <c r="A10" s="6" t="s">
        <v>11</v>
      </c>
      <c r="B10" s="3" t="s">
        <v>48</v>
      </c>
      <c r="C10" s="47">
        <f>+C7+C9</f>
        <v>0</v>
      </c>
      <c r="D10" s="47">
        <f>+D7+D9</f>
        <v>0</v>
      </c>
      <c r="E10" s="93">
        <f>+E7+E9</f>
        <v>0</v>
      </c>
    </row>
    <row r="11" spans="1:5" ht="15.5" x14ac:dyDescent="0.25">
      <c r="C11" s="14"/>
      <c r="D11" s="14"/>
      <c r="E11" s="14"/>
    </row>
    <row r="12" spans="1:5" ht="15.5" x14ac:dyDescent="0.35">
      <c r="A12" s="54" t="s">
        <v>50</v>
      </c>
      <c r="B12" s="55" t="s">
        <v>80</v>
      </c>
      <c r="E12" s="147" t="s">
        <v>249</v>
      </c>
    </row>
    <row r="13" spans="1:5" ht="15.5" x14ac:dyDescent="0.35">
      <c r="A13" s="54" t="s">
        <v>120</v>
      </c>
      <c r="B13" s="55"/>
      <c r="E13" s="83"/>
    </row>
    <row r="14" spans="1:5" ht="15.5" x14ac:dyDescent="0.35">
      <c r="A14" s="54" t="s">
        <v>94</v>
      </c>
      <c r="B14" s="55"/>
      <c r="E14" s="83"/>
    </row>
    <row r="15" spans="1:5" ht="15.5" x14ac:dyDescent="0.35">
      <c r="A15" s="54" t="s">
        <v>140</v>
      </c>
      <c r="B15" s="54" t="s">
        <v>141</v>
      </c>
    </row>
    <row r="16" spans="1:5" ht="15.5" x14ac:dyDescent="0.35">
      <c r="A16" s="54" t="s">
        <v>153</v>
      </c>
      <c r="B16" s="54" t="s">
        <v>154</v>
      </c>
    </row>
    <row r="17" spans="1:6" ht="15.5" x14ac:dyDescent="0.35">
      <c r="A17" s="54" t="s">
        <v>148</v>
      </c>
      <c r="B17" s="54" t="s">
        <v>149</v>
      </c>
    </row>
    <row r="18" spans="1:6" ht="15.5" x14ac:dyDescent="0.35">
      <c r="A18" s="106" t="s">
        <v>226</v>
      </c>
      <c r="B18" s="106"/>
      <c r="C18" s="106"/>
      <c r="D18" s="106"/>
      <c r="E18" s="106"/>
    </row>
    <row r="19" spans="1:6" ht="47.25" customHeight="1" x14ac:dyDescent="0.35">
      <c r="A19" s="205" t="s">
        <v>49</v>
      </c>
      <c r="B19" s="205"/>
      <c r="C19" s="205"/>
      <c r="D19" s="205"/>
      <c r="E19" s="205"/>
      <c r="F19" s="15"/>
    </row>
    <row r="20" spans="1:6" ht="15.5" x14ac:dyDescent="0.25">
      <c r="C20" s="1"/>
      <c r="D20" s="1"/>
      <c r="E20" s="1"/>
    </row>
    <row r="21" spans="1:6" ht="15.5" x14ac:dyDescent="0.25">
      <c r="C21" s="14"/>
      <c r="D21" s="14"/>
      <c r="E21" s="14"/>
    </row>
    <row r="22" spans="1:6" ht="15.5" x14ac:dyDescent="0.25">
      <c r="C22" s="1"/>
      <c r="D22" s="1"/>
      <c r="E22" s="1"/>
    </row>
    <row r="23" spans="1:6" ht="15.5" x14ac:dyDescent="0.25">
      <c r="C23" s="14"/>
      <c r="D23" s="14"/>
      <c r="E23" s="14"/>
    </row>
  </sheetData>
  <mergeCells count="1">
    <mergeCell ref="A19:E19"/>
  </mergeCells>
  <phoneticPr fontId="4" type="noConversion"/>
  <pageMargins left="0.66" right="0.57999999999999996" top="1" bottom="1" header="0.5" footer="0.5"/>
  <pageSetup orientation="landscape" horizontalDpi="4294967295"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H18"/>
  <sheetViews>
    <sheetView workbookViewId="0">
      <selection activeCell="B16" sqref="B16"/>
    </sheetView>
  </sheetViews>
  <sheetFormatPr defaultColWidth="8.81640625" defaultRowHeight="12.5" x14ac:dyDescent="0.25"/>
  <cols>
    <col min="2" max="2" width="38.1796875" customWidth="1"/>
  </cols>
  <sheetData>
    <row r="1" spans="1:8" ht="23.25" customHeight="1" x14ac:dyDescent="0.35">
      <c r="A1" s="72" t="s">
        <v>78</v>
      </c>
      <c r="H1" t="s">
        <v>79</v>
      </c>
    </row>
    <row r="2" spans="1:8" ht="15" customHeight="1" x14ac:dyDescent="0.3">
      <c r="A2" s="71" t="s">
        <v>77</v>
      </c>
      <c r="B2" s="69"/>
      <c r="C2" s="69"/>
      <c r="D2" s="69"/>
      <c r="E2" s="69"/>
      <c r="F2" s="69"/>
      <c r="G2" s="69"/>
      <c r="H2" s="70"/>
    </row>
    <row r="3" spans="1:8" ht="40.5" x14ac:dyDescent="0.25">
      <c r="A3" s="57" t="s">
        <v>53</v>
      </c>
      <c r="B3" s="58" t="s">
        <v>54</v>
      </c>
      <c r="C3" s="59" t="s">
        <v>55</v>
      </c>
      <c r="D3" s="57" t="s">
        <v>56</v>
      </c>
      <c r="E3" s="57" t="s">
        <v>57</v>
      </c>
      <c r="F3" s="57" t="s">
        <v>58</v>
      </c>
      <c r="G3" s="59" t="s">
        <v>59</v>
      </c>
      <c r="H3" s="59" t="s">
        <v>60</v>
      </c>
    </row>
    <row r="4" spans="1:8" ht="27" x14ac:dyDescent="0.3">
      <c r="A4" s="60" t="s">
        <v>61</v>
      </c>
      <c r="B4" s="61" t="s">
        <v>62</v>
      </c>
      <c r="C4" s="62">
        <v>64710</v>
      </c>
      <c r="D4" s="63">
        <v>0.67</v>
      </c>
      <c r="E4" s="64">
        <v>13.39</v>
      </c>
      <c r="F4" s="64">
        <v>14.39</v>
      </c>
      <c r="G4" s="65">
        <v>29930</v>
      </c>
      <c r="H4" s="63">
        <v>8.0000000000000002E-3</v>
      </c>
    </row>
    <row r="5" spans="1:8" ht="27" x14ac:dyDescent="0.3">
      <c r="A5" s="60" t="s">
        <v>63</v>
      </c>
      <c r="B5" s="66" t="s">
        <v>64</v>
      </c>
      <c r="C5" s="62">
        <v>2320</v>
      </c>
      <c r="D5" s="63">
        <v>2.4E-2</v>
      </c>
      <c r="E5" s="64">
        <v>19.71</v>
      </c>
      <c r="F5" s="64">
        <v>21.24</v>
      </c>
      <c r="G5" s="65">
        <v>44190</v>
      </c>
      <c r="H5" s="63">
        <v>2.3E-2</v>
      </c>
    </row>
    <row r="6" spans="1:8" ht="38" x14ac:dyDescent="0.3">
      <c r="A6" s="60" t="s">
        <v>65</v>
      </c>
      <c r="B6" s="66" t="s">
        <v>66</v>
      </c>
      <c r="C6" s="62">
        <v>2040</v>
      </c>
      <c r="D6" s="63">
        <v>2.1100000000000001E-2</v>
      </c>
      <c r="E6" s="64">
        <v>20.010000000000002</v>
      </c>
      <c r="F6" s="64">
        <v>21.15</v>
      </c>
      <c r="G6" s="65">
        <v>44000</v>
      </c>
      <c r="H6" s="63">
        <v>1.7000000000000001E-2</v>
      </c>
    </row>
    <row r="7" spans="1:8" ht="27" x14ac:dyDescent="0.3">
      <c r="A7" s="60" t="s">
        <v>67</v>
      </c>
      <c r="B7" s="66" t="s">
        <v>68</v>
      </c>
      <c r="C7" s="67">
        <v>180</v>
      </c>
      <c r="D7" s="63">
        <v>1.9E-3</v>
      </c>
      <c r="E7" s="64">
        <v>13.85</v>
      </c>
      <c r="F7" s="64">
        <v>12.54</v>
      </c>
      <c r="G7" s="65">
        <v>26080</v>
      </c>
      <c r="H7" s="63">
        <v>9.5000000000000001E-2</v>
      </c>
    </row>
    <row r="8" spans="1:8" ht="27" x14ac:dyDescent="0.3">
      <c r="A8" s="60" t="s">
        <v>69</v>
      </c>
      <c r="B8" s="66" t="s">
        <v>70</v>
      </c>
      <c r="C8" s="62">
        <v>56880</v>
      </c>
      <c r="D8" s="63">
        <v>0.58889999999999998</v>
      </c>
      <c r="E8" s="64">
        <v>13.12</v>
      </c>
      <c r="F8" s="64">
        <v>13.94</v>
      </c>
      <c r="G8" s="65">
        <v>28990</v>
      </c>
      <c r="H8" s="63">
        <v>8.0000000000000002E-3</v>
      </c>
    </row>
    <row r="9" spans="1:8" ht="27" x14ac:dyDescent="0.3">
      <c r="A9" s="60" t="s">
        <v>71</v>
      </c>
      <c r="B9" s="66" t="s">
        <v>72</v>
      </c>
      <c r="C9" s="68">
        <v>-8</v>
      </c>
      <c r="D9" s="68">
        <v>-8</v>
      </c>
      <c r="E9" s="64">
        <v>13.96</v>
      </c>
      <c r="F9" s="64">
        <v>12.84</v>
      </c>
      <c r="G9" s="65">
        <v>26700</v>
      </c>
      <c r="H9" s="63">
        <v>8.1000000000000003E-2</v>
      </c>
    </row>
    <row r="10" spans="1:8" ht="27" x14ac:dyDescent="0.3">
      <c r="A10" s="60" t="s">
        <v>73</v>
      </c>
      <c r="B10" s="66" t="s">
        <v>74</v>
      </c>
      <c r="C10" s="62">
        <v>2530</v>
      </c>
      <c r="D10" s="63">
        <v>2.6200000000000001E-2</v>
      </c>
      <c r="E10" s="64">
        <v>13.05</v>
      </c>
      <c r="F10" s="64">
        <v>13.42</v>
      </c>
      <c r="G10" s="65">
        <v>27920</v>
      </c>
      <c r="H10" s="63">
        <v>2.1999999999999999E-2</v>
      </c>
    </row>
    <row r="11" spans="1:8" ht="27" x14ac:dyDescent="0.3">
      <c r="A11" s="60" t="s">
        <v>75</v>
      </c>
      <c r="B11" s="66" t="s">
        <v>76</v>
      </c>
      <c r="C11" s="68">
        <v>-8</v>
      </c>
      <c r="D11" s="68">
        <v>-8</v>
      </c>
      <c r="E11" s="64">
        <v>14.4</v>
      </c>
      <c r="F11" s="64">
        <v>12.7</v>
      </c>
      <c r="G11" s="65">
        <v>26420</v>
      </c>
      <c r="H11" s="63">
        <v>0.13400000000000001</v>
      </c>
    </row>
    <row r="18" spans="1:1" ht="17.5" x14ac:dyDescent="0.35">
      <c r="A18" s="72"/>
    </row>
  </sheetData>
  <phoneticPr fontId="4" type="noConversion"/>
  <hyperlinks>
    <hyperlink ref="C3" location="(1)" display="(1)" xr:uid="{00000000-0004-0000-1900-000000000000}"/>
    <hyperlink ref="G3" location="(2)" display="(2)" xr:uid="{00000000-0004-0000-1900-000001000000}"/>
    <hyperlink ref="H3" location="(3)" display="(3)" xr:uid="{00000000-0004-0000-1900-000002000000}"/>
    <hyperlink ref="B4" r:id="rId1" display="http://www.bls.gov/oes/current/oes370000.htm" xr:uid="{00000000-0004-0000-1900-000003000000}"/>
    <hyperlink ref="B5" r:id="rId2" display="http://www.bls.gov/oes/current/oes371011.htm" xr:uid="{00000000-0004-0000-1900-000004000000}"/>
    <hyperlink ref="B6" r:id="rId3" display="http://www.bls.gov/oes/current/oes371012.htm" xr:uid="{00000000-0004-0000-1900-000005000000}"/>
    <hyperlink ref="B7" r:id="rId4" display="http://www.bls.gov/oes/current/oes372011.htm" xr:uid="{00000000-0004-0000-1900-000006000000}"/>
    <hyperlink ref="B8" r:id="rId5" display="http://www.bls.gov/oes/current/oes372021.htm" xr:uid="{00000000-0004-0000-1900-000007000000}"/>
    <hyperlink ref="B9" r:id="rId6" display="http://www.bls.gov/oes/current/oes373011.htm" xr:uid="{00000000-0004-0000-1900-000008000000}"/>
    <hyperlink ref="C9" location="(8)" display="(8)" xr:uid="{00000000-0004-0000-1900-000009000000}"/>
    <hyperlink ref="D9" location="(8)" display="(8)" xr:uid="{00000000-0004-0000-1900-00000A000000}"/>
    <hyperlink ref="B10" r:id="rId7" display="http://www.bls.gov/oes/current/oes373012.htm" xr:uid="{00000000-0004-0000-1900-00000B000000}"/>
    <hyperlink ref="B11" r:id="rId8" display="http://www.bls.gov/oes/current/oes373019.htm" xr:uid="{00000000-0004-0000-1900-00000C000000}"/>
    <hyperlink ref="C11" location="(8)" display="(8)" xr:uid="{00000000-0004-0000-1900-00000D000000}"/>
    <hyperlink ref="D11" location="(8)" display="(8)" xr:uid="{00000000-0004-0000-1900-00000E000000}"/>
  </hyperlinks>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pageSetUpPr fitToPage="1"/>
  </sheetPr>
  <dimension ref="A1:I21"/>
  <sheetViews>
    <sheetView workbookViewId="0">
      <pane ySplit="1" topLeftCell="A2" activePane="bottomLeft" state="frozen"/>
      <selection pane="bottomLeft" activeCell="E31" sqref="E31"/>
    </sheetView>
  </sheetViews>
  <sheetFormatPr defaultColWidth="8.81640625" defaultRowHeight="12.5" x14ac:dyDescent="0.25"/>
  <cols>
    <col min="1" max="1" width="8.36328125" customWidth="1"/>
    <col min="2" max="2" width="7.453125" customWidth="1"/>
    <col min="3" max="3" width="17.1796875" customWidth="1"/>
    <col min="4" max="4" width="14.453125" customWidth="1"/>
    <col min="5" max="5" width="18" customWidth="1"/>
    <col min="6" max="6" width="9.1796875" style="18"/>
    <col min="7" max="7" width="8.453125" style="19" customWidth="1"/>
    <col min="8" max="8" width="8.1796875" style="19" customWidth="1"/>
    <col min="9" max="9" width="10.6328125" style="20" customWidth="1"/>
  </cols>
  <sheetData>
    <row r="1" spans="1:9" s="16" customFormat="1" ht="13" x14ac:dyDescent="0.3">
      <c r="A1" s="22" t="s">
        <v>18</v>
      </c>
      <c r="B1" s="22" t="s">
        <v>19</v>
      </c>
      <c r="C1" s="22" t="s">
        <v>21</v>
      </c>
      <c r="D1" s="22" t="s">
        <v>27</v>
      </c>
      <c r="E1" s="22" t="s">
        <v>25</v>
      </c>
      <c r="F1" s="23" t="s">
        <v>20</v>
      </c>
      <c r="G1" s="24" t="s">
        <v>22</v>
      </c>
      <c r="H1" s="24" t="s">
        <v>37</v>
      </c>
      <c r="I1" s="25" t="s">
        <v>28</v>
      </c>
    </row>
    <row r="2" spans="1:9" ht="12.75" customHeight="1" x14ac:dyDescent="0.25">
      <c r="A2" s="26" t="s">
        <v>40</v>
      </c>
      <c r="B2" s="26" t="s">
        <v>24</v>
      </c>
      <c r="C2" s="26" t="s">
        <v>39</v>
      </c>
      <c r="D2" s="26" t="s">
        <v>30</v>
      </c>
      <c r="E2" s="26" t="s">
        <v>38</v>
      </c>
      <c r="F2" s="27">
        <v>38473</v>
      </c>
      <c r="G2" s="28">
        <v>43.39</v>
      </c>
      <c r="H2" s="28"/>
      <c r="I2" s="29" t="s">
        <v>29</v>
      </c>
    </row>
    <row r="3" spans="1:9" ht="12.75" customHeight="1" x14ac:dyDescent="0.25">
      <c r="A3" s="30" t="s">
        <v>40</v>
      </c>
      <c r="B3" s="30" t="s">
        <v>44</v>
      </c>
      <c r="C3" s="30" t="s">
        <v>39</v>
      </c>
      <c r="D3" s="30" t="s">
        <v>31</v>
      </c>
      <c r="E3" s="30" t="s">
        <v>38</v>
      </c>
      <c r="F3" s="31">
        <v>38473</v>
      </c>
      <c r="G3" s="32">
        <v>30.93</v>
      </c>
      <c r="H3" s="32"/>
      <c r="I3" s="33" t="s">
        <v>29</v>
      </c>
    </row>
    <row r="4" spans="1:9" x14ac:dyDescent="0.25">
      <c r="A4" s="41" t="s">
        <v>40</v>
      </c>
      <c r="B4" s="41" t="s">
        <v>43</v>
      </c>
      <c r="C4" s="41" t="s">
        <v>39</v>
      </c>
      <c r="D4" s="41" t="s">
        <v>32</v>
      </c>
      <c r="E4" s="41" t="s">
        <v>38</v>
      </c>
      <c r="F4" s="42">
        <v>38473</v>
      </c>
      <c r="G4" s="43">
        <v>21.99</v>
      </c>
      <c r="H4" s="43"/>
      <c r="I4" s="44" t="s">
        <v>29</v>
      </c>
    </row>
    <row r="5" spans="1:9" s="21" customFormat="1" x14ac:dyDescent="0.25">
      <c r="A5" s="34"/>
      <c r="B5" s="34"/>
      <c r="C5" s="34"/>
      <c r="D5" s="34"/>
      <c r="E5" s="34"/>
      <c r="F5" s="35"/>
      <c r="G5" s="36"/>
      <c r="H5" s="36"/>
      <c r="I5" s="37"/>
    </row>
    <row r="6" spans="1:9" x14ac:dyDescent="0.25">
      <c r="A6" s="26" t="s">
        <v>23</v>
      </c>
      <c r="B6" s="26" t="s">
        <v>24</v>
      </c>
      <c r="C6" s="26" t="s">
        <v>35</v>
      </c>
      <c r="D6" s="26" t="s">
        <v>30</v>
      </c>
      <c r="E6" s="49" t="s">
        <v>26</v>
      </c>
      <c r="F6" s="27">
        <v>38473</v>
      </c>
      <c r="G6" s="28">
        <v>47.02</v>
      </c>
      <c r="H6" s="28"/>
      <c r="I6" s="29" t="s">
        <v>29</v>
      </c>
    </row>
    <row r="7" spans="1:9" x14ac:dyDescent="0.25">
      <c r="A7" s="30" t="s">
        <v>23</v>
      </c>
      <c r="B7" s="30" t="s">
        <v>44</v>
      </c>
      <c r="C7" s="30" t="s">
        <v>35</v>
      </c>
      <c r="D7" s="30" t="s">
        <v>31</v>
      </c>
      <c r="E7" s="50" t="s">
        <v>26</v>
      </c>
      <c r="F7" s="31">
        <v>38473</v>
      </c>
      <c r="G7" s="32">
        <v>30.21</v>
      </c>
      <c r="H7" s="32"/>
      <c r="I7" s="33" t="s">
        <v>29</v>
      </c>
    </row>
    <row r="8" spans="1:9" x14ac:dyDescent="0.25">
      <c r="A8" s="41" t="s">
        <v>23</v>
      </c>
      <c r="B8" s="41" t="s">
        <v>43</v>
      </c>
      <c r="C8" s="41" t="s">
        <v>35</v>
      </c>
      <c r="D8" s="41" t="s">
        <v>32</v>
      </c>
      <c r="E8" s="51" t="s">
        <v>26</v>
      </c>
      <c r="F8" s="42">
        <v>38473</v>
      </c>
      <c r="G8" s="43">
        <v>15.41</v>
      </c>
      <c r="H8" s="43"/>
      <c r="I8" s="44" t="s">
        <v>29</v>
      </c>
    </row>
    <row r="9" spans="1:9" s="21" customFormat="1" x14ac:dyDescent="0.25">
      <c r="A9" s="34"/>
      <c r="B9" s="34"/>
      <c r="C9" s="34"/>
      <c r="D9" s="34"/>
      <c r="E9" s="34"/>
      <c r="F9" s="35"/>
      <c r="G9" s="36"/>
      <c r="H9" s="36"/>
      <c r="I9" s="37"/>
    </row>
    <row r="10" spans="1:9" x14ac:dyDescent="0.25">
      <c r="A10" s="26" t="s">
        <v>41</v>
      </c>
      <c r="B10" s="26" t="s">
        <v>24</v>
      </c>
      <c r="C10" s="26" t="s">
        <v>34</v>
      </c>
      <c r="D10" s="26" t="s">
        <v>30</v>
      </c>
      <c r="E10" s="49" t="s">
        <v>33</v>
      </c>
      <c r="F10" s="27">
        <v>38473</v>
      </c>
      <c r="G10" s="28">
        <v>33.29</v>
      </c>
      <c r="H10" s="28"/>
      <c r="I10" s="29" t="s">
        <v>29</v>
      </c>
    </row>
    <row r="11" spans="1:9" x14ac:dyDescent="0.25">
      <c r="A11" s="30" t="s">
        <v>41</v>
      </c>
      <c r="B11" s="30" t="s">
        <v>44</v>
      </c>
      <c r="C11" s="30" t="s">
        <v>34</v>
      </c>
      <c r="D11" s="30" t="s">
        <v>31</v>
      </c>
      <c r="E11" s="50" t="s">
        <v>33</v>
      </c>
      <c r="F11" s="31">
        <v>38473</v>
      </c>
      <c r="G11" s="32">
        <v>23.02</v>
      </c>
      <c r="H11" s="32"/>
      <c r="I11" s="33" t="s">
        <v>29</v>
      </c>
    </row>
    <row r="12" spans="1:9" x14ac:dyDescent="0.25">
      <c r="A12" s="41" t="s">
        <v>41</v>
      </c>
      <c r="B12" s="41" t="s">
        <v>43</v>
      </c>
      <c r="C12" s="41" t="s">
        <v>34</v>
      </c>
      <c r="D12" s="41" t="s">
        <v>32</v>
      </c>
      <c r="E12" s="51" t="s">
        <v>33</v>
      </c>
      <c r="F12" s="42">
        <v>38473</v>
      </c>
      <c r="G12" s="43">
        <v>15.75</v>
      </c>
      <c r="H12" s="43"/>
      <c r="I12" s="44" t="s">
        <v>29</v>
      </c>
    </row>
    <row r="13" spans="1:9" s="21" customFormat="1" x14ac:dyDescent="0.25">
      <c r="A13" s="34"/>
      <c r="B13" s="34"/>
      <c r="C13" s="34"/>
      <c r="D13" s="34"/>
      <c r="E13" s="34"/>
      <c r="F13" s="35"/>
      <c r="G13" s="36"/>
      <c r="H13" s="36"/>
      <c r="I13" s="37"/>
    </row>
    <row r="14" spans="1:9" ht="12.75" customHeight="1" x14ac:dyDescent="0.25">
      <c r="A14" s="38" t="s">
        <v>45</v>
      </c>
      <c r="B14" s="38" t="s">
        <v>46</v>
      </c>
      <c r="C14" s="38" t="s">
        <v>36</v>
      </c>
      <c r="D14" s="38" t="s">
        <v>42</v>
      </c>
      <c r="E14" s="48" t="s">
        <v>47</v>
      </c>
      <c r="F14" s="39">
        <v>38777</v>
      </c>
      <c r="G14" s="40">
        <v>18.82</v>
      </c>
      <c r="H14" s="40">
        <v>8.0399999999999991</v>
      </c>
      <c r="I14" s="45">
        <f>+H14/G14</f>
        <v>0.42720510095642927</v>
      </c>
    </row>
    <row r="15" spans="1:9" x14ac:dyDescent="0.25">
      <c r="F15" s="17"/>
      <c r="I15" s="73"/>
    </row>
    <row r="16" spans="1:9" x14ac:dyDescent="0.25">
      <c r="A16" s="38" t="s">
        <v>45</v>
      </c>
      <c r="B16" s="38" t="s">
        <v>46</v>
      </c>
      <c r="C16" s="38" t="s">
        <v>36</v>
      </c>
      <c r="D16" s="38" t="s">
        <v>42</v>
      </c>
      <c r="E16" s="48" t="s">
        <v>47</v>
      </c>
      <c r="F16" s="39">
        <v>39052</v>
      </c>
      <c r="G16" s="40">
        <v>19.239999999999998</v>
      </c>
      <c r="H16" s="40">
        <v>8.3000000000000007</v>
      </c>
      <c r="I16" s="45">
        <f>+H16/G16</f>
        <v>0.43139293139293144</v>
      </c>
    </row>
    <row r="17" spans="6:6" x14ac:dyDescent="0.25">
      <c r="F17" s="17"/>
    </row>
    <row r="18" spans="6:6" x14ac:dyDescent="0.25">
      <c r="F18" s="17"/>
    </row>
    <row r="19" spans="6:6" x14ac:dyDescent="0.25">
      <c r="F19" s="17"/>
    </row>
    <row r="20" spans="6:6" x14ac:dyDescent="0.25">
      <c r="F20" s="17"/>
    </row>
    <row r="21" spans="6:6" x14ac:dyDescent="0.25">
      <c r="F21" s="17"/>
    </row>
  </sheetData>
  <phoneticPr fontId="4" type="noConversion"/>
  <hyperlinks>
    <hyperlink ref="E14" r:id="rId1" xr:uid="{00000000-0004-0000-1A00-000000000000}"/>
    <hyperlink ref="E6" r:id="rId2" xr:uid="{00000000-0004-0000-1A00-000001000000}"/>
    <hyperlink ref="E7" r:id="rId3" xr:uid="{00000000-0004-0000-1A00-000002000000}"/>
    <hyperlink ref="E8" r:id="rId4" xr:uid="{00000000-0004-0000-1A00-000003000000}"/>
    <hyperlink ref="E10" r:id="rId5" xr:uid="{00000000-0004-0000-1A00-000004000000}"/>
    <hyperlink ref="E11" r:id="rId6" xr:uid="{00000000-0004-0000-1A00-000005000000}"/>
    <hyperlink ref="E12" r:id="rId7" xr:uid="{00000000-0004-0000-1A00-000006000000}"/>
    <hyperlink ref="E16" r:id="rId8" xr:uid="{00000000-0004-0000-1A00-000007000000}"/>
  </hyperlinks>
  <printOptions gridLines="1"/>
  <pageMargins left="0.45" right="0.3" top="1" bottom="1" header="0.5" footer="0.5"/>
  <pageSetup orientation="landscape" horizontalDpi="4294967295" r:id="rId9"/>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18"/>
  <sheetViews>
    <sheetView tabSelected="1" topLeftCell="A10" zoomScaleNormal="100" workbookViewId="0">
      <selection activeCell="H16" sqref="H16"/>
    </sheetView>
  </sheetViews>
  <sheetFormatPr defaultColWidth="9.1796875" defaultRowHeight="15.5" x14ac:dyDescent="0.35"/>
  <cols>
    <col min="1" max="1" width="40.1796875" style="77" customWidth="1"/>
    <col min="2" max="2" width="9" style="77" bestFit="1" customWidth="1"/>
    <col min="3" max="3" width="9.81640625" style="77" customWidth="1"/>
    <col min="4" max="4" width="9" style="77" bestFit="1" customWidth="1"/>
    <col min="5" max="5" width="9.36328125" style="77" customWidth="1"/>
    <col min="6" max="6" width="8.6328125" style="77" customWidth="1"/>
    <col min="7" max="7" width="12.81640625" style="77" customWidth="1"/>
    <col min="8" max="8" width="10.6328125" style="77" customWidth="1"/>
    <col min="9" max="9" width="10.81640625" style="77" customWidth="1"/>
    <col min="10" max="10" width="11.453125" style="77" customWidth="1"/>
    <col min="11" max="11" width="11" style="77" bestFit="1" customWidth="1"/>
    <col min="12" max="12" width="11.453125" style="77" customWidth="1"/>
    <col min="13" max="13" width="11.6328125" style="77" customWidth="1"/>
    <col min="14" max="14" width="11.453125" style="77" customWidth="1"/>
    <col min="15" max="17" width="11.81640625" style="77" customWidth="1"/>
    <col min="18" max="18" width="12.6328125" customWidth="1"/>
    <col min="19" max="22" width="8.81640625" customWidth="1"/>
    <col min="23" max="16384" width="9.1796875" style="77"/>
  </cols>
  <sheetData>
    <row r="1" spans="1:19" x14ac:dyDescent="0.35">
      <c r="A1" s="80" t="s">
        <v>131</v>
      </c>
      <c r="B1" s="80"/>
      <c r="C1" s="80"/>
      <c r="D1" s="80"/>
      <c r="E1" s="79"/>
      <c r="F1" s="79"/>
      <c r="G1" s="79"/>
      <c r="H1" s="79"/>
      <c r="I1" s="79"/>
    </row>
    <row r="2" spans="1:19" x14ac:dyDescent="0.35">
      <c r="A2" s="55" t="s">
        <v>202</v>
      </c>
      <c r="B2" s="55"/>
      <c r="C2" s="55"/>
      <c r="D2" s="55"/>
      <c r="E2" s="79"/>
      <c r="F2" s="77" t="s">
        <v>208</v>
      </c>
      <c r="I2" s="178"/>
      <c r="J2" s="178"/>
      <c r="K2" s="178"/>
      <c r="L2" s="178"/>
      <c r="M2" s="178"/>
    </row>
    <row r="3" spans="1:19" x14ac:dyDescent="0.35">
      <c r="A3" s="127" t="s">
        <v>207</v>
      </c>
      <c r="B3" s="127"/>
      <c r="C3" s="127"/>
      <c r="D3" s="127"/>
      <c r="E3" s="79"/>
      <c r="F3" s="77" t="s">
        <v>209</v>
      </c>
    </row>
    <row r="4" spans="1:19" x14ac:dyDescent="0.35">
      <c r="A4" s="166" t="s">
        <v>254</v>
      </c>
      <c r="B4" s="166"/>
      <c r="C4" s="166"/>
      <c r="D4" s="166"/>
      <c r="E4" s="177"/>
      <c r="F4" s="177"/>
      <c r="G4" s="177"/>
      <c r="H4" s="79"/>
      <c r="I4" s="79"/>
      <c r="J4" s="126"/>
    </row>
    <row r="5" spans="1:19" x14ac:dyDescent="0.35">
      <c r="B5" s="202">
        <v>43983</v>
      </c>
      <c r="C5" s="194">
        <v>43635</v>
      </c>
      <c r="D5" s="129">
        <v>43070</v>
      </c>
      <c r="E5" s="129">
        <v>42897</v>
      </c>
      <c r="F5" s="129">
        <v>42440</v>
      </c>
      <c r="G5" s="129">
        <v>42074</v>
      </c>
      <c r="H5" s="129">
        <v>41710</v>
      </c>
      <c r="I5" s="128" t="s">
        <v>253</v>
      </c>
      <c r="J5" s="129">
        <v>41345</v>
      </c>
      <c r="K5" s="154">
        <v>40969</v>
      </c>
      <c r="L5" s="185" t="s">
        <v>243</v>
      </c>
      <c r="M5" s="154">
        <v>40603</v>
      </c>
      <c r="N5" s="154" t="s">
        <v>235</v>
      </c>
      <c r="O5" s="128" t="s">
        <v>227</v>
      </c>
      <c r="P5" s="128" t="s">
        <v>210</v>
      </c>
      <c r="Q5" s="128" t="s">
        <v>132</v>
      </c>
      <c r="R5" s="128" t="s">
        <v>201</v>
      </c>
      <c r="S5" s="128" t="s">
        <v>135</v>
      </c>
    </row>
    <row r="6" spans="1:19" x14ac:dyDescent="0.35">
      <c r="A6" s="77" t="s">
        <v>222</v>
      </c>
      <c r="B6" s="77">
        <v>26.17</v>
      </c>
      <c r="C6" s="77">
        <v>25.22</v>
      </c>
      <c r="D6" s="182">
        <v>24.49</v>
      </c>
      <c r="E6" s="182">
        <v>24.1</v>
      </c>
      <c r="F6" s="130">
        <v>23.25</v>
      </c>
      <c r="G6" s="130">
        <v>22.65</v>
      </c>
      <c r="H6" s="130">
        <v>21.77</v>
      </c>
      <c r="I6" s="131">
        <v>21.77</v>
      </c>
      <c r="J6" s="130">
        <v>21.35</v>
      </c>
      <c r="K6" s="130">
        <v>21.27</v>
      </c>
      <c r="L6" s="186">
        <v>20.8</v>
      </c>
      <c r="M6" s="77">
        <v>20.91</v>
      </c>
      <c r="N6" s="77">
        <v>20.55</v>
      </c>
      <c r="O6" s="130">
        <v>20.49</v>
      </c>
      <c r="P6" s="130">
        <v>19.850000000000001</v>
      </c>
      <c r="Q6" s="131">
        <v>19.559999999999999</v>
      </c>
      <c r="R6" s="131">
        <v>19.38</v>
      </c>
      <c r="S6" s="130">
        <v>18.82</v>
      </c>
    </row>
    <row r="7" spans="1:19" x14ac:dyDescent="0.35">
      <c r="A7" s="77" t="s">
        <v>37</v>
      </c>
      <c r="B7" s="77">
        <v>12.04</v>
      </c>
      <c r="C7" s="77">
        <v>11.55</v>
      </c>
      <c r="D7" s="182">
        <v>11.38</v>
      </c>
      <c r="E7" s="182">
        <v>11.18</v>
      </c>
      <c r="F7" s="130">
        <v>10.7</v>
      </c>
      <c r="G7" s="130">
        <v>10.49</v>
      </c>
      <c r="H7" s="130">
        <v>9.8000000000000007</v>
      </c>
      <c r="I7" s="131">
        <f>+H7</f>
        <v>9.8000000000000007</v>
      </c>
      <c r="J7" s="130">
        <v>9.49</v>
      </c>
      <c r="K7" s="130">
        <v>9.42</v>
      </c>
      <c r="L7" s="186">
        <v>9.17</v>
      </c>
      <c r="M7" s="77">
        <v>9.15</v>
      </c>
      <c r="N7" s="77">
        <v>8.9600000000000009</v>
      </c>
      <c r="O7" s="130">
        <v>8.9</v>
      </c>
      <c r="P7" s="130">
        <v>8.64</v>
      </c>
      <c r="Q7" s="131">
        <v>8.4700000000000006</v>
      </c>
      <c r="R7" s="131">
        <v>8.3699999999999992</v>
      </c>
      <c r="S7" s="130">
        <v>8.0399999999999991</v>
      </c>
    </row>
    <row r="8" spans="1:19" x14ac:dyDescent="0.35">
      <c r="A8" s="78" t="s">
        <v>134</v>
      </c>
      <c r="B8" s="183">
        <f>B7/B6</f>
        <v>0.46006878104700033</v>
      </c>
      <c r="C8" s="183">
        <f>C7/C6</f>
        <v>0.45796986518636007</v>
      </c>
      <c r="D8" s="195">
        <f>D7/D6</f>
        <v>0.4646794610044917</v>
      </c>
      <c r="E8" s="191">
        <f>E7/E6</f>
        <v>0.4639004149377593</v>
      </c>
      <c r="F8" s="184">
        <f>F7/F6</f>
        <v>0.46021505376344085</v>
      </c>
      <c r="G8" s="181">
        <f>+G7/G6</f>
        <v>0.46313465783664465</v>
      </c>
      <c r="H8" s="181">
        <f>+H7/H6</f>
        <v>0.45016077170418012</v>
      </c>
      <c r="I8" s="133">
        <f>+I7/I6</f>
        <v>0.45016077170418012</v>
      </c>
      <c r="J8" s="181">
        <f>+J7/J6</f>
        <v>0.4444964871194379</v>
      </c>
      <c r="K8" s="132">
        <f>+K7/K6</f>
        <v>0.44287729196050779</v>
      </c>
      <c r="L8" s="133">
        <f t="shared" ref="L8:S8" si="0">+L7/L6</f>
        <v>0.4408653846153846</v>
      </c>
      <c r="M8" s="132">
        <f t="shared" si="0"/>
        <v>0.43758967001434723</v>
      </c>
      <c r="N8" s="132">
        <f t="shared" si="0"/>
        <v>0.43600973236009732</v>
      </c>
      <c r="O8" s="132">
        <f t="shared" si="0"/>
        <v>0.43435822352367015</v>
      </c>
      <c r="P8" s="132">
        <f t="shared" si="0"/>
        <v>0.43526448362720405</v>
      </c>
      <c r="Q8" s="132">
        <f t="shared" si="0"/>
        <v>0.43302658486707574</v>
      </c>
      <c r="R8" s="133">
        <f t="shared" si="0"/>
        <v>0.43188854489164086</v>
      </c>
      <c r="S8" s="132">
        <f t="shared" si="0"/>
        <v>0.42720510095642927</v>
      </c>
    </row>
    <row r="9" spans="1:19" x14ac:dyDescent="0.35">
      <c r="A9" s="77" t="s">
        <v>133</v>
      </c>
      <c r="B9" s="182">
        <f>B6+B7</f>
        <v>38.21</v>
      </c>
      <c r="C9" s="182">
        <f>C6+C7</f>
        <v>36.769999999999996</v>
      </c>
      <c r="D9" s="182">
        <f>D6+D7</f>
        <v>35.869999999999997</v>
      </c>
      <c r="E9" s="182">
        <f>E6+E7</f>
        <v>35.28</v>
      </c>
      <c r="F9" s="130">
        <f>F6+F7</f>
        <v>33.950000000000003</v>
      </c>
      <c r="G9" s="131">
        <f t="shared" ref="G9:L9" si="1">SUM(G6:G7)</f>
        <v>33.14</v>
      </c>
      <c r="H9" s="131">
        <f t="shared" si="1"/>
        <v>31.57</v>
      </c>
      <c r="I9" s="131">
        <f t="shared" si="1"/>
        <v>31.57</v>
      </c>
      <c r="J9" s="131">
        <f t="shared" si="1"/>
        <v>30.840000000000003</v>
      </c>
      <c r="K9" s="131">
        <f t="shared" si="1"/>
        <v>30.689999999999998</v>
      </c>
      <c r="L9" s="187">
        <f t="shared" si="1"/>
        <v>29.97</v>
      </c>
      <c r="M9" s="131">
        <f t="shared" ref="M9:S9" si="2">SUM(M6:M7)</f>
        <v>30.060000000000002</v>
      </c>
      <c r="N9" s="131">
        <f t="shared" si="2"/>
        <v>29.51</v>
      </c>
      <c r="O9" s="131">
        <f t="shared" si="2"/>
        <v>29.39</v>
      </c>
      <c r="P9" s="131">
        <f t="shared" si="2"/>
        <v>28.490000000000002</v>
      </c>
      <c r="Q9" s="131">
        <f t="shared" si="2"/>
        <v>28.03</v>
      </c>
      <c r="R9" s="131">
        <f t="shared" si="2"/>
        <v>27.75</v>
      </c>
      <c r="S9" s="131">
        <f t="shared" si="2"/>
        <v>26.86</v>
      </c>
    </row>
    <row r="11" spans="1:19" x14ac:dyDescent="0.35">
      <c r="A11" s="78" t="s">
        <v>223</v>
      </c>
      <c r="B11" s="196">
        <f>B8</f>
        <v>0.46006878104700033</v>
      </c>
      <c r="C11" s="77" t="s">
        <v>224</v>
      </c>
    </row>
    <row r="12" spans="1:19" x14ac:dyDescent="0.35">
      <c r="A12" s="77" t="s">
        <v>225</v>
      </c>
    </row>
    <row r="14" spans="1:19" x14ac:dyDescent="0.35">
      <c r="A14" s="76" t="s">
        <v>267</v>
      </c>
      <c r="B14" s="76"/>
      <c r="C14" s="76"/>
      <c r="D14" s="76"/>
    </row>
    <row r="15" spans="1:19" x14ac:dyDescent="0.35">
      <c r="A15" s="76" t="s">
        <v>268</v>
      </c>
      <c r="B15" s="76"/>
      <c r="C15" s="76"/>
      <c r="D15" s="76"/>
    </row>
    <row r="16" spans="1:19" x14ac:dyDescent="0.35">
      <c r="A16" s="76" t="s">
        <v>257</v>
      </c>
      <c r="B16" s="76"/>
      <c r="C16" s="76"/>
      <c r="D16" s="76"/>
    </row>
    <row r="17" spans="1:4" x14ac:dyDescent="0.35">
      <c r="A17" s="165" t="s">
        <v>276</v>
      </c>
      <c r="B17" s="165"/>
      <c r="C17" s="165"/>
      <c r="D17" s="165"/>
    </row>
    <row r="18" spans="1:4" x14ac:dyDescent="0.35">
      <c r="A18" s="166" t="s">
        <v>280</v>
      </c>
      <c r="B18" s="166"/>
      <c r="C18" s="166"/>
      <c r="D18" s="166"/>
    </row>
  </sheetData>
  <phoneticPr fontId="4" type="noConversion"/>
  <hyperlinks>
    <hyperlink ref="A3" r:id="rId1" xr:uid="{00000000-0004-0000-0500-000000000000}"/>
    <hyperlink ref="A2" r:id="rId2" xr:uid="{00000000-0004-0000-0500-000001000000}"/>
  </hyperlinks>
  <pageMargins left="0.75" right="0.75" top="1" bottom="1" header="0.5" footer="0.5"/>
  <pageSetup scale="92" orientation="landscape" r:id="rId3"/>
  <headerFooter alignWithMargins="0"/>
  <drawing r:id="rId4"/>
  <legacyDrawing r:id="rId5"/>
  <oleObjects>
    <mc:AlternateContent xmlns:mc="http://schemas.openxmlformats.org/markup-compatibility/2006">
      <mc:Choice Requires="x14">
        <oleObject progId="Acrobat Document" dvAspect="DVASPECT_ICON" shapeId="28673" r:id="rId6">
          <objectPr defaultSize="0" r:id="rId7">
            <anchor moveWithCells="1">
              <from>
                <xdr:col>0</xdr:col>
                <xdr:colOff>0</xdr:colOff>
                <xdr:row>19</xdr:row>
                <xdr:rowOff>0</xdr:rowOff>
              </from>
              <to>
                <xdr:col>0</xdr:col>
                <xdr:colOff>914400</xdr:colOff>
                <xdr:row>22</xdr:row>
                <xdr:rowOff>95250</xdr:rowOff>
              </to>
            </anchor>
          </objectPr>
        </oleObject>
      </mc:Choice>
      <mc:Fallback>
        <oleObject progId="Acrobat Document" dvAspect="DVASPECT_ICON" shapeId="28673"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I26"/>
  <sheetViews>
    <sheetView workbookViewId="0">
      <selection activeCell="E10" sqref="E10"/>
    </sheetView>
  </sheetViews>
  <sheetFormatPr defaultColWidth="8.81640625" defaultRowHeight="12.5" x14ac:dyDescent="0.25"/>
  <cols>
    <col min="1" max="1" width="25.1796875" customWidth="1"/>
    <col min="2" max="2" width="17" customWidth="1"/>
    <col min="3" max="3" width="21.36328125" customWidth="1"/>
    <col min="4" max="4" width="17" customWidth="1"/>
    <col min="5" max="5" width="15.1796875" customWidth="1"/>
    <col min="6" max="6" width="16.453125" customWidth="1"/>
    <col min="7" max="7" width="10.1796875" customWidth="1"/>
    <col min="8" max="8" width="5.36328125" customWidth="1"/>
    <col min="9" max="9" width="21.1796875" customWidth="1"/>
  </cols>
  <sheetData>
    <row r="1" spans="1:9" ht="18" x14ac:dyDescent="0.4">
      <c r="A1" s="56" t="s">
        <v>108</v>
      </c>
      <c r="B1" s="190" t="s">
        <v>277</v>
      </c>
      <c r="C1" s="188"/>
    </row>
    <row r="2" spans="1:9" ht="22.5" customHeight="1" thickBot="1" x14ac:dyDescent="0.45">
      <c r="A2" s="56" t="s">
        <v>107</v>
      </c>
    </row>
    <row r="3" spans="1:9" ht="46.5" customHeight="1" thickBot="1" x14ac:dyDescent="0.3">
      <c r="A3" s="110" t="s">
        <v>52</v>
      </c>
      <c r="B3" s="111" t="s">
        <v>0</v>
      </c>
      <c r="C3" s="52" t="s">
        <v>238</v>
      </c>
      <c r="D3" s="52" t="s">
        <v>102</v>
      </c>
      <c r="E3" s="52" t="s">
        <v>246</v>
      </c>
      <c r="F3" s="52" t="s">
        <v>91</v>
      </c>
      <c r="G3" s="53" t="s">
        <v>3</v>
      </c>
      <c r="I3" s="158" t="s">
        <v>247</v>
      </c>
    </row>
    <row r="4" spans="1:9" ht="19" thickBot="1" x14ac:dyDescent="0.3">
      <c r="A4" s="113" t="s">
        <v>12</v>
      </c>
      <c r="B4" s="114" t="s">
        <v>17</v>
      </c>
      <c r="C4" s="150">
        <v>41.35</v>
      </c>
      <c r="D4" s="136">
        <v>26.5</v>
      </c>
      <c r="E4" s="136">
        <v>18.86</v>
      </c>
      <c r="F4" s="137">
        <v>13.11</v>
      </c>
      <c r="G4" s="138">
        <v>18.88</v>
      </c>
      <c r="I4" s="156">
        <f>AVERAGE(D4,F4)</f>
        <v>19.805</v>
      </c>
    </row>
    <row r="5" spans="1:9" ht="18.5" x14ac:dyDescent="0.25">
      <c r="A5" s="12" t="s">
        <v>13</v>
      </c>
      <c r="B5" s="13" t="s">
        <v>4</v>
      </c>
      <c r="C5" s="162">
        <f>Fringe!$B$8</f>
        <v>0.46006878104700033</v>
      </c>
      <c r="D5" s="162">
        <f>$C$5</f>
        <v>0.46006878104700033</v>
      </c>
      <c r="E5" s="162">
        <f t="shared" ref="E5:G5" si="0">$C$5</f>
        <v>0.46006878104700033</v>
      </c>
      <c r="F5" s="162">
        <f t="shared" si="0"/>
        <v>0.46006878104700033</v>
      </c>
      <c r="G5" s="162">
        <f t="shared" si="0"/>
        <v>0.46006878104700033</v>
      </c>
      <c r="H5" s="164"/>
      <c r="I5" s="162">
        <f t="shared" ref="I5" si="1">$C$5</f>
        <v>0.46006878104700033</v>
      </c>
    </row>
    <row r="6" spans="1:9" ht="15.5" x14ac:dyDescent="0.25">
      <c r="A6" s="5" t="s">
        <v>5</v>
      </c>
      <c r="B6" s="7" t="s">
        <v>6</v>
      </c>
      <c r="C6" s="46">
        <f>+C4*C5</f>
        <v>19.023844096293466</v>
      </c>
      <c r="D6" s="46">
        <f>+D4*D5</f>
        <v>12.19182269774551</v>
      </c>
      <c r="E6" s="46">
        <f>+E4*E5</f>
        <v>8.6768972105464268</v>
      </c>
      <c r="F6" s="46">
        <f>+F4*F5</f>
        <v>6.0315017195261742</v>
      </c>
      <c r="G6" s="92">
        <f>+G4*G5</f>
        <v>8.6860985861673665</v>
      </c>
      <c r="I6" s="157">
        <f>+I4*I5</f>
        <v>9.1116622086358419</v>
      </c>
    </row>
    <row r="7" spans="1:9" ht="31.5" thickBot="1" x14ac:dyDescent="0.3">
      <c r="A7" s="6" t="s">
        <v>7</v>
      </c>
      <c r="B7" s="8" t="s">
        <v>16</v>
      </c>
      <c r="C7" s="47">
        <f>+C4+C6</f>
        <v>60.373844096293467</v>
      </c>
      <c r="D7" s="159">
        <f>+D4+D6</f>
        <v>38.691822697745508</v>
      </c>
      <c r="E7" s="159">
        <f>+E4+E6</f>
        <v>27.536897210546428</v>
      </c>
      <c r="F7" s="159">
        <f>+F4+F6</f>
        <v>19.141501719526175</v>
      </c>
      <c r="G7" s="160">
        <f>+G4+G6</f>
        <v>27.566098586167364</v>
      </c>
      <c r="H7" s="21"/>
      <c r="I7" s="161">
        <f>+I4+I6</f>
        <v>28.916662208635842</v>
      </c>
    </row>
    <row r="8" spans="1:9" ht="18.5" x14ac:dyDescent="0.25">
      <c r="A8" s="12" t="s">
        <v>14</v>
      </c>
      <c r="B8" s="13" t="s">
        <v>8</v>
      </c>
      <c r="C8" s="9" t="s">
        <v>15</v>
      </c>
      <c r="D8" s="9" t="s">
        <v>15</v>
      </c>
      <c r="E8" s="9" t="s">
        <v>15</v>
      </c>
      <c r="F8" s="9" t="s">
        <v>15</v>
      </c>
      <c r="G8" s="10" t="s">
        <v>15</v>
      </c>
    </row>
    <row r="9" spans="1:9" ht="15.5" x14ac:dyDescent="0.25">
      <c r="A9" s="5" t="s">
        <v>9</v>
      </c>
      <c r="B9" s="7" t="s">
        <v>10</v>
      </c>
      <c r="C9" s="46">
        <f>+C7*C8</f>
        <v>30.186922048146734</v>
      </c>
      <c r="D9" s="46">
        <f>+D7*D8</f>
        <v>19.345911348872754</v>
      </c>
      <c r="E9" s="46">
        <f>+E7*E8</f>
        <v>13.768448605273214</v>
      </c>
      <c r="F9" s="46">
        <f>+F7*F8</f>
        <v>9.5707508597630877</v>
      </c>
      <c r="G9" s="92">
        <f>+G7*G8</f>
        <v>13.783049293083682</v>
      </c>
    </row>
    <row r="10" spans="1:9" ht="31.5" thickBot="1" x14ac:dyDescent="0.3">
      <c r="A10" s="6" t="s">
        <v>11</v>
      </c>
      <c r="B10" s="3" t="s">
        <v>48</v>
      </c>
      <c r="C10" s="47">
        <f>+C7+C9</f>
        <v>90.560766144440208</v>
      </c>
      <c r="D10" s="47">
        <f>+D7+D9</f>
        <v>58.037734046618262</v>
      </c>
      <c r="E10" s="47">
        <f>+E7+E9</f>
        <v>41.305345815819642</v>
      </c>
      <c r="F10" s="47">
        <f>+F7+F9</f>
        <v>28.712252579289263</v>
      </c>
      <c r="G10" s="93">
        <f>+G7+G9</f>
        <v>41.349147879251049</v>
      </c>
      <c r="I10" s="204">
        <f>C7/2</f>
        <v>30.186922048146734</v>
      </c>
    </row>
    <row r="11" spans="1:9" ht="15.5" x14ac:dyDescent="0.25">
      <c r="C11" s="14"/>
      <c r="D11" s="14"/>
      <c r="E11" s="14"/>
    </row>
    <row r="12" spans="1:9" ht="15.5" x14ac:dyDescent="0.35">
      <c r="A12" s="54" t="s">
        <v>50</v>
      </c>
      <c r="B12" s="55" t="s">
        <v>89</v>
      </c>
      <c r="F12" s="139" t="s">
        <v>278</v>
      </c>
      <c r="G12" s="163" t="s">
        <v>85</v>
      </c>
    </row>
    <row r="13" spans="1:9" ht="15.5" x14ac:dyDescent="0.35">
      <c r="A13" s="54" t="s">
        <v>90</v>
      </c>
      <c r="B13" s="55"/>
      <c r="F13" s="163" t="s">
        <v>279</v>
      </c>
    </row>
    <row r="14" spans="1:9" ht="15.5" x14ac:dyDescent="0.35">
      <c r="A14" s="54" t="s">
        <v>98</v>
      </c>
      <c r="B14" s="55"/>
    </row>
    <row r="15" spans="1:9" ht="15.5" x14ac:dyDescent="0.35">
      <c r="A15" s="167" t="s">
        <v>97</v>
      </c>
      <c r="B15" s="169" t="s">
        <v>236</v>
      </c>
      <c r="C15" s="170" t="s">
        <v>237</v>
      </c>
      <c r="D15" s="170"/>
      <c r="E15" s="170"/>
      <c r="F15" s="148" t="s">
        <v>239</v>
      </c>
    </row>
    <row r="16" spans="1:9" ht="15.5" x14ac:dyDescent="0.35">
      <c r="A16" s="167" t="s">
        <v>106</v>
      </c>
      <c r="B16" s="169" t="s">
        <v>236</v>
      </c>
      <c r="C16" s="170" t="s">
        <v>237</v>
      </c>
      <c r="D16" s="170"/>
      <c r="E16" s="170"/>
      <c r="F16" s="148" t="s">
        <v>240</v>
      </c>
    </row>
    <row r="17" spans="1:7" ht="15.5" x14ac:dyDescent="0.35">
      <c r="A17" s="170" t="s">
        <v>103</v>
      </c>
      <c r="B17" s="169" t="s">
        <v>104</v>
      </c>
      <c r="C17" s="167" t="s">
        <v>105</v>
      </c>
      <c r="D17" s="170"/>
      <c r="E17" s="170"/>
    </row>
    <row r="18" spans="1:7" ht="15.5" x14ac:dyDescent="0.35">
      <c r="A18" s="167" t="s">
        <v>245</v>
      </c>
      <c r="B18" s="171" t="s">
        <v>73</v>
      </c>
      <c r="C18" s="167" t="s">
        <v>244</v>
      </c>
      <c r="D18" s="170"/>
      <c r="E18" s="170"/>
      <c r="F18" t="s">
        <v>281</v>
      </c>
      <c r="G18" s="55" t="s">
        <v>282</v>
      </c>
    </row>
    <row r="19" spans="1:7" ht="15.5" x14ac:dyDescent="0.35">
      <c r="A19" s="167" t="s">
        <v>101</v>
      </c>
      <c r="B19" s="171" t="s">
        <v>99</v>
      </c>
      <c r="C19" s="167" t="s">
        <v>100</v>
      </c>
      <c r="D19" s="167"/>
      <c r="E19" s="167"/>
    </row>
    <row r="20" spans="1:7" ht="15.5" x14ac:dyDescent="0.35">
      <c r="A20" s="167" t="s">
        <v>111</v>
      </c>
      <c r="B20" s="172" t="s">
        <v>112</v>
      </c>
      <c r="C20" s="167" t="s">
        <v>113</v>
      </c>
      <c r="D20" s="167"/>
      <c r="E20" s="167"/>
    </row>
    <row r="21" spans="1:7" ht="15.75" customHeight="1" x14ac:dyDescent="0.35">
      <c r="A21" s="106" t="s">
        <v>226</v>
      </c>
      <c r="B21" s="97"/>
      <c r="C21" s="97"/>
      <c r="D21" s="97"/>
      <c r="E21" s="97"/>
    </row>
    <row r="22" spans="1:7" ht="64.5" customHeight="1" x14ac:dyDescent="0.35">
      <c r="A22" s="205" t="s">
        <v>49</v>
      </c>
      <c r="B22" s="205"/>
      <c r="C22" s="205"/>
      <c r="D22" s="82"/>
      <c r="E22" s="155"/>
      <c r="F22" s="15"/>
      <c r="G22" s="15"/>
    </row>
    <row r="23" spans="1:7" ht="15.5" x14ac:dyDescent="0.25">
      <c r="C23" s="1"/>
      <c r="D23" s="1"/>
      <c r="E23" s="1"/>
    </row>
    <row r="24" spans="1:7" ht="15.5" x14ac:dyDescent="0.25">
      <c r="C24" s="14"/>
      <c r="D24" s="14"/>
      <c r="E24" s="14"/>
    </row>
    <row r="25" spans="1:7" ht="15.5" x14ac:dyDescent="0.25">
      <c r="C25" s="1"/>
      <c r="D25" s="1"/>
      <c r="E25" s="1"/>
    </row>
    <row r="26" spans="1:7" ht="15.5" x14ac:dyDescent="0.25">
      <c r="C26" s="14"/>
      <c r="D26" s="14"/>
      <c r="E26" s="14"/>
    </row>
  </sheetData>
  <mergeCells count="1">
    <mergeCell ref="A22:C22"/>
  </mergeCells>
  <phoneticPr fontId="4" type="noConversion"/>
  <hyperlinks>
    <hyperlink ref="B12" r:id="rId1" xr:uid="{00000000-0004-0000-0600-000000000000}"/>
    <hyperlink ref="G18" r:id="rId2" xr:uid="{E5526322-1E55-4811-94F7-2E3762C9FFE1}"/>
  </hyperlinks>
  <pageMargins left="0.75" right="0.64" top="1" bottom="1" header="0.5" footer="0.5"/>
  <pageSetup orientation="landscape" horizontalDpi="4294967295" r:id="rId3"/>
  <headerFooter alignWithMargins="0"/>
  <drawing r:id="rId4"/>
  <legacyDrawing r:id="rId5"/>
  <oleObjects>
    <mc:AlternateContent xmlns:mc="http://schemas.openxmlformats.org/markup-compatibility/2006">
      <mc:Choice Requires="x14">
        <oleObject progId="Acrobat Document" dvAspect="DVASPECT_ICON" shapeId="3075" r:id="rId6">
          <objectPr defaultSize="0" r:id="rId7">
            <anchor moveWithCells="1">
              <from>
                <xdr:col>0</xdr:col>
                <xdr:colOff>0</xdr:colOff>
                <xdr:row>23</xdr:row>
                <xdr:rowOff>0</xdr:rowOff>
              </from>
              <to>
                <xdr:col>0</xdr:col>
                <xdr:colOff>914400</xdr:colOff>
                <xdr:row>26</xdr:row>
                <xdr:rowOff>101600</xdr:rowOff>
              </to>
            </anchor>
          </objectPr>
        </oleObject>
      </mc:Choice>
      <mc:Fallback>
        <oleObject progId="Acrobat Document" dvAspect="DVASPECT_ICON" shapeId="3075"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H26"/>
  <sheetViews>
    <sheetView workbookViewId="0">
      <selection activeCell="I7" sqref="I7"/>
    </sheetView>
  </sheetViews>
  <sheetFormatPr defaultColWidth="8.81640625" defaultRowHeight="12.5" x14ac:dyDescent="0.25"/>
  <cols>
    <col min="1" max="1" width="25.1796875" customWidth="1"/>
    <col min="2" max="2" width="17" customWidth="1"/>
    <col min="3" max="3" width="21.453125" customWidth="1"/>
    <col min="4" max="5" width="17" customWidth="1"/>
    <col min="6" max="6" width="14.453125" customWidth="1"/>
    <col min="7" max="7" width="15.6328125" customWidth="1"/>
  </cols>
  <sheetData>
    <row r="1" spans="1:8" ht="18" x14ac:dyDescent="0.4">
      <c r="A1" s="99" t="s">
        <v>228</v>
      </c>
      <c r="B1" s="190" t="s">
        <v>277</v>
      </c>
      <c r="C1" s="188"/>
    </row>
    <row r="2" spans="1:8" ht="22.5" customHeight="1" thickBot="1" x14ac:dyDescent="0.45">
      <c r="A2" s="56" t="s">
        <v>109</v>
      </c>
    </row>
    <row r="3" spans="1:8" ht="47" thickBot="1" x14ac:dyDescent="0.3">
      <c r="A3" s="110" t="s">
        <v>52</v>
      </c>
      <c r="B3" s="111" t="s">
        <v>0</v>
      </c>
      <c r="C3" s="52" t="s">
        <v>238</v>
      </c>
      <c r="D3" s="52" t="s">
        <v>102</v>
      </c>
      <c r="E3" s="52" t="s">
        <v>246</v>
      </c>
      <c r="F3" s="52" t="s">
        <v>91</v>
      </c>
      <c r="G3" s="53" t="s">
        <v>3</v>
      </c>
    </row>
    <row r="4" spans="1:8" ht="19" thickBot="1" x14ac:dyDescent="0.3">
      <c r="A4" s="113" t="s">
        <v>12</v>
      </c>
      <c r="B4" s="114" t="s">
        <v>17</v>
      </c>
      <c r="C4" s="150">
        <v>41.35</v>
      </c>
      <c r="D4" s="136">
        <v>24.36</v>
      </c>
      <c r="E4" s="136">
        <v>18.86</v>
      </c>
      <c r="F4" s="137">
        <v>13.11</v>
      </c>
      <c r="G4" s="138">
        <v>18.07</v>
      </c>
    </row>
    <row r="5" spans="1:8" ht="18.5" x14ac:dyDescent="0.25">
      <c r="A5" s="12" t="s">
        <v>13</v>
      </c>
      <c r="B5" s="13" t="s">
        <v>4</v>
      </c>
      <c r="C5" s="162">
        <f>Fringe!$B$8</f>
        <v>0.46006878104700033</v>
      </c>
      <c r="D5" s="162">
        <f>$C$5</f>
        <v>0.46006878104700033</v>
      </c>
      <c r="E5" s="162">
        <f t="shared" ref="E5:G5" si="0">$C$5</f>
        <v>0.46006878104700033</v>
      </c>
      <c r="F5" s="162">
        <f t="shared" si="0"/>
        <v>0.46006878104700033</v>
      </c>
      <c r="G5" s="162">
        <f t="shared" si="0"/>
        <v>0.46006878104700033</v>
      </c>
    </row>
    <row r="6" spans="1:8" ht="15.5" x14ac:dyDescent="0.25">
      <c r="A6" s="5" t="s">
        <v>5</v>
      </c>
      <c r="B6" s="7" t="s">
        <v>6</v>
      </c>
      <c r="C6" s="46">
        <f>+C4*C5</f>
        <v>19.023844096293466</v>
      </c>
      <c r="D6" s="46">
        <f>+D4*D5</f>
        <v>11.207275506304928</v>
      </c>
      <c r="E6" s="46">
        <f>+E4*E5</f>
        <v>8.6768972105464268</v>
      </c>
      <c r="F6" s="46">
        <f>+F4*F5</f>
        <v>6.0315017195261742</v>
      </c>
      <c r="G6" s="92">
        <f>+G4*G5</f>
        <v>8.3134428735192962</v>
      </c>
    </row>
    <row r="7" spans="1:8" ht="31.5" thickBot="1" x14ac:dyDescent="0.3">
      <c r="A7" s="6" t="s">
        <v>7</v>
      </c>
      <c r="B7" s="8" t="s">
        <v>16</v>
      </c>
      <c r="C7" s="47">
        <f>+C4+C6</f>
        <v>60.373844096293467</v>
      </c>
      <c r="D7" s="47">
        <f>+D4+D6</f>
        <v>35.567275506304924</v>
      </c>
      <c r="E7" s="47">
        <f>+E4+E6</f>
        <v>27.536897210546428</v>
      </c>
      <c r="F7" s="47">
        <f>+F4+F6</f>
        <v>19.141501719526175</v>
      </c>
      <c r="G7" s="93">
        <f>+G4+G6</f>
        <v>26.383442873519297</v>
      </c>
    </row>
    <row r="8" spans="1:8" ht="18.5" x14ac:dyDescent="0.25">
      <c r="A8" s="12" t="s">
        <v>14</v>
      </c>
      <c r="B8" s="13" t="s">
        <v>8</v>
      </c>
      <c r="C8" s="9" t="s">
        <v>15</v>
      </c>
      <c r="D8" s="9" t="s">
        <v>15</v>
      </c>
      <c r="E8" s="9" t="s">
        <v>15</v>
      </c>
      <c r="F8" s="9" t="s">
        <v>15</v>
      </c>
      <c r="G8" s="10" t="s">
        <v>15</v>
      </c>
    </row>
    <row r="9" spans="1:8" ht="15.5" x14ac:dyDescent="0.25">
      <c r="A9" s="5" t="s">
        <v>9</v>
      </c>
      <c r="B9" s="7" t="s">
        <v>10</v>
      </c>
      <c r="C9" s="46">
        <f>+C7*C8</f>
        <v>30.186922048146734</v>
      </c>
      <c r="D9" s="46">
        <f>+D7*D8</f>
        <v>17.783637753152462</v>
      </c>
      <c r="E9" s="46">
        <f>+E7*E8</f>
        <v>13.768448605273214</v>
      </c>
      <c r="F9" s="46">
        <f>+F7*F8</f>
        <v>9.5707508597630877</v>
      </c>
      <c r="G9" s="92">
        <f>+G7*G8</f>
        <v>13.191721436759648</v>
      </c>
    </row>
    <row r="10" spans="1:8" ht="31.5" thickBot="1" x14ac:dyDescent="0.3">
      <c r="A10" s="6" t="s">
        <v>11</v>
      </c>
      <c r="B10" s="3" t="s">
        <v>48</v>
      </c>
      <c r="C10" s="47">
        <f>+C7+C9</f>
        <v>90.560766144440208</v>
      </c>
      <c r="D10" s="47">
        <f>+D7+D9</f>
        <v>53.350913259457386</v>
      </c>
      <c r="E10" s="47">
        <f>+E7+E9</f>
        <v>41.305345815819642</v>
      </c>
      <c r="F10" s="47">
        <f>+F7+F9</f>
        <v>28.712252579289263</v>
      </c>
      <c r="G10" s="93">
        <f>+G7+G9</f>
        <v>39.575164310278943</v>
      </c>
    </row>
    <row r="11" spans="1:8" ht="15.5" x14ac:dyDescent="0.25">
      <c r="C11" s="14"/>
      <c r="D11" s="14"/>
      <c r="E11" s="14"/>
    </row>
    <row r="12" spans="1:8" ht="15.5" x14ac:dyDescent="0.35">
      <c r="A12" s="54" t="s">
        <v>50</v>
      </c>
      <c r="B12" s="55" t="s">
        <v>205</v>
      </c>
      <c r="G12" s="139" t="s">
        <v>278</v>
      </c>
      <c r="H12" s="163" t="s">
        <v>85</v>
      </c>
    </row>
    <row r="13" spans="1:8" ht="15.75" customHeight="1" x14ac:dyDescent="0.35">
      <c r="A13" s="54" t="s">
        <v>110</v>
      </c>
      <c r="B13" s="55"/>
      <c r="D13" s="72"/>
      <c r="E13" s="72"/>
      <c r="G13" s="163" t="s">
        <v>279</v>
      </c>
    </row>
    <row r="14" spans="1:8" ht="15.75" customHeight="1" x14ac:dyDescent="0.35">
      <c r="A14" s="54" t="s">
        <v>98</v>
      </c>
      <c r="B14" s="55"/>
      <c r="D14" s="72"/>
      <c r="E14" s="72"/>
    </row>
    <row r="15" spans="1:8" ht="15.5" x14ac:dyDescent="0.35">
      <c r="A15" s="167" t="s">
        <v>97</v>
      </c>
      <c r="B15" s="169" t="s">
        <v>236</v>
      </c>
      <c r="C15" s="170" t="s">
        <v>237</v>
      </c>
      <c r="D15" s="170"/>
      <c r="E15" s="170"/>
      <c r="F15" s="148" t="s">
        <v>239</v>
      </c>
    </row>
    <row r="16" spans="1:8" ht="15.5" x14ac:dyDescent="0.35">
      <c r="A16" s="167" t="s">
        <v>106</v>
      </c>
      <c r="B16" s="169" t="s">
        <v>236</v>
      </c>
      <c r="C16" s="170" t="s">
        <v>237</v>
      </c>
      <c r="D16" s="170"/>
      <c r="E16" s="170"/>
      <c r="F16" s="148" t="s">
        <v>240</v>
      </c>
    </row>
    <row r="17" spans="1:7" ht="15.5" x14ac:dyDescent="0.35">
      <c r="A17" s="167" t="s">
        <v>103</v>
      </c>
      <c r="B17" s="169" t="s">
        <v>104</v>
      </c>
      <c r="C17" s="167" t="s">
        <v>105</v>
      </c>
      <c r="D17" s="170"/>
      <c r="E17" s="170"/>
    </row>
    <row r="18" spans="1:7" ht="15.5" x14ac:dyDescent="0.35">
      <c r="A18" s="167" t="s">
        <v>245</v>
      </c>
      <c r="B18" s="171" t="s">
        <v>73</v>
      </c>
      <c r="C18" s="167" t="s">
        <v>244</v>
      </c>
      <c r="D18" s="170"/>
      <c r="E18" s="170"/>
      <c r="F18" t="s">
        <v>281</v>
      </c>
      <c r="G18" s="55" t="s">
        <v>282</v>
      </c>
    </row>
    <row r="19" spans="1:7" ht="15.5" x14ac:dyDescent="0.35">
      <c r="A19" s="167" t="s">
        <v>101</v>
      </c>
      <c r="B19" s="171" t="s">
        <v>99</v>
      </c>
      <c r="C19" s="167" t="s">
        <v>100</v>
      </c>
      <c r="D19" s="167"/>
      <c r="E19" s="167"/>
    </row>
    <row r="20" spans="1:7" ht="15.5" x14ac:dyDescent="0.35">
      <c r="A20" s="167" t="s">
        <v>111</v>
      </c>
      <c r="B20" s="172" t="s">
        <v>112</v>
      </c>
      <c r="C20" s="167" t="s">
        <v>113</v>
      </c>
      <c r="D20" s="167"/>
      <c r="E20" s="167"/>
    </row>
    <row r="21" spans="1:7" ht="15.5" x14ac:dyDescent="0.35">
      <c r="A21" s="106" t="s">
        <v>226</v>
      </c>
    </row>
    <row r="22" spans="1:7" ht="64.5" customHeight="1" x14ac:dyDescent="0.35">
      <c r="A22" s="205" t="s">
        <v>49</v>
      </c>
      <c r="B22" s="205"/>
      <c r="C22" s="205"/>
      <c r="D22" s="82"/>
      <c r="E22" s="155"/>
      <c r="F22" s="15"/>
      <c r="G22" s="15"/>
    </row>
    <row r="23" spans="1:7" ht="15.5" x14ac:dyDescent="0.25">
      <c r="C23" s="1"/>
      <c r="D23" s="1"/>
      <c r="E23" s="1"/>
    </row>
    <row r="24" spans="1:7" ht="15.5" x14ac:dyDescent="0.25">
      <c r="C24" s="14"/>
      <c r="D24" s="14"/>
      <c r="E24" s="14"/>
    </row>
    <row r="25" spans="1:7" ht="15.5" x14ac:dyDescent="0.25">
      <c r="C25" s="1"/>
      <c r="D25" s="1"/>
      <c r="E25" s="1"/>
    </row>
    <row r="26" spans="1:7" ht="15.5" x14ac:dyDescent="0.25">
      <c r="C26" s="14"/>
      <c r="D26" s="14"/>
      <c r="E26" s="14"/>
    </row>
  </sheetData>
  <mergeCells count="1">
    <mergeCell ref="A22:C22"/>
  </mergeCells>
  <phoneticPr fontId="4" type="noConversion"/>
  <hyperlinks>
    <hyperlink ref="B12" r:id="rId1" xr:uid="{00000000-0004-0000-0700-000000000000}"/>
    <hyperlink ref="G18" r:id="rId2" xr:uid="{29F14854-ED9D-4322-B8C4-5BC7DD37B3DF}"/>
  </hyperlinks>
  <pageMargins left="0.75" right="0.59" top="1" bottom="0.85" header="0.5" footer="0.5"/>
  <pageSetup orientation="landscape" horizontalDpi="4294967295" r:id="rId3"/>
  <headerFooter alignWithMargins="0"/>
  <drawing r:id="rId4"/>
  <legacyDrawing r:id="rId5"/>
  <oleObjects>
    <mc:AlternateContent xmlns:mc="http://schemas.openxmlformats.org/markup-compatibility/2006">
      <mc:Choice Requires="x14">
        <oleObject progId="Acrobat Document" dvAspect="DVASPECT_ICON" shapeId="5124" r:id="rId6">
          <objectPr defaultSize="0" r:id="rId7">
            <anchor moveWithCells="1">
              <from>
                <xdr:col>0</xdr:col>
                <xdr:colOff>0</xdr:colOff>
                <xdr:row>23</xdr:row>
                <xdr:rowOff>0</xdr:rowOff>
              </from>
              <to>
                <xdr:col>0</xdr:col>
                <xdr:colOff>914400</xdr:colOff>
                <xdr:row>26</xdr:row>
                <xdr:rowOff>101600</xdr:rowOff>
              </to>
            </anchor>
          </objectPr>
        </oleObject>
      </mc:Choice>
      <mc:Fallback>
        <oleObject progId="Acrobat Document" dvAspect="DVASPECT_ICON" shapeId="5124"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F23"/>
  <sheetViews>
    <sheetView workbookViewId="0">
      <selection activeCell="C5" sqref="C5"/>
    </sheetView>
  </sheetViews>
  <sheetFormatPr defaultColWidth="8.81640625" defaultRowHeight="12.5" x14ac:dyDescent="0.25"/>
  <cols>
    <col min="1" max="1" width="25.1796875" customWidth="1"/>
    <col min="2" max="5" width="17" customWidth="1"/>
  </cols>
  <sheetData>
    <row r="1" spans="1:6" ht="18" x14ac:dyDescent="0.4">
      <c r="A1" s="99" t="s">
        <v>150</v>
      </c>
      <c r="B1" s="203">
        <v>44109</v>
      </c>
      <c r="C1" s="188"/>
    </row>
    <row r="2" spans="1:6" ht="18.5" thickBot="1" x14ac:dyDescent="0.45">
      <c r="A2" s="84" t="s">
        <v>138</v>
      </c>
    </row>
    <row r="3" spans="1:6" ht="16" thickBot="1" x14ac:dyDescent="0.3">
      <c r="A3" s="110" t="s">
        <v>52</v>
      </c>
      <c r="B3" s="111" t="s">
        <v>0</v>
      </c>
      <c r="C3" s="52" t="s">
        <v>1</v>
      </c>
      <c r="D3" s="52" t="s">
        <v>2</v>
      </c>
      <c r="E3" s="53" t="s">
        <v>3</v>
      </c>
    </row>
    <row r="4" spans="1:6" ht="19" thickBot="1" x14ac:dyDescent="0.3">
      <c r="A4" s="113" t="s">
        <v>12</v>
      </c>
      <c r="B4" s="114" t="s">
        <v>17</v>
      </c>
      <c r="C4" s="150">
        <v>52.81</v>
      </c>
      <c r="D4" s="150">
        <v>33.17</v>
      </c>
      <c r="E4" s="151">
        <v>19.87</v>
      </c>
    </row>
    <row r="5" spans="1:6" ht="18.5" x14ac:dyDescent="0.25">
      <c r="A5" s="12" t="s">
        <v>13</v>
      </c>
      <c r="B5" s="13" t="s">
        <v>4</v>
      </c>
      <c r="C5" s="162">
        <f>Fringe!B8</f>
        <v>0.46006878104700033</v>
      </c>
      <c r="D5" s="162">
        <f>C5</f>
        <v>0.46006878104700033</v>
      </c>
      <c r="E5" s="162">
        <f>C5</f>
        <v>0.46006878104700033</v>
      </c>
      <c r="F5" s="100"/>
    </row>
    <row r="6" spans="1:6" ht="15.5" x14ac:dyDescent="0.25">
      <c r="A6" s="5" t="s">
        <v>5</v>
      </c>
      <c r="B6" s="149" t="s">
        <v>6</v>
      </c>
      <c r="C6" s="101">
        <f>+C4*C5</f>
        <v>24.296232327092088</v>
      </c>
      <c r="D6" s="101">
        <f>+D4*D5</f>
        <v>15.260481467329003</v>
      </c>
      <c r="E6" s="102">
        <f>+E4*E5</f>
        <v>9.1415666794038977</v>
      </c>
    </row>
    <row r="7" spans="1:6" ht="31.5" thickBot="1" x14ac:dyDescent="0.3">
      <c r="A7" s="6" t="s">
        <v>7</v>
      </c>
      <c r="B7" s="8" t="s">
        <v>16</v>
      </c>
      <c r="C7" s="47">
        <f>+C4+C6</f>
        <v>77.106232327092087</v>
      </c>
      <c r="D7" s="47">
        <f>+D4+D6</f>
        <v>48.430481467329002</v>
      </c>
      <c r="E7" s="93">
        <f>+E4+E6</f>
        <v>29.011566679403899</v>
      </c>
    </row>
    <row r="8" spans="1:6" ht="18.5" x14ac:dyDescent="0.25">
      <c r="A8" s="12" t="s">
        <v>14</v>
      </c>
      <c r="B8" s="13" t="s">
        <v>8</v>
      </c>
      <c r="C8" s="9" t="s">
        <v>15</v>
      </c>
      <c r="D8" s="9" t="s">
        <v>15</v>
      </c>
      <c r="E8" s="10" t="s">
        <v>15</v>
      </c>
    </row>
    <row r="9" spans="1:6" ht="15.5" x14ac:dyDescent="0.25">
      <c r="A9" s="5" t="s">
        <v>9</v>
      </c>
      <c r="B9" s="7" t="s">
        <v>10</v>
      </c>
      <c r="C9" s="101">
        <f>+C7*C8</f>
        <v>38.553116163546044</v>
      </c>
      <c r="D9" s="101">
        <f>+D7*D8</f>
        <v>24.215240733664501</v>
      </c>
      <c r="E9" s="102">
        <f>+E7*E8</f>
        <v>14.505783339701949</v>
      </c>
    </row>
    <row r="10" spans="1:6" ht="31.5" thickBot="1" x14ac:dyDescent="0.3">
      <c r="A10" s="6" t="s">
        <v>11</v>
      </c>
      <c r="B10" s="3" t="s">
        <v>48</v>
      </c>
      <c r="C10" s="47">
        <f>+C7+C9</f>
        <v>115.65934849063814</v>
      </c>
      <c r="D10" s="47">
        <f>+D7+D9</f>
        <v>72.645722200993504</v>
      </c>
      <c r="E10" s="93">
        <f>+E7+E9</f>
        <v>43.517350019105848</v>
      </c>
    </row>
    <row r="11" spans="1:6" ht="15.5" x14ac:dyDescent="0.25">
      <c r="C11" s="14"/>
      <c r="D11" s="14"/>
      <c r="E11" s="14"/>
    </row>
    <row r="12" spans="1:6" ht="15.5" x14ac:dyDescent="0.35">
      <c r="A12" s="54" t="s">
        <v>50</v>
      </c>
      <c r="B12" s="55" t="s">
        <v>151</v>
      </c>
      <c r="E12" s="139" t="s">
        <v>278</v>
      </c>
    </row>
    <row r="13" spans="1:6" ht="15.5" x14ac:dyDescent="0.35">
      <c r="A13" s="54" t="s">
        <v>152</v>
      </c>
      <c r="B13" s="55"/>
      <c r="E13" s="163" t="s">
        <v>279</v>
      </c>
    </row>
    <row r="14" spans="1:6" ht="15.5" x14ac:dyDescent="0.35">
      <c r="A14" s="54" t="s">
        <v>94</v>
      </c>
      <c r="B14" s="55"/>
      <c r="E14" s="83"/>
    </row>
    <row r="15" spans="1:6" ht="15.5" x14ac:dyDescent="0.35">
      <c r="A15" s="54" t="s">
        <v>140</v>
      </c>
      <c r="B15" s="54" t="s">
        <v>141</v>
      </c>
      <c r="C15" s="54"/>
    </row>
    <row r="16" spans="1:6" ht="15.5" x14ac:dyDescent="0.35">
      <c r="A16" s="54" t="s">
        <v>153</v>
      </c>
      <c r="B16" s="54" t="s">
        <v>154</v>
      </c>
      <c r="C16" s="54"/>
    </row>
    <row r="17" spans="1:6" ht="15.5" x14ac:dyDescent="0.35">
      <c r="A17" s="54" t="s">
        <v>148</v>
      </c>
      <c r="B17" s="54" t="s">
        <v>149</v>
      </c>
      <c r="C17" s="54"/>
    </row>
    <row r="18" spans="1:6" ht="15.5" x14ac:dyDescent="0.35">
      <c r="A18" s="54" t="s">
        <v>226</v>
      </c>
    </row>
    <row r="19" spans="1:6" ht="47.25" customHeight="1" x14ac:dyDescent="0.35">
      <c r="A19" s="205" t="s">
        <v>49</v>
      </c>
      <c r="B19" s="205"/>
      <c r="C19" s="205"/>
      <c r="D19" s="205"/>
      <c r="E19" s="205"/>
      <c r="F19" s="15"/>
    </row>
    <row r="20" spans="1:6" ht="15.5" x14ac:dyDescent="0.25">
      <c r="C20" s="1"/>
      <c r="D20" s="1"/>
      <c r="E20" s="1"/>
    </row>
    <row r="21" spans="1:6" ht="15.5" x14ac:dyDescent="0.35">
      <c r="A21" s="54"/>
      <c r="C21" s="14"/>
      <c r="D21" s="14"/>
      <c r="E21" s="14"/>
    </row>
    <row r="22" spans="1:6" ht="15.5" x14ac:dyDescent="0.25">
      <c r="C22" s="1"/>
      <c r="D22" s="1"/>
      <c r="E22" s="1"/>
    </row>
    <row r="23" spans="1:6" ht="15.5" x14ac:dyDescent="0.25">
      <c r="C23" s="14"/>
      <c r="D23" s="14"/>
      <c r="E23" s="14"/>
    </row>
  </sheetData>
  <mergeCells count="1">
    <mergeCell ref="A19:E19"/>
  </mergeCells>
  <phoneticPr fontId="4" type="noConversion"/>
  <hyperlinks>
    <hyperlink ref="B12" r:id="rId1" xr:uid="{00000000-0004-0000-0800-000000000000}"/>
  </hyperlinks>
  <pageMargins left="0.75" right="0.75" top="1" bottom="1" header="0.5" footer="0.5"/>
  <pageSetup orientation="landscape" horizontalDpi="200" verticalDpi="200" r:id="rId2"/>
  <headerFooter alignWithMargins="0"/>
  <drawing r:id="rId3"/>
  <legacyDrawing r:id="rId4"/>
  <oleObjects>
    <mc:AlternateContent xmlns:mc="http://schemas.openxmlformats.org/markup-compatibility/2006">
      <mc:Choice Requires="x14">
        <oleObject progId="Acrobat Document" dvAspect="DVASPECT_ICON" shapeId="12289" r:id="rId5">
          <objectPr defaultSize="0" r:id="rId6">
            <anchor moveWithCells="1">
              <from>
                <xdr:col>0</xdr:col>
                <xdr:colOff>0</xdr:colOff>
                <xdr:row>20</xdr:row>
                <xdr:rowOff>0</xdr:rowOff>
              </from>
              <to>
                <xdr:col>0</xdr:col>
                <xdr:colOff>914400</xdr:colOff>
                <xdr:row>23</xdr:row>
                <xdr:rowOff>88900</xdr:rowOff>
              </to>
            </anchor>
          </objectPr>
        </oleObject>
      </mc:Choice>
      <mc:Fallback>
        <oleObject progId="Acrobat Document" dvAspect="DVASPECT_ICON" shapeId="12289" r:id="rId5"/>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pageSetUpPr fitToPage="1"/>
  </sheetPr>
  <dimension ref="A1:H20"/>
  <sheetViews>
    <sheetView workbookViewId="0">
      <selection activeCell="C5" sqref="C5"/>
    </sheetView>
  </sheetViews>
  <sheetFormatPr defaultColWidth="8.81640625" defaultRowHeight="12.5" x14ac:dyDescent="0.25"/>
  <cols>
    <col min="1" max="1" width="25.1796875" customWidth="1"/>
    <col min="2" max="2" width="20.6328125" customWidth="1"/>
    <col min="3" max="5" width="17" customWidth="1"/>
    <col min="8" max="8" width="80.81640625" customWidth="1"/>
  </cols>
  <sheetData>
    <row r="1" spans="1:8" ht="18" x14ac:dyDescent="0.4">
      <c r="A1" s="56" t="s">
        <v>259</v>
      </c>
      <c r="B1" s="189" t="s">
        <v>277</v>
      </c>
    </row>
    <row r="2" spans="1:8" ht="18.5" thickBot="1" x14ac:dyDescent="0.45">
      <c r="A2" s="56" t="s">
        <v>263</v>
      </c>
      <c r="C2" s="95"/>
      <c r="H2" s="163" t="s">
        <v>261</v>
      </c>
    </row>
    <row r="3" spans="1:8" ht="16" thickBot="1" x14ac:dyDescent="0.3">
      <c r="A3" s="110" t="s">
        <v>52</v>
      </c>
      <c r="B3" s="111" t="s">
        <v>0</v>
      </c>
      <c r="C3" s="52" t="s">
        <v>1</v>
      </c>
      <c r="D3" s="52" t="s">
        <v>2</v>
      </c>
      <c r="E3" s="53" t="s">
        <v>3</v>
      </c>
      <c r="H3" s="192" t="s">
        <v>264</v>
      </c>
    </row>
    <row r="4" spans="1:8" ht="19" thickBot="1" x14ac:dyDescent="0.3">
      <c r="A4" s="113" t="s">
        <v>12</v>
      </c>
      <c r="B4" s="114" t="s">
        <v>17</v>
      </c>
      <c r="C4" s="150">
        <v>66.36</v>
      </c>
      <c r="D4" s="150">
        <v>34.86</v>
      </c>
      <c r="E4" s="153">
        <v>22.65</v>
      </c>
    </row>
    <row r="5" spans="1:8" ht="18.5" x14ac:dyDescent="0.25">
      <c r="A5" s="12" t="s">
        <v>13</v>
      </c>
      <c r="B5" s="13" t="s">
        <v>4</v>
      </c>
      <c r="C5" s="134">
        <f>Fringe!B8</f>
        <v>0.46006878104700033</v>
      </c>
      <c r="D5" s="134">
        <f>$C$5</f>
        <v>0.46006878104700033</v>
      </c>
      <c r="E5" s="134">
        <f>$C$5</f>
        <v>0.46006878104700033</v>
      </c>
    </row>
    <row r="6" spans="1:8" ht="15.5" x14ac:dyDescent="0.25">
      <c r="A6" s="5" t="s">
        <v>5</v>
      </c>
      <c r="B6" s="7" t="s">
        <v>6</v>
      </c>
      <c r="C6" s="46">
        <f>+C4*C5</f>
        <v>30.530164310278941</v>
      </c>
      <c r="D6" s="46">
        <f>+D4*D5</f>
        <v>16.03799770729843</v>
      </c>
      <c r="E6" s="92">
        <f>+E4*E5</f>
        <v>10.420557890714557</v>
      </c>
    </row>
    <row r="7" spans="1:8" ht="31.5" thickBot="1" x14ac:dyDescent="0.3">
      <c r="A7" s="6" t="s">
        <v>7</v>
      </c>
      <c r="B7" s="8" t="s">
        <v>16</v>
      </c>
      <c r="C7" s="47">
        <f>+C4+C6</f>
        <v>96.890164310278948</v>
      </c>
      <c r="D7" s="47">
        <f>+D4+D6</f>
        <v>50.89799770729843</v>
      </c>
      <c r="E7" s="93">
        <f>+E4+E6</f>
        <v>33.070557890714554</v>
      </c>
    </row>
    <row r="8" spans="1:8" ht="18.5" x14ac:dyDescent="0.25">
      <c r="A8" s="12" t="s">
        <v>14</v>
      </c>
      <c r="B8" s="13" t="s">
        <v>8</v>
      </c>
      <c r="C8" s="9" t="s">
        <v>15</v>
      </c>
      <c r="D8" s="9" t="s">
        <v>15</v>
      </c>
      <c r="E8" s="10" t="s">
        <v>15</v>
      </c>
    </row>
    <row r="9" spans="1:8" ht="15.5" x14ac:dyDescent="0.25">
      <c r="A9" s="5" t="s">
        <v>9</v>
      </c>
      <c r="B9" s="7" t="s">
        <v>10</v>
      </c>
      <c r="C9" s="46">
        <f>+C7*C8</f>
        <v>48.445082155139474</v>
      </c>
      <c r="D9" s="46">
        <f>+D7*D8</f>
        <v>25.448998853649215</v>
      </c>
      <c r="E9" s="92">
        <f>+E7*E8</f>
        <v>16.535278945357277</v>
      </c>
    </row>
    <row r="10" spans="1:8" ht="31.5" thickBot="1" x14ac:dyDescent="0.3">
      <c r="A10" s="6" t="s">
        <v>11</v>
      </c>
      <c r="B10" s="3" t="s">
        <v>48</v>
      </c>
      <c r="C10" s="47">
        <f>+C7+C9</f>
        <v>145.33524646541844</v>
      </c>
      <c r="D10" s="47">
        <f>+D7+D9</f>
        <v>76.346996560947645</v>
      </c>
      <c r="E10" s="93">
        <f>+E7+E9</f>
        <v>49.60583683607183</v>
      </c>
    </row>
    <row r="11" spans="1:8" ht="15.5" x14ac:dyDescent="0.25">
      <c r="C11" s="14"/>
      <c r="D11" s="14"/>
      <c r="E11" s="14"/>
    </row>
    <row r="12" spans="1:8" ht="15.5" x14ac:dyDescent="0.35">
      <c r="A12" s="54" t="s">
        <v>50</v>
      </c>
      <c r="B12" s="55" t="s">
        <v>260</v>
      </c>
      <c r="E12" s="139" t="s">
        <v>278</v>
      </c>
      <c r="F12" s="163" t="s">
        <v>85</v>
      </c>
    </row>
    <row r="13" spans="1:8" ht="15.5" x14ac:dyDescent="0.35">
      <c r="A13" s="54" t="s">
        <v>262</v>
      </c>
      <c r="B13" s="55"/>
      <c r="E13" s="163" t="s">
        <v>279</v>
      </c>
    </row>
    <row r="14" spans="1:8" ht="15.5" x14ac:dyDescent="0.35">
      <c r="A14" s="54" t="s">
        <v>94</v>
      </c>
      <c r="B14" s="55"/>
      <c r="E14" s="83"/>
    </row>
    <row r="15" spans="1:8" ht="15.5" x14ac:dyDescent="0.35">
      <c r="A15" s="54" t="s">
        <v>140</v>
      </c>
      <c r="B15" s="54" t="s">
        <v>141</v>
      </c>
    </row>
    <row r="16" spans="1:8" ht="15.5" x14ac:dyDescent="0.35">
      <c r="A16" s="54" t="s">
        <v>153</v>
      </c>
      <c r="B16" s="54" t="s">
        <v>154</v>
      </c>
    </row>
    <row r="17" spans="1:6" ht="15.5" x14ac:dyDescent="0.35">
      <c r="A17" s="54" t="s">
        <v>203</v>
      </c>
      <c r="B17" s="54" t="s">
        <v>149</v>
      </c>
    </row>
    <row r="18" spans="1:6" ht="15.5" x14ac:dyDescent="0.35">
      <c r="A18" s="54" t="s">
        <v>226</v>
      </c>
    </row>
    <row r="19" spans="1:6" ht="47.25" customHeight="1" x14ac:dyDescent="0.35">
      <c r="A19" s="205" t="s">
        <v>49</v>
      </c>
      <c r="B19" s="205"/>
      <c r="C19" s="205"/>
      <c r="D19" s="205"/>
      <c r="E19" s="205"/>
      <c r="F19" s="15"/>
    </row>
    <row r="20" spans="1:6" ht="15.5" x14ac:dyDescent="0.25">
      <c r="C20" s="1"/>
      <c r="D20" s="1"/>
      <c r="E20" s="1"/>
    </row>
  </sheetData>
  <mergeCells count="1">
    <mergeCell ref="A19:E19"/>
  </mergeCells>
  <phoneticPr fontId="4" type="noConversion"/>
  <hyperlinks>
    <hyperlink ref="B12" r:id="rId1" xr:uid="{00000000-0004-0000-0A00-000000000000}"/>
  </hyperlinks>
  <pageMargins left="0.75" right="0.75" top="1" bottom="1" header="0.5" footer="0.5"/>
  <pageSetup scale="78" orientation="landscape" r:id="rId2"/>
  <headerFooter alignWithMargins="0"/>
  <drawing r:id="rId3"/>
  <legacyDrawing r:id="rId4"/>
  <oleObjects>
    <mc:AlternateContent xmlns:mc="http://schemas.openxmlformats.org/markup-compatibility/2006">
      <mc:Choice Requires="x14">
        <oleObject progId="Acrobat Document" dvAspect="DVASPECT_ICON" shapeId="14338" r:id="rId5">
          <objectPr defaultSize="0" r:id="rId6">
            <anchor moveWithCells="1">
              <from>
                <xdr:col>5</xdr:col>
                <xdr:colOff>0</xdr:colOff>
                <xdr:row>14</xdr:row>
                <xdr:rowOff>0</xdr:rowOff>
              </from>
              <to>
                <xdr:col>6</xdr:col>
                <xdr:colOff>304800</xdr:colOff>
                <xdr:row>17</xdr:row>
                <xdr:rowOff>88900</xdr:rowOff>
              </to>
            </anchor>
          </objectPr>
        </oleObject>
      </mc:Choice>
      <mc:Fallback>
        <oleObject progId="Acrobat Document" dvAspect="DVASPECT_ICON" shapeId="14338" r:id="rId5"/>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9"/>
  <sheetViews>
    <sheetView workbookViewId="0">
      <selection activeCell="C6" sqref="C6"/>
    </sheetView>
  </sheetViews>
  <sheetFormatPr defaultColWidth="8.81640625" defaultRowHeight="12.5" x14ac:dyDescent="0.25"/>
  <cols>
    <col min="1" max="1" width="26.453125" customWidth="1"/>
    <col min="2" max="2" width="14.81640625" customWidth="1"/>
    <col min="3" max="3" width="11.453125" customWidth="1"/>
    <col min="4" max="4" width="12.453125" customWidth="1"/>
    <col min="5" max="5" width="12" customWidth="1"/>
  </cols>
  <sheetData>
    <row r="1" spans="1:6" ht="18" x14ac:dyDescent="0.4">
      <c r="A1" s="56" t="s">
        <v>232</v>
      </c>
      <c r="B1" s="190" t="s">
        <v>277</v>
      </c>
      <c r="C1" s="188"/>
    </row>
    <row r="2" spans="1:6" ht="18.5" thickBot="1" x14ac:dyDescent="0.45">
      <c r="A2" s="56" t="s">
        <v>233</v>
      </c>
      <c r="C2" s="95"/>
    </row>
    <row r="3" spans="1:6" ht="16" thickBot="1" x14ac:dyDescent="0.3">
      <c r="A3" s="110" t="s">
        <v>52</v>
      </c>
      <c r="B3" s="111" t="s">
        <v>0</v>
      </c>
      <c r="C3" s="52" t="s">
        <v>1</v>
      </c>
      <c r="D3" s="52" t="s">
        <v>2</v>
      </c>
      <c r="E3" s="53" t="s">
        <v>3</v>
      </c>
    </row>
    <row r="4" spans="1:6" ht="19" thickBot="1" x14ac:dyDescent="0.3">
      <c r="A4" s="113" t="s">
        <v>12</v>
      </c>
      <c r="B4" s="114" t="s">
        <v>17</v>
      </c>
      <c r="C4" s="137">
        <v>58.54</v>
      </c>
      <c r="D4" s="137">
        <v>28.83</v>
      </c>
      <c r="E4" s="138">
        <v>19.38</v>
      </c>
    </row>
    <row r="5" spans="1:6" ht="18.5" x14ac:dyDescent="0.25">
      <c r="A5" s="12" t="s">
        <v>13</v>
      </c>
      <c r="B5" s="13" t="s">
        <v>4</v>
      </c>
      <c r="C5" s="162">
        <f>+Fringe!B8</f>
        <v>0.46006878104700033</v>
      </c>
      <c r="D5" s="162">
        <f>C5</f>
        <v>0.46006878104700033</v>
      </c>
      <c r="E5" s="162">
        <f>C5</f>
        <v>0.46006878104700033</v>
      </c>
    </row>
    <row r="6" spans="1:6" ht="15.5" x14ac:dyDescent="0.25">
      <c r="A6" s="5" t="s">
        <v>5</v>
      </c>
      <c r="B6" s="7" t="s">
        <v>6</v>
      </c>
      <c r="C6" s="46">
        <f>+C4*C5</f>
        <v>26.932426442491398</v>
      </c>
      <c r="D6" s="46">
        <f>+D4*D5</f>
        <v>13.263782957585018</v>
      </c>
      <c r="E6" s="92">
        <f>+E4*E5</f>
        <v>8.9161329766908661</v>
      </c>
    </row>
    <row r="7" spans="1:6" ht="31.5" thickBot="1" x14ac:dyDescent="0.3">
      <c r="A7" s="6" t="s">
        <v>7</v>
      </c>
      <c r="B7" s="8" t="s">
        <v>16</v>
      </c>
      <c r="C7" s="47">
        <f>+C4+C6</f>
        <v>85.472426442491397</v>
      </c>
      <c r="D7" s="47">
        <f>+D4+D6</f>
        <v>42.09378295758502</v>
      </c>
      <c r="E7" s="93">
        <f>+E4+E6</f>
        <v>28.296132976690863</v>
      </c>
    </row>
    <row r="8" spans="1:6" ht="18.5" x14ac:dyDescent="0.25">
      <c r="A8" s="12" t="s">
        <v>14</v>
      </c>
      <c r="B8" s="13" t="s">
        <v>8</v>
      </c>
      <c r="C8" s="9" t="s">
        <v>15</v>
      </c>
      <c r="D8" s="9" t="s">
        <v>15</v>
      </c>
      <c r="E8" s="10" t="s">
        <v>15</v>
      </c>
    </row>
    <row r="9" spans="1:6" ht="15.5" x14ac:dyDescent="0.25">
      <c r="A9" s="5" t="s">
        <v>9</v>
      </c>
      <c r="B9" s="7" t="s">
        <v>10</v>
      </c>
      <c r="C9" s="46">
        <f>+C7*C8</f>
        <v>42.736213221245698</v>
      </c>
      <c r="D9" s="46">
        <f>+D7*D8</f>
        <v>21.04689147879251</v>
      </c>
      <c r="E9" s="92">
        <f>+E7*E8</f>
        <v>14.148066488345432</v>
      </c>
    </row>
    <row r="10" spans="1:6" ht="39.75" customHeight="1" thickBot="1" x14ac:dyDescent="0.3">
      <c r="A10" s="6" t="s">
        <v>11</v>
      </c>
      <c r="B10" s="3" t="s">
        <v>48</v>
      </c>
      <c r="C10" s="47">
        <f>+C7+C9</f>
        <v>128.2086396637371</v>
      </c>
      <c r="D10" s="47">
        <f>+D7+D9</f>
        <v>63.14067443637753</v>
      </c>
      <c r="E10" s="93">
        <f>+E7+E9</f>
        <v>42.444199465036291</v>
      </c>
    </row>
    <row r="11" spans="1:6" ht="15.5" x14ac:dyDescent="0.25">
      <c r="C11" s="14"/>
      <c r="D11" s="14"/>
      <c r="E11" s="14"/>
    </row>
    <row r="12" spans="1:6" ht="15.5" x14ac:dyDescent="0.35">
      <c r="A12" s="54" t="s">
        <v>50</v>
      </c>
      <c r="B12" s="55" t="s">
        <v>248</v>
      </c>
      <c r="E12" s="140"/>
      <c r="F12" s="139" t="s">
        <v>278</v>
      </c>
    </row>
    <row r="13" spans="1:6" ht="15.5" x14ac:dyDescent="0.35">
      <c r="A13" s="54" t="s">
        <v>234</v>
      </c>
      <c r="B13" s="55"/>
      <c r="E13" s="83"/>
      <c r="F13" s="163" t="s">
        <v>279</v>
      </c>
    </row>
    <row r="14" spans="1:6" ht="15.5" x14ac:dyDescent="0.35">
      <c r="A14" s="54" t="s">
        <v>94</v>
      </c>
      <c r="B14" s="55"/>
      <c r="E14" s="83"/>
    </row>
    <row r="15" spans="1:6" ht="15.5" x14ac:dyDescent="0.35">
      <c r="A15" s="54" t="s">
        <v>140</v>
      </c>
      <c r="B15" s="54" t="s">
        <v>141</v>
      </c>
    </row>
    <row r="16" spans="1:6" ht="15.5" x14ac:dyDescent="0.35">
      <c r="A16" s="54" t="s">
        <v>153</v>
      </c>
      <c r="B16" s="54" t="s">
        <v>154</v>
      </c>
    </row>
    <row r="17" spans="1:5" ht="15.5" x14ac:dyDescent="0.35">
      <c r="A17" s="54" t="s">
        <v>203</v>
      </c>
      <c r="B17" s="54" t="s">
        <v>149</v>
      </c>
    </row>
    <row r="18" spans="1:5" ht="15.5" x14ac:dyDescent="0.35">
      <c r="A18" s="54" t="s">
        <v>226</v>
      </c>
    </row>
    <row r="19" spans="1:5" ht="15.5" x14ac:dyDescent="0.35">
      <c r="A19" s="205" t="s">
        <v>49</v>
      </c>
      <c r="B19" s="205"/>
      <c r="C19" s="205"/>
      <c r="D19" s="205"/>
      <c r="E19" s="205"/>
    </row>
  </sheetData>
  <mergeCells count="1">
    <mergeCell ref="A19:E19"/>
  </mergeCells>
  <phoneticPr fontId="4" type="noConversion"/>
  <hyperlinks>
    <hyperlink ref="B12" r:id="rId1" xr:uid="{00000000-0004-0000-0B00-000000000000}"/>
  </hyperlinks>
  <pageMargins left="0.75" right="0.75" top="1" bottom="1" header="0.5" footer="0.5"/>
  <pageSetup orientation="portrait" r:id="rId2"/>
  <headerFooter alignWithMargins="0"/>
  <drawing r:id="rId3"/>
  <legacyDrawing r:id="rId4"/>
  <oleObjects>
    <mc:AlternateContent xmlns:mc="http://schemas.openxmlformats.org/markup-compatibility/2006">
      <mc:Choice Requires="x14">
        <oleObject progId="Acrobat Document" dvAspect="DVASPECT_ICON" shapeId="15361" r:id="rId5">
          <objectPr defaultSize="0" r:id="rId6">
            <anchor moveWithCells="1">
              <from>
                <xdr:col>0</xdr:col>
                <xdr:colOff>0</xdr:colOff>
                <xdr:row>20</xdr:row>
                <xdr:rowOff>0</xdr:rowOff>
              </from>
              <to>
                <xdr:col>0</xdr:col>
                <xdr:colOff>914400</xdr:colOff>
                <xdr:row>24</xdr:row>
                <xdr:rowOff>38100</xdr:rowOff>
              </to>
            </anchor>
          </objectPr>
        </oleObject>
      </mc:Choice>
      <mc:Fallback>
        <oleObject progId="Acrobat Document" dvAspect="DVASPECT_ICON" shapeId="15361" r:id="rId5"/>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FF0000"/>
  </sheetPr>
  <dimension ref="A1:I21"/>
  <sheetViews>
    <sheetView workbookViewId="0">
      <selection activeCell="C6" sqref="C6"/>
    </sheetView>
  </sheetViews>
  <sheetFormatPr defaultColWidth="8.81640625" defaultRowHeight="12.5" x14ac:dyDescent="0.25"/>
  <cols>
    <col min="1" max="1" width="26.36328125" customWidth="1"/>
    <col min="2" max="5" width="17" customWidth="1"/>
    <col min="6" max="6" width="14.453125" customWidth="1"/>
    <col min="7" max="7" width="16.36328125" customWidth="1"/>
  </cols>
  <sheetData>
    <row r="1" spans="1:9" ht="18" x14ac:dyDescent="0.4">
      <c r="A1" s="56" t="s">
        <v>272</v>
      </c>
      <c r="B1" s="190" t="s">
        <v>277</v>
      </c>
      <c r="C1" s="188"/>
    </row>
    <row r="2" spans="1:9" ht="18.5" thickBot="1" x14ac:dyDescent="0.45">
      <c r="A2" s="56" t="s">
        <v>271</v>
      </c>
    </row>
    <row r="3" spans="1:9" ht="33.75" customHeight="1" thickBot="1" x14ac:dyDescent="0.3">
      <c r="A3" s="110" t="s">
        <v>52</v>
      </c>
      <c r="B3" s="111" t="s">
        <v>0</v>
      </c>
      <c r="C3" s="52" t="s">
        <v>1</v>
      </c>
      <c r="D3" s="52" t="s">
        <v>155</v>
      </c>
      <c r="E3" s="52" t="s">
        <v>2</v>
      </c>
      <c r="F3" s="52" t="s">
        <v>156</v>
      </c>
      <c r="G3" s="98" t="s">
        <v>3</v>
      </c>
      <c r="I3" s="163" t="s">
        <v>265</v>
      </c>
    </row>
    <row r="4" spans="1:9" ht="19" thickBot="1" x14ac:dyDescent="0.3">
      <c r="A4" s="113" t="s">
        <v>12</v>
      </c>
      <c r="B4" s="141" t="s">
        <v>17</v>
      </c>
      <c r="C4" s="145">
        <v>59.34</v>
      </c>
      <c r="D4" s="150">
        <v>41.4</v>
      </c>
      <c r="E4" s="150">
        <v>32.46</v>
      </c>
      <c r="F4" s="146">
        <v>33.450000000000003</v>
      </c>
      <c r="G4" s="153">
        <v>20.02</v>
      </c>
      <c r="I4" s="193" t="s">
        <v>266</v>
      </c>
    </row>
    <row r="5" spans="1:9" ht="18.5" x14ac:dyDescent="0.25">
      <c r="A5" s="12" t="s">
        <v>13</v>
      </c>
      <c r="B5" s="13" t="s">
        <v>4</v>
      </c>
      <c r="C5" s="179">
        <f>+Fringe!B8</f>
        <v>0.46006878104700033</v>
      </c>
      <c r="D5" s="179">
        <f>$C$5</f>
        <v>0.46006878104700033</v>
      </c>
      <c r="E5" s="179">
        <f t="shared" ref="E5:G5" si="0">$C$5</f>
        <v>0.46006878104700033</v>
      </c>
      <c r="F5" s="179">
        <f t="shared" si="0"/>
        <v>0.46006878104700033</v>
      </c>
      <c r="G5" s="179">
        <f t="shared" si="0"/>
        <v>0.46006878104700033</v>
      </c>
    </row>
    <row r="6" spans="1:9" ht="15.5" x14ac:dyDescent="0.25">
      <c r="A6" s="5" t="s">
        <v>5</v>
      </c>
      <c r="B6" s="7" t="s">
        <v>6</v>
      </c>
      <c r="C6" s="142">
        <f>+C4*C5</f>
        <v>27.300481467329</v>
      </c>
      <c r="D6" s="101">
        <f>+D4*D5</f>
        <v>19.046847535345812</v>
      </c>
      <c r="E6" s="101">
        <f>+E4*E5</f>
        <v>14.933832632785631</v>
      </c>
      <c r="F6" s="101">
        <f>+F4*F5</f>
        <v>15.389300726022162</v>
      </c>
      <c r="G6" s="103">
        <f>+G4*G5</f>
        <v>9.2105769965609472</v>
      </c>
    </row>
    <row r="7" spans="1:9" ht="31.5" thickBot="1" x14ac:dyDescent="0.3">
      <c r="A7" s="6" t="s">
        <v>7</v>
      </c>
      <c r="B7" s="8" t="s">
        <v>16</v>
      </c>
      <c r="C7" s="143">
        <f>+C4+C6</f>
        <v>86.64048146732901</v>
      </c>
      <c r="D7" s="47">
        <f>+D4+D6</f>
        <v>60.44684753534581</v>
      </c>
      <c r="E7" s="47">
        <f>+E4+E6</f>
        <v>47.393832632785632</v>
      </c>
      <c r="F7" s="47">
        <f>+F4+F6</f>
        <v>48.839300726022167</v>
      </c>
      <c r="G7" s="104">
        <f>+G4+G6</f>
        <v>29.230576996560949</v>
      </c>
    </row>
    <row r="8" spans="1:9" ht="18.5" x14ac:dyDescent="0.25">
      <c r="A8" s="12" t="s">
        <v>14</v>
      </c>
      <c r="B8" s="13" t="s">
        <v>8</v>
      </c>
      <c r="C8" s="144" t="s">
        <v>15</v>
      </c>
      <c r="D8" s="9" t="s">
        <v>15</v>
      </c>
      <c r="E8" s="9" t="s">
        <v>15</v>
      </c>
      <c r="F8" s="9" t="s">
        <v>15</v>
      </c>
      <c r="G8" s="105" t="s">
        <v>15</v>
      </c>
    </row>
    <row r="9" spans="1:9" ht="15.5" x14ac:dyDescent="0.25">
      <c r="A9" s="5" t="s">
        <v>9</v>
      </c>
      <c r="B9" s="7" t="s">
        <v>10</v>
      </c>
      <c r="C9" s="142">
        <f>+C7*C8</f>
        <v>43.320240733664505</v>
      </c>
      <c r="D9" s="101">
        <f>+D7*D8</f>
        <v>30.223423767672905</v>
      </c>
      <c r="E9" s="101">
        <f>+E7*E8</f>
        <v>23.696916316392816</v>
      </c>
      <c r="F9" s="101">
        <f>+F7*F8</f>
        <v>24.419650363011083</v>
      </c>
      <c r="G9" s="103">
        <f>+G7*G8</f>
        <v>14.615288498280474</v>
      </c>
    </row>
    <row r="10" spans="1:9" ht="31.5" thickBot="1" x14ac:dyDescent="0.3">
      <c r="A10" s="6" t="s">
        <v>11</v>
      </c>
      <c r="B10" s="8" t="s">
        <v>48</v>
      </c>
      <c r="C10" s="143">
        <f>+C7+C9</f>
        <v>129.96072220099353</v>
      </c>
      <c r="D10" s="47">
        <f>+D7+D9</f>
        <v>90.670271303018723</v>
      </c>
      <c r="E10" s="47">
        <f>+E7+E9</f>
        <v>71.090748949178447</v>
      </c>
      <c r="F10" s="47">
        <f>+F7+F9</f>
        <v>73.258951089033246</v>
      </c>
      <c r="G10" s="104">
        <f>+G7+G9</f>
        <v>43.845865494841419</v>
      </c>
    </row>
    <row r="11" spans="1:9" ht="15.5" x14ac:dyDescent="0.25">
      <c r="C11" s="14"/>
      <c r="D11" s="14"/>
      <c r="E11" s="14"/>
    </row>
    <row r="12" spans="1:9" ht="15.5" x14ac:dyDescent="0.35">
      <c r="A12" s="54" t="s">
        <v>50</v>
      </c>
      <c r="B12" s="55" t="s">
        <v>270</v>
      </c>
      <c r="G12" s="139" t="s">
        <v>278</v>
      </c>
    </row>
    <row r="13" spans="1:9" ht="15.5" x14ac:dyDescent="0.35">
      <c r="A13" s="106" t="s">
        <v>273</v>
      </c>
      <c r="B13" s="107"/>
      <c r="C13" s="54"/>
      <c r="D13" s="54"/>
      <c r="E13" s="54"/>
      <c r="G13" s="163" t="s">
        <v>279</v>
      </c>
    </row>
    <row r="14" spans="1:9" ht="15.5" x14ac:dyDescent="0.35">
      <c r="A14" s="54" t="s">
        <v>94</v>
      </c>
      <c r="B14" s="107"/>
      <c r="C14" s="54"/>
      <c r="D14" s="54"/>
      <c r="E14" s="54"/>
    </row>
    <row r="15" spans="1:9" ht="15.5" x14ac:dyDescent="0.35">
      <c r="A15" s="54" t="s">
        <v>157</v>
      </c>
      <c r="B15" s="54" t="s">
        <v>141</v>
      </c>
      <c r="C15" s="54"/>
      <c r="D15" s="54"/>
      <c r="E15" s="54"/>
    </row>
    <row r="16" spans="1:9" ht="15.5" x14ac:dyDescent="0.35">
      <c r="A16" s="54" t="s">
        <v>159</v>
      </c>
      <c r="B16" s="54" t="s">
        <v>160</v>
      </c>
      <c r="C16" s="54"/>
      <c r="D16" s="54"/>
      <c r="E16" s="54"/>
    </row>
    <row r="17" spans="1:5" ht="15.5" x14ac:dyDescent="0.35">
      <c r="A17" s="54" t="s">
        <v>158</v>
      </c>
      <c r="B17" s="54" t="s">
        <v>154</v>
      </c>
      <c r="C17" s="54"/>
      <c r="D17" s="54"/>
      <c r="E17" s="54"/>
    </row>
    <row r="18" spans="1:5" ht="15.5" x14ac:dyDescent="0.35">
      <c r="A18" s="54" t="s">
        <v>161</v>
      </c>
      <c r="B18" s="54" t="s">
        <v>162</v>
      </c>
      <c r="C18" s="54"/>
      <c r="D18" s="54"/>
      <c r="E18" s="54"/>
    </row>
    <row r="19" spans="1:5" ht="15.5" x14ac:dyDescent="0.35">
      <c r="A19" s="54" t="s">
        <v>163</v>
      </c>
      <c r="B19" s="54" t="s">
        <v>149</v>
      </c>
      <c r="C19" s="54"/>
      <c r="D19" s="54"/>
      <c r="E19" s="54"/>
    </row>
    <row r="20" spans="1:5" ht="15.5" x14ac:dyDescent="0.35">
      <c r="A20" s="54" t="s">
        <v>226</v>
      </c>
      <c r="B20" s="54"/>
      <c r="C20" s="1"/>
      <c r="D20" s="1"/>
      <c r="E20" s="1"/>
    </row>
    <row r="21" spans="1:5" ht="52.5" customHeight="1" x14ac:dyDescent="0.25">
      <c r="A21" s="206" t="s">
        <v>49</v>
      </c>
      <c r="B21" s="206"/>
      <c r="C21" s="206"/>
      <c r="D21" s="206"/>
      <c r="E21" s="206"/>
    </row>
  </sheetData>
  <mergeCells count="1">
    <mergeCell ref="A21:E21"/>
  </mergeCells>
  <phoneticPr fontId="4" type="noConversion"/>
  <hyperlinks>
    <hyperlink ref="B12" r:id="rId1" display="https://www.bls.gov/oes/current/naics4_4240A3.htm" xr:uid="{D44EEE8C-89EA-48E8-A0BA-F9335C6F01E1}"/>
  </hyperlinks>
  <pageMargins left="0.75" right="0.45" top="1" bottom="1" header="0.5" footer="0.5"/>
  <pageSetup orientation="landscape" horizontalDpi="4294967295" r:id="rId2"/>
  <headerFooter alignWithMargins="0"/>
  <drawing r:id="rId3"/>
  <legacyDrawing r:id="rId4"/>
  <oleObjects>
    <mc:AlternateContent xmlns:mc="http://schemas.openxmlformats.org/markup-compatibility/2006">
      <mc:Choice Requires="x14">
        <oleObject progId="Acrobat Document" dvAspect="DVASPECT_ICON" shapeId="16385" r:id="rId5">
          <objectPr defaultSize="0" r:id="rId6">
            <anchor moveWithCells="1">
              <from>
                <xdr:col>0</xdr:col>
                <xdr:colOff>0</xdr:colOff>
                <xdr:row>22</xdr:row>
                <xdr:rowOff>0</xdr:rowOff>
              </from>
              <to>
                <xdr:col>0</xdr:col>
                <xdr:colOff>914400</xdr:colOff>
                <xdr:row>26</xdr:row>
                <xdr:rowOff>38100</xdr:rowOff>
              </to>
            </anchor>
          </objectPr>
        </oleObject>
      </mc:Choice>
      <mc:Fallback>
        <oleObject progId="Acrobat Document" dvAspect="DVASPECT_ICON" shapeId="16385" r:id="rId5"/>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E8F945D3E4F86649B7BD7D579B37A57A" ma:contentTypeVersion="13" ma:contentTypeDescription="Create a new document." ma:contentTypeScope="" ma:versionID="fcce57db00be6a8645ec81b23f439856">
  <xsd:schema xmlns:xsd="http://www.w3.org/2001/XMLSchema" xmlns:xs="http://www.w3.org/2001/XMLSchema" xmlns:p="http://schemas.microsoft.com/office/2006/metadata/properties" xmlns:ns1="http://schemas.microsoft.com/sharepoint/v3" xmlns:ns2="http://schemas.microsoft.com/sharepoint.v3" xmlns:ns3="4ffa91fb-a0ff-4ac5-b2db-65c790d184a4" xmlns:ns4="118f882f-1e32-4cf2-ad69-9de43d57f4c6" xmlns:ns5="a5d1ca4e-0a3f-4119-b619-e20b93ebd1aa" targetNamespace="http://schemas.microsoft.com/office/2006/metadata/properties" ma:root="true" ma:fieldsID="24398036e23da9070f8080a5aa1cdfb4" ns1:_="" ns2:_="" ns3:_="" ns4:_="" ns5:_="">
    <xsd:import namespace="http://schemas.microsoft.com/sharepoint/v3"/>
    <xsd:import namespace="http://schemas.microsoft.com/sharepoint.v3"/>
    <xsd:import namespace="4ffa91fb-a0ff-4ac5-b2db-65c790d184a4"/>
    <xsd:import namespace="118f882f-1e32-4cf2-ad69-9de43d57f4c6"/>
    <xsd:import namespace="a5d1ca4e-0a3f-4119-b619-e20b93ebd1aa"/>
    <xsd:element name="properties">
      <xsd:complexType>
        <xsd:sequence>
          <xsd:element name="documentManagement">
            <xsd:complexType>
              <xsd:all>
                <xsd:element ref="ns2:CategoryDescription" minOccurs="0"/>
                <xsd:element ref="ns3:TaxCatchAllLabel" minOccurs="0"/>
                <xsd:element ref="ns3:TaxCatchAll" minOccurs="0"/>
                <xsd:element ref="ns4:FRN_x0020_List_x0020_Item_x0020_ID"/>
                <xsd:element ref="ns5:SharedWithUsers" minOccurs="0"/>
                <xsd:element ref="ns5:SharedWithDetails" minOccurs="0"/>
                <xsd:element ref="ns4:MediaServiceMetadata" minOccurs="0"/>
                <xsd:element ref="ns4:MediaServiceFastMetadata" minOccurs="0"/>
                <xsd:element ref="ns4:MediaServiceAutoKeyPoints" minOccurs="0"/>
                <xsd:element ref="ns4: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2"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TaxCatchAllLabel" ma:index="6" nillable="true" ma:displayName="Taxonomy Catch All Column1" ma:hidden="true" ma:list="{12331871-f22f-4f1e-b241-7c04b4cb386a}" ma:internalName="TaxCatchAllLabel" ma:readOnly="true" ma:showField="CatchAllDataLabel" ma:web="a5d1ca4e-0a3f-4119-b619-e20b93ebd1aa">
      <xsd:complexType>
        <xsd:complexContent>
          <xsd:extension base="dms:MultiChoiceLookup">
            <xsd:sequence>
              <xsd:element name="Value" type="dms:Lookup" maxOccurs="unbounded" minOccurs="0" nillable="true"/>
            </xsd:sequence>
          </xsd:extension>
        </xsd:complexContent>
      </xsd:complexType>
    </xsd:element>
    <xsd:element name="TaxCatchAll" ma:index="7" nillable="true" ma:displayName="Taxonomy Catch All Column" ma:hidden="true" ma:list="{12331871-f22f-4f1e-b241-7c04b4cb386a}" ma:internalName="TaxCatchAll" ma:showField="CatchAllData" ma:web="a5d1ca4e-0a3f-4119-b619-e20b93ebd1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8f882f-1e32-4cf2-ad69-9de43d57f4c6" elementFormDefault="qualified">
    <xsd:import namespace="http://schemas.microsoft.com/office/2006/documentManagement/types"/>
    <xsd:import namespace="http://schemas.microsoft.com/office/infopath/2007/PartnerControls"/>
    <xsd:element name="FRN_x0020_List_x0020_Item_x0020_ID" ma:index="11" ma:displayName="FRN List Item ID" ma:indexed="true" ma:internalName="FRN_x0020_List_x0020_Item_x0020_ID">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1ca4e-0a3f-4119-b619-e20b93ebd1a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ategoryDescription xmlns="http://schemas.microsoft.com/sharepoint.v3" xsi:nil="true"/>
    <TaxCatchAll xmlns="4ffa91fb-a0ff-4ac5-b2db-65c790d184a4" xsi:nil="true"/>
    <FRN_x0020_List_x0020_Item_x0020_ID xmlns="118f882f-1e32-4cf2-ad69-9de43d57f4c6">3631</FRN_x0020_List_x0020_Item_x0020_ID>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AB0093C-59BD-4281-8781-EE57BC60B7A5}">
  <ds:schemaRefs>
    <ds:schemaRef ds:uri="http://schemas.microsoft.com/sharepoint/v3/contenttype/forms"/>
  </ds:schemaRefs>
</ds:datastoreItem>
</file>

<file path=customXml/itemProps2.xml><?xml version="1.0" encoding="utf-8"?>
<ds:datastoreItem xmlns:ds="http://schemas.openxmlformats.org/officeDocument/2006/customXml" ds:itemID="{7EC6EB41-2290-47BE-AD8E-55A3B80164C4}">
  <ds:schemaRefs>
    <ds:schemaRef ds:uri="Microsoft.SharePoint.Taxonomy.ContentTypeSync"/>
  </ds:schemaRefs>
</ds:datastoreItem>
</file>

<file path=customXml/itemProps3.xml><?xml version="1.0" encoding="utf-8"?>
<ds:datastoreItem xmlns:ds="http://schemas.openxmlformats.org/officeDocument/2006/customXml" ds:itemID="{904C9E7C-FC0E-4EED-A89C-621FDCAB89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
    <ds:schemaRef ds:uri="4ffa91fb-a0ff-4ac5-b2db-65c790d184a4"/>
    <ds:schemaRef ds:uri="118f882f-1e32-4cf2-ad69-9de43d57f4c6"/>
    <ds:schemaRef ds:uri="a5d1ca4e-0a3f-4119-b619-e20b93ebd1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9199399-A25B-46EC-9EF4-12F950CFC82C}">
  <ds:schemaRefs>
    <ds:schemaRef ds:uri="http://schemas.microsoft.com/office/2006/documentManagement/types"/>
    <ds:schemaRef ds:uri="118f882f-1e32-4cf2-ad69-9de43d57f4c6"/>
    <ds:schemaRef ds:uri="http://www.w3.org/XML/1998/namespace"/>
    <ds:schemaRef ds:uri="a5d1ca4e-0a3f-4119-b619-e20b93ebd1aa"/>
    <ds:schemaRef ds:uri="http://purl.org/dc/terms/"/>
    <ds:schemaRef ds:uri="http://schemas.microsoft.com/office/2006/metadata/properties"/>
    <ds:schemaRef ds:uri="http://purl.org/dc/elements/1.1/"/>
    <ds:schemaRef ds:uri="http://schemas.openxmlformats.org/package/2006/metadata/core-properties"/>
    <ds:schemaRef ds:uri="http://schemas.microsoft.com/sharepoint/v3"/>
    <ds:schemaRef ds:uri="http://purl.org/dc/dcmitype/"/>
    <ds:schemaRef ds:uri="http://schemas.microsoft.com/office/infopath/2007/PartnerControls"/>
    <ds:schemaRef ds:uri="4ffa91fb-a0ff-4ac5-b2db-65c790d184a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11</vt:i4>
      </vt:variant>
    </vt:vector>
  </HeadingPairs>
  <TitlesOfParts>
    <vt:vector size="32" baseType="lpstr">
      <vt:lpstr>Dir</vt:lpstr>
      <vt:lpstr>Template</vt:lpstr>
      <vt:lpstr>Fringe</vt:lpstr>
      <vt:lpstr>Ag</vt:lpstr>
      <vt:lpstr>Ag Spt</vt:lpstr>
      <vt:lpstr>Contractors</vt:lpstr>
      <vt:lpstr>Registrant</vt:lpstr>
      <vt:lpstr>Food Manuf</vt:lpstr>
      <vt:lpstr>Wholesale</vt:lpstr>
      <vt:lpstr>RUP dealers</vt:lpstr>
      <vt:lpstr>Retail Stores</vt:lpstr>
      <vt:lpstr>R&amp;D</vt:lpstr>
      <vt:lpstr>Bldg Services</vt:lpstr>
      <vt:lpstr>Colleges</vt:lpstr>
      <vt:lpstr>IR4  Consulting</vt:lpstr>
      <vt:lpstr>Gov</vt:lpstr>
      <vt:lpstr>EPA</vt:lpstr>
      <vt:lpstr>State Gov, authorized agencies</vt:lpstr>
      <vt:lpstr>Local Gov</vt:lpstr>
      <vt:lpstr>CAplr data</vt:lpstr>
      <vt:lpstr>database</vt:lpstr>
      <vt:lpstr>Registrant!content</vt:lpstr>
      <vt:lpstr>Fringe</vt:lpstr>
      <vt:lpstr>Ag!Print_Area</vt:lpstr>
      <vt:lpstr>'Ag Spt'!Print_Area</vt:lpstr>
      <vt:lpstr>database!Print_Area</vt:lpstr>
      <vt:lpstr>Gov!Print_Area</vt:lpstr>
      <vt:lpstr>Registrant!Print_Area</vt:lpstr>
      <vt:lpstr>'State Gov, authorized agencies'!Print_Area</vt:lpstr>
      <vt:lpstr>Template!Print_Area</vt:lpstr>
      <vt:lpstr>Colleges!top</vt:lpstr>
      <vt:lpstr>database!top</vt:lpstr>
    </vt:vector>
  </TitlesOfParts>
  <Company>EPA OPP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JFAULKNE</dc:creator>
  <cp:lastModifiedBy>Johnson, Amaris</cp:lastModifiedBy>
  <cp:lastPrinted>2014-06-17T18:05:22Z</cp:lastPrinted>
  <dcterms:created xsi:type="dcterms:W3CDTF">2006-06-26T21:41:12Z</dcterms:created>
  <dcterms:modified xsi:type="dcterms:W3CDTF">2022-02-07T23:28:16Z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0x010100E8F945D3E4F86649B7BD7D579B37A57A</vt:lpwstr>
  </property>
</Properties>
</file>