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a.Sandberg\Documents\0584-0524 FY 2019 EBT Demonstrations\From PO 6.12.20\"/>
    </mc:Choice>
  </mc:AlternateContent>
  <bookViews>
    <workbookView xWindow="0" yWindow="0" windowWidth="19200" windowHeight="7310"/>
  </bookViews>
  <sheets>
    <sheet name="Burden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H5" i="3" l="1"/>
  <c r="J5" i="3" s="1"/>
  <c r="H6" i="3"/>
  <c r="J6" i="3" s="1"/>
  <c r="P6" i="3" s="1"/>
  <c r="N31" i="3" l="1"/>
  <c r="I25" i="3"/>
  <c r="I31" i="3"/>
  <c r="I15" i="3"/>
  <c r="I32" i="3"/>
  <c r="H32" i="3"/>
  <c r="J32" i="3" s="1"/>
  <c r="P32" i="3" s="1"/>
  <c r="I26" i="3"/>
  <c r="H26" i="3"/>
  <c r="I16" i="3"/>
  <c r="H16" i="3"/>
  <c r="I8" i="3"/>
  <c r="H8" i="3"/>
  <c r="J26" i="3" l="1"/>
  <c r="P26" i="3" s="1"/>
  <c r="J16" i="3"/>
  <c r="P16" i="3" s="1"/>
  <c r="J8" i="3"/>
  <c r="P8" i="3" s="1"/>
  <c r="N24" i="3"/>
  <c r="N23" i="3"/>
  <c r="N22" i="3"/>
  <c r="M23" i="3"/>
  <c r="O23" i="3" s="1"/>
  <c r="M24" i="3"/>
  <c r="O24" i="3" s="1"/>
  <c r="M25" i="3"/>
  <c r="M22" i="3"/>
  <c r="H24" i="3"/>
  <c r="H25" i="3"/>
  <c r="H23" i="3"/>
  <c r="M31" i="3"/>
  <c r="O31" i="3" s="1"/>
  <c r="H31" i="3"/>
  <c r="I24" i="3"/>
  <c r="I23" i="3"/>
  <c r="I22" i="3"/>
  <c r="I21" i="3"/>
  <c r="I20" i="3"/>
  <c r="H21" i="3"/>
  <c r="H20" i="3"/>
  <c r="H19" i="3"/>
  <c r="I19" i="3"/>
  <c r="I14" i="3"/>
  <c r="I13" i="3"/>
  <c r="I12" i="3"/>
  <c r="H13" i="3"/>
  <c r="J13" i="3" s="1"/>
  <c r="P13" i="3" s="1"/>
  <c r="H14" i="3"/>
  <c r="H15" i="3"/>
  <c r="J23" i="3" l="1"/>
  <c r="M27" i="3"/>
  <c r="O25" i="3"/>
  <c r="P23" i="3"/>
  <c r="J19" i="3"/>
  <c r="J25" i="3"/>
  <c r="J24" i="3"/>
  <c r="P24" i="3" s="1"/>
  <c r="J20" i="3"/>
  <c r="P20" i="3" s="1"/>
  <c r="J31" i="3"/>
  <c r="P31" i="3" s="1"/>
  <c r="J14" i="3"/>
  <c r="P14" i="3" s="1"/>
  <c r="J15" i="3"/>
  <c r="P15" i="3" s="1"/>
  <c r="H29" i="3"/>
  <c r="H30" i="3"/>
  <c r="P25" i="3" l="1"/>
  <c r="P19" i="3"/>
  <c r="I30" i="3"/>
  <c r="N30" i="3"/>
  <c r="N29" i="3"/>
  <c r="M29" i="3"/>
  <c r="I29" i="3"/>
  <c r="J29" i="3" s="1"/>
  <c r="I11" i="3"/>
  <c r="H11" i="3"/>
  <c r="O29" i="3" l="1"/>
  <c r="P29" i="3" s="1"/>
  <c r="J11" i="3"/>
  <c r="P11" i="3" s="1"/>
  <c r="M30" i="3"/>
  <c r="O30" i="3" s="1"/>
  <c r="M33" i="3" l="1"/>
  <c r="J30" i="3"/>
  <c r="P30" i="3" s="1"/>
  <c r="O22" i="3"/>
  <c r="H22" i="3"/>
  <c r="H27" i="3" s="1"/>
  <c r="H12" i="3"/>
  <c r="J12" i="3" s="1"/>
  <c r="P12" i="3" s="1"/>
  <c r="H7" i="3"/>
  <c r="J22" i="3" l="1"/>
  <c r="P22" i="3"/>
  <c r="J7" i="3"/>
  <c r="K34" i="3"/>
  <c r="O28" i="3"/>
  <c r="O33" i="3" s="1"/>
  <c r="O21" i="3"/>
  <c r="O27" i="3" s="1"/>
  <c r="M5" i="3"/>
  <c r="O5" i="3" s="1"/>
  <c r="P5" i="3" s="1"/>
  <c r="P7" i="3" l="1"/>
  <c r="L33" i="3"/>
  <c r="N33" i="3" l="1"/>
  <c r="M34" i="3"/>
  <c r="L34" i="3" s="1"/>
  <c r="L27" i="3"/>
  <c r="M4" i="3"/>
  <c r="O4" i="3" s="1"/>
  <c r="E34" i="3"/>
  <c r="F34" i="3"/>
  <c r="O34" i="3" l="1"/>
  <c r="N27" i="3"/>
  <c r="H28" i="3"/>
  <c r="H33" i="3" s="1"/>
  <c r="J21" i="3"/>
  <c r="J27" i="3" s="1"/>
  <c r="H10" i="3"/>
  <c r="H17" i="3" s="1"/>
  <c r="H4" i="3"/>
  <c r="H9" i="3" s="1"/>
  <c r="N34" i="3" l="1"/>
  <c r="G33" i="3"/>
  <c r="G27" i="3"/>
  <c r="P21" i="3"/>
  <c r="P27" i="3" s="1"/>
  <c r="J10" i="3"/>
  <c r="J17" i="3" s="1"/>
  <c r="G9" i="3"/>
  <c r="J4" i="3"/>
  <c r="J9" i="3" s="1"/>
  <c r="P10" i="3" l="1"/>
  <c r="P17" i="3" s="1"/>
  <c r="P33" i="3"/>
  <c r="P4" i="3"/>
  <c r="P9" i="3" s="1"/>
  <c r="G17" i="3"/>
  <c r="H18" i="3"/>
  <c r="H34" i="3" s="1"/>
  <c r="G34" i="3" s="1"/>
  <c r="G18" i="3" l="1"/>
  <c r="I33" i="3"/>
  <c r="I9" i="3"/>
  <c r="I27" i="3"/>
  <c r="P18" i="3" l="1"/>
  <c r="P34" i="3" s="1"/>
  <c r="I17" i="3"/>
  <c r="J18" i="3"/>
  <c r="I18" i="3" s="1"/>
  <c r="J34" i="3" l="1"/>
  <c r="I34" i="3" s="1"/>
</calcChain>
</file>

<file path=xl/sharedStrings.xml><?xml version="1.0" encoding="utf-8"?>
<sst xmlns="http://schemas.openxmlformats.org/spreadsheetml/2006/main" count="80" uniqueCount="77">
  <si>
    <t xml:space="preserve">Instrument </t>
  </si>
  <si>
    <t>Avg. Burden per Response (in hours)</t>
  </si>
  <si>
    <t>Annual Estimated Burden Hours</t>
  </si>
  <si>
    <t>Retailer interview protocol</t>
  </si>
  <si>
    <t>Respondent Type</t>
  </si>
  <si>
    <t>Respondent Description</t>
  </si>
  <si>
    <t>State and Tribal Grantees</t>
  </si>
  <si>
    <t>Subtotal for state and tribal grantees</t>
  </si>
  <si>
    <t>Subtotals for Individuals/Households</t>
  </si>
  <si>
    <t>Individuals</t>
  </si>
  <si>
    <t>School Food Authorities (SFAs)</t>
  </si>
  <si>
    <t>State, Local, or Tribal Governments</t>
  </si>
  <si>
    <t>Parents/caregivers of Children in Program</t>
  </si>
  <si>
    <t>Retailers Who Participate in Program</t>
  </si>
  <si>
    <t>Businesses or Other for Profit</t>
  </si>
  <si>
    <t>Total Annual Responses</t>
  </si>
  <si>
    <t>Number of respondents</t>
  </si>
  <si>
    <t>Frequency of Responses</t>
  </si>
  <si>
    <t>Original Sample Size</t>
  </si>
  <si>
    <t>Non-Responsive</t>
  </si>
  <si>
    <t>Responsive</t>
  </si>
  <si>
    <t>Total Annual Estimated Burden Hours</t>
  </si>
  <si>
    <t>Estimated number of non-respondents</t>
  </si>
  <si>
    <t>Total Annual non-Responses</t>
  </si>
  <si>
    <t>Total Reporting Burden</t>
  </si>
  <si>
    <t>Avg. Burden per non-Response (in hours)</t>
  </si>
  <si>
    <t>D</t>
  </si>
  <si>
    <t>H</t>
  </si>
  <si>
    <t>Attachment</t>
  </si>
  <si>
    <t>Subtotal for SFAs</t>
  </si>
  <si>
    <t>Subtotals for Businesses</t>
  </si>
  <si>
    <t>Subtotal of all state, local, tribal governments</t>
  </si>
  <si>
    <t>Grantee introductory email to retailers</t>
  </si>
  <si>
    <t>Study team introductory email to retailers</t>
  </si>
  <si>
    <t>E.1</t>
  </si>
  <si>
    <t>E.2</t>
  </si>
  <si>
    <t>E.3</t>
  </si>
  <si>
    <t>E.4</t>
  </si>
  <si>
    <t>E.5</t>
  </si>
  <si>
    <t>Recruitment FAQ Sheet for SFAs</t>
  </si>
  <si>
    <t>Study Overview Sheet for SFAs</t>
  </si>
  <si>
    <t>F.1</t>
  </si>
  <si>
    <t>F.2</t>
  </si>
  <si>
    <t>F.3</t>
  </si>
  <si>
    <t xml:space="preserve"> Focus Group Sign-In Sheet</t>
  </si>
  <si>
    <t>Focus Group Consent Form</t>
  </si>
  <si>
    <t>Parent/Caregiver Focus Group Interview Protocol</t>
  </si>
  <si>
    <t>G.1</t>
  </si>
  <si>
    <t>G.2</t>
  </si>
  <si>
    <t>Recruitment FAQ Sheet for Focus Groups</t>
  </si>
  <si>
    <t>G.3</t>
  </si>
  <si>
    <t>Study Overview Sheet for Focus Group Participants</t>
  </si>
  <si>
    <t>G.4</t>
  </si>
  <si>
    <t>I.2</t>
  </si>
  <si>
    <t>I.1</t>
  </si>
  <si>
    <t>Recruitment Flyer/Handout for Focus Group</t>
  </si>
  <si>
    <t>Telephone Script for SFA Recruitment</t>
  </si>
  <si>
    <t>Grantee Introductory Email to SFAs</t>
  </si>
  <si>
    <t>Study Team Introductory Email to SFAs</t>
  </si>
  <si>
    <t>C.1</t>
  </si>
  <si>
    <t>C.2</t>
  </si>
  <si>
    <t>Interview Confirmation Email Template for Grantees</t>
  </si>
  <si>
    <t>E.6</t>
  </si>
  <si>
    <t>Interview Confirmation Email Template for SFAs</t>
  </si>
  <si>
    <t>G.5</t>
  </si>
  <si>
    <t>Focus Group Confirmation Email Template for Focus Group Participants</t>
  </si>
  <si>
    <t>I.4</t>
  </si>
  <si>
    <t>Interview Confirmation Email Template for Retailer</t>
  </si>
  <si>
    <t>Telephone Script for Focus Group Confirmation</t>
  </si>
  <si>
    <t>Telephone Script For Retailer Recruitment</t>
  </si>
  <si>
    <t>Grantee Interview Protocol</t>
  </si>
  <si>
    <t>Study Team Introductory Email to Grantees</t>
  </si>
  <si>
    <t xml:space="preserve">SFA Interview Protocol </t>
  </si>
  <si>
    <t>B.2</t>
  </si>
  <si>
    <t>B.1</t>
  </si>
  <si>
    <t>Shortened Grantee Interview Protocol</t>
  </si>
  <si>
    <t>Attachment A: 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</si>
</sst>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0.499984740745262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pane xSplit="5" ySplit="3" topLeftCell="H28" activePane="bottomRight" state="frozen"/>
      <selection pane="topRight" activeCell="E1" sqref="E1"/>
      <selection pane="bottomLeft" activeCell="A3" sqref="A3"/>
      <selection pane="bottomRight" activeCell="J33" sqref="J33"/>
    </sheetView>
  </sheetViews>
  <sheetFormatPr defaultRowHeight="14.5" x14ac:dyDescent="0.35"/>
  <cols>
    <col min="1" max="1" width="10.81640625" customWidth="1"/>
    <col min="2" max="2" width="11.453125" customWidth="1"/>
    <col min="3" max="3" width="3.54296875" customWidth="1"/>
    <col min="4" max="4" width="24.81640625" style="27" customWidth="1"/>
    <col min="5" max="5" width="7.7265625" customWidth="1"/>
    <col min="6" max="6" width="11.1796875" customWidth="1"/>
    <col min="7" max="7" width="11.81640625" customWidth="1"/>
    <col min="8" max="8" width="11.453125" customWidth="1"/>
    <col min="9" max="9" width="11.26953125" customWidth="1"/>
    <col min="10" max="10" width="10.1796875" customWidth="1"/>
    <col min="11" max="11" width="11.453125" customWidth="1"/>
    <col min="12" max="12" width="10.54296875" customWidth="1"/>
    <col min="13" max="13" width="10.7265625" customWidth="1"/>
    <col min="14" max="14" width="12" customWidth="1"/>
    <col min="15" max="15" width="9.453125" customWidth="1"/>
    <col min="16" max="16" width="10.1796875" customWidth="1"/>
  </cols>
  <sheetData>
    <row r="1" spans="1:16" x14ac:dyDescent="0.35">
      <c r="H1" s="38" t="s">
        <v>76</v>
      </c>
    </row>
    <row r="2" spans="1:16" x14ac:dyDescent="0.35">
      <c r="A2" s="39" t="s">
        <v>4</v>
      </c>
      <c r="B2" s="39" t="s">
        <v>5</v>
      </c>
      <c r="C2" s="44" t="s">
        <v>28</v>
      </c>
      <c r="D2" s="39" t="s">
        <v>0</v>
      </c>
      <c r="E2" s="39" t="s">
        <v>18</v>
      </c>
      <c r="F2" s="40" t="s">
        <v>20</v>
      </c>
      <c r="G2" s="40"/>
      <c r="H2" s="40"/>
      <c r="I2" s="40"/>
      <c r="J2" s="40"/>
      <c r="K2" s="40" t="s">
        <v>19</v>
      </c>
      <c r="L2" s="40"/>
      <c r="M2" s="40"/>
      <c r="N2" s="40"/>
      <c r="O2" s="40"/>
      <c r="P2" s="39" t="s">
        <v>21</v>
      </c>
    </row>
    <row r="3" spans="1:16" ht="67" customHeight="1" x14ac:dyDescent="0.35">
      <c r="A3" s="39"/>
      <c r="B3" s="39"/>
      <c r="C3" s="44"/>
      <c r="D3" s="39"/>
      <c r="E3" s="39"/>
      <c r="F3" s="28" t="s">
        <v>16</v>
      </c>
      <c r="G3" s="28" t="s">
        <v>17</v>
      </c>
      <c r="H3" s="28" t="s">
        <v>15</v>
      </c>
      <c r="I3" s="28" t="s">
        <v>1</v>
      </c>
      <c r="J3" s="28" t="s">
        <v>2</v>
      </c>
      <c r="K3" s="28" t="s">
        <v>22</v>
      </c>
      <c r="L3" s="28" t="s">
        <v>17</v>
      </c>
      <c r="M3" s="28" t="s">
        <v>23</v>
      </c>
      <c r="N3" s="28" t="s">
        <v>25</v>
      </c>
      <c r="O3" s="28" t="s">
        <v>2</v>
      </c>
      <c r="P3" s="39"/>
    </row>
    <row r="4" spans="1:16" ht="14.9" customHeight="1" x14ac:dyDescent="0.35">
      <c r="A4" s="43" t="s">
        <v>11</v>
      </c>
      <c r="B4" s="43" t="s">
        <v>6</v>
      </c>
      <c r="C4" s="1" t="s">
        <v>74</v>
      </c>
      <c r="D4" s="25" t="s">
        <v>70</v>
      </c>
      <c r="E4" s="3">
        <v>4</v>
      </c>
      <c r="F4" s="4">
        <v>4</v>
      </c>
      <c r="G4" s="5">
        <v>0.75</v>
      </c>
      <c r="H4" s="5">
        <f>F4*G4</f>
        <v>3</v>
      </c>
      <c r="I4" s="4">
        <v>1.5</v>
      </c>
      <c r="J4" s="5">
        <f>I4*H4</f>
        <v>4.5</v>
      </c>
      <c r="K4" s="6">
        <v>0</v>
      </c>
      <c r="L4" s="6">
        <v>0</v>
      </c>
      <c r="M4" s="4">
        <f>K4*L4</f>
        <v>0</v>
      </c>
      <c r="N4" s="6">
        <v>0</v>
      </c>
      <c r="O4" s="6">
        <f>N4*M4</f>
        <v>0</v>
      </c>
      <c r="P4" s="7">
        <f>O4+J4</f>
        <v>4.5</v>
      </c>
    </row>
    <row r="5" spans="1:16" ht="14.5" hidden="1" customHeight="1" x14ac:dyDescent="0.35">
      <c r="A5" s="43"/>
      <c r="B5" s="43"/>
      <c r="C5" s="1"/>
      <c r="D5" s="26"/>
      <c r="E5" s="8"/>
      <c r="F5" s="4"/>
      <c r="G5" s="5">
        <v>0.75</v>
      </c>
      <c r="H5" s="5">
        <f t="shared" ref="H5:H6" si="0">F5*G5</f>
        <v>0</v>
      </c>
      <c r="I5" s="4"/>
      <c r="J5" s="5">
        <f t="shared" ref="J5:J6" si="1">I5*H5</f>
        <v>0</v>
      </c>
      <c r="K5" s="6"/>
      <c r="L5" s="6"/>
      <c r="M5" s="4">
        <f t="shared" ref="M5" si="2">K5*L5</f>
        <v>0</v>
      </c>
      <c r="N5" s="6"/>
      <c r="O5" s="6">
        <f t="shared" ref="O5" si="3">N5*M5</f>
        <v>0</v>
      </c>
      <c r="P5" s="7">
        <f t="shared" ref="P5:P6" si="4">O5+J5</f>
        <v>0</v>
      </c>
    </row>
    <row r="6" spans="1:16" ht="28" customHeight="1" x14ac:dyDescent="0.35">
      <c r="A6" s="43"/>
      <c r="B6" s="43"/>
      <c r="C6" s="32" t="s">
        <v>73</v>
      </c>
      <c r="D6" s="26" t="s">
        <v>75</v>
      </c>
      <c r="E6" s="8">
        <v>1</v>
      </c>
      <c r="F6" s="4">
        <v>1</v>
      </c>
      <c r="G6" s="5">
        <v>0.33</v>
      </c>
      <c r="H6" s="5">
        <f t="shared" si="0"/>
        <v>0.33</v>
      </c>
      <c r="I6" s="4">
        <v>0.5</v>
      </c>
      <c r="J6" s="5">
        <f t="shared" si="1"/>
        <v>0.16500000000000001</v>
      </c>
      <c r="K6" s="6">
        <v>0</v>
      </c>
      <c r="L6" s="6">
        <v>0</v>
      </c>
      <c r="M6" s="4">
        <v>0</v>
      </c>
      <c r="N6" s="6">
        <v>0</v>
      </c>
      <c r="O6" s="6">
        <v>0</v>
      </c>
      <c r="P6" s="7">
        <f t="shared" si="4"/>
        <v>0.16500000000000001</v>
      </c>
    </row>
    <row r="7" spans="1:16" ht="26" x14ac:dyDescent="0.35">
      <c r="A7" s="43"/>
      <c r="B7" s="43"/>
      <c r="C7" s="1" t="s">
        <v>59</v>
      </c>
      <c r="D7" s="26" t="s">
        <v>71</v>
      </c>
      <c r="E7" s="8">
        <v>4</v>
      </c>
      <c r="F7" s="4">
        <v>4</v>
      </c>
      <c r="G7" s="5">
        <v>0.75</v>
      </c>
      <c r="H7" s="5">
        <f t="shared" ref="H7:H8" si="5">F7*G7</f>
        <v>3</v>
      </c>
      <c r="I7" s="5">
        <v>2</v>
      </c>
      <c r="J7" s="5">
        <f t="shared" ref="J7:J8" si="6">I7*H7</f>
        <v>6</v>
      </c>
      <c r="K7" s="6">
        <v>0</v>
      </c>
      <c r="L7" s="6">
        <v>0</v>
      </c>
      <c r="M7" s="4">
        <v>0</v>
      </c>
      <c r="N7" s="6">
        <v>0</v>
      </c>
      <c r="O7" s="6">
        <v>0</v>
      </c>
      <c r="P7" s="7">
        <f t="shared" ref="P7:P8" si="7">O7+J7</f>
        <v>6</v>
      </c>
    </row>
    <row r="8" spans="1:16" ht="26" x14ac:dyDescent="0.35">
      <c r="A8" s="43"/>
      <c r="B8" s="43"/>
      <c r="C8" s="1" t="s">
        <v>60</v>
      </c>
      <c r="D8" s="26" t="s">
        <v>61</v>
      </c>
      <c r="E8" s="8">
        <v>4</v>
      </c>
      <c r="F8" s="4">
        <v>4</v>
      </c>
      <c r="G8" s="5">
        <v>0.75</v>
      </c>
      <c r="H8" s="5">
        <f t="shared" si="5"/>
        <v>3</v>
      </c>
      <c r="I8" s="5">
        <f>1/60</f>
        <v>1.6666666666666666E-2</v>
      </c>
      <c r="J8" s="5">
        <f t="shared" si="6"/>
        <v>0.05</v>
      </c>
      <c r="K8" s="6">
        <v>0</v>
      </c>
      <c r="L8" s="6">
        <v>0</v>
      </c>
      <c r="M8" s="4">
        <v>0</v>
      </c>
      <c r="N8" s="6">
        <v>0</v>
      </c>
      <c r="O8" s="6">
        <v>0</v>
      </c>
      <c r="P8" s="7">
        <f t="shared" si="7"/>
        <v>0.05</v>
      </c>
    </row>
    <row r="9" spans="1:16" ht="21" customHeight="1" x14ac:dyDescent="0.35">
      <c r="A9" s="43"/>
      <c r="B9" s="43"/>
      <c r="C9" s="41" t="s">
        <v>7</v>
      </c>
      <c r="D9" s="41"/>
      <c r="E9" s="9">
        <v>4</v>
      </c>
      <c r="F9" s="9">
        <v>4</v>
      </c>
      <c r="G9" s="10">
        <f>H9/F9</f>
        <v>2.3325</v>
      </c>
      <c r="H9" s="10">
        <f>SUM(H4:H8)</f>
        <v>9.33</v>
      </c>
      <c r="I9" s="10">
        <f>J9/H9</f>
        <v>1.1484458735262593</v>
      </c>
      <c r="J9" s="10">
        <f>SUM(J4:J8)</f>
        <v>10.715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f>SUM(P4:P8)</f>
        <v>10.715</v>
      </c>
    </row>
    <row r="10" spans="1:16" ht="14.9" customHeight="1" x14ac:dyDescent="0.35">
      <c r="A10" s="43"/>
      <c r="B10" s="43" t="s">
        <v>10</v>
      </c>
      <c r="C10" s="1" t="s">
        <v>26</v>
      </c>
      <c r="D10" s="25" t="s">
        <v>72</v>
      </c>
      <c r="E10" s="3">
        <v>8</v>
      </c>
      <c r="F10" s="4">
        <v>8</v>
      </c>
      <c r="G10" s="5">
        <v>0.75</v>
      </c>
      <c r="H10" s="5">
        <f>F10*G10</f>
        <v>6</v>
      </c>
      <c r="I10" s="4">
        <v>1</v>
      </c>
      <c r="J10" s="5">
        <f>H10*I10</f>
        <v>6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f>O10+J10</f>
        <v>6</v>
      </c>
    </row>
    <row r="11" spans="1:16" ht="14.9" customHeight="1" x14ac:dyDescent="0.35">
      <c r="A11" s="43"/>
      <c r="B11" s="43"/>
      <c r="C11" s="1" t="s">
        <v>34</v>
      </c>
      <c r="D11" s="25" t="s">
        <v>57</v>
      </c>
      <c r="E11" s="3">
        <v>8</v>
      </c>
      <c r="F11" s="4">
        <v>8</v>
      </c>
      <c r="G11" s="5">
        <v>0.75</v>
      </c>
      <c r="H11" s="5">
        <f>F11*G11</f>
        <v>6</v>
      </c>
      <c r="I11" s="5">
        <f>1/60</f>
        <v>1.6666666666666666E-2</v>
      </c>
      <c r="J11" s="33">
        <f>H11*I11</f>
        <v>0.1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f t="shared" ref="P11:P14" si="8">O11+J11</f>
        <v>0.1</v>
      </c>
    </row>
    <row r="12" spans="1:16" ht="26" x14ac:dyDescent="0.35">
      <c r="A12" s="43"/>
      <c r="B12" s="43"/>
      <c r="C12" s="1" t="s">
        <v>35</v>
      </c>
      <c r="D12" s="25" t="s">
        <v>58</v>
      </c>
      <c r="E12" s="3">
        <v>8</v>
      </c>
      <c r="F12" s="4">
        <v>8</v>
      </c>
      <c r="G12" s="5">
        <v>0.75</v>
      </c>
      <c r="H12" s="5">
        <f>F12*G12</f>
        <v>6</v>
      </c>
      <c r="I12" s="5">
        <f>540/60</f>
        <v>9</v>
      </c>
      <c r="J12" s="5">
        <f>H12*I12</f>
        <v>54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f t="shared" si="8"/>
        <v>54</v>
      </c>
    </row>
    <row r="13" spans="1:16" x14ac:dyDescent="0.35">
      <c r="A13" s="43"/>
      <c r="B13" s="43"/>
      <c r="C13" s="1" t="s">
        <v>36</v>
      </c>
      <c r="D13" s="25" t="s">
        <v>39</v>
      </c>
      <c r="E13" s="3">
        <v>8</v>
      </c>
      <c r="F13" s="4">
        <v>8</v>
      </c>
      <c r="G13" s="5">
        <v>0.75</v>
      </c>
      <c r="H13" s="5">
        <f t="shared" ref="H13:H14" si="9">F13*G13</f>
        <v>6</v>
      </c>
      <c r="I13" s="5">
        <f>1/60</f>
        <v>1.6666666666666666E-2</v>
      </c>
      <c r="J13" s="5">
        <f t="shared" ref="J13:J14" si="10">H13*I13</f>
        <v>0.1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f t="shared" si="8"/>
        <v>0.1</v>
      </c>
    </row>
    <row r="14" spans="1:16" x14ac:dyDescent="0.35">
      <c r="A14" s="43"/>
      <c r="B14" s="43"/>
      <c r="C14" s="1" t="s">
        <v>37</v>
      </c>
      <c r="D14" s="25" t="s">
        <v>40</v>
      </c>
      <c r="E14" s="3">
        <v>8</v>
      </c>
      <c r="F14" s="4">
        <v>8</v>
      </c>
      <c r="G14" s="5">
        <v>0.75</v>
      </c>
      <c r="H14" s="5">
        <f t="shared" si="9"/>
        <v>6</v>
      </c>
      <c r="I14" s="5">
        <f>1/60</f>
        <v>1.6666666666666666E-2</v>
      </c>
      <c r="J14" s="5">
        <f t="shared" si="10"/>
        <v>0.1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f t="shared" si="8"/>
        <v>0.1</v>
      </c>
    </row>
    <row r="15" spans="1:16" ht="26" x14ac:dyDescent="0.35">
      <c r="A15" s="43"/>
      <c r="B15" s="43"/>
      <c r="C15" s="1" t="s">
        <v>38</v>
      </c>
      <c r="D15" s="25" t="s">
        <v>56</v>
      </c>
      <c r="E15" s="3">
        <v>8</v>
      </c>
      <c r="F15" s="4">
        <v>8</v>
      </c>
      <c r="G15" s="5">
        <v>0.75</v>
      </c>
      <c r="H15" s="5">
        <f>F15*G15</f>
        <v>6</v>
      </c>
      <c r="I15" s="5">
        <f>5/60</f>
        <v>8.3333333333333329E-2</v>
      </c>
      <c r="J15" s="5">
        <f>H15*I15</f>
        <v>0.5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f>O15+J15</f>
        <v>0.5</v>
      </c>
    </row>
    <row r="16" spans="1:16" ht="29.5" customHeight="1" x14ac:dyDescent="0.35">
      <c r="A16" s="43"/>
      <c r="B16" s="43"/>
      <c r="C16" s="34" t="s">
        <v>62</v>
      </c>
      <c r="D16" s="35" t="s">
        <v>63</v>
      </c>
      <c r="E16" s="3">
        <v>8</v>
      </c>
      <c r="F16" s="4">
        <v>8</v>
      </c>
      <c r="G16" s="5">
        <v>0.75</v>
      </c>
      <c r="H16" s="5">
        <f>F16*G16</f>
        <v>6</v>
      </c>
      <c r="I16" s="36">
        <f>1/60</f>
        <v>1.6666666666666666E-2</v>
      </c>
      <c r="J16" s="5">
        <f>H16*I16</f>
        <v>0.1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7">
        <f>O16+J16</f>
        <v>0.1</v>
      </c>
    </row>
    <row r="17" spans="1:16" ht="15" customHeight="1" x14ac:dyDescent="0.35">
      <c r="A17" s="43"/>
      <c r="B17" s="43"/>
      <c r="C17" s="42" t="s">
        <v>29</v>
      </c>
      <c r="D17" s="42"/>
      <c r="E17" s="9">
        <v>8</v>
      </c>
      <c r="F17" s="9">
        <v>8</v>
      </c>
      <c r="G17" s="10">
        <f>H17/F17</f>
        <v>5.25</v>
      </c>
      <c r="H17" s="12">
        <f>SUM(H10:H16)</f>
        <v>42</v>
      </c>
      <c r="I17" s="10">
        <f>J17/H17</f>
        <v>1.4500000000000002</v>
      </c>
      <c r="J17" s="12">
        <f>SUM(J10:J16)</f>
        <v>60.900000000000006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2">
        <f>SUM(P10:P16)</f>
        <v>60.900000000000006</v>
      </c>
    </row>
    <row r="18" spans="1:16" ht="19" customHeight="1" x14ac:dyDescent="0.35">
      <c r="A18" s="43"/>
      <c r="B18" s="45" t="s">
        <v>31</v>
      </c>
      <c r="C18" s="45"/>
      <c r="D18" s="45"/>
      <c r="E18" s="13">
        <v>12</v>
      </c>
      <c r="F18" s="13">
        <v>12</v>
      </c>
      <c r="G18" s="14">
        <f>H18/F18</f>
        <v>4.2774999999999999</v>
      </c>
      <c r="H18" s="15">
        <f>H9+H17</f>
        <v>51.33</v>
      </c>
      <c r="I18" s="15">
        <f>J18/H18</f>
        <v>1.3951879992207288</v>
      </c>
      <c r="J18" s="15">
        <f>J9+J17</f>
        <v>71.615000000000009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5">
        <f>P9+P17</f>
        <v>71.615000000000009</v>
      </c>
    </row>
    <row r="19" spans="1:16" ht="27" customHeight="1" x14ac:dyDescent="0.35">
      <c r="A19" s="43" t="s">
        <v>9</v>
      </c>
      <c r="B19" s="43" t="s">
        <v>12</v>
      </c>
      <c r="C19" s="1" t="s">
        <v>41</v>
      </c>
      <c r="D19" s="25" t="s">
        <v>44</v>
      </c>
      <c r="E19" s="3">
        <v>160</v>
      </c>
      <c r="F19" s="4">
        <v>160</v>
      </c>
      <c r="G19" s="5">
        <v>0.75</v>
      </c>
      <c r="H19" s="16">
        <f>F19*G19</f>
        <v>120</v>
      </c>
      <c r="I19" s="5">
        <f>3/60</f>
        <v>0.05</v>
      </c>
      <c r="J19" s="16">
        <f>H19*I19</f>
        <v>6</v>
      </c>
      <c r="K19" s="4">
        <v>0</v>
      </c>
      <c r="L19" s="6">
        <v>0</v>
      </c>
      <c r="M19" s="6">
        <v>0</v>
      </c>
      <c r="N19" s="6">
        <v>0</v>
      </c>
      <c r="O19" s="4">
        <v>0</v>
      </c>
      <c r="P19" s="17">
        <f>O19+J19</f>
        <v>6</v>
      </c>
    </row>
    <row r="20" spans="1:16" ht="27" customHeight="1" x14ac:dyDescent="0.35">
      <c r="A20" s="43"/>
      <c r="B20" s="43"/>
      <c r="C20" s="1" t="s">
        <v>42</v>
      </c>
      <c r="D20" s="25" t="s">
        <v>45</v>
      </c>
      <c r="E20" s="3">
        <v>160</v>
      </c>
      <c r="F20" s="4">
        <v>160</v>
      </c>
      <c r="G20" s="5">
        <v>0.75</v>
      </c>
      <c r="H20" s="16">
        <f>F20*G20</f>
        <v>120</v>
      </c>
      <c r="I20" s="5">
        <f>5/60</f>
        <v>8.3333333333333329E-2</v>
      </c>
      <c r="J20" s="16">
        <f>H20*I20</f>
        <v>10</v>
      </c>
      <c r="K20" s="4">
        <v>0</v>
      </c>
      <c r="L20" s="6">
        <v>0</v>
      </c>
      <c r="M20" s="6">
        <v>0</v>
      </c>
      <c r="N20" s="6">
        <v>0</v>
      </c>
      <c r="O20" s="4">
        <v>0</v>
      </c>
      <c r="P20" s="17">
        <f>O20+J20</f>
        <v>10</v>
      </c>
    </row>
    <row r="21" spans="1:16" ht="29.25" customHeight="1" x14ac:dyDescent="0.35">
      <c r="A21" s="43"/>
      <c r="B21" s="43"/>
      <c r="C21" s="1" t="s">
        <v>43</v>
      </c>
      <c r="D21" s="25" t="s">
        <v>46</v>
      </c>
      <c r="E21" s="3">
        <v>160</v>
      </c>
      <c r="F21" s="4">
        <v>160</v>
      </c>
      <c r="G21" s="5">
        <v>0.75</v>
      </c>
      <c r="H21" s="16">
        <f>F21*G21</f>
        <v>120</v>
      </c>
      <c r="I21" s="5">
        <f>60/60</f>
        <v>1</v>
      </c>
      <c r="J21" s="16">
        <f>H21*I21</f>
        <v>120</v>
      </c>
      <c r="K21" s="4">
        <v>0</v>
      </c>
      <c r="L21" s="6">
        <v>0</v>
      </c>
      <c r="M21" s="6">
        <v>0</v>
      </c>
      <c r="N21" s="6">
        <v>0</v>
      </c>
      <c r="O21" s="4">
        <f>M21*N21</f>
        <v>0</v>
      </c>
      <c r="P21" s="17">
        <f>O21+J21</f>
        <v>120</v>
      </c>
    </row>
    <row r="22" spans="1:16" ht="29.25" customHeight="1" x14ac:dyDescent="0.35">
      <c r="A22" s="43"/>
      <c r="B22" s="43"/>
      <c r="C22" s="1" t="s">
        <v>47</v>
      </c>
      <c r="D22" s="25" t="s">
        <v>55</v>
      </c>
      <c r="E22" s="3">
        <v>480</v>
      </c>
      <c r="F22" s="4">
        <v>160</v>
      </c>
      <c r="G22" s="5">
        <v>0.75</v>
      </c>
      <c r="H22" s="16">
        <f>F22*G22</f>
        <v>120</v>
      </c>
      <c r="I22" s="5">
        <f>1/60</f>
        <v>1.6666666666666666E-2</v>
      </c>
      <c r="J22" s="16">
        <f>H22*I22</f>
        <v>2</v>
      </c>
      <c r="K22" s="6">
        <v>320</v>
      </c>
      <c r="L22" s="6">
        <v>0.75</v>
      </c>
      <c r="M22" s="6">
        <f>K22*L22</f>
        <v>240</v>
      </c>
      <c r="N22" s="7">
        <f>1/60</f>
        <v>1.6666666666666666E-2</v>
      </c>
      <c r="O22" s="5">
        <f t="shared" ref="O22:O25" si="11">M22*N22</f>
        <v>4</v>
      </c>
      <c r="P22" s="17">
        <f>O22+J22</f>
        <v>6</v>
      </c>
    </row>
    <row r="23" spans="1:16" ht="29.25" customHeight="1" x14ac:dyDescent="0.35">
      <c r="A23" s="43"/>
      <c r="B23" s="43"/>
      <c r="C23" s="1" t="s">
        <v>48</v>
      </c>
      <c r="D23" s="25" t="s">
        <v>49</v>
      </c>
      <c r="E23" s="3">
        <v>480</v>
      </c>
      <c r="F23" s="4">
        <v>160</v>
      </c>
      <c r="G23" s="5">
        <v>0.75</v>
      </c>
      <c r="H23" s="16">
        <f>F23*G23</f>
        <v>120</v>
      </c>
      <c r="I23" s="5">
        <f>1/60</f>
        <v>1.6666666666666666E-2</v>
      </c>
      <c r="J23" s="16">
        <f t="shared" ref="J23:J26" si="12">H23*I23</f>
        <v>2</v>
      </c>
      <c r="K23" s="6">
        <v>320</v>
      </c>
      <c r="L23" s="6">
        <v>0.75</v>
      </c>
      <c r="M23" s="6">
        <f t="shared" ref="M23:M25" si="13">K23*L23</f>
        <v>240</v>
      </c>
      <c r="N23" s="7">
        <f>1/60</f>
        <v>1.6666666666666666E-2</v>
      </c>
      <c r="O23" s="5">
        <f t="shared" si="11"/>
        <v>4</v>
      </c>
      <c r="P23" s="17">
        <f t="shared" ref="P23:P26" si="14">O23+J23</f>
        <v>6</v>
      </c>
    </row>
    <row r="24" spans="1:16" ht="29.25" customHeight="1" x14ac:dyDescent="0.35">
      <c r="A24" s="43"/>
      <c r="B24" s="43"/>
      <c r="C24" s="1" t="s">
        <v>50</v>
      </c>
      <c r="D24" s="25" t="s">
        <v>51</v>
      </c>
      <c r="E24" s="3">
        <v>480</v>
      </c>
      <c r="F24" s="4">
        <v>160</v>
      </c>
      <c r="G24" s="5">
        <v>0.75</v>
      </c>
      <c r="H24" s="16">
        <f t="shared" ref="H24:H26" si="15">F24*G24</f>
        <v>120</v>
      </c>
      <c r="I24" s="5">
        <f>1/60</f>
        <v>1.6666666666666666E-2</v>
      </c>
      <c r="J24" s="16">
        <f t="shared" si="12"/>
        <v>2</v>
      </c>
      <c r="K24" s="6">
        <v>320</v>
      </c>
      <c r="L24" s="6">
        <v>0.75</v>
      </c>
      <c r="M24" s="6">
        <f t="shared" si="13"/>
        <v>240</v>
      </c>
      <c r="N24" s="7">
        <f>1/60</f>
        <v>1.6666666666666666E-2</v>
      </c>
      <c r="O24" s="5">
        <f t="shared" si="11"/>
        <v>4</v>
      </c>
      <c r="P24" s="17">
        <f t="shared" si="14"/>
        <v>6</v>
      </c>
    </row>
    <row r="25" spans="1:16" ht="45.65" customHeight="1" x14ac:dyDescent="0.35">
      <c r="A25" s="43"/>
      <c r="B25" s="43"/>
      <c r="C25" s="1" t="s">
        <v>52</v>
      </c>
      <c r="D25" s="25" t="s">
        <v>68</v>
      </c>
      <c r="E25" s="3">
        <v>160</v>
      </c>
      <c r="F25" s="4">
        <v>160</v>
      </c>
      <c r="G25" s="5">
        <v>0.75</v>
      </c>
      <c r="H25" s="16">
        <f t="shared" si="15"/>
        <v>120</v>
      </c>
      <c r="I25" s="5">
        <f>5/60</f>
        <v>8.3333333333333329E-2</v>
      </c>
      <c r="J25" s="16">
        <f t="shared" si="12"/>
        <v>10</v>
      </c>
      <c r="K25" s="6">
        <v>0</v>
      </c>
      <c r="L25" s="6">
        <v>0</v>
      </c>
      <c r="M25" s="6">
        <f t="shared" si="13"/>
        <v>0</v>
      </c>
      <c r="N25" s="7">
        <v>0</v>
      </c>
      <c r="O25" s="5">
        <f t="shared" si="11"/>
        <v>0</v>
      </c>
      <c r="P25" s="17">
        <f t="shared" si="14"/>
        <v>10</v>
      </c>
    </row>
    <row r="26" spans="1:16" ht="45.65" customHeight="1" x14ac:dyDescent="0.35">
      <c r="A26" s="43"/>
      <c r="B26" s="43"/>
      <c r="C26" s="1" t="s">
        <v>64</v>
      </c>
      <c r="D26" s="25" t="s">
        <v>65</v>
      </c>
      <c r="E26" s="3">
        <v>160</v>
      </c>
      <c r="F26" s="4">
        <v>160</v>
      </c>
      <c r="G26" s="5">
        <v>0.75</v>
      </c>
      <c r="H26" s="16">
        <f t="shared" si="15"/>
        <v>120</v>
      </c>
      <c r="I26" s="5">
        <f>1/60</f>
        <v>1.6666666666666666E-2</v>
      </c>
      <c r="J26" s="16">
        <f t="shared" si="12"/>
        <v>2</v>
      </c>
      <c r="K26" s="6">
        <v>0</v>
      </c>
      <c r="L26" s="6">
        <v>0</v>
      </c>
      <c r="M26" s="6">
        <v>0</v>
      </c>
      <c r="N26" s="7">
        <v>0</v>
      </c>
      <c r="O26" s="5">
        <v>0</v>
      </c>
      <c r="P26" s="17">
        <f t="shared" si="14"/>
        <v>2</v>
      </c>
    </row>
    <row r="27" spans="1:16" ht="20.25" customHeight="1" x14ac:dyDescent="0.35">
      <c r="A27" s="43"/>
      <c r="B27" s="45" t="s">
        <v>8</v>
      </c>
      <c r="C27" s="45"/>
      <c r="D27" s="45"/>
      <c r="E27" s="2">
        <v>480</v>
      </c>
      <c r="F27" s="18">
        <v>160</v>
      </c>
      <c r="G27" s="19">
        <f>H27/F27</f>
        <v>6</v>
      </c>
      <c r="H27" s="20">
        <f>SUM(H19:H26)</f>
        <v>960</v>
      </c>
      <c r="I27" s="20">
        <f>J27/H27</f>
        <v>0.16041666666666668</v>
      </c>
      <c r="J27" s="20">
        <f>SUM(J19:J26)</f>
        <v>154</v>
      </c>
      <c r="K27" s="18">
        <v>320</v>
      </c>
      <c r="L27" s="20">
        <f>M27/K27</f>
        <v>2.25</v>
      </c>
      <c r="M27" s="21">
        <f>SUM(M19:M26)</f>
        <v>720</v>
      </c>
      <c r="N27" s="20">
        <f>O27/M27</f>
        <v>1.6666666666666666E-2</v>
      </c>
      <c r="O27" s="20">
        <f>SUM(O19:O26)</f>
        <v>12</v>
      </c>
      <c r="P27" s="21">
        <f>SUM(P19:P26)</f>
        <v>166</v>
      </c>
    </row>
    <row r="28" spans="1:16" ht="26.15" customHeight="1" x14ac:dyDescent="0.35">
      <c r="A28" s="43" t="s">
        <v>14</v>
      </c>
      <c r="B28" s="43" t="s">
        <v>13</v>
      </c>
      <c r="C28" s="1" t="s">
        <v>27</v>
      </c>
      <c r="D28" s="26" t="s">
        <v>3</v>
      </c>
      <c r="E28" s="8">
        <v>20</v>
      </c>
      <c r="F28" s="4">
        <v>20</v>
      </c>
      <c r="G28" s="5">
        <v>0.75</v>
      </c>
      <c r="H28" s="16">
        <f>F28*G28</f>
        <v>15</v>
      </c>
      <c r="I28" s="4">
        <v>0.5</v>
      </c>
      <c r="J28" s="5">
        <v>8</v>
      </c>
      <c r="K28" s="4">
        <v>0</v>
      </c>
      <c r="L28" s="4">
        <v>0</v>
      </c>
      <c r="M28" s="4">
        <v>0</v>
      </c>
      <c r="N28" s="4">
        <v>0</v>
      </c>
      <c r="O28" s="4">
        <f t="shared" ref="O28:O30" si="16">M28*N28</f>
        <v>0</v>
      </c>
      <c r="P28" s="7">
        <v>8</v>
      </c>
    </row>
    <row r="29" spans="1:16" ht="23.5" customHeight="1" x14ac:dyDescent="0.35">
      <c r="A29" s="43"/>
      <c r="B29" s="43"/>
      <c r="C29" s="1" t="s">
        <v>54</v>
      </c>
      <c r="D29" s="26" t="s">
        <v>32</v>
      </c>
      <c r="E29" s="8">
        <v>32</v>
      </c>
      <c r="F29" s="4">
        <v>20</v>
      </c>
      <c r="G29" s="5">
        <v>0.75</v>
      </c>
      <c r="H29" s="16">
        <f t="shared" ref="H29:H30" si="17">F29*G29</f>
        <v>15</v>
      </c>
      <c r="I29" s="5">
        <f>1/60</f>
        <v>1.6666666666666666E-2</v>
      </c>
      <c r="J29" s="5">
        <f>H29*I29</f>
        <v>0.25</v>
      </c>
      <c r="K29" s="4">
        <v>12</v>
      </c>
      <c r="L29" s="4">
        <v>0.75</v>
      </c>
      <c r="M29" s="4">
        <f t="shared" ref="M29:M30" si="18">K29*L29</f>
        <v>9</v>
      </c>
      <c r="N29" s="5">
        <f>1/60</f>
        <v>1.6666666666666666E-2</v>
      </c>
      <c r="O29" s="5">
        <f t="shared" si="16"/>
        <v>0.15</v>
      </c>
      <c r="P29" s="7">
        <f t="shared" ref="P29:P30" si="19">O29+J29</f>
        <v>0.4</v>
      </c>
    </row>
    <row r="30" spans="1:16" ht="23.5" customHeight="1" x14ac:dyDescent="0.35">
      <c r="A30" s="43"/>
      <c r="B30" s="43"/>
      <c r="C30" s="1" t="s">
        <v>53</v>
      </c>
      <c r="D30" s="26" t="s">
        <v>33</v>
      </c>
      <c r="E30" s="8">
        <v>32</v>
      </c>
      <c r="F30" s="4">
        <v>20</v>
      </c>
      <c r="G30" s="5">
        <v>0.75</v>
      </c>
      <c r="H30" s="16">
        <f t="shared" si="17"/>
        <v>15</v>
      </c>
      <c r="I30" s="5">
        <f>1/60</f>
        <v>1.6666666666666666E-2</v>
      </c>
      <c r="J30" s="5">
        <f>H30*I30</f>
        <v>0.25</v>
      </c>
      <c r="K30" s="4">
        <v>12</v>
      </c>
      <c r="L30" s="4">
        <v>0.75</v>
      </c>
      <c r="M30" s="4">
        <f t="shared" si="18"/>
        <v>9</v>
      </c>
      <c r="N30" s="5">
        <f>1/60</f>
        <v>1.6666666666666666E-2</v>
      </c>
      <c r="O30" s="5">
        <f t="shared" si="16"/>
        <v>0.15</v>
      </c>
      <c r="P30" s="7">
        <f t="shared" si="19"/>
        <v>0.4</v>
      </c>
    </row>
    <row r="31" spans="1:16" ht="23.5" customHeight="1" x14ac:dyDescent="0.35">
      <c r="A31" s="43"/>
      <c r="B31" s="43"/>
      <c r="C31" s="1">
        <v>1.3</v>
      </c>
      <c r="D31" s="26" t="s">
        <v>69</v>
      </c>
      <c r="E31" s="8">
        <v>32</v>
      </c>
      <c r="F31" s="4">
        <v>20</v>
      </c>
      <c r="G31" s="5">
        <v>0.75</v>
      </c>
      <c r="H31" s="16">
        <f>F31*G31</f>
        <v>15</v>
      </c>
      <c r="I31" s="5">
        <f>5/60</f>
        <v>8.3333333333333329E-2</v>
      </c>
      <c r="J31" s="5">
        <f>H31*I31</f>
        <v>1.25</v>
      </c>
      <c r="K31" s="4">
        <v>12</v>
      </c>
      <c r="L31" s="4">
        <v>0.75</v>
      </c>
      <c r="M31" s="4">
        <f>K31*L31</f>
        <v>9</v>
      </c>
      <c r="N31" s="5">
        <f>5/60</f>
        <v>8.3333333333333329E-2</v>
      </c>
      <c r="O31" s="5">
        <f>M31*N31</f>
        <v>0.75</v>
      </c>
      <c r="P31" s="7">
        <f>O31+J31</f>
        <v>2</v>
      </c>
    </row>
    <row r="32" spans="1:16" ht="33" customHeight="1" x14ac:dyDescent="0.35">
      <c r="A32" s="43"/>
      <c r="B32" s="43"/>
      <c r="C32" s="1" t="s">
        <v>66</v>
      </c>
      <c r="D32" s="26" t="s">
        <v>67</v>
      </c>
      <c r="E32" s="8">
        <v>20</v>
      </c>
      <c r="F32" s="4">
        <v>20</v>
      </c>
      <c r="G32" s="5">
        <v>0.75</v>
      </c>
      <c r="H32" s="16">
        <f>F32*G32</f>
        <v>15</v>
      </c>
      <c r="I32" s="5">
        <f>1/60</f>
        <v>1.6666666666666666E-2</v>
      </c>
      <c r="J32" s="5">
        <f>H32*I32</f>
        <v>0.25</v>
      </c>
      <c r="K32" s="4">
        <v>0</v>
      </c>
      <c r="L32" s="4">
        <v>0</v>
      </c>
      <c r="M32" s="4">
        <v>0</v>
      </c>
      <c r="N32" s="5">
        <v>0</v>
      </c>
      <c r="O32" s="5">
        <v>0</v>
      </c>
      <c r="P32" s="7">
        <f>O32+J32</f>
        <v>0.25</v>
      </c>
    </row>
    <row r="33" spans="1:16" ht="20.149999999999999" customHeight="1" x14ac:dyDescent="0.35">
      <c r="A33" s="43"/>
      <c r="B33" s="45" t="s">
        <v>30</v>
      </c>
      <c r="C33" s="45"/>
      <c r="D33" s="45"/>
      <c r="E33" s="2">
        <v>32</v>
      </c>
      <c r="F33" s="22">
        <v>20</v>
      </c>
      <c r="G33" s="19">
        <f>H33/F33</f>
        <v>3.75</v>
      </c>
      <c r="H33" s="21">
        <f>SUM(H28:H32)</f>
        <v>75</v>
      </c>
      <c r="I33" s="20">
        <f>J33/H33</f>
        <v>0.13333333333333333</v>
      </c>
      <c r="J33" s="20">
        <f>SUM(J28:J32)</f>
        <v>10</v>
      </c>
      <c r="K33" s="18">
        <v>12</v>
      </c>
      <c r="L33" s="20">
        <f>M33/K33</f>
        <v>2.25</v>
      </c>
      <c r="M33" s="21">
        <f>SUM(M28:M32)</f>
        <v>27</v>
      </c>
      <c r="N33" s="20">
        <f>O33/M33</f>
        <v>3.888888888888889E-2</v>
      </c>
      <c r="O33" s="20">
        <f>SUM(O28:O32)</f>
        <v>1.05</v>
      </c>
      <c r="P33" s="20">
        <f>SUM(P28:P32)</f>
        <v>11.05</v>
      </c>
    </row>
    <row r="34" spans="1:16" ht="21.65" customHeight="1" x14ac:dyDescent="0.35">
      <c r="A34" s="46" t="s">
        <v>24</v>
      </c>
      <c r="B34" s="47"/>
      <c r="C34" s="47"/>
      <c r="D34" s="47"/>
      <c r="E34" s="23">
        <f>E18+E27+E33</f>
        <v>524</v>
      </c>
      <c r="F34" s="23">
        <f>F18+F27+F33</f>
        <v>192</v>
      </c>
      <c r="G34" s="24">
        <f>H34/F34</f>
        <v>5.6579687499999993</v>
      </c>
      <c r="H34" s="24">
        <f>H18+H27+H33</f>
        <v>1086.33</v>
      </c>
      <c r="I34" s="31">
        <f>J34/H34</f>
        <v>0.21689081586626535</v>
      </c>
      <c r="J34" s="24">
        <f>J18+J27+J33</f>
        <v>235.61500000000001</v>
      </c>
      <c r="K34" s="23">
        <f>K18+K27+K33</f>
        <v>332</v>
      </c>
      <c r="L34" s="24">
        <f>M34/K34</f>
        <v>2.25</v>
      </c>
      <c r="M34" s="24">
        <f>M18+M27+M33</f>
        <v>747</v>
      </c>
      <c r="N34" s="31">
        <f>O34/M34</f>
        <v>1.7469879518072291E-2</v>
      </c>
      <c r="O34" s="24">
        <f>O18+O27+O33</f>
        <v>13.05</v>
      </c>
      <c r="P34" s="24">
        <f>P18+P27+P33</f>
        <v>248.66500000000002</v>
      </c>
    </row>
    <row r="35" spans="1:16" x14ac:dyDescent="0.35">
      <c r="A35" s="29"/>
    </row>
    <row r="36" spans="1:16" x14ac:dyDescent="0.35">
      <c r="A36" s="29"/>
    </row>
    <row r="37" spans="1:16" x14ac:dyDescent="0.35">
      <c r="A37" s="29"/>
    </row>
    <row r="38" spans="1:16" x14ac:dyDescent="0.35">
      <c r="A38" s="29"/>
    </row>
    <row r="39" spans="1:16" x14ac:dyDescent="0.35">
      <c r="A39" s="29"/>
    </row>
    <row r="40" spans="1:16" x14ac:dyDescent="0.35">
      <c r="A40" s="29"/>
    </row>
    <row r="41" spans="1:16" x14ac:dyDescent="0.35">
      <c r="A41" s="30"/>
    </row>
  </sheetData>
  <mergeCells count="21">
    <mergeCell ref="B19:B26"/>
    <mergeCell ref="B27:D27"/>
    <mergeCell ref="B33:D33"/>
    <mergeCell ref="A34:D34"/>
    <mergeCell ref="B28:B32"/>
    <mergeCell ref="A28:A33"/>
    <mergeCell ref="A19:A27"/>
    <mergeCell ref="A2:A3"/>
    <mergeCell ref="C9:D9"/>
    <mergeCell ref="C17:D17"/>
    <mergeCell ref="B4:B9"/>
    <mergeCell ref="C2:C3"/>
    <mergeCell ref="B10:B17"/>
    <mergeCell ref="A4:A18"/>
    <mergeCell ref="B18:D18"/>
    <mergeCell ref="P2:P3"/>
    <mergeCell ref="F2:J2"/>
    <mergeCell ref="K2:O2"/>
    <mergeCell ref="D2:D3"/>
    <mergeCell ref="B2:B3"/>
    <mergeCell ref="E2:E3"/>
  </mergeCells>
  <pageMargins left="0.7" right="0.7" top="0.75" bottom="0.75" header="0.3" footer="0.3"/>
  <pageSetup orientation="portrait" horizontalDpi="300" verticalDpi="300" r:id="rId1"/>
  <ignoredErrors>
    <ignoredError sqref="H9:I9 G34:H34 L34:N34 I31:I34 H33 M33:N33 P9 I11:I15 H17:I18 N22:N24 N27:N31 I19:I25 I16 I26:I30 M27 P27 J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</vt:lpstr>
      <vt:lpstr>Sheet1</vt:lpstr>
    </vt:vector>
  </TitlesOfParts>
  <Company>Abt Associates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Tresa Kappil</dc:creator>
  <cp:lastModifiedBy>Sandberg, Christina - FNS</cp:lastModifiedBy>
  <dcterms:created xsi:type="dcterms:W3CDTF">2019-06-16T17:47:07Z</dcterms:created>
  <dcterms:modified xsi:type="dcterms:W3CDTF">2020-06-17T22:31:33Z</dcterms:modified>
</cp:coreProperties>
</file>