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17CF2811-67C1-4EF9-80D2-A7F6397A9632}" xr6:coauthVersionLast="46" xr6:coauthVersionMax="46" xr10:uidLastSave="{00000000-0000-0000-0000-000000000000}"/>
  <bookViews>
    <workbookView xWindow="-110" yWindow="-110" windowWidth="19420" windowHeight="10420" xr2:uid="{00000000-000D-0000-FFFF-FFFF00000000}"/>
  </bookViews>
  <sheets>
    <sheet name="Table 1" sheetId="1" r:id="rId1"/>
    <sheet name="Table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2" i="1" l="1"/>
  <c r="D21" i="1" l="1"/>
  <c r="F21" i="1" s="1"/>
  <c r="D18" i="1"/>
  <c r="F18" i="1" s="1"/>
  <c r="H21" i="1" l="1"/>
  <c r="G21" i="1"/>
  <c r="H18" i="1"/>
  <c r="G18" i="1"/>
  <c r="I18" i="1" s="1"/>
  <c r="I21" i="1" l="1"/>
  <c r="D7" i="2"/>
  <c r="F7" i="2" s="1"/>
  <c r="D10" i="2"/>
  <c r="F10" i="2" s="1"/>
  <c r="H10" i="2" s="1"/>
  <c r="D11" i="2"/>
  <c r="F11" i="2" s="1"/>
  <c r="G11" i="2" s="1"/>
  <c r="D12" i="2"/>
  <c r="F12" i="2" s="1"/>
  <c r="D13" i="2"/>
  <c r="F13" i="2" s="1"/>
  <c r="D14" i="2"/>
  <c r="F14" i="2" s="1"/>
  <c r="H14" i="2" s="1"/>
  <c r="D5" i="2"/>
  <c r="F5" i="2" s="1"/>
  <c r="G5" i="2" s="1"/>
  <c r="G7" i="2" l="1"/>
  <c r="H7" i="2"/>
  <c r="I7" i="2" s="1"/>
  <c r="H13" i="2"/>
  <c r="G13" i="2"/>
  <c r="I13" i="2" s="1"/>
  <c r="G10" i="2"/>
  <c r="I10" i="2" s="1"/>
  <c r="G14" i="2"/>
  <c r="G12" i="2"/>
  <c r="H12" i="2"/>
  <c r="I12" i="2"/>
  <c r="H5" i="2"/>
  <c r="H11" i="2"/>
  <c r="I11" i="2" s="1"/>
  <c r="I14" i="2"/>
  <c r="F15" i="2" l="1"/>
  <c r="I5" i="2"/>
  <c r="I15" i="2" s="1"/>
  <c r="F19" i="1" l="1"/>
  <c r="G19" i="1" s="1"/>
  <c r="D29" i="1"/>
  <c r="F29" i="1" s="1"/>
  <c r="D8" i="1"/>
  <c r="F8" i="1" s="1"/>
  <c r="G8" i="1" s="1"/>
  <c r="D11" i="1"/>
  <c r="F11" i="1" s="1"/>
  <c r="G11" i="1" s="1"/>
  <c r="D12" i="1"/>
  <c r="F12" i="1" s="1"/>
  <c r="G12" i="1" s="1"/>
  <c r="D13" i="1"/>
  <c r="F13" i="1" s="1"/>
  <c r="G13" i="1" s="1"/>
  <c r="D17" i="1"/>
  <c r="F17" i="1" s="1"/>
  <c r="G17" i="1" s="1"/>
  <c r="D19" i="1"/>
  <c r="H12" i="1" l="1"/>
  <c r="I12" i="1" s="1"/>
  <c r="H19" i="1"/>
  <c r="I19" i="1" s="1"/>
  <c r="H17" i="1"/>
  <c r="I17" i="1" s="1"/>
  <c r="H13" i="1"/>
  <c r="I13" i="1" s="1"/>
  <c r="H11" i="1"/>
  <c r="I11" i="1" s="1"/>
  <c r="H29" i="1"/>
  <c r="G29" i="1"/>
  <c r="F31" i="1" s="1"/>
  <c r="H8" i="1"/>
  <c r="I8" i="1" s="1"/>
  <c r="I29" i="1" l="1"/>
  <c r="I31" i="1" s="1"/>
  <c r="F22" i="1"/>
  <c r="F32" i="1" s="1"/>
  <c r="I22" i="1"/>
  <c r="I32" i="1" l="1"/>
  <c r="I34" i="1" s="1"/>
</calcChain>
</file>

<file path=xl/sharedStrings.xml><?xml version="1.0" encoding="utf-8"?>
<sst xmlns="http://schemas.openxmlformats.org/spreadsheetml/2006/main" count="89" uniqueCount="75">
  <si>
    <t>Table 1: Annual Respondent Burden and Cost – NSPS for Secondary Lead Smelters (40 CFR Part 60, Subpart L) (Renewal)</t>
  </si>
  <si>
    <t>Burden Item</t>
  </si>
  <si>
    <t xml:space="preserve">1. Applications </t>
  </si>
  <si>
    <t>N/A</t>
  </si>
  <si>
    <t>2. Survey and studies</t>
  </si>
  <si>
    <t>3. Reporting Requirements</t>
  </si>
  <si>
    <t xml:space="preserve">      b. Required activities</t>
  </si>
  <si>
    <t>Subtotal Reporting Requirements</t>
  </si>
  <si>
    <t>4. Recordkeeping Requirements</t>
  </si>
  <si>
    <t>Subtotal Recordkeeping Requirements</t>
  </si>
  <si>
    <t>(A) 
Person Hours per Occurrence</t>
  </si>
  <si>
    <t>(B)
No. of Occurrences per Respondent</t>
  </si>
  <si>
    <t>(C)
Person-hours per respondent
(C=AxB)</t>
  </si>
  <si>
    <r>
      <t xml:space="preserve">(D)
Respondents per year </t>
    </r>
    <r>
      <rPr>
        <b/>
        <vertAlign val="superscript"/>
        <sz val="8"/>
        <color theme="1"/>
        <rFont val="Times New Roman"/>
        <family val="1"/>
      </rPr>
      <t>a</t>
    </r>
  </si>
  <si>
    <t>(F)
Management person-hours per year
(F= Ex0.05)</t>
  </si>
  <si>
    <t>(E)
Technical person-hours per year
(E=CxD)</t>
  </si>
  <si>
    <t>(G)
Clerical person-hours per year
(G= Ex0.1)</t>
  </si>
  <si>
    <r>
      <t>(H)
Cost</t>
    </r>
    <r>
      <rPr>
        <b/>
        <vertAlign val="superscript"/>
        <sz val="8"/>
        <color theme="1"/>
        <rFont val="Times New Roman"/>
        <family val="1"/>
      </rPr>
      <t>b</t>
    </r>
    <r>
      <rPr>
        <b/>
        <sz val="8"/>
        <color theme="1"/>
        <rFont val="Times New Roman"/>
        <family val="1"/>
      </rPr>
      <t xml:space="preserve">, $ </t>
    </r>
  </si>
  <si>
    <t>See 3b</t>
  </si>
  <si>
    <t>See 3a</t>
  </si>
  <si>
    <t xml:space="preserve">      a. Familiarize with Regulatory Requirements</t>
  </si>
  <si>
    <t xml:space="preserve">         Initial performance tests </t>
  </si>
  <si>
    <r>
      <t xml:space="preserve">         Repeat of performance tests </t>
    </r>
    <r>
      <rPr>
        <vertAlign val="superscript"/>
        <sz val="10"/>
        <color theme="1"/>
        <rFont val="Times New Roman"/>
        <family val="1"/>
      </rPr>
      <t>c</t>
    </r>
  </si>
  <si>
    <t xml:space="preserve">         Method 5 or 9 Testing </t>
  </si>
  <si>
    <t xml:space="preserve">      c. Create information</t>
  </si>
  <si>
    <t xml:space="preserve">     d. Gather existing information</t>
  </si>
  <si>
    <t xml:space="preserve">     e. Write Report</t>
  </si>
  <si>
    <t xml:space="preserve">   All Sources</t>
  </si>
  <si>
    <t xml:space="preserve">   New Sources</t>
  </si>
  <si>
    <r>
      <t xml:space="preserve">         Notification of construction/ reconstruction </t>
    </r>
    <r>
      <rPr>
        <vertAlign val="superscript"/>
        <sz val="10"/>
        <color theme="1"/>
        <rFont val="Times New Roman"/>
        <family val="1"/>
      </rPr>
      <t>d</t>
    </r>
  </si>
  <si>
    <r>
      <t xml:space="preserve">         Notification of initial performance test </t>
    </r>
    <r>
      <rPr>
        <vertAlign val="superscript"/>
        <sz val="10"/>
        <color theme="1"/>
        <rFont val="Times New Roman"/>
        <family val="1"/>
      </rPr>
      <t>e</t>
    </r>
  </si>
  <si>
    <t xml:space="preserve">         Report of initial performance test</t>
  </si>
  <si>
    <r>
      <t xml:space="preserve">          Records of startup, shutdown, and malfunctions</t>
    </r>
    <r>
      <rPr>
        <vertAlign val="superscript"/>
        <sz val="10"/>
        <color theme="1"/>
        <rFont val="Times New Roman"/>
        <family val="1"/>
      </rPr>
      <t xml:space="preserve">  </t>
    </r>
    <r>
      <rPr>
        <sz val="10"/>
        <color theme="1"/>
        <rFont val="Times New Roman"/>
        <family val="1"/>
      </rPr>
      <t>(SSM)</t>
    </r>
    <r>
      <rPr>
        <vertAlign val="superscript"/>
        <sz val="10"/>
        <color theme="1"/>
        <rFont val="Times New Roman"/>
        <family val="1"/>
      </rPr>
      <t xml:space="preserve"> f </t>
    </r>
  </si>
  <si>
    <t xml:space="preserve">      b. Plan activities</t>
  </si>
  <si>
    <t xml:space="preserve">      c. Implement activities</t>
  </si>
  <si>
    <t xml:space="preserve">      d. Develop record system</t>
  </si>
  <si>
    <t xml:space="preserve">      e. Time to enter information</t>
  </si>
  <si>
    <t xml:space="preserve">      f. Audits</t>
  </si>
  <si>
    <r>
      <t>c</t>
    </r>
    <r>
      <rPr>
        <sz val="10"/>
        <color theme="1"/>
        <rFont val="Times New Roman"/>
        <family val="1"/>
      </rPr>
      <t xml:space="preserve">  We have assumed that 20 percent of respondents will have to repeat initial performance tests.</t>
    </r>
  </si>
  <si>
    <r>
      <t>e</t>
    </r>
    <r>
      <rPr>
        <sz val="10"/>
        <color theme="1"/>
        <rFont val="Times New Roman"/>
        <family val="1"/>
      </rPr>
      <t xml:space="preserve">  We have assumed that each respondent will take two hours once per year to write the initial performance test report.</t>
    </r>
  </si>
  <si>
    <r>
      <t>f</t>
    </r>
    <r>
      <rPr>
        <sz val="10"/>
        <color theme="1"/>
        <rFont val="Times New Roman"/>
        <family val="1"/>
      </rPr>
      <t xml:space="preserve">  We have assumed that each respondent will be required to enter SSM information.</t>
    </r>
  </si>
  <si>
    <t>Assumptions</t>
  </si>
  <si>
    <t>Table 2: Average Annual EPA Burden and Cost – NSPS for Secondary Lead Smelters (40 CFR Part 60, Subpart L) (Renewal)</t>
  </si>
  <si>
    <t>Initial Performance Test</t>
  </si>
  <si>
    <t>Repeat Performance Test</t>
  </si>
  <si>
    <t>Report Review</t>
  </si>
  <si>
    <t>(B)
No. of occurences per plant per year</t>
  </si>
  <si>
    <t>(A)
EPA person-hours per activity</t>
  </si>
  <si>
    <t>(C) 
EPA person-hours per plant per year 
(C=AxB)</t>
  </si>
  <si>
    <t>(F)
Management person-hours per year 
(F= Ex0.05)</t>
  </si>
  <si>
    <r>
      <t>(H)
Annual costs ($)</t>
    </r>
    <r>
      <rPr>
        <b/>
        <vertAlign val="superscript"/>
        <sz val="8"/>
        <color theme="1"/>
        <rFont val="Times New Roman"/>
        <family val="1"/>
      </rPr>
      <t>b</t>
    </r>
  </si>
  <si>
    <r>
      <t>(D) 
Plants per year</t>
    </r>
    <r>
      <rPr>
        <b/>
        <vertAlign val="superscript"/>
        <sz val="8"/>
        <color theme="1"/>
        <rFont val="Times New Roman"/>
        <family val="1"/>
      </rPr>
      <t>a</t>
    </r>
  </si>
  <si>
    <r>
      <t>GRANT TOTAL (rounded</t>
    </r>
    <r>
      <rPr>
        <b/>
        <vertAlign val="superscript"/>
        <sz val="10"/>
        <color theme="1"/>
        <rFont val="Times New Roman"/>
        <family val="1"/>
      </rPr>
      <t>g</t>
    </r>
    <r>
      <rPr>
        <b/>
        <sz val="10"/>
        <color theme="1"/>
        <rFont val="Times New Roman"/>
        <family val="1"/>
      </rPr>
      <t>)</t>
    </r>
  </si>
  <si>
    <r>
      <t>TOTAL CAPITAL AND O&amp;M COSTS (rounded</t>
    </r>
    <r>
      <rPr>
        <b/>
        <vertAlign val="superscript"/>
        <sz val="10"/>
        <color theme="1"/>
        <rFont val="Times New Roman"/>
        <family val="1"/>
      </rPr>
      <t>g</t>
    </r>
    <r>
      <rPr>
        <b/>
        <sz val="10"/>
        <color theme="1"/>
        <rFont val="Times New Roman"/>
        <family val="1"/>
      </rPr>
      <t>)</t>
    </r>
  </si>
  <si>
    <r>
      <t>d</t>
    </r>
    <r>
      <rPr>
        <sz val="10"/>
        <color theme="1"/>
        <rFont val="Times New Roman"/>
        <family val="1"/>
      </rPr>
      <t xml:space="preserve">  We have assumed that each respondent will take two hours once per year to write a construction/reconstruction report.</t>
    </r>
  </si>
  <si>
    <r>
      <t xml:space="preserve">g  </t>
    </r>
    <r>
      <rPr>
        <sz val="10"/>
        <color theme="1"/>
        <rFont val="Times New Roman"/>
        <family val="1"/>
      </rPr>
      <t>Totals have been rounded to 3 significant figures. Figures may not add exactly due to rounding.</t>
    </r>
  </si>
  <si>
    <r>
      <t>c</t>
    </r>
    <r>
      <rPr>
        <sz val="10"/>
        <color theme="1"/>
        <rFont val="Times New Roman"/>
        <family val="1"/>
      </rPr>
      <t xml:space="preserve">  We assumed that it will take two hours once per year to review a construction report.</t>
    </r>
  </si>
  <si>
    <r>
      <t>e</t>
    </r>
    <r>
      <rPr>
        <sz val="10"/>
        <color theme="1"/>
        <rFont val="Times New Roman"/>
        <family val="1"/>
      </rPr>
      <t xml:space="preserve">  We assume that it will take seven hours once per year to review test results.</t>
    </r>
  </si>
  <si>
    <r>
      <t>d</t>
    </r>
    <r>
      <rPr>
        <sz val="10"/>
        <color theme="1"/>
        <rFont val="Times New Roman"/>
        <family val="1"/>
      </rPr>
      <t xml:space="preserve">  We assume that it will take 0.4 hours once per year to review a notification of startup or testing.</t>
    </r>
  </si>
  <si>
    <r>
      <t xml:space="preserve">         Notification of initial startup </t>
    </r>
    <r>
      <rPr>
        <vertAlign val="superscript"/>
        <sz val="10"/>
        <color theme="1"/>
        <rFont val="Times New Roman"/>
        <family val="1"/>
      </rPr>
      <t>d</t>
    </r>
  </si>
  <si>
    <r>
      <t xml:space="preserve">         Notification of physical or operational change </t>
    </r>
    <r>
      <rPr>
        <vertAlign val="superscript"/>
        <sz val="10"/>
        <color theme="1"/>
        <rFont val="Times New Roman"/>
        <family val="1"/>
      </rPr>
      <t>d</t>
    </r>
  </si>
  <si>
    <t>hrs/response</t>
  </si>
  <si>
    <r>
      <t>TOTAL LABOR BURDEN AND COSTS (rounded</t>
    </r>
    <r>
      <rPr>
        <b/>
        <vertAlign val="superscript"/>
        <sz val="10"/>
        <color theme="1"/>
        <rFont val="Times New Roman"/>
        <family val="1"/>
      </rPr>
      <t>g</t>
    </r>
    <r>
      <rPr>
        <b/>
        <sz val="10"/>
        <color theme="1"/>
        <rFont val="Times New Roman"/>
        <family val="1"/>
      </rPr>
      <t>)</t>
    </r>
  </si>
  <si>
    <r>
      <t>a</t>
    </r>
    <r>
      <rPr>
        <sz val="10"/>
        <color theme="1"/>
        <rFont val="Times New Roman"/>
        <family val="1"/>
      </rPr>
      <t xml:space="preserve">  We have assumed that the average number of respondents that will be subject to the rule will be</t>
    </r>
    <r>
      <rPr>
        <sz val="10"/>
        <rFont val="Times New Roman"/>
        <family val="1"/>
      </rPr>
      <t xml:space="preserve"> 10</t>
    </r>
    <r>
      <rPr>
        <sz val="10"/>
        <color theme="1"/>
        <rFont val="Times New Roman"/>
        <family val="1"/>
      </rPr>
      <t>. There will be no additional new source</t>
    </r>
    <r>
      <rPr>
        <sz val="10"/>
        <color rgb="FF7030A0"/>
        <rFont val="Times New Roman"/>
        <family val="1"/>
      </rPr>
      <t>s</t>
    </r>
    <r>
      <rPr>
        <sz val="10"/>
        <color theme="1"/>
        <rFont val="Times New Roman"/>
        <family val="1"/>
      </rPr>
      <t xml:space="preserve"> that will become subject to the rule over the three-year period of this ICR. We assume that each source subject to the standard will have to familiarize with the regulatory requirements each year.  Since there are no new or modified/reconstructed facilities expected the notifications for construction, startup, initial performance tests, or physical or operational changes will not occur during this three-year ICR period.</t>
    </r>
  </si>
  <si>
    <r>
      <t>b</t>
    </r>
    <r>
      <rPr>
        <sz val="10"/>
        <rFont val="Times New Roman"/>
        <family val="1"/>
      </rPr>
      <t xml:space="preserve">  This ICR uses the following labor rates: $153.55 per hour for Managerial labor; $122.20 per hour for Technical labor, and $61.51 per hour for Clerical labor.  These rates are from the United States Department of Labor, Bureau of Labor Statistics, March 2021 “Table 2. Civilian Workers, by Occupational and Industry Group.”  The rates are from column 1, “Total compensation.”  The rates have been increased by 110% to account for the benefit packages available to those employed by private industry.</t>
    </r>
  </si>
  <si>
    <r>
      <t>TOTAL COSTS (rounded</t>
    </r>
    <r>
      <rPr>
        <b/>
        <vertAlign val="superscript"/>
        <sz val="10"/>
        <color theme="1"/>
        <rFont val="Times New Roman"/>
        <family val="1"/>
      </rPr>
      <t>f</t>
    </r>
    <r>
      <rPr>
        <b/>
        <sz val="10"/>
        <color theme="1"/>
        <rFont val="Times New Roman"/>
        <family val="1"/>
      </rPr>
      <t>)</t>
    </r>
  </si>
  <si>
    <r>
      <rPr>
        <vertAlign val="superscript"/>
        <sz val="10"/>
        <rFont val="Times New Roman"/>
        <family val="1"/>
      </rPr>
      <t>f</t>
    </r>
    <r>
      <rPr>
        <sz val="10"/>
        <rFont val="Times New Roman"/>
        <family val="1"/>
      </rPr>
      <t xml:space="preserve"> Totals have been rounded to 3 significant figures. Figures may not add exactly due to rounding</t>
    </r>
  </si>
  <si>
    <r>
      <t xml:space="preserve">b </t>
    </r>
    <r>
      <rPr>
        <sz val="10"/>
        <rFont val="Times New Roman"/>
        <family val="1"/>
      </rPr>
      <t xml:space="preserve"> This cost is based on the following labor rates which incorporates a 1.6 benefits multiplication factor to account for government overhead expenses:  Managerial rate of $69.04 (GS-13, Step 5, $43.15 x 1.6), Technical rate of $51.23 (GS-12, Step 1, $32.02 x 1.6), and Clerical rate of $27.73 (GS-6, Step 3, $17.33 x 1.6).  These rates are from the Office of Personnel Management (OPM), “2021 General Schedule” which excludes locality rates of pay.</t>
    </r>
  </si>
  <si>
    <r>
      <t>a</t>
    </r>
    <r>
      <rPr>
        <sz val="10"/>
        <rFont val="Times New Roman"/>
        <family val="1"/>
      </rPr>
      <t xml:space="preserve">  We have assumed that the average number of respondents that will be subject to the rule will be 10. There will be no additional new sources that will become subject to the rule over the three-year period of this ICR. Since there are no new or modified/reconstructed facilities expected the notifications for construction, startup, initial performance tests, and test results will not occur during this three-year ICR period.</t>
    </r>
  </si>
  <si>
    <r>
      <t xml:space="preserve">   Review Test results </t>
    </r>
    <r>
      <rPr>
        <vertAlign val="superscript"/>
        <sz val="10"/>
        <color theme="1"/>
        <rFont val="Times New Roman"/>
        <family val="1"/>
      </rPr>
      <t>a,e</t>
    </r>
  </si>
  <si>
    <r>
      <t xml:space="preserve">   New Sources </t>
    </r>
    <r>
      <rPr>
        <vertAlign val="superscript"/>
        <sz val="10"/>
        <color theme="1"/>
        <rFont val="Times New Roman"/>
        <family val="1"/>
      </rPr>
      <t>a</t>
    </r>
  </si>
  <si>
    <r>
      <t xml:space="preserve">   Notification of construction </t>
    </r>
    <r>
      <rPr>
        <vertAlign val="superscript"/>
        <sz val="10"/>
        <color theme="1"/>
        <rFont val="Times New Roman"/>
        <family val="1"/>
      </rPr>
      <t>a, c</t>
    </r>
  </si>
  <si>
    <r>
      <t xml:space="preserve">   Notification of initial startup </t>
    </r>
    <r>
      <rPr>
        <vertAlign val="superscript"/>
        <sz val="10"/>
        <color theme="1"/>
        <rFont val="Times New Roman"/>
        <family val="1"/>
      </rPr>
      <t>a, d</t>
    </r>
  </si>
  <si>
    <r>
      <t xml:space="preserve">   Notification of actual startup </t>
    </r>
    <r>
      <rPr>
        <vertAlign val="superscript"/>
        <sz val="10"/>
        <color theme="1"/>
        <rFont val="Times New Roman"/>
        <family val="1"/>
      </rPr>
      <t>a,d</t>
    </r>
  </si>
  <si>
    <r>
      <t xml:space="preserve">   Notification of initial test </t>
    </r>
    <r>
      <rPr>
        <vertAlign val="superscript"/>
        <sz val="10"/>
        <color theme="1"/>
        <rFont val="Times New Roman"/>
        <family val="1"/>
      </rPr>
      <t>a, 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</si>
</sst>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0.0"/>
  </numFmts>
  <fonts count="19" x14ac:knownFonts="1">
    <font>
      <sz val="11"/>
      <color theme="1"/>
      <name val="Calibri"/>
      <family val="2"/>
      <scheme val="minor"/>
    </font>
    <font>
      <b/>
      <sz val="12"/>
      <color rgb="FF000000"/>
      <name val="Times New Roman"/>
      <family val="1"/>
    </font>
    <font>
      <sz val="10"/>
      <color theme="1"/>
      <name val="Times New Roman"/>
      <family val="1"/>
    </font>
    <font>
      <b/>
      <sz val="8"/>
      <color theme="1"/>
      <name val="Times New Roman"/>
      <family val="1"/>
    </font>
    <font>
      <b/>
      <vertAlign val="superscript"/>
      <sz val="8"/>
      <color theme="1"/>
      <name val="Times New Roman"/>
      <family val="1"/>
    </font>
    <font>
      <sz val="9"/>
      <color theme="1"/>
      <name val="Times New Roman"/>
      <family val="1"/>
    </font>
    <font>
      <vertAlign val="superscript"/>
      <sz val="10"/>
      <color theme="1"/>
      <name val="Times New Roman"/>
      <family val="1"/>
    </font>
    <font>
      <b/>
      <sz val="10"/>
      <color theme="1"/>
      <name val="Times New Roman"/>
      <family val="1"/>
    </font>
    <font>
      <b/>
      <sz val="9"/>
      <color theme="1"/>
      <name val="Times New Roman"/>
      <family val="1"/>
    </font>
    <font>
      <sz val="10"/>
      <color rgb="FF000000"/>
      <name val="Times New Roman"/>
      <family val="1"/>
    </font>
    <font>
      <b/>
      <vertAlign val="superscript"/>
      <sz val="10"/>
      <color theme="1"/>
      <name val="Times New Roman"/>
      <family val="1"/>
    </font>
    <font>
      <b/>
      <u/>
      <sz val="10"/>
      <color theme="1"/>
      <name val="Times New Roman"/>
      <family val="1"/>
    </font>
    <font>
      <sz val="11"/>
      <color rgb="FF7030A0"/>
      <name val="Calibri"/>
      <family val="2"/>
      <scheme val="minor"/>
    </font>
    <font>
      <sz val="10"/>
      <color rgb="FF7030A0"/>
      <name val="Times New Roman"/>
      <family val="1"/>
    </font>
    <font>
      <sz val="11"/>
      <color rgb="FF00B0F0"/>
      <name val="Calibri"/>
      <family val="2"/>
      <scheme val="minor"/>
    </font>
    <font>
      <sz val="10"/>
      <name val="Times New Roman"/>
      <family val="1"/>
    </font>
    <font>
      <vertAlign val="superscript"/>
      <sz val="10"/>
      <name val="Times New Roman"/>
      <family val="1"/>
    </font>
    <font>
      <sz val="11"/>
      <name val="Calibri"/>
      <family val="2"/>
      <scheme val="minor"/>
    </font>
    <font>
      <sz val="9"/>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3">
    <xf numFmtId="0" fontId="0" fillId="0" borderId="0" xfId="0"/>
    <xf numFmtId="0" fontId="1" fillId="0" borderId="0" xfId="0" applyFont="1"/>
    <xf numFmtId="0" fontId="2" fillId="0" borderId="0" xfId="0" applyFont="1"/>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1" xfId="0" applyFont="1" applyFill="1" applyBorder="1" applyAlignment="1">
      <alignment vertical="center"/>
    </xf>
    <xf numFmtId="0" fontId="5" fillId="0" borderId="1" xfId="0" applyFont="1" applyFill="1" applyBorder="1" applyAlignment="1">
      <alignment horizontal="center" vertical="center"/>
    </xf>
    <xf numFmtId="0" fontId="5" fillId="0" borderId="1" xfId="0" applyFont="1" applyFill="1" applyBorder="1" applyAlignment="1">
      <alignment horizontal="right" vertical="center"/>
    </xf>
    <xf numFmtId="6" fontId="5" fillId="0" borderId="1" xfId="0" applyNumberFormat="1" applyFont="1" applyFill="1" applyBorder="1" applyAlignment="1">
      <alignment horizontal="right" vertical="center"/>
    </xf>
    <xf numFmtId="0" fontId="7" fillId="0" borderId="1" xfId="0" applyFont="1" applyFill="1" applyBorder="1" applyAlignment="1">
      <alignment vertical="center"/>
    </xf>
    <xf numFmtId="6" fontId="8" fillId="0" borderId="1" xfId="0" applyNumberFormat="1" applyFont="1" applyFill="1" applyBorder="1" applyAlignment="1">
      <alignment horizontal="right" vertic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right" vertical="center"/>
    </xf>
    <xf numFmtId="6" fontId="7" fillId="0" borderId="1" xfId="0" applyNumberFormat="1" applyFont="1" applyFill="1" applyBorder="1" applyAlignment="1">
      <alignment horizontal="right" vertical="center"/>
    </xf>
    <xf numFmtId="0" fontId="9" fillId="0" borderId="1" xfId="0" applyFont="1" applyFill="1" applyBorder="1" applyAlignment="1">
      <alignment horizontal="right" vertical="center" wrapText="1"/>
    </xf>
    <xf numFmtId="0" fontId="7" fillId="0" borderId="1" xfId="0" applyFont="1" applyFill="1" applyBorder="1" applyAlignment="1">
      <alignment vertical="center" wrapText="1"/>
    </xf>
    <xf numFmtId="164" fontId="5" fillId="0" borderId="1" xfId="0" applyNumberFormat="1" applyFont="1" applyFill="1" applyBorder="1" applyAlignment="1">
      <alignment horizontal="center" vertical="center"/>
    </xf>
    <xf numFmtId="8" fontId="5" fillId="0" borderId="1" xfId="0" applyNumberFormat="1" applyFont="1" applyFill="1" applyBorder="1" applyAlignment="1">
      <alignment horizontal="right" vertical="center"/>
    </xf>
    <xf numFmtId="0" fontId="6" fillId="0" borderId="0" xfId="0" applyFont="1" applyAlignment="1">
      <alignment vertical="center"/>
    </xf>
    <xf numFmtId="0" fontId="2" fillId="0" borderId="2" xfId="0" applyFont="1" applyBorder="1" applyAlignment="1">
      <alignment horizontal="center" vertical="center"/>
    </xf>
    <xf numFmtId="0" fontId="2" fillId="0" borderId="2" xfId="0" applyFont="1" applyBorder="1" applyAlignment="1">
      <alignment horizontal="right" vertical="center"/>
    </xf>
    <xf numFmtId="0" fontId="2" fillId="0" borderId="2" xfId="0" applyFont="1" applyBorder="1" applyAlignment="1">
      <alignment vertical="center"/>
    </xf>
    <xf numFmtId="6" fontId="2" fillId="0" borderId="2" xfId="0" applyNumberFormat="1" applyFont="1" applyBorder="1" applyAlignment="1">
      <alignment horizontal="right" vertical="center"/>
    </xf>
    <xf numFmtId="0" fontId="7" fillId="0" borderId="2" xfId="0" applyFont="1" applyBorder="1" applyAlignment="1">
      <alignment horizontal="center" vertical="center"/>
    </xf>
    <xf numFmtId="6" fontId="7" fillId="0" borderId="2" xfId="0" applyNumberFormat="1" applyFont="1" applyBorder="1" applyAlignment="1">
      <alignment horizontal="right" vertical="center"/>
    </xf>
    <xf numFmtId="0" fontId="7" fillId="0" borderId="2" xfId="0" applyFont="1" applyBorder="1" applyAlignment="1">
      <alignmen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1"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0" xfId="0" applyFont="1"/>
    <xf numFmtId="0" fontId="11" fillId="0" borderId="0" xfId="0" applyFont="1" applyAlignment="1">
      <alignment vertical="center"/>
    </xf>
    <xf numFmtId="0" fontId="12" fillId="0" borderId="0" xfId="0" applyFont="1"/>
    <xf numFmtId="0" fontId="14" fillId="0" borderId="0" xfId="0" applyFont="1"/>
    <xf numFmtId="0" fontId="2" fillId="0" borderId="2" xfId="0" applyFont="1" applyFill="1" applyBorder="1" applyAlignment="1">
      <alignment vertical="center"/>
    </xf>
    <xf numFmtId="0" fontId="15" fillId="0" borderId="0" xfId="0" applyFont="1" applyFill="1" applyAlignment="1">
      <alignment vertical="center"/>
    </xf>
    <xf numFmtId="0" fontId="18" fillId="0" borderId="1" xfId="0" applyFont="1" applyFill="1" applyBorder="1" applyAlignment="1">
      <alignment horizontal="center" vertical="center"/>
    </xf>
    <xf numFmtId="0" fontId="18" fillId="0" borderId="1" xfId="0" applyFont="1" applyFill="1" applyBorder="1" applyAlignment="1">
      <alignment vertical="center"/>
    </xf>
    <xf numFmtId="0" fontId="15" fillId="0" borderId="1" xfId="0" applyFont="1" applyFill="1" applyBorder="1" applyAlignment="1">
      <alignment horizontal="center" vertical="center"/>
    </xf>
    <xf numFmtId="1" fontId="0" fillId="0" borderId="0" xfId="0" applyNumberFormat="1" applyFill="1"/>
    <xf numFmtId="0" fontId="6" fillId="0" borderId="0" xfId="0" applyFont="1" applyAlignment="1">
      <alignment vertical="center" wrapText="1"/>
    </xf>
    <xf numFmtId="0" fontId="2" fillId="0" borderId="0" xfId="0" applyFont="1" applyAlignment="1">
      <alignment wrapText="1"/>
    </xf>
    <xf numFmtId="0" fontId="16" fillId="0" borderId="0" xfId="0" applyFont="1" applyAlignment="1">
      <alignment vertical="center" wrapText="1"/>
    </xf>
    <xf numFmtId="0" fontId="15" fillId="0" borderId="0" xfId="0" applyFont="1" applyAlignment="1">
      <alignment wrapText="1"/>
    </xf>
    <xf numFmtId="1"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18" fillId="0" borderId="1" xfId="0" applyFont="1" applyFill="1" applyBorder="1" applyAlignment="1">
      <alignment horizontal="right" vertical="center" wrapText="1"/>
    </xf>
    <xf numFmtId="1" fontId="8" fillId="0" borderId="1" xfId="0" applyNumberFormat="1" applyFont="1" applyFill="1" applyBorder="1" applyAlignment="1">
      <alignment horizontal="center" vertical="center"/>
    </xf>
    <xf numFmtId="0" fontId="7" fillId="0" borderId="3"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7"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3"/>
  <sheetViews>
    <sheetView tabSelected="1" workbookViewId="0">
      <selection activeCell="O27" sqref="O27"/>
    </sheetView>
  </sheetViews>
  <sheetFormatPr defaultRowHeight="14.5" x14ac:dyDescent="0.35"/>
  <cols>
    <col min="1" max="1" width="36.54296875" customWidth="1"/>
    <col min="2" max="2" width="10.54296875" customWidth="1"/>
    <col min="3" max="3" width="10.1796875" customWidth="1"/>
    <col min="4" max="4" width="9.453125" customWidth="1"/>
    <col min="5" max="5" width="10.26953125" customWidth="1"/>
    <col min="7" max="7" width="10.54296875" customWidth="1"/>
    <col min="9" max="9" width="9.453125" bestFit="1" customWidth="1"/>
  </cols>
  <sheetData>
    <row r="1" spans="1:10" ht="15.5" x14ac:dyDescent="0.35">
      <c r="A1" s="1" t="s">
        <v>0</v>
      </c>
    </row>
    <row r="2" spans="1:10" x14ac:dyDescent="0.35">
      <c r="F2">
        <v>122.2</v>
      </c>
      <c r="G2">
        <v>153.55000000000001</v>
      </c>
      <c r="H2">
        <v>61.51</v>
      </c>
      <c r="J2" s="34"/>
    </row>
    <row r="3" spans="1:10" ht="52.5" x14ac:dyDescent="0.35">
      <c r="A3" s="3" t="s">
        <v>1</v>
      </c>
      <c r="B3" s="4" t="s">
        <v>10</v>
      </c>
      <c r="C3" s="4" t="s">
        <v>11</v>
      </c>
      <c r="D3" s="4" t="s">
        <v>12</v>
      </c>
      <c r="E3" s="4" t="s">
        <v>13</v>
      </c>
      <c r="F3" s="4" t="s">
        <v>15</v>
      </c>
      <c r="G3" s="4" t="s">
        <v>14</v>
      </c>
      <c r="H3" s="4" t="s">
        <v>16</v>
      </c>
      <c r="I3" s="4" t="s">
        <v>17</v>
      </c>
    </row>
    <row r="4" spans="1:10" x14ac:dyDescent="0.35">
      <c r="A4" s="5" t="s">
        <v>2</v>
      </c>
      <c r="B4" s="6" t="s">
        <v>3</v>
      </c>
      <c r="C4" s="6"/>
      <c r="D4" s="6"/>
      <c r="E4" s="6"/>
      <c r="F4" s="6"/>
      <c r="G4" s="6"/>
      <c r="H4" s="6"/>
      <c r="I4" s="7"/>
    </row>
    <row r="5" spans="1:10" x14ac:dyDescent="0.35">
      <c r="A5" s="5" t="s">
        <v>4</v>
      </c>
      <c r="B5" s="6" t="s">
        <v>3</v>
      </c>
      <c r="C5" s="6"/>
      <c r="D5" s="6"/>
      <c r="E5" s="6"/>
      <c r="F5" s="6"/>
      <c r="G5" s="6"/>
      <c r="H5" s="6"/>
      <c r="I5" s="7"/>
    </row>
    <row r="6" spans="1:10" x14ac:dyDescent="0.35">
      <c r="A6" s="5" t="s">
        <v>5</v>
      </c>
      <c r="B6" s="6"/>
      <c r="C6" s="6"/>
      <c r="D6" s="6"/>
      <c r="E6" s="6"/>
      <c r="F6" s="6"/>
      <c r="G6" s="6"/>
      <c r="H6" s="6"/>
      <c r="I6" s="7"/>
    </row>
    <row r="7" spans="1:10" x14ac:dyDescent="0.35">
      <c r="A7" s="5" t="s">
        <v>27</v>
      </c>
      <c r="B7" s="6"/>
      <c r="C7" s="6"/>
      <c r="D7" s="6"/>
      <c r="E7" s="6"/>
      <c r="F7" s="6"/>
      <c r="G7" s="6"/>
      <c r="H7" s="6"/>
      <c r="I7" s="7"/>
    </row>
    <row r="8" spans="1:10" x14ac:dyDescent="0.35">
      <c r="A8" s="5" t="s">
        <v>20</v>
      </c>
      <c r="B8" s="37">
        <v>1</v>
      </c>
      <c r="C8" s="37">
        <v>1</v>
      </c>
      <c r="D8" s="37">
        <f>B8*C8</f>
        <v>1</v>
      </c>
      <c r="E8" s="37">
        <v>10</v>
      </c>
      <c r="F8" s="6">
        <f>D8*E8</f>
        <v>10</v>
      </c>
      <c r="G8" s="6">
        <f>F8*0.05</f>
        <v>0.5</v>
      </c>
      <c r="H8" s="17">
        <f>F8*0.1</f>
        <v>1</v>
      </c>
      <c r="I8" s="18">
        <f>$F$2*F8+$G$2*G8+$H$2*H8</f>
        <v>1360.2850000000001</v>
      </c>
      <c r="J8" s="34"/>
    </row>
    <row r="9" spans="1:10" x14ac:dyDescent="0.35">
      <c r="A9" s="5" t="s">
        <v>28</v>
      </c>
      <c r="B9" s="37"/>
      <c r="C9" s="37"/>
      <c r="D9" s="37"/>
      <c r="E9" s="37"/>
      <c r="F9" s="6"/>
      <c r="G9" s="6"/>
      <c r="H9" s="6"/>
      <c r="I9" s="8"/>
    </row>
    <row r="10" spans="1:10" x14ac:dyDescent="0.35">
      <c r="A10" s="5" t="s">
        <v>6</v>
      </c>
      <c r="B10" s="38"/>
      <c r="C10" s="38"/>
      <c r="D10" s="37"/>
      <c r="E10" s="38"/>
      <c r="F10" s="6"/>
      <c r="G10" s="6"/>
      <c r="H10" s="6"/>
      <c r="I10" s="8"/>
    </row>
    <row r="11" spans="1:10" x14ac:dyDescent="0.35">
      <c r="A11" s="5" t="s">
        <v>21</v>
      </c>
      <c r="B11" s="37">
        <v>21</v>
      </c>
      <c r="C11" s="37">
        <v>1</v>
      </c>
      <c r="D11" s="37">
        <f t="shared" ref="D11:D29" si="0">B11*C11</f>
        <v>21</v>
      </c>
      <c r="E11" s="37">
        <v>0</v>
      </c>
      <c r="F11" s="6">
        <f t="shared" ref="F11:F29" si="1">D11*E11</f>
        <v>0</v>
      </c>
      <c r="G11" s="6">
        <f t="shared" ref="G11:G29" si="2">F11*0.05</f>
        <v>0</v>
      </c>
      <c r="H11" s="6">
        <f t="shared" ref="H11:H29" si="3">F11*0.1</f>
        <v>0</v>
      </c>
      <c r="I11" s="8">
        <f t="shared" ref="I11:I19" si="4">$F$2*F11+$G$2*G11+$H$2*H11</f>
        <v>0</v>
      </c>
    </row>
    <row r="12" spans="1:10" ht="15.5" x14ac:dyDescent="0.35">
      <c r="A12" s="5" t="s">
        <v>22</v>
      </c>
      <c r="B12" s="37">
        <v>21</v>
      </c>
      <c r="C12" s="37">
        <v>0.2</v>
      </c>
      <c r="D12" s="37">
        <f t="shared" si="0"/>
        <v>4.2</v>
      </c>
      <c r="E12" s="37">
        <v>0</v>
      </c>
      <c r="F12" s="6">
        <f t="shared" si="1"/>
        <v>0</v>
      </c>
      <c r="G12" s="6">
        <f t="shared" si="2"/>
        <v>0</v>
      </c>
      <c r="H12" s="6">
        <f t="shared" si="3"/>
        <v>0</v>
      </c>
      <c r="I12" s="8">
        <f t="shared" si="4"/>
        <v>0</v>
      </c>
    </row>
    <row r="13" spans="1:10" x14ac:dyDescent="0.35">
      <c r="A13" s="5" t="s">
        <v>23</v>
      </c>
      <c r="B13" s="37">
        <v>3</v>
      </c>
      <c r="C13" s="37">
        <v>1.2</v>
      </c>
      <c r="D13" s="37">
        <f t="shared" si="0"/>
        <v>3.5999999999999996</v>
      </c>
      <c r="E13" s="37">
        <v>0</v>
      </c>
      <c r="F13" s="6">
        <f t="shared" si="1"/>
        <v>0</v>
      </c>
      <c r="G13" s="6">
        <f t="shared" si="2"/>
        <v>0</v>
      </c>
      <c r="H13" s="6">
        <f t="shared" si="3"/>
        <v>0</v>
      </c>
      <c r="I13" s="8">
        <f t="shared" si="4"/>
        <v>0</v>
      </c>
    </row>
    <row r="14" spans="1:10" x14ac:dyDescent="0.35">
      <c r="A14" s="5" t="s">
        <v>24</v>
      </c>
      <c r="B14" s="37" t="s">
        <v>18</v>
      </c>
      <c r="C14" s="37"/>
      <c r="D14" s="37"/>
      <c r="E14" s="37"/>
      <c r="F14" s="6"/>
      <c r="G14" s="6"/>
      <c r="H14" s="6"/>
      <c r="I14" s="8"/>
    </row>
    <row r="15" spans="1:10" x14ac:dyDescent="0.35">
      <c r="A15" s="5" t="s">
        <v>25</v>
      </c>
      <c r="B15" s="37" t="s">
        <v>18</v>
      </c>
      <c r="C15" s="37"/>
      <c r="D15" s="37"/>
      <c r="E15" s="37"/>
      <c r="F15" s="6"/>
      <c r="G15" s="6"/>
      <c r="H15" s="6"/>
      <c r="I15" s="8"/>
    </row>
    <row r="16" spans="1:10" x14ac:dyDescent="0.35">
      <c r="A16" s="5" t="s">
        <v>26</v>
      </c>
      <c r="B16" s="37"/>
      <c r="C16" s="37"/>
      <c r="D16" s="37"/>
      <c r="E16" s="37"/>
      <c r="F16" s="6"/>
      <c r="G16" s="6"/>
      <c r="H16" s="6"/>
      <c r="I16" s="8"/>
    </row>
    <row r="17" spans="1:15" ht="28.5" x14ac:dyDescent="0.35">
      <c r="A17" s="11" t="s">
        <v>29</v>
      </c>
      <c r="B17" s="37">
        <v>2</v>
      </c>
      <c r="C17" s="37">
        <v>1</v>
      </c>
      <c r="D17" s="37">
        <f t="shared" si="0"/>
        <v>2</v>
      </c>
      <c r="E17" s="37">
        <v>0</v>
      </c>
      <c r="F17" s="6">
        <f t="shared" si="1"/>
        <v>0</v>
      </c>
      <c r="G17" s="6">
        <f t="shared" si="2"/>
        <v>0</v>
      </c>
      <c r="H17" s="6">
        <f t="shared" si="3"/>
        <v>0</v>
      </c>
      <c r="I17" s="8">
        <f t="shared" si="4"/>
        <v>0</v>
      </c>
    </row>
    <row r="18" spans="1:15" ht="15.5" x14ac:dyDescent="0.35">
      <c r="A18" s="11" t="s">
        <v>59</v>
      </c>
      <c r="B18" s="37">
        <v>2</v>
      </c>
      <c r="C18" s="37">
        <v>1</v>
      </c>
      <c r="D18" s="37">
        <f t="shared" ref="D18" si="5">B18*C18</f>
        <v>2</v>
      </c>
      <c r="E18" s="37">
        <v>0</v>
      </c>
      <c r="F18" s="6">
        <f t="shared" ref="F18" si="6">D18*E18</f>
        <v>0</v>
      </c>
      <c r="G18" s="6">
        <f t="shared" ref="G18" si="7">F18*0.05</f>
        <v>0</v>
      </c>
      <c r="H18" s="6">
        <f t="shared" ref="H18" si="8">F18*0.1</f>
        <v>0</v>
      </c>
      <c r="I18" s="8">
        <f t="shared" ref="I18" si="9">$F$2*F18+$G$2*G18+$H$2*H18</f>
        <v>0</v>
      </c>
    </row>
    <row r="19" spans="1:15" ht="15.5" x14ac:dyDescent="0.35">
      <c r="A19" s="5" t="s">
        <v>30</v>
      </c>
      <c r="B19" s="37">
        <v>2</v>
      </c>
      <c r="C19" s="37">
        <v>1</v>
      </c>
      <c r="D19" s="37">
        <f t="shared" si="0"/>
        <v>2</v>
      </c>
      <c r="E19" s="37">
        <v>0</v>
      </c>
      <c r="F19" s="6">
        <f t="shared" si="1"/>
        <v>0</v>
      </c>
      <c r="G19" s="6">
        <f t="shared" si="2"/>
        <v>0</v>
      </c>
      <c r="H19" s="6">
        <f t="shared" si="3"/>
        <v>0</v>
      </c>
      <c r="I19" s="8">
        <f t="shared" si="4"/>
        <v>0</v>
      </c>
    </row>
    <row r="20" spans="1:15" x14ac:dyDescent="0.35">
      <c r="A20" s="5" t="s">
        <v>31</v>
      </c>
      <c r="B20" s="37" t="s">
        <v>18</v>
      </c>
      <c r="C20" s="37"/>
      <c r="D20" s="37"/>
      <c r="E20" s="37"/>
      <c r="F20" s="6"/>
      <c r="G20" s="6"/>
      <c r="H20" s="6"/>
      <c r="I20" s="7"/>
    </row>
    <row r="21" spans="1:15" ht="28.5" x14ac:dyDescent="0.35">
      <c r="A21" s="11" t="s">
        <v>60</v>
      </c>
      <c r="B21" s="37">
        <v>2</v>
      </c>
      <c r="C21" s="37">
        <v>1</v>
      </c>
      <c r="D21" s="37">
        <f t="shared" ref="D21" si="10">B21*C21</f>
        <v>2</v>
      </c>
      <c r="E21" s="37">
        <v>0</v>
      </c>
      <c r="F21" s="6">
        <f t="shared" ref="F21" si="11">D21*E21</f>
        <v>0</v>
      </c>
      <c r="G21" s="6">
        <f t="shared" ref="G21" si="12">F21*0.05</f>
        <v>0</v>
      </c>
      <c r="H21" s="6">
        <f t="shared" ref="H21" si="13">F21*0.1</f>
        <v>0</v>
      </c>
      <c r="I21" s="8">
        <f t="shared" ref="I21" si="14">$F$2*F21+$G$2*G21+$H$2*H21</f>
        <v>0</v>
      </c>
    </row>
    <row r="22" spans="1:15" x14ac:dyDescent="0.35">
      <c r="A22" s="9" t="s">
        <v>7</v>
      </c>
      <c r="B22" s="47"/>
      <c r="C22" s="47"/>
      <c r="D22" s="47"/>
      <c r="E22" s="47"/>
      <c r="F22" s="48">
        <f>SUM(F8:H19)</f>
        <v>11.5</v>
      </c>
      <c r="G22" s="48"/>
      <c r="H22" s="48"/>
      <c r="I22" s="10">
        <f>SUM(I8:I20)</f>
        <v>1360.2850000000001</v>
      </c>
    </row>
    <row r="23" spans="1:15" x14ac:dyDescent="0.35">
      <c r="A23" s="5" t="s">
        <v>8</v>
      </c>
      <c r="B23" s="37"/>
      <c r="C23" s="37"/>
      <c r="D23" s="37"/>
      <c r="E23" s="37"/>
      <c r="F23" s="6"/>
      <c r="G23" s="6"/>
      <c r="H23" s="6"/>
      <c r="I23" s="7"/>
    </row>
    <row r="24" spans="1:15" x14ac:dyDescent="0.35">
      <c r="A24" s="5" t="s">
        <v>20</v>
      </c>
      <c r="B24" s="37" t="s">
        <v>19</v>
      </c>
      <c r="C24" s="37"/>
      <c r="D24" s="37"/>
      <c r="E24" s="37"/>
      <c r="F24" s="6"/>
      <c r="G24" s="6"/>
      <c r="H24" s="6"/>
      <c r="I24" s="7"/>
    </row>
    <row r="25" spans="1:15" x14ac:dyDescent="0.35">
      <c r="A25" s="5" t="s">
        <v>33</v>
      </c>
      <c r="B25" s="37" t="s">
        <v>18</v>
      </c>
      <c r="C25" s="37"/>
      <c r="D25" s="37"/>
      <c r="E25" s="37"/>
      <c r="F25" s="6"/>
      <c r="G25" s="6"/>
      <c r="H25" s="6"/>
      <c r="I25" s="7"/>
    </row>
    <row r="26" spans="1:15" x14ac:dyDescent="0.35">
      <c r="A26" s="5" t="s">
        <v>34</v>
      </c>
      <c r="B26" s="37" t="s">
        <v>18</v>
      </c>
      <c r="C26" s="37"/>
      <c r="D26" s="37"/>
      <c r="E26" s="37"/>
      <c r="F26" s="6"/>
      <c r="G26" s="6"/>
      <c r="H26" s="6"/>
      <c r="I26" s="7"/>
    </row>
    <row r="27" spans="1:15" x14ac:dyDescent="0.35">
      <c r="A27" s="5" t="s">
        <v>35</v>
      </c>
      <c r="B27" s="37" t="s">
        <v>3</v>
      </c>
      <c r="C27" s="37"/>
      <c r="D27" s="37"/>
      <c r="E27" s="37"/>
      <c r="F27" s="6"/>
      <c r="G27" s="6"/>
      <c r="H27" s="6"/>
      <c r="I27" s="7"/>
    </row>
    <row r="28" spans="1:15" x14ac:dyDescent="0.35">
      <c r="A28" s="5" t="s">
        <v>36</v>
      </c>
      <c r="B28" s="37"/>
      <c r="C28" s="37"/>
      <c r="D28" s="37"/>
      <c r="E28" s="37"/>
      <c r="F28" s="6"/>
      <c r="G28" s="6"/>
      <c r="H28" s="6"/>
      <c r="I28" s="7"/>
    </row>
    <row r="29" spans="1:15" ht="28.5" x14ac:dyDescent="0.35">
      <c r="A29" s="11" t="s">
        <v>32</v>
      </c>
      <c r="B29" s="39">
        <v>1.3</v>
      </c>
      <c r="C29" s="39">
        <v>1</v>
      </c>
      <c r="D29" s="37">
        <f t="shared" si="0"/>
        <v>1.3</v>
      </c>
      <c r="E29" s="39">
        <v>10</v>
      </c>
      <c r="F29" s="6">
        <f t="shared" si="1"/>
        <v>13</v>
      </c>
      <c r="G29" s="6">
        <f t="shared" si="2"/>
        <v>0.65</v>
      </c>
      <c r="H29" s="6">
        <f t="shared" si="3"/>
        <v>1.3</v>
      </c>
      <c r="I29" s="18">
        <f t="shared" ref="I29" si="15">$F$2*F29+$G$2*G29+$H$2*H29</f>
        <v>1768.3705000000002</v>
      </c>
      <c r="J29" s="34"/>
    </row>
    <row r="30" spans="1:15" x14ac:dyDescent="0.35">
      <c r="A30" s="5" t="s">
        <v>37</v>
      </c>
      <c r="B30" s="12" t="s">
        <v>3</v>
      </c>
      <c r="C30" s="12"/>
      <c r="D30" s="6"/>
      <c r="E30" s="12"/>
      <c r="F30" s="12"/>
      <c r="G30" s="12"/>
      <c r="H30" s="12"/>
      <c r="I30" s="13"/>
    </row>
    <row r="31" spans="1:15" x14ac:dyDescent="0.35">
      <c r="A31" s="9" t="s">
        <v>9</v>
      </c>
      <c r="B31" s="15"/>
      <c r="C31" s="15"/>
      <c r="D31" s="15"/>
      <c r="E31" s="15"/>
      <c r="F31" s="45">
        <f>SUM(F23:H30)</f>
        <v>14.950000000000001</v>
      </c>
      <c r="G31" s="45"/>
      <c r="H31" s="45"/>
      <c r="I31" s="14">
        <f>SUM(I23:I30)</f>
        <v>1768.3705000000002</v>
      </c>
    </row>
    <row r="32" spans="1:15" ht="27.75" customHeight="1" x14ac:dyDescent="0.35">
      <c r="A32" s="16" t="s">
        <v>62</v>
      </c>
      <c r="B32" s="9"/>
      <c r="C32" s="9"/>
      <c r="D32" s="5"/>
      <c r="E32" s="5"/>
      <c r="F32" s="45">
        <f>F22+F31</f>
        <v>26.450000000000003</v>
      </c>
      <c r="G32" s="46"/>
      <c r="H32" s="46"/>
      <c r="I32" s="14">
        <f>ROUND(I22+I31,-1)</f>
        <v>3130</v>
      </c>
      <c r="N32" s="40">
        <f>ROUND(F32/E29,0)</f>
        <v>3</v>
      </c>
      <c r="O32" t="s">
        <v>61</v>
      </c>
    </row>
    <row r="33" spans="1:10" ht="28" x14ac:dyDescent="0.35">
      <c r="A33" s="16" t="s">
        <v>53</v>
      </c>
      <c r="B33" s="9"/>
      <c r="C33" s="9"/>
      <c r="D33" s="5"/>
      <c r="E33" s="5"/>
      <c r="F33" s="29"/>
      <c r="G33" s="30"/>
      <c r="H33" s="30"/>
      <c r="I33" s="14">
        <v>0</v>
      </c>
    </row>
    <row r="34" spans="1:10" ht="15" x14ac:dyDescent="0.35">
      <c r="A34" s="16" t="s">
        <v>52</v>
      </c>
      <c r="B34" s="9"/>
      <c r="C34" s="9"/>
      <c r="D34" s="5"/>
      <c r="E34" s="5"/>
      <c r="F34" s="29"/>
      <c r="G34" s="30"/>
      <c r="H34" s="30"/>
      <c r="I34" s="14">
        <f>I32+I33</f>
        <v>3130</v>
      </c>
    </row>
    <row r="36" spans="1:10" x14ac:dyDescent="0.35">
      <c r="A36" s="31" t="s">
        <v>41</v>
      </c>
      <c r="B36" s="2"/>
      <c r="C36" s="2"/>
      <c r="D36" s="2"/>
      <c r="E36" s="2"/>
      <c r="F36" s="2"/>
      <c r="G36" s="2"/>
      <c r="H36" s="2"/>
      <c r="I36" s="2"/>
    </row>
    <row r="37" spans="1:10" ht="77.25" customHeight="1" x14ac:dyDescent="0.35">
      <c r="A37" s="41" t="s">
        <v>63</v>
      </c>
      <c r="B37" s="42"/>
      <c r="C37" s="42"/>
      <c r="D37" s="42"/>
      <c r="E37" s="42"/>
      <c r="F37" s="42"/>
      <c r="G37" s="42"/>
      <c r="H37" s="42"/>
      <c r="I37" s="42"/>
      <c r="J37" s="33"/>
    </row>
    <row r="38" spans="1:10" ht="77.25" customHeight="1" x14ac:dyDescent="0.35">
      <c r="A38" s="43" t="s">
        <v>64</v>
      </c>
      <c r="B38" s="44"/>
      <c r="C38" s="44"/>
      <c r="D38" s="44"/>
      <c r="E38" s="44"/>
      <c r="F38" s="44"/>
      <c r="G38" s="44"/>
      <c r="H38" s="44"/>
      <c r="I38" s="44"/>
    </row>
    <row r="39" spans="1:10" ht="15.5" x14ac:dyDescent="0.35">
      <c r="A39" s="19" t="s">
        <v>38</v>
      </c>
      <c r="B39" s="2"/>
      <c r="C39" s="2"/>
      <c r="D39" s="2"/>
      <c r="E39" s="2"/>
      <c r="F39" s="2"/>
      <c r="G39" s="2"/>
      <c r="H39" s="2"/>
      <c r="I39" s="2"/>
    </row>
    <row r="40" spans="1:10" ht="15.5" x14ac:dyDescent="0.35">
      <c r="A40" s="19" t="s">
        <v>54</v>
      </c>
      <c r="B40" s="2"/>
      <c r="C40" s="2"/>
      <c r="D40" s="2"/>
      <c r="E40" s="2"/>
      <c r="F40" s="2"/>
      <c r="G40" s="2"/>
      <c r="H40" s="2"/>
      <c r="I40" s="2"/>
    </row>
    <row r="41" spans="1:10" ht="15.5" x14ac:dyDescent="0.35">
      <c r="A41" s="19" t="s">
        <v>39</v>
      </c>
      <c r="B41" s="2"/>
      <c r="C41" s="2"/>
      <c r="D41" s="2"/>
      <c r="E41" s="2"/>
      <c r="F41" s="2"/>
      <c r="G41" s="2"/>
      <c r="H41" s="2"/>
      <c r="I41" s="2"/>
    </row>
    <row r="42" spans="1:10" ht="15.5" x14ac:dyDescent="0.35">
      <c r="A42" s="19" t="s">
        <v>40</v>
      </c>
      <c r="B42" s="2"/>
      <c r="C42" s="2"/>
      <c r="D42" s="2"/>
      <c r="E42" s="2"/>
      <c r="F42" s="2"/>
      <c r="G42" s="2"/>
      <c r="H42" s="2"/>
      <c r="I42" s="2"/>
    </row>
    <row r="43" spans="1:10" ht="15.5" x14ac:dyDescent="0.35">
      <c r="A43" s="19" t="s">
        <v>55</v>
      </c>
      <c r="B43" s="2"/>
      <c r="C43" s="2"/>
      <c r="D43" s="2"/>
      <c r="E43" s="2"/>
      <c r="F43" s="2"/>
      <c r="G43" s="2"/>
      <c r="H43" s="2"/>
      <c r="I43" s="2"/>
    </row>
  </sheetData>
  <mergeCells count="6">
    <mergeCell ref="A37:I37"/>
    <mergeCell ref="A38:I38"/>
    <mergeCell ref="F31:H31"/>
    <mergeCell ref="F32:H32"/>
    <mergeCell ref="B22:E22"/>
    <mergeCell ref="F22:H2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3"/>
  <sheetViews>
    <sheetView topLeftCell="A7" workbookViewId="0">
      <selection activeCell="A18" sqref="A18:I18"/>
    </sheetView>
  </sheetViews>
  <sheetFormatPr defaultRowHeight="14.5" x14ac:dyDescent="0.35"/>
  <cols>
    <col min="1" max="1" width="30" customWidth="1"/>
    <col min="2" max="2" width="9.81640625" customWidth="1"/>
    <col min="3" max="3" width="12" customWidth="1"/>
    <col min="4" max="4" width="11.1796875" customWidth="1"/>
    <col min="6" max="7" width="11.1796875" customWidth="1"/>
    <col min="8" max="8" width="10.81640625" customWidth="1"/>
    <col min="9" max="9" width="11.81640625" customWidth="1"/>
  </cols>
  <sheetData>
    <row r="1" spans="1:10" ht="15.5" x14ac:dyDescent="0.35">
      <c r="A1" s="1" t="s">
        <v>42</v>
      </c>
    </row>
    <row r="2" spans="1:10" x14ac:dyDescent="0.35">
      <c r="F2">
        <v>51.23</v>
      </c>
      <c r="G2">
        <v>69.040000000000006</v>
      </c>
      <c r="H2">
        <v>27.73</v>
      </c>
      <c r="J2" s="34"/>
    </row>
    <row r="3" spans="1:10" ht="52.5" x14ac:dyDescent="0.35">
      <c r="A3" s="27" t="s">
        <v>1</v>
      </c>
      <c r="B3" s="28" t="s">
        <v>47</v>
      </c>
      <c r="C3" s="28" t="s">
        <v>46</v>
      </c>
      <c r="D3" s="28" t="s">
        <v>48</v>
      </c>
      <c r="E3" s="28" t="s">
        <v>51</v>
      </c>
      <c r="F3" s="28" t="s">
        <v>15</v>
      </c>
      <c r="G3" s="28" t="s">
        <v>49</v>
      </c>
      <c r="H3" s="28" t="s">
        <v>16</v>
      </c>
      <c r="I3" s="28" t="s">
        <v>50</v>
      </c>
    </row>
    <row r="4" spans="1:10" x14ac:dyDescent="0.35">
      <c r="A4" s="22" t="s">
        <v>43</v>
      </c>
      <c r="B4" s="20"/>
      <c r="C4" s="20"/>
      <c r="D4" s="20"/>
      <c r="E4" s="20"/>
      <c r="F4" s="20"/>
      <c r="G4" s="20"/>
      <c r="H4" s="20"/>
      <c r="I4" s="21"/>
    </row>
    <row r="5" spans="1:10" ht="15.5" x14ac:dyDescent="0.35">
      <c r="A5" s="22" t="s">
        <v>70</v>
      </c>
      <c r="B5" s="20">
        <v>21</v>
      </c>
      <c r="C5" s="20">
        <v>1</v>
      </c>
      <c r="D5" s="20">
        <f>B5*C5</f>
        <v>21</v>
      </c>
      <c r="E5" s="20">
        <v>0</v>
      </c>
      <c r="F5" s="20">
        <f>E5*D5</f>
        <v>0</v>
      </c>
      <c r="G5" s="20">
        <f>F5*0.05</f>
        <v>0</v>
      </c>
      <c r="H5" s="20">
        <f>F5*0.1</f>
        <v>0</v>
      </c>
      <c r="I5" s="23">
        <f>$F$2*F5+$G$2*G5+$H$2*H5</f>
        <v>0</v>
      </c>
    </row>
    <row r="6" spans="1:10" x14ac:dyDescent="0.35">
      <c r="A6" s="22" t="s">
        <v>44</v>
      </c>
      <c r="B6" s="20"/>
      <c r="C6" s="20"/>
      <c r="D6" s="20"/>
      <c r="E6" s="20"/>
      <c r="F6" s="20"/>
      <c r="G6" s="20"/>
      <c r="H6" s="20"/>
      <c r="I6" s="23"/>
    </row>
    <row r="7" spans="1:10" ht="15.5" x14ac:dyDescent="0.35">
      <c r="A7" s="22" t="s">
        <v>70</v>
      </c>
      <c r="B7" s="20">
        <v>21</v>
      </c>
      <c r="C7" s="20">
        <v>0.2</v>
      </c>
      <c r="D7" s="20">
        <f t="shared" ref="D7:D14" si="0">B7*C7</f>
        <v>4.2</v>
      </c>
      <c r="E7" s="20">
        <v>0</v>
      </c>
      <c r="F7" s="20">
        <f t="shared" ref="F7:F14" si="1">E7*D7</f>
        <v>0</v>
      </c>
      <c r="G7" s="20">
        <f t="shared" ref="G7:G14" si="2">F7*0.05</f>
        <v>0</v>
      </c>
      <c r="H7" s="20">
        <f t="shared" ref="H7:H14" si="3">F7*0.1</f>
        <v>0</v>
      </c>
      <c r="I7" s="23">
        <f t="shared" ref="I7:I14" si="4">$F$2*F7+$G$2*G7+$H$2*H7</f>
        <v>0</v>
      </c>
    </row>
    <row r="8" spans="1:10" x14ac:dyDescent="0.35">
      <c r="A8" s="22" t="s">
        <v>45</v>
      </c>
      <c r="B8" s="20"/>
      <c r="C8" s="20"/>
      <c r="D8" s="20"/>
      <c r="E8" s="20"/>
      <c r="F8" s="20"/>
      <c r="G8" s="20"/>
      <c r="H8" s="20"/>
      <c r="I8" s="23"/>
    </row>
    <row r="9" spans="1:10" x14ac:dyDescent="0.35">
      <c r="A9" s="22" t="s">
        <v>28</v>
      </c>
      <c r="B9" s="20"/>
      <c r="C9" s="20"/>
      <c r="D9" s="20"/>
      <c r="E9" s="20"/>
      <c r="F9" s="20"/>
      <c r="G9" s="20"/>
      <c r="H9" s="20"/>
      <c r="I9" s="23"/>
    </row>
    <row r="10" spans="1:10" ht="15.5" x14ac:dyDescent="0.35">
      <c r="A10" s="22" t="s">
        <v>71</v>
      </c>
      <c r="B10" s="20">
        <v>2</v>
      </c>
      <c r="C10" s="20">
        <v>1</v>
      </c>
      <c r="D10" s="20">
        <f t="shared" si="0"/>
        <v>2</v>
      </c>
      <c r="E10" s="20">
        <v>0</v>
      </c>
      <c r="F10" s="20">
        <f t="shared" si="1"/>
        <v>0</v>
      </c>
      <c r="G10" s="20">
        <f t="shared" si="2"/>
        <v>0</v>
      </c>
      <c r="H10" s="20">
        <f t="shared" si="3"/>
        <v>0</v>
      </c>
      <c r="I10" s="23">
        <f t="shared" si="4"/>
        <v>0</v>
      </c>
    </row>
    <row r="11" spans="1:10" ht="15.5" x14ac:dyDescent="0.35">
      <c r="A11" s="22" t="s">
        <v>72</v>
      </c>
      <c r="B11" s="20">
        <v>0.4</v>
      </c>
      <c r="C11" s="20">
        <v>1</v>
      </c>
      <c r="D11" s="20">
        <f t="shared" si="0"/>
        <v>0.4</v>
      </c>
      <c r="E11" s="20">
        <v>0</v>
      </c>
      <c r="F11" s="20">
        <f t="shared" si="1"/>
        <v>0</v>
      </c>
      <c r="G11" s="20">
        <f t="shared" si="2"/>
        <v>0</v>
      </c>
      <c r="H11" s="20">
        <f t="shared" si="3"/>
        <v>0</v>
      </c>
      <c r="I11" s="23">
        <f t="shared" si="4"/>
        <v>0</v>
      </c>
    </row>
    <row r="12" spans="1:10" ht="15.5" x14ac:dyDescent="0.35">
      <c r="A12" s="22" t="s">
        <v>73</v>
      </c>
      <c r="B12" s="20">
        <v>0.4</v>
      </c>
      <c r="C12" s="20">
        <v>1</v>
      </c>
      <c r="D12" s="20">
        <f t="shared" si="0"/>
        <v>0.4</v>
      </c>
      <c r="E12" s="20">
        <v>0</v>
      </c>
      <c r="F12" s="20">
        <f t="shared" si="1"/>
        <v>0</v>
      </c>
      <c r="G12" s="20">
        <f t="shared" si="2"/>
        <v>0</v>
      </c>
      <c r="H12" s="20">
        <f t="shared" si="3"/>
        <v>0</v>
      </c>
      <c r="I12" s="23">
        <f t="shared" si="4"/>
        <v>0</v>
      </c>
    </row>
    <row r="13" spans="1:10" ht="15.5" x14ac:dyDescent="0.35">
      <c r="A13" s="22" t="s">
        <v>74</v>
      </c>
      <c r="B13" s="20">
        <v>0.4</v>
      </c>
      <c r="C13" s="20">
        <v>1</v>
      </c>
      <c r="D13" s="20">
        <f t="shared" si="0"/>
        <v>0.4</v>
      </c>
      <c r="E13" s="20">
        <v>0</v>
      </c>
      <c r="F13" s="20">
        <f t="shared" si="1"/>
        <v>0</v>
      </c>
      <c r="G13" s="20">
        <f t="shared" si="2"/>
        <v>0</v>
      </c>
      <c r="H13" s="20">
        <f t="shared" si="3"/>
        <v>0</v>
      </c>
      <c r="I13" s="23">
        <f t="shared" si="4"/>
        <v>0</v>
      </c>
    </row>
    <row r="14" spans="1:10" ht="15.5" x14ac:dyDescent="0.35">
      <c r="A14" s="35" t="s">
        <v>69</v>
      </c>
      <c r="B14" s="20">
        <v>7</v>
      </c>
      <c r="C14" s="20">
        <v>1</v>
      </c>
      <c r="D14" s="20">
        <f t="shared" si="0"/>
        <v>7</v>
      </c>
      <c r="E14" s="20">
        <v>0</v>
      </c>
      <c r="F14" s="20">
        <f t="shared" si="1"/>
        <v>0</v>
      </c>
      <c r="G14" s="20">
        <f t="shared" si="2"/>
        <v>0</v>
      </c>
      <c r="H14" s="20">
        <f t="shared" si="3"/>
        <v>0</v>
      </c>
      <c r="I14" s="23">
        <f t="shared" si="4"/>
        <v>0</v>
      </c>
      <c r="J14" s="33"/>
    </row>
    <row r="15" spans="1:10" ht="15" x14ac:dyDescent="0.35">
      <c r="A15" s="26" t="s">
        <v>65</v>
      </c>
      <c r="B15" s="24"/>
      <c r="C15" s="22"/>
      <c r="D15" s="20"/>
      <c r="E15" s="20"/>
      <c r="F15" s="49">
        <f>SUM(F5:H14)</f>
        <v>0</v>
      </c>
      <c r="G15" s="50"/>
      <c r="H15" s="51"/>
      <c r="I15" s="25">
        <f>SUM(I5:I14)</f>
        <v>0</v>
      </c>
      <c r="J15" s="33"/>
    </row>
    <row r="17" spans="1:10" x14ac:dyDescent="0.35">
      <c r="A17" s="32" t="s">
        <v>41</v>
      </c>
    </row>
    <row r="18" spans="1:10" ht="55.5" customHeight="1" x14ac:dyDescent="0.35">
      <c r="A18" s="43" t="s">
        <v>68</v>
      </c>
      <c r="B18" s="44"/>
      <c r="C18" s="44"/>
      <c r="D18" s="44"/>
      <c r="E18" s="44"/>
      <c r="F18" s="44"/>
      <c r="G18" s="44"/>
      <c r="H18" s="44"/>
      <c r="I18" s="44"/>
      <c r="J18" s="33"/>
    </row>
    <row r="19" spans="1:10" ht="48.75" customHeight="1" x14ac:dyDescent="0.35">
      <c r="A19" s="43" t="s">
        <v>67</v>
      </c>
      <c r="B19" s="52"/>
      <c r="C19" s="52"/>
      <c r="D19" s="52"/>
      <c r="E19" s="52"/>
      <c r="F19" s="52"/>
      <c r="G19" s="52"/>
      <c r="H19" s="52"/>
      <c r="I19" s="52"/>
    </row>
    <row r="20" spans="1:10" ht="15.5" x14ac:dyDescent="0.35">
      <c r="A20" s="19" t="s">
        <v>56</v>
      </c>
    </row>
    <row r="21" spans="1:10" ht="15.5" x14ac:dyDescent="0.35">
      <c r="A21" s="19" t="s">
        <v>58</v>
      </c>
    </row>
    <row r="22" spans="1:10" ht="15.5" x14ac:dyDescent="0.35">
      <c r="A22" s="19" t="s">
        <v>57</v>
      </c>
    </row>
    <row r="23" spans="1:10" ht="15.5" x14ac:dyDescent="0.35">
      <c r="A23" s="36" t="s">
        <v>66</v>
      </c>
      <c r="G23" s="33"/>
    </row>
  </sheetData>
  <mergeCells count="3">
    <mergeCell ref="F15:H15"/>
    <mergeCell ref="A18:I18"/>
    <mergeCell ref="A19:I19"/>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dcterms:created xsi:type="dcterms:W3CDTF">2015-09-03T12:45:59Z</dcterms:created>
  <dcterms:modified xsi:type="dcterms:W3CDTF">2021-11-24T13:08:56Z</dcterms:modified>
</cp:coreProperties>
</file>