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XM\Downloads\"/>
    </mc:Choice>
  </mc:AlternateContent>
  <xr:revisionPtr revIDLastSave="0" documentId="8_{0972B9AA-DA49-45D4-9A78-C970FC505579}" xr6:coauthVersionLast="46" xr6:coauthVersionMax="46" xr10:uidLastSave="{00000000-0000-0000-0000-000000000000}"/>
  <bookViews>
    <workbookView xWindow="-110" yWindow="-110" windowWidth="19420" windowHeight="10420" activeTab="3" xr2:uid="{00000000-000D-0000-FFFF-FFFF00000000}"/>
  </bookViews>
  <sheets>
    <sheet name="Inputs" sheetId="7" r:id="rId1"/>
    <sheet name="Annual Recordkeeping" sheetId="6" r:id="rId2"/>
    <sheet name="Annual Reporting" sheetId="2" r:id="rId3"/>
    <sheet name="TOTAL" sheetId="4" r:id="rId4"/>
  </sheets>
  <definedNames>
    <definedName name="_xlnm.Print_Area" localSheetId="1">'Annual Recordkeeping'!#REF!</definedName>
    <definedName name="_xlnm.Print_Area" localSheetId="2">'Annual Reporting'!#REF!</definedName>
    <definedName name="_xlnm.Print_Area" localSheetId="3">TOTAL!#REF!</definedName>
    <definedName name="_xlnm.Print_Titles" localSheetId="1">'Annual Recordkeeping'!#REF!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F34" i="4"/>
  <c r="B26" i="4"/>
  <c r="B23" i="4"/>
  <c r="B21" i="4"/>
  <c r="B20" i="4"/>
  <c r="B19" i="4"/>
  <c r="A2" i="4"/>
  <c r="A3" i="4"/>
  <c r="A5" i="4"/>
  <c r="A1" i="4"/>
  <c r="F4" i="2"/>
  <c r="K22" i="6"/>
  <c r="L22" i="6" s="1"/>
  <c r="C5" i="2"/>
  <c r="G11" i="4" s="1"/>
  <c r="C23" i="6"/>
  <c r="G14" i="4" s="1"/>
  <c r="F2" i="6"/>
  <c r="D11" i="4"/>
  <c r="F7" i="6"/>
  <c r="F10" i="6"/>
  <c r="F11" i="6"/>
  <c r="F13" i="6"/>
  <c r="F17" i="6"/>
  <c r="F19" i="6"/>
  <c r="A12" i="7"/>
  <c r="H2" i="2"/>
  <c r="E4" i="2"/>
  <c r="A10" i="4"/>
  <c r="E22" i="6"/>
  <c r="F22" i="6" s="1"/>
  <c r="E20" i="6"/>
  <c r="F20" i="6" s="1"/>
  <c r="E19" i="6"/>
  <c r="E18" i="6"/>
  <c r="F18" i="6" s="1"/>
  <c r="E17" i="6"/>
  <c r="E16" i="6"/>
  <c r="F16" i="6" s="1"/>
  <c r="E15" i="6"/>
  <c r="F15" i="6" s="1"/>
  <c r="E14" i="6"/>
  <c r="F14" i="6" s="1"/>
  <c r="E13" i="6"/>
  <c r="E12" i="6"/>
  <c r="F12" i="6" s="1"/>
  <c r="E11" i="6"/>
  <c r="E10" i="6"/>
  <c r="E9" i="6"/>
  <c r="F9" i="6" s="1"/>
  <c r="E8" i="6"/>
  <c r="F8" i="6" s="1"/>
  <c r="E7" i="6"/>
  <c r="E6" i="6"/>
  <c r="F6" i="6" s="1"/>
  <c r="E5" i="6"/>
  <c r="F5" i="6" s="1"/>
  <c r="E4" i="6"/>
  <c r="F4" i="6" s="1"/>
  <c r="G4" i="2" l="1"/>
  <c r="H4" i="2" s="1"/>
  <c r="H5" i="2" s="1"/>
  <c r="D13" i="4" s="1"/>
  <c r="E5" i="2"/>
  <c r="G13" i="4" s="1"/>
  <c r="E23" i="6"/>
  <c r="C12" i="4" s="1"/>
  <c r="F23" i="6"/>
  <c r="D12" i="4" s="1"/>
  <c r="G5" i="2" l="1"/>
  <c r="C13" i="4" s="1"/>
  <c r="C14" i="4" s="1"/>
  <c r="M4" i="2"/>
  <c r="N4" i="2" s="1"/>
  <c r="D14" i="4"/>
</calcChain>
</file>

<file path=xl/sharedStrings.xml><?xml version="1.0" encoding="utf-8"?>
<sst xmlns="http://schemas.openxmlformats.org/spreadsheetml/2006/main" count="158" uniqueCount="96">
  <si>
    <t>Nuclear Regulatory Commission</t>
  </si>
  <si>
    <t>Decomissioning Proposed Rule</t>
  </si>
  <si>
    <t xml:space="preserve">Paperwork Reduction Act - Information Collection Request </t>
  </si>
  <si>
    <t>Part 73</t>
  </si>
  <si>
    <t>2024-2026</t>
  </si>
  <si>
    <t>Name</t>
  </si>
  <si>
    <t>Value</t>
  </si>
  <si>
    <t>Source</t>
  </si>
  <si>
    <t>Notes</t>
  </si>
  <si>
    <t>Annual Recordkeeping</t>
  </si>
  <si>
    <t>Annual Reporting</t>
  </si>
  <si>
    <t>Number of respondents</t>
  </si>
  <si>
    <t>Responses per respondents</t>
  </si>
  <si>
    <t>Burden hours per response</t>
  </si>
  <si>
    <t>Wage rate</t>
  </si>
  <si>
    <t>Table 1 Annual Recordkeeping</t>
  </si>
  <si>
    <t>Section</t>
  </si>
  <si>
    <t>Type of Change
New (N)
Amended (A)
Removed (R)
Change in Respondents (CR)</t>
  </si>
  <si>
    <t>Number of Recordkeepers</t>
  </si>
  <si>
    <t>Burden Hours per Recordkeeper</t>
  </si>
  <si>
    <t>Total Burden Hours</t>
  </si>
  <si>
    <t>Basis of Burden Hours</t>
  </si>
  <si>
    <t>Impact of Proposed Rule on Existing Clearance Burden Hour Estimates</t>
  </si>
  <si>
    <t>Current</t>
  </si>
  <si>
    <t>Change</t>
  </si>
  <si>
    <t>After Rule</t>
  </si>
  <si>
    <t>Physical Security</t>
  </si>
  <si>
    <t>73.20(c), 73.25(b),(c), &amp;(d); 73.26(d)(3); 73.26(e)(1); 73.26(h)(5); 73.26(i)(5); 73.26(j)(6); 73.26(k)(2); 73.37(a); 73.37(b)(2),(3),(4); 73.40; 73.45; 73.46(d)(3); 73.46(g)(5); 73.46(h)(1)&amp;(3); 73.50(a)(3), 73.50(g)(1); 73.50(h); 73.51(c); 73.51(d)(5),(6),(10)&amp;(13); 73.60(e); 73.67(a)&amp;(c); 73.67(d)(11); 73.67(f)(4); 73.67(g)(3)(i); Appendix B Section VI H.1; Appendix C 
Establish and maintain NRC-approved physical protection, training &amp; qualification and safeguards contingency plans</t>
  </si>
  <si>
    <t>CR</t>
  </si>
  <si>
    <t>Part 73 Burden Tables for 2018 renewal</t>
  </si>
  <si>
    <t>No impact</t>
  </si>
  <si>
    <t>73.51(d)(12)
Physical protection program review</t>
  </si>
  <si>
    <t>73.55(b)(7); 73.55(c)(1)&amp;(3); 73.55(e)(1)&amp;(2); 73.55(e)(8)(iv); 73.55(k)(5)&amp;(6); 73.55(l)(3); 73.55(n)(1); 73.55(o)
Physical Security Plan</t>
  </si>
  <si>
    <t>73.55(b)(6); 73.55(c)(4)
Training and Qualification Plan</t>
  </si>
  <si>
    <t>Part 73 Tables for 2018 renewal</t>
  </si>
  <si>
    <t>73.55(b)(11)&amp; 73.58(b)
Assess and manage the potential for adverse effects on safety and security</t>
  </si>
  <si>
    <t>73.55(c)(5)
Safeguards Contingency Plan</t>
  </si>
  <si>
    <t>73.55(c)(7); 73.55(f); 73.55(k)(8); 73.55(l)(3); 73.55(n)(1), 73.56(l); 73.56(m)(4)
Security implementing procedures</t>
  </si>
  <si>
    <t>73.55(g)(6)(i)(B)
Record of all individuals to whom access control devices have been issued</t>
  </si>
  <si>
    <t>73.55(g)(6)(ii)(C)
Record of all individuals to whom photo identification badges have been issued</t>
  </si>
  <si>
    <t>73.55(g)(6)(iii)
Passwords and combinations for access authorization program personnel</t>
  </si>
  <si>
    <t>73.55(g)(7)(i)(C)
Visitor control register</t>
  </si>
  <si>
    <t>73.55(i)(4)(ii)(H)
Record of alarm annunciations</t>
  </si>
  <si>
    <t>73.55(k)(9)
Document and maintain current agreements with applicable law enforcement agencies</t>
  </si>
  <si>
    <t>73.55(b)(10); 73.55(m); 73.55(q)(4)
Security program reviews</t>
  </si>
  <si>
    <t>73.55(p)(1)&amp;(3)
Reporting of suspension of security measures</t>
  </si>
  <si>
    <t>73.55(q)(3) 
Retention of written agreements with contracted security force</t>
  </si>
  <si>
    <t>73.55(e)(9)(v) 
Control room removal from vital areas</t>
  </si>
  <si>
    <t>N</t>
  </si>
  <si>
    <t>Professional best judgment</t>
  </si>
  <si>
    <t>Current: 0
After rule: 5 
Change = 5</t>
  </si>
  <si>
    <t>Cybersecurity</t>
  </si>
  <si>
    <t>73.54(b)(1); 73.54(e) &amp; (f); 73.55(b)(8); 73.55(c)(6) 
Cybersecurity Plan requirements</t>
  </si>
  <si>
    <t xml:space="preserve">Current: 4,480
After rule: 4,520 
Change = 40
</t>
  </si>
  <si>
    <t>Table 1 Total</t>
  </si>
  <si>
    <t>* Information collections that will not result in a burden in the relevant three-year window were included in the table to indicate the potential for a burden associated with a new or modified information collection in the future.</t>
  </si>
  <si>
    <t>Note: The respondents affected by the proposed rule’s 10 CFR part 73 information collections are not new respondents; they are affected by other information collections identified in the existing 10 CFR part 73 clearance.</t>
  </si>
  <si>
    <t>Table 2 Annual Reporting</t>
  </si>
  <si>
    <t>Number of Respondents</t>
  </si>
  <si>
    <t>Responses per Respondent</t>
  </si>
  <si>
    <t>Total Responses</t>
  </si>
  <si>
    <t>Burden Hours per Response</t>
  </si>
  <si>
    <t>73.5 
Specific Exemptions</t>
  </si>
  <si>
    <t>Part 73 clearance</t>
  </si>
  <si>
    <t>Current: 100
After rule: 25
Change = -75</t>
  </si>
  <si>
    <t>Table 2 Total</t>
  </si>
  <si>
    <t>QUESTION 12</t>
  </si>
  <si>
    <t>Estimated Burden and Burden Hour Cost</t>
  </si>
  <si>
    <t>Table</t>
  </si>
  <si>
    <t>Description</t>
  </si>
  <si>
    <t>Burden Hours</t>
  </si>
  <si>
    <t>Annual Respondents</t>
  </si>
  <si>
    <t>Annual Reporting Responses</t>
  </si>
  <si>
    <t>TOTAL</t>
  </si>
  <si>
    <t>Annual Recordkeeping Responses</t>
  </si>
  <si>
    <t>QUESTION 13</t>
  </si>
  <si>
    <t>Estimate of Other Additional Costs</t>
  </si>
  <si>
    <t>Record keeping hours</t>
  </si>
  <si>
    <t>Record storage costs</t>
  </si>
  <si>
    <t>Total record storage costs</t>
  </si>
  <si>
    <t>Current record storage costs</t>
  </si>
  <si>
    <t>New record storage costs</t>
  </si>
  <si>
    <t>A fraction of the recordkeeping hour burden</t>
  </si>
  <si>
    <t>QUESTION 14</t>
  </si>
  <si>
    <t>Estimated Annualized Cost to the Federal Government</t>
  </si>
  <si>
    <t>NRC Action</t>
  </si>
  <si>
    <t>Rule Text Provision</t>
  </si>
  <si>
    <t>No. Actions/Year</t>
  </si>
  <si>
    <t>Reduced Burden Hours/Action</t>
  </si>
  <si>
    <t>Total Reduced Hours</t>
  </si>
  <si>
    <t>Total Cost Reduction</t>
  </si>
  <si>
    <t>Reviewing physical security related exemption requests</t>
  </si>
  <si>
    <t>Current cost to the Federal Government</t>
  </si>
  <si>
    <t>New cost to the Federal government</t>
  </si>
  <si>
    <t xml:space="preserve">Source: </t>
  </si>
  <si>
    <t>Current Part 73 Supporting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</si>
</sst>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0" fontId="2" fillId="3" borderId="0" xfId="0" applyFont="1" applyFill="1"/>
    <xf numFmtId="0" fontId="1" fillId="4" borderId="0" xfId="0" applyFont="1" applyFill="1"/>
    <xf numFmtId="0" fontId="3" fillId="0" borderId="0" xfId="0" applyFont="1"/>
    <xf numFmtId="0" fontId="1" fillId="5" borderId="0" xfId="0" applyFont="1" applyFill="1"/>
    <xf numFmtId="7" fontId="0" fillId="0" borderId="0" xfId="0" applyNumberFormat="1"/>
    <xf numFmtId="7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/>
    <xf numFmtId="0" fontId="0" fillId="4" borderId="1" xfId="0" applyFill="1" applyBorder="1"/>
    <xf numFmtId="0" fontId="0" fillId="0" borderId="4" xfId="0" applyBorder="1"/>
    <xf numFmtId="0" fontId="4" fillId="0" borderId="0" xfId="0" applyFont="1"/>
    <xf numFmtId="0" fontId="5" fillId="0" borderId="0" xfId="0" applyFont="1"/>
    <xf numFmtId="165" fontId="0" fillId="0" borderId="0" xfId="0" applyNumberFormat="1"/>
    <xf numFmtId="6" fontId="0" fillId="0" borderId="0" xfId="0" applyNumberFormat="1"/>
    <xf numFmtId="8" fontId="0" fillId="0" borderId="0" xfId="0" applyNumberFormat="1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9" xfId="0" applyBorder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6" fontId="7" fillId="0" borderId="8" xfId="0" applyNumberFormat="1" applyFont="1" applyBorder="1" applyAlignment="1">
      <alignment horizontal="center" vertical="center" wrapText="1"/>
    </xf>
    <xf numFmtId="6" fontId="7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349250</xdr:colOff>
      <xdr:row>21</xdr:row>
      <xdr:rowOff>47625</xdr:rowOff>
    </xdr:from>
    <xdr:to>
      <xdr:col>28</xdr:col>
      <xdr:colOff>588670</xdr:colOff>
      <xdr:row>21</xdr:row>
      <xdr:rowOff>663660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A326F-4E70-4A55-A0F9-3C22683C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5500" y="32813625"/>
          <a:ext cx="9278645" cy="609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733425</xdr:colOff>
      <xdr:row>6</xdr:row>
      <xdr:rowOff>171450</xdr:rowOff>
    </xdr:from>
    <xdr:to>
      <xdr:col>20</xdr:col>
      <xdr:colOff>550513</xdr:colOff>
      <xdr:row>12</xdr:row>
      <xdr:rowOff>47796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2D772-8AC9-46C7-9678-73651A494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5525" y="5553075"/>
          <a:ext cx="8869013" cy="1228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17</xdr:row>
      <xdr:rowOff>19050</xdr:rowOff>
    </xdr:from>
    <xdr:to>
      <xdr:col>8</xdr:col>
      <xdr:colOff>191307</xdr:colOff>
      <xdr:row>26</xdr:row>
      <xdr:rowOff>76447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6A9AA-EB50-4F04-BF55-23796C011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3276600"/>
          <a:ext cx="5782482" cy="1771897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36</xdr:row>
      <xdr:rowOff>152400</xdr:rowOff>
    </xdr:from>
    <xdr:to>
      <xdr:col>7</xdr:col>
      <xdr:colOff>561975</xdr:colOff>
      <xdr:row>43</xdr:row>
      <xdr:rowOff>25301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17A4F3-4E81-4A1D-AD5E-9B80C459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7762875"/>
          <a:ext cx="3800475" cy="1206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A33D-832D-4130-B88F-89393254E542}">
  <dimension ref="A1:D18"/>
  <sheetViews>
    <sheetView workbookViewId="0">
      <selection activeCell="A18" sqref="A18:D18"/>
    </sheetView>
  </sheetViews>
  <sheetFormatPr defaultRowHeight="14.5" x14ac:dyDescent="0.35"/>
  <cols>
    <col min="1" max="1" width="35.453125" customWidth="1"/>
  </cols>
  <sheetData>
    <row r="1" spans="1:4" x14ac:dyDescent="0.35">
      <c r="A1" t="s">
        <v>0</v>
      </c>
    </row>
    <row r="2" spans="1:4" x14ac:dyDescent="0.35">
      <c r="A2" t="s">
        <v>1</v>
      </c>
    </row>
    <row r="3" spans="1:4" x14ac:dyDescent="0.35">
      <c r="A3" t="s">
        <v>2</v>
      </c>
    </row>
    <row r="5" spans="1:4" x14ac:dyDescent="0.35">
      <c r="A5" t="s">
        <v>3</v>
      </c>
    </row>
    <row r="7" spans="1:4" x14ac:dyDescent="0.35">
      <c r="A7" s="24" t="s">
        <v>4</v>
      </c>
    </row>
    <row r="8" spans="1:4" x14ac:dyDescent="0.35">
      <c r="A8" s="25" t="s">
        <v>5</v>
      </c>
      <c r="B8" s="25" t="s">
        <v>6</v>
      </c>
      <c r="C8" s="25" t="s">
        <v>7</v>
      </c>
      <c r="D8" s="25" t="s">
        <v>8</v>
      </c>
    </row>
    <row r="9" spans="1:4" x14ac:dyDescent="0.35">
      <c r="A9" s="26" t="s">
        <v>9</v>
      </c>
      <c r="B9" s="26"/>
      <c r="C9" s="26"/>
      <c r="D9" s="26"/>
    </row>
    <row r="10" spans="1:4" x14ac:dyDescent="0.35">
      <c r="A10" s="27"/>
      <c r="B10" s="27"/>
      <c r="C10" s="27"/>
      <c r="D10" s="27"/>
    </row>
    <row r="11" spans="1:4" x14ac:dyDescent="0.35">
      <c r="A11" s="26" t="s">
        <v>10</v>
      </c>
      <c r="B11" s="26"/>
      <c r="C11" s="26"/>
      <c r="D11" s="26"/>
    </row>
    <row r="12" spans="1:4" x14ac:dyDescent="0.35">
      <c r="A12" s="28" t="str">
        <f>'Annual Reporting'!A4</f>
        <v>73.5 
Specific Exemptions</v>
      </c>
      <c r="B12" s="28"/>
      <c r="C12" s="28"/>
      <c r="D12" s="28"/>
    </row>
    <row r="13" spans="1:4" x14ac:dyDescent="0.35">
      <c r="A13" t="s">
        <v>11</v>
      </c>
      <c r="B13">
        <v>1</v>
      </c>
    </row>
    <row r="14" spans="1:4" x14ac:dyDescent="0.35">
      <c r="A14" t="s">
        <v>12</v>
      </c>
      <c r="B14">
        <v>3</v>
      </c>
    </row>
    <row r="15" spans="1:4" x14ac:dyDescent="0.35">
      <c r="A15" t="s">
        <v>13</v>
      </c>
      <c r="B15">
        <v>-25</v>
      </c>
    </row>
    <row r="17" spans="1:4" x14ac:dyDescent="0.35">
      <c r="A17" t="s">
        <v>14</v>
      </c>
      <c r="B17" s="29">
        <v>288</v>
      </c>
    </row>
    <row r="18" spans="1:4" x14ac:dyDescent="0.35">
      <c r="A18" t="s">
        <v>78</v>
      </c>
      <c r="B18">
        <v>4.0000000000000002E-4</v>
      </c>
      <c r="D18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zoomScale="60" zoomScaleNormal="60" workbookViewId="0">
      <selection activeCell="A29" sqref="A1:XFD29"/>
    </sheetView>
  </sheetViews>
  <sheetFormatPr defaultRowHeight="14.5" x14ac:dyDescent="0.35"/>
  <cols>
    <col min="1" max="1" width="47.453125" customWidth="1"/>
    <col min="2" max="2" width="38" customWidth="1"/>
    <col min="3" max="3" width="16.26953125" customWidth="1"/>
    <col min="4" max="4" width="17.1796875" customWidth="1"/>
    <col min="5" max="5" width="13.453125" customWidth="1"/>
    <col min="6" max="6" width="16.1796875" customWidth="1"/>
    <col min="7" max="7" width="19.7265625" style="17" customWidth="1"/>
    <col min="8" max="8" width="22.26953125" style="17" customWidth="1"/>
    <col min="12" max="12" width="13" customWidth="1"/>
  </cols>
  <sheetData>
    <row r="1" spans="1:12" x14ac:dyDescent="0.35">
      <c r="A1" s="47" t="s">
        <v>15</v>
      </c>
      <c r="B1" s="47"/>
      <c r="C1" s="47"/>
      <c r="D1" s="47"/>
      <c r="E1" s="47"/>
      <c r="F1" s="48"/>
      <c r="G1" s="4"/>
      <c r="H1" s="4"/>
    </row>
    <row r="2" spans="1:12" ht="72.5" x14ac:dyDescent="0.35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tr">
        <f>CONCATENATE("Total Cost at ",TEXT(Inputs!B17,"$#,##.00"),"/hr")</f>
        <v>Total Cost at $288.00/hr</v>
      </c>
      <c r="G2" s="7" t="s">
        <v>21</v>
      </c>
      <c r="H2" s="1" t="s">
        <v>22</v>
      </c>
      <c r="J2" s="32" t="s">
        <v>23</v>
      </c>
      <c r="K2" s="32" t="s">
        <v>24</v>
      </c>
      <c r="L2" s="32" t="s">
        <v>25</v>
      </c>
    </row>
    <row r="3" spans="1:12" x14ac:dyDescent="0.35">
      <c r="A3" s="43" t="s">
        <v>26</v>
      </c>
      <c r="B3" s="43"/>
      <c r="C3" s="44"/>
      <c r="D3" s="44"/>
      <c r="E3" s="44"/>
      <c r="F3" s="44"/>
      <c r="G3" s="7"/>
      <c r="H3" s="4"/>
      <c r="J3" s="4"/>
      <c r="K3" s="4"/>
      <c r="L3" s="4"/>
    </row>
    <row r="4" spans="1:12" ht="145" x14ac:dyDescent="0.35">
      <c r="A4" s="23" t="s">
        <v>27</v>
      </c>
      <c r="B4" s="10" t="s">
        <v>28</v>
      </c>
      <c r="C4" s="10">
        <v>0</v>
      </c>
      <c r="D4" s="10">
        <v>16</v>
      </c>
      <c r="E4" s="10">
        <f>C4*D4</f>
        <v>0</v>
      </c>
      <c r="F4" s="30">
        <f>E4*Inputs!$B$17</f>
        <v>0</v>
      </c>
      <c r="G4" s="18" t="s">
        <v>29</v>
      </c>
      <c r="H4" s="23" t="s">
        <v>30</v>
      </c>
      <c r="J4" s="4"/>
      <c r="K4" s="4"/>
      <c r="L4" s="4"/>
    </row>
    <row r="5" spans="1:12" ht="29" x14ac:dyDescent="0.35">
      <c r="A5" s="23" t="s">
        <v>31</v>
      </c>
      <c r="B5" s="22" t="s">
        <v>28</v>
      </c>
      <c r="C5" s="10">
        <v>0</v>
      </c>
      <c r="D5" s="10">
        <v>8</v>
      </c>
      <c r="E5" s="10">
        <f t="shared" ref="E5:E14" si="0">C5*D5</f>
        <v>0</v>
      </c>
      <c r="F5" s="30">
        <f>E5*Inputs!$B$17</f>
        <v>0</v>
      </c>
      <c r="G5" s="18" t="s">
        <v>29</v>
      </c>
      <c r="H5" s="23" t="s">
        <v>30</v>
      </c>
      <c r="J5" s="4"/>
      <c r="K5" s="4"/>
      <c r="L5" s="4"/>
    </row>
    <row r="6" spans="1:12" ht="58" x14ac:dyDescent="0.35">
      <c r="A6" s="23" t="s">
        <v>32</v>
      </c>
      <c r="B6" s="22" t="s">
        <v>28</v>
      </c>
      <c r="C6" s="10">
        <v>0</v>
      </c>
      <c r="D6" s="10">
        <v>-80</v>
      </c>
      <c r="E6" s="10">
        <f t="shared" si="0"/>
        <v>0</v>
      </c>
      <c r="F6" s="30">
        <f>E6*Inputs!$B$17</f>
        <v>0</v>
      </c>
      <c r="G6" s="18" t="s">
        <v>29</v>
      </c>
      <c r="H6" s="23" t="s">
        <v>30</v>
      </c>
      <c r="J6" s="4"/>
      <c r="K6" s="4"/>
      <c r="L6" s="4"/>
    </row>
    <row r="7" spans="1:12" ht="29" x14ac:dyDescent="0.35">
      <c r="A7" s="23" t="s">
        <v>33</v>
      </c>
      <c r="B7" s="22" t="s">
        <v>28</v>
      </c>
      <c r="C7" s="10">
        <v>0</v>
      </c>
      <c r="D7" s="10">
        <v>-80</v>
      </c>
      <c r="E7" s="10">
        <f t="shared" si="0"/>
        <v>0</v>
      </c>
      <c r="F7" s="30">
        <f>E7*Inputs!$B$17</f>
        <v>0</v>
      </c>
      <c r="G7" s="18" t="s">
        <v>34</v>
      </c>
      <c r="H7" s="23" t="s">
        <v>30</v>
      </c>
      <c r="J7" s="4"/>
      <c r="K7" s="4"/>
      <c r="L7" s="4"/>
    </row>
    <row r="8" spans="1:12" ht="43.5" x14ac:dyDescent="0.35">
      <c r="A8" s="23" t="s">
        <v>35</v>
      </c>
      <c r="B8" s="22" t="s">
        <v>28</v>
      </c>
      <c r="C8" s="10">
        <v>0</v>
      </c>
      <c r="D8" s="10">
        <v>-96</v>
      </c>
      <c r="E8" s="10">
        <f t="shared" si="0"/>
        <v>0</v>
      </c>
      <c r="F8" s="30">
        <f>E8*Inputs!$B$17</f>
        <v>0</v>
      </c>
      <c r="G8" s="18" t="s">
        <v>34</v>
      </c>
      <c r="H8" s="23" t="s">
        <v>30</v>
      </c>
      <c r="J8" s="4"/>
      <c r="K8" s="4"/>
      <c r="L8" s="4"/>
    </row>
    <row r="9" spans="1:12" ht="29" x14ac:dyDescent="0.35">
      <c r="A9" s="23" t="s">
        <v>36</v>
      </c>
      <c r="B9" s="22" t="s">
        <v>28</v>
      </c>
      <c r="C9" s="10">
        <v>0</v>
      </c>
      <c r="D9" s="10">
        <v>-40</v>
      </c>
      <c r="E9" s="10">
        <f t="shared" si="0"/>
        <v>0</v>
      </c>
      <c r="F9" s="30">
        <f>E9*Inputs!$B$17</f>
        <v>0</v>
      </c>
      <c r="G9" s="18" t="s">
        <v>34</v>
      </c>
      <c r="H9" s="23" t="s">
        <v>30</v>
      </c>
      <c r="J9" s="4"/>
      <c r="K9" s="4"/>
      <c r="L9" s="4"/>
    </row>
    <row r="10" spans="1:12" ht="43.5" x14ac:dyDescent="0.35">
      <c r="A10" s="23" t="s">
        <v>37</v>
      </c>
      <c r="B10" s="22" t="s">
        <v>28</v>
      </c>
      <c r="C10" s="10">
        <v>0</v>
      </c>
      <c r="D10" s="10">
        <v>-40</v>
      </c>
      <c r="E10" s="10">
        <f t="shared" si="0"/>
        <v>0</v>
      </c>
      <c r="F10" s="30">
        <f>E10*Inputs!$B$17</f>
        <v>0</v>
      </c>
      <c r="G10" s="18" t="s">
        <v>34</v>
      </c>
      <c r="H10" s="23" t="s">
        <v>30</v>
      </c>
      <c r="J10" s="4"/>
      <c r="K10" s="4"/>
      <c r="L10" s="4"/>
    </row>
    <row r="11" spans="1:12" ht="43.5" x14ac:dyDescent="0.35">
      <c r="A11" s="23" t="s">
        <v>38</v>
      </c>
      <c r="B11" s="22" t="s">
        <v>28</v>
      </c>
      <c r="C11" s="10">
        <v>0</v>
      </c>
      <c r="D11" s="10">
        <v>-48</v>
      </c>
      <c r="E11" s="10">
        <f t="shared" si="0"/>
        <v>0</v>
      </c>
      <c r="F11" s="30">
        <f>E11*Inputs!$B$17</f>
        <v>0</v>
      </c>
      <c r="G11" s="18" t="s">
        <v>34</v>
      </c>
      <c r="H11" s="23" t="s">
        <v>30</v>
      </c>
      <c r="J11" s="4"/>
      <c r="K11" s="4"/>
      <c r="L11" s="4"/>
    </row>
    <row r="12" spans="1:12" ht="43.5" x14ac:dyDescent="0.35">
      <c r="A12" s="23" t="s">
        <v>39</v>
      </c>
      <c r="B12" s="22" t="s">
        <v>28</v>
      </c>
      <c r="C12" s="10">
        <v>0</v>
      </c>
      <c r="D12" s="10">
        <v>-48</v>
      </c>
      <c r="E12" s="10">
        <f t="shared" si="0"/>
        <v>0</v>
      </c>
      <c r="F12" s="30">
        <f>E12*Inputs!$B$17</f>
        <v>0</v>
      </c>
      <c r="G12" s="18" t="s">
        <v>34</v>
      </c>
      <c r="H12" s="23" t="s">
        <v>30</v>
      </c>
      <c r="J12" s="4"/>
      <c r="K12" s="4"/>
      <c r="L12" s="4"/>
    </row>
    <row r="13" spans="1:12" ht="43.5" x14ac:dyDescent="0.35">
      <c r="A13" s="23" t="s">
        <v>40</v>
      </c>
      <c r="B13" s="22" t="s">
        <v>28</v>
      </c>
      <c r="C13" s="10">
        <v>0</v>
      </c>
      <c r="D13" s="10">
        <v>-165</v>
      </c>
      <c r="E13" s="10">
        <f t="shared" si="0"/>
        <v>0</v>
      </c>
      <c r="F13" s="30">
        <f>E13*Inputs!$B$17</f>
        <v>0</v>
      </c>
      <c r="G13" s="18" t="s">
        <v>34</v>
      </c>
      <c r="H13" s="23" t="s">
        <v>30</v>
      </c>
      <c r="J13" s="4"/>
      <c r="K13" s="4"/>
      <c r="L13" s="4"/>
    </row>
    <row r="14" spans="1:12" ht="29" x14ac:dyDescent="0.35">
      <c r="A14" s="23" t="s">
        <v>41</v>
      </c>
      <c r="B14" s="22" t="s">
        <v>28</v>
      </c>
      <c r="C14" s="10">
        <v>0</v>
      </c>
      <c r="D14" s="10">
        <v>-90</v>
      </c>
      <c r="E14" s="10">
        <f t="shared" si="0"/>
        <v>0</v>
      </c>
      <c r="F14" s="30">
        <f>E14*Inputs!$B$17</f>
        <v>0</v>
      </c>
      <c r="G14" s="18" t="s">
        <v>34</v>
      </c>
      <c r="H14" s="23" t="s">
        <v>30</v>
      </c>
      <c r="J14" s="4"/>
      <c r="K14" s="4"/>
      <c r="L14" s="4"/>
    </row>
    <row r="15" spans="1:12" ht="29" x14ac:dyDescent="0.35">
      <c r="A15" s="23" t="s">
        <v>42</v>
      </c>
      <c r="B15" s="22" t="s">
        <v>28</v>
      </c>
      <c r="C15" s="10">
        <v>0</v>
      </c>
      <c r="D15" s="10">
        <v>-48</v>
      </c>
      <c r="E15" s="10">
        <f>C15*D15</f>
        <v>0</v>
      </c>
      <c r="F15" s="30">
        <f>E15*Inputs!$B$17</f>
        <v>0</v>
      </c>
      <c r="G15" s="18" t="s">
        <v>34</v>
      </c>
      <c r="H15" s="23" t="s">
        <v>30</v>
      </c>
      <c r="J15" s="4"/>
      <c r="K15" s="4"/>
      <c r="L15" s="4"/>
    </row>
    <row r="16" spans="1:12" ht="43.5" x14ac:dyDescent="0.35">
      <c r="A16" s="23" t="s">
        <v>43</v>
      </c>
      <c r="B16" s="22" t="s">
        <v>28</v>
      </c>
      <c r="C16" s="10">
        <v>0</v>
      </c>
      <c r="D16" s="10">
        <v>-10</v>
      </c>
      <c r="E16" s="10">
        <f t="shared" ref="E16:E20" si="1">C16*D16</f>
        <v>0</v>
      </c>
      <c r="F16" s="30">
        <f>E16*Inputs!$B$17</f>
        <v>0</v>
      </c>
      <c r="G16" s="18" t="s">
        <v>34</v>
      </c>
      <c r="H16" s="23" t="s">
        <v>30</v>
      </c>
      <c r="J16" s="4"/>
      <c r="K16" s="4"/>
      <c r="L16" s="4"/>
    </row>
    <row r="17" spans="1:12" ht="29" x14ac:dyDescent="0.35">
      <c r="A17" s="23" t="s">
        <v>44</v>
      </c>
      <c r="B17" s="22" t="s">
        <v>28</v>
      </c>
      <c r="C17" s="10">
        <v>0</v>
      </c>
      <c r="D17" s="10">
        <v>-1380</v>
      </c>
      <c r="E17" s="10">
        <f t="shared" si="1"/>
        <v>0</v>
      </c>
      <c r="F17" s="30">
        <f>E17*Inputs!$B$17</f>
        <v>0</v>
      </c>
      <c r="G17" s="18" t="s">
        <v>34</v>
      </c>
      <c r="H17" s="23" t="s">
        <v>30</v>
      </c>
      <c r="J17" s="4"/>
      <c r="K17" s="4"/>
      <c r="L17" s="4"/>
    </row>
    <row r="18" spans="1:12" ht="29" x14ac:dyDescent="0.35">
      <c r="A18" s="23" t="s">
        <v>45</v>
      </c>
      <c r="B18" s="22" t="s">
        <v>28</v>
      </c>
      <c r="C18" s="10">
        <v>0</v>
      </c>
      <c r="D18" s="13">
        <v>-0.17</v>
      </c>
      <c r="E18" s="10">
        <f t="shared" si="1"/>
        <v>0</v>
      </c>
      <c r="F18" s="30">
        <f>E18*Inputs!$B$17</f>
        <v>0</v>
      </c>
      <c r="G18" s="18" t="s">
        <v>34</v>
      </c>
      <c r="H18" s="23" t="s">
        <v>30</v>
      </c>
      <c r="J18" s="4"/>
      <c r="K18" s="4"/>
      <c r="L18" s="4"/>
    </row>
    <row r="19" spans="1:12" ht="43.5" x14ac:dyDescent="0.35">
      <c r="A19" s="23" t="s">
        <v>46</v>
      </c>
      <c r="B19" s="22" t="s">
        <v>28</v>
      </c>
      <c r="C19" s="10">
        <v>0</v>
      </c>
      <c r="D19" s="13">
        <v>-0.25</v>
      </c>
      <c r="E19" s="10">
        <f t="shared" si="1"/>
        <v>0</v>
      </c>
      <c r="F19" s="30">
        <f>E19*Inputs!$B$17</f>
        <v>0</v>
      </c>
      <c r="G19" s="18" t="s">
        <v>34</v>
      </c>
      <c r="H19" s="23" t="s">
        <v>30</v>
      </c>
      <c r="J19" s="4"/>
      <c r="K19" s="4"/>
      <c r="L19" s="4"/>
    </row>
    <row r="20" spans="1:12" ht="43.5" x14ac:dyDescent="0.35">
      <c r="A20" s="2" t="s">
        <v>47</v>
      </c>
      <c r="B20" s="10" t="s">
        <v>48</v>
      </c>
      <c r="C20" s="22">
        <v>1</v>
      </c>
      <c r="D20" s="12">
        <v>5</v>
      </c>
      <c r="E20" s="10">
        <f t="shared" si="1"/>
        <v>5</v>
      </c>
      <c r="F20" s="30">
        <f>E20*Inputs!$B$17</f>
        <v>1440</v>
      </c>
      <c r="G20" s="18" t="s">
        <v>49</v>
      </c>
      <c r="H20" s="23" t="s">
        <v>50</v>
      </c>
      <c r="J20" s="4"/>
      <c r="K20" s="4"/>
      <c r="L20" s="4"/>
    </row>
    <row r="21" spans="1:12" x14ac:dyDescent="0.35">
      <c r="A21" s="43" t="s">
        <v>51</v>
      </c>
      <c r="B21" s="43"/>
      <c r="C21" s="45"/>
      <c r="D21" s="45"/>
      <c r="E21" s="45"/>
      <c r="F21" s="45"/>
      <c r="G21" s="18"/>
      <c r="H21" s="19"/>
      <c r="J21" s="4"/>
      <c r="K21" s="4"/>
      <c r="L21" s="4"/>
    </row>
    <row r="22" spans="1:12" ht="58" x14ac:dyDescent="0.35">
      <c r="A22" s="2" t="s">
        <v>52</v>
      </c>
      <c r="B22" s="22" t="s">
        <v>28</v>
      </c>
      <c r="C22" s="22">
        <v>1</v>
      </c>
      <c r="D22" s="12">
        <v>40</v>
      </c>
      <c r="E22" s="22">
        <f>C22*D22</f>
        <v>40</v>
      </c>
      <c r="F22" s="3">
        <f>E22*Inputs!B17</f>
        <v>11520</v>
      </c>
      <c r="G22" s="18" t="s">
        <v>34</v>
      </c>
      <c r="H22" s="23" t="s">
        <v>53</v>
      </c>
      <c r="J22" s="4">
        <v>4480</v>
      </c>
      <c r="K22" s="4">
        <f>E22</f>
        <v>40</v>
      </c>
      <c r="L22" s="4">
        <f>J22+K22</f>
        <v>4520</v>
      </c>
    </row>
    <row r="23" spans="1:12" x14ac:dyDescent="0.35">
      <c r="A23" s="6" t="s">
        <v>54</v>
      </c>
      <c r="B23" s="6"/>
      <c r="C23" s="21">
        <f>MAX(C22,C4:C20)</f>
        <v>1</v>
      </c>
      <c r="D23" s="21"/>
      <c r="E23" s="21">
        <f>SUM(E4:E20, E22)</f>
        <v>45</v>
      </c>
      <c r="F23" s="5">
        <f>SUM(F4:F20,F22)</f>
        <v>12960</v>
      </c>
      <c r="G23" s="9"/>
      <c r="H23" s="4"/>
      <c r="J23" s="4"/>
      <c r="K23" s="4"/>
      <c r="L23" s="4"/>
    </row>
    <row r="24" spans="1:12" x14ac:dyDescent="0.35">
      <c r="A24" s="20"/>
      <c r="B24" s="20"/>
      <c r="C24" s="20"/>
      <c r="D24" s="20"/>
      <c r="E24" s="20"/>
      <c r="F24" s="20"/>
      <c r="G24" s="20"/>
      <c r="H24" s="20"/>
    </row>
    <row r="25" spans="1:12" x14ac:dyDescent="0.35">
      <c r="A25" s="46" t="s">
        <v>55</v>
      </c>
      <c r="B25" s="46"/>
      <c r="C25" s="46"/>
      <c r="D25" s="46"/>
      <c r="E25" s="46"/>
      <c r="F25" s="46"/>
      <c r="G25"/>
      <c r="H25"/>
    </row>
    <row r="26" spans="1:12" x14ac:dyDescent="0.35">
      <c r="A26" s="46"/>
      <c r="B26" s="46"/>
      <c r="C26" s="46"/>
      <c r="D26" s="46"/>
      <c r="E26" s="46"/>
      <c r="F26" s="46"/>
      <c r="G26"/>
      <c r="H26"/>
    </row>
    <row r="27" spans="1:12" ht="32.25" customHeight="1" x14ac:dyDescent="0.35">
      <c r="A27" s="42" t="s">
        <v>56</v>
      </c>
      <c r="B27" s="42"/>
      <c r="C27" s="42"/>
      <c r="D27" s="42"/>
      <c r="E27" s="42"/>
      <c r="F27" s="42"/>
      <c r="G27"/>
      <c r="H27"/>
    </row>
    <row r="28" spans="1:12" x14ac:dyDescent="0.35">
      <c r="G28"/>
      <c r="H28"/>
    </row>
    <row r="29" spans="1:12" x14ac:dyDescent="0.35">
      <c r="G29"/>
      <c r="H29"/>
    </row>
    <row r="30" spans="1:12" x14ac:dyDescent="0.35">
      <c r="G30"/>
      <c r="H30"/>
    </row>
    <row r="31" spans="1:12" x14ac:dyDescent="0.35">
      <c r="G31"/>
      <c r="H31"/>
    </row>
  </sheetData>
  <mergeCells count="5">
    <mergeCell ref="A27:F27"/>
    <mergeCell ref="A3:F3"/>
    <mergeCell ref="A21:F21"/>
    <mergeCell ref="A25:F26"/>
    <mergeCell ref="A1:F1"/>
  </mergeCells>
  <pageMargins left="0.7" right="0.7" top="0.75" bottom="0.75" header="0.3" footer="0.3"/>
  <pageSetup paperSize="5" scale="84" fitToHeight="0" orientation="landscape" r:id="rId1"/>
  <headerFooter>
    <oddHeader>&amp;C&amp;"-,Bold"&amp;12Part 73 Burden Tables for the Regulatory Improvements for Power Reactors Transitioning to Decommissioning Proposed Rule</oddHead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"/>
  <sheetViews>
    <sheetView topLeftCell="A4" zoomScaleNormal="100" workbookViewId="0">
      <selection activeCell="A8" sqref="A1:XFD8"/>
    </sheetView>
  </sheetViews>
  <sheetFormatPr defaultRowHeight="14.5" x14ac:dyDescent="0.35"/>
  <cols>
    <col min="1" max="2" width="26.453125" customWidth="1"/>
    <col min="3" max="3" width="13.7265625" customWidth="1"/>
    <col min="4" max="4" width="13.1796875" customWidth="1"/>
    <col min="5" max="6" width="14.26953125" customWidth="1"/>
    <col min="7" max="7" width="13.7265625" customWidth="1"/>
    <col min="8" max="8" width="15.7265625" customWidth="1"/>
    <col min="9" max="9" width="21.7265625" customWidth="1"/>
    <col min="10" max="10" width="20.26953125" customWidth="1"/>
    <col min="14" max="14" width="11.54296875" customWidth="1"/>
  </cols>
  <sheetData>
    <row r="1" spans="1:14" x14ac:dyDescent="0.35">
      <c r="A1" s="49" t="s">
        <v>57</v>
      </c>
      <c r="B1" s="49"/>
      <c r="C1" s="49"/>
      <c r="D1" s="49"/>
      <c r="E1" s="49"/>
      <c r="F1" s="49"/>
      <c r="G1" s="49"/>
      <c r="H1" s="49"/>
      <c r="I1" s="4"/>
      <c r="J1" s="4"/>
    </row>
    <row r="2" spans="1:14" ht="72.5" x14ac:dyDescent="0.35">
      <c r="A2" s="1" t="s">
        <v>16</v>
      </c>
      <c r="B2" s="1" t="s">
        <v>17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20</v>
      </c>
      <c r="H2" s="1" t="str">
        <f>CONCATENATE("Total Cost at ",TEXT(Inputs!B17,"$#,##.00"),"/hr")</f>
        <v>Total Cost at $288.00/hr</v>
      </c>
      <c r="I2" s="7" t="s">
        <v>21</v>
      </c>
      <c r="J2" s="1" t="s">
        <v>22</v>
      </c>
      <c r="L2" s="32" t="s">
        <v>23</v>
      </c>
      <c r="M2" s="32" t="s">
        <v>24</v>
      </c>
      <c r="N2" s="32" t="s">
        <v>25</v>
      </c>
    </row>
    <row r="3" spans="1:14" x14ac:dyDescent="0.35">
      <c r="A3" s="43" t="s">
        <v>26</v>
      </c>
      <c r="B3" s="43"/>
      <c r="C3" s="44"/>
      <c r="D3" s="44"/>
      <c r="E3" s="44"/>
      <c r="F3" s="44"/>
      <c r="G3" s="44"/>
      <c r="H3" s="44"/>
      <c r="I3" s="7"/>
      <c r="J3" s="16"/>
      <c r="L3" s="4"/>
      <c r="M3" s="4"/>
      <c r="N3" s="4"/>
    </row>
    <row r="4" spans="1:14" ht="43.5" x14ac:dyDescent="0.35">
      <c r="A4" s="2" t="s">
        <v>62</v>
      </c>
      <c r="B4" s="22" t="s">
        <v>28</v>
      </c>
      <c r="C4" s="22">
        <v>1</v>
      </c>
      <c r="D4" s="22">
        <v>3</v>
      </c>
      <c r="E4" s="22">
        <f>C4*D4</f>
        <v>3</v>
      </c>
      <c r="F4" s="22">
        <f>Inputs!B15</f>
        <v>-25</v>
      </c>
      <c r="G4" s="22">
        <f>E4*F4</f>
        <v>-75</v>
      </c>
      <c r="H4" s="3">
        <f>G4*Inputs!B17</f>
        <v>-21600</v>
      </c>
      <c r="I4" s="18" t="s">
        <v>63</v>
      </c>
      <c r="J4" s="23" t="s">
        <v>64</v>
      </c>
      <c r="L4" s="4">
        <v>100</v>
      </c>
      <c r="M4" s="4">
        <f>G4</f>
        <v>-75</v>
      </c>
      <c r="N4" s="4">
        <f>L4+M4</f>
        <v>25</v>
      </c>
    </row>
    <row r="5" spans="1:14" x14ac:dyDescent="0.35">
      <c r="A5" s="6" t="s">
        <v>65</v>
      </c>
      <c r="B5" s="6"/>
      <c r="C5" s="21">
        <f>MAX(C4)</f>
        <v>1</v>
      </c>
      <c r="D5" s="21"/>
      <c r="E5" s="21">
        <f>SUM(E4)</f>
        <v>3</v>
      </c>
      <c r="F5" s="21"/>
      <c r="G5" s="21">
        <f t="shared" ref="G5:H5" si="0">SUM(G4:G4)</f>
        <v>-75</v>
      </c>
      <c r="H5" s="5">
        <f t="shared" si="0"/>
        <v>-21600</v>
      </c>
      <c r="I5" s="8"/>
      <c r="J5" s="16"/>
    </row>
    <row r="7" spans="1:14" ht="18.75" customHeight="1" x14ac:dyDescent="0.35">
      <c r="A7" s="46" t="s">
        <v>55</v>
      </c>
      <c r="B7" s="46"/>
      <c r="C7" s="46"/>
      <c r="D7" s="46"/>
      <c r="E7" s="46"/>
      <c r="F7" s="46"/>
    </row>
    <row r="8" spans="1:14" ht="15" customHeight="1" x14ac:dyDescent="0.35">
      <c r="A8" s="46"/>
      <c r="B8" s="46"/>
      <c r="C8" s="46"/>
      <c r="D8" s="46"/>
      <c r="E8" s="46"/>
      <c r="F8" s="46"/>
    </row>
    <row r="9" spans="1:14" ht="28.5" customHeight="1" x14ac:dyDescent="0.35">
      <c r="A9" s="42" t="s">
        <v>56</v>
      </c>
      <c r="B9" s="42"/>
      <c r="C9" s="42"/>
      <c r="D9" s="42"/>
      <c r="E9" s="42"/>
      <c r="F9" s="42"/>
    </row>
  </sheetData>
  <mergeCells count="4">
    <mergeCell ref="A9:F9"/>
    <mergeCell ref="A1:H1"/>
    <mergeCell ref="A3:H3"/>
    <mergeCell ref="A7:F8"/>
  </mergeCells>
  <pageMargins left="0.7" right="0.7" top="0.75" bottom="0.75" header="0.3" footer="0.3"/>
  <pageSetup paperSize="5" scale="89" fitToHeight="0" orientation="landscape" r:id="rId1"/>
  <headerFooter>
    <oddHeader>&amp;C&amp;"-,Bold"&amp;12Part 73 Burden Tables for the Regulatory Improvements for Power Reactors Transitioning to Decommissioning Proposed Rule</oddHeader>
    <oddFooter>Page &amp;P of &amp;N</oddFooter>
  </headerFooter>
  <ignoredErrors>
    <ignoredError sqref="F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5"/>
  <sheetViews>
    <sheetView tabSelected="1" topLeftCell="A16" zoomScaleNormal="100" workbookViewId="0">
      <selection activeCell="D46" sqref="D46"/>
    </sheetView>
  </sheetViews>
  <sheetFormatPr defaultRowHeight="14.5" x14ac:dyDescent="0.35"/>
  <cols>
    <col min="1" max="1" width="26" customWidth="1"/>
    <col min="2" max="2" width="26.453125" customWidth="1"/>
    <col min="3" max="3" width="22.54296875" bestFit="1" customWidth="1"/>
    <col min="4" max="4" width="25.26953125" customWidth="1"/>
    <col min="6" max="6" width="31.54296875" bestFit="1" customWidth="1"/>
  </cols>
  <sheetData>
    <row r="1" spans="1:26" x14ac:dyDescent="0.35">
      <c r="A1" t="str">
        <f>Inputs!A1</f>
        <v>Nuclear Regulatory Commission</v>
      </c>
    </row>
    <row r="2" spans="1:26" x14ac:dyDescent="0.35">
      <c r="A2" t="str">
        <f>Inputs!A2</f>
        <v>Decomissioning Proposed Rule</v>
      </c>
    </row>
    <row r="3" spans="1:26" x14ac:dyDescent="0.35">
      <c r="A3" t="str">
        <f>Inputs!A3</f>
        <v xml:space="preserve">Paperwork Reduction Act - Information Collection Request </v>
      </c>
    </row>
    <row r="5" spans="1:26" x14ac:dyDescent="0.35">
      <c r="A5" t="str">
        <f>Inputs!A5</f>
        <v>Part 73</v>
      </c>
    </row>
    <row r="7" spans="1:26" ht="15" thickBot="1" x14ac:dyDescent="0.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x14ac:dyDescent="0.35">
      <c r="A8" s="24" t="s">
        <v>66</v>
      </c>
      <c r="B8" s="24" t="s">
        <v>67</v>
      </c>
    </row>
    <row r="10" spans="1:26" x14ac:dyDescent="0.35">
      <c r="A10" s="47" t="str">
        <f>CONCATENATE(Inputs!A7," Burden Totals")</f>
        <v>2024-2026 Burden Totals</v>
      </c>
      <c r="B10" s="47"/>
      <c r="C10" s="47"/>
      <c r="D10" s="47"/>
    </row>
    <row r="11" spans="1:26" x14ac:dyDescent="0.35">
      <c r="A11" s="21" t="s">
        <v>68</v>
      </c>
      <c r="B11" s="21" t="s">
        <v>69</v>
      </c>
      <c r="C11" s="21" t="s">
        <v>70</v>
      </c>
      <c r="D11" s="21" t="str">
        <f>CONCATENATE("Cost of ",TEXT(Inputs!B17,"$#,##.00"),"/hr")</f>
        <v>Cost of $288.00/hr</v>
      </c>
      <c r="F11" s="31" t="s">
        <v>71</v>
      </c>
      <c r="G11" s="11">
        <f>'Annual Reporting'!C5</f>
        <v>1</v>
      </c>
    </row>
    <row r="12" spans="1:26" x14ac:dyDescent="0.35">
      <c r="A12" s="11">
        <v>1</v>
      </c>
      <c r="B12" s="4" t="s">
        <v>9</v>
      </c>
      <c r="C12" s="14">
        <f>'Annual Recordkeeping'!E23</f>
        <v>45</v>
      </c>
      <c r="D12" s="3">
        <f>'Annual Recordkeeping'!F23</f>
        <v>12960</v>
      </c>
    </row>
    <row r="13" spans="1:26" x14ac:dyDescent="0.35">
      <c r="A13" s="11">
        <v>2</v>
      </c>
      <c r="B13" s="4" t="s">
        <v>10</v>
      </c>
      <c r="C13" s="14">
        <f>'Annual Reporting'!G5</f>
        <v>-75</v>
      </c>
      <c r="D13" s="3">
        <f>'Annual Reporting'!H5</f>
        <v>-21600</v>
      </c>
      <c r="F13" s="31" t="s">
        <v>72</v>
      </c>
      <c r="G13" s="11">
        <f>'Annual Reporting'!E5</f>
        <v>3</v>
      </c>
    </row>
    <row r="14" spans="1:26" x14ac:dyDescent="0.35">
      <c r="A14" s="54" t="s">
        <v>73</v>
      </c>
      <c r="B14" s="54"/>
      <c r="C14" s="15">
        <f>SUM(C12:C13)</f>
        <v>-30</v>
      </c>
      <c r="D14" s="5">
        <f>SUM(D12:D13)</f>
        <v>-8640</v>
      </c>
      <c r="F14" s="31" t="s">
        <v>74</v>
      </c>
      <c r="G14" s="11">
        <f>'Annual Recordkeeping'!C23</f>
        <v>1</v>
      </c>
    </row>
    <row r="16" spans="1:26" ht="15" thickBot="1" x14ac:dyDescent="0.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35">
      <c r="A17" s="24" t="s">
        <v>75</v>
      </c>
      <c r="B17" s="24" t="s">
        <v>76</v>
      </c>
    </row>
    <row r="19" spans="1:26" x14ac:dyDescent="0.35">
      <c r="A19" s="34" t="s">
        <v>77</v>
      </c>
      <c r="B19" s="36">
        <f>C12</f>
        <v>45</v>
      </c>
    </row>
    <row r="20" spans="1:26" x14ac:dyDescent="0.35">
      <c r="A20" s="34" t="s">
        <v>14</v>
      </c>
      <c r="B20" s="29">
        <f>Inputs!B17</f>
        <v>288</v>
      </c>
    </row>
    <row r="21" spans="1:26" x14ac:dyDescent="0.35">
      <c r="A21" s="34" t="s">
        <v>78</v>
      </c>
      <c r="B21">
        <f>Inputs!B18</f>
        <v>4.0000000000000002E-4</v>
      </c>
    </row>
    <row r="22" spans="1:26" x14ac:dyDescent="0.35">
      <c r="A22" s="34"/>
    </row>
    <row r="23" spans="1:26" x14ac:dyDescent="0.35">
      <c r="A23" s="35" t="s">
        <v>79</v>
      </c>
      <c r="B23" s="29">
        <f>B19*B20*B21</f>
        <v>5.1840000000000002</v>
      </c>
    </row>
    <row r="25" spans="1:26" x14ac:dyDescent="0.35">
      <c r="A25" s="34" t="s">
        <v>80</v>
      </c>
      <c r="B25" s="37">
        <v>50419</v>
      </c>
    </row>
    <row r="26" spans="1:26" x14ac:dyDescent="0.35">
      <c r="A26" s="34" t="s">
        <v>81</v>
      </c>
      <c r="B26" s="38">
        <f>B25+B23</f>
        <v>50424.184000000001</v>
      </c>
    </row>
    <row r="29" spans="1:26" ht="15" thickBot="1" x14ac:dyDescent="0.4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35">
      <c r="A30" s="24" t="s">
        <v>83</v>
      </c>
      <c r="B30" s="24" t="s">
        <v>84</v>
      </c>
    </row>
    <row r="32" spans="1:26" ht="15" thickBot="1" x14ac:dyDescent="0.4"/>
    <row r="33" spans="1:6" ht="42.5" thickBot="1" x14ac:dyDescent="0.4">
      <c r="A33" s="39" t="s">
        <v>85</v>
      </c>
      <c r="B33" s="40" t="s">
        <v>86</v>
      </c>
      <c r="C33" s="40" t="s">
        <v>87</v>
      </c>
      <c r="D33" s="40" t="s">
        <v>88</v>
      </c>
      <c r="E33" s="40" t="s">
        <v>89</v>
      </c>
      <c r="F33" s="40" t="s">
        <v>90</v>
      </c>
    </row>
    <row r="34" spans="1:6" ht="27" customHeight="1" x14ac:dyDescent="0.35">
      <c r="A34" s="55" t="s">
        <v>91</v>
      </c>
      <c r="B34" s="50">
        <v>73.5</v>
      </c>
      <c r="C34" s="50">
        <v>3</v>
      </c>
      <c r="D34" s="50">
        <v>12</v>
      </c>
      <c r="E34" s="50">
        <v>36</v>
      </c>
      <c r="F34" s="52">
        <f>E34*Inputs!B17</f>
        <v>10368</v>
      </c>
    </row>
    <row r="35" spans="1:6" ht="30.75" customHeight="1" thickBot="1" x14ac:dyDescent="0.4">
      <c r="A35" s="56"/>
      <c r="B35" s="51"/>
      <c r="C35" s="51"/>
      <c r="D35" s="51"/>
      <c r="E35" s="51"/>
      <c r="F35" s="53"/>
    </row>
    <row r="39" spans="1:6" x14ac:dyDescent="0.35">
      <c r="A39" t="s">
        <v>92</v>
      </c>
      <c r="C39" s="37">
        <v>1255500</v>
      </c>
    </row>
    <row r="40" spans="1:6" x14ac:dyDescent="0.35">
      <c r="A40" t="s">
        <v>93</v>
      </c>
      <c r="C40" s="38">
        <f>C39-F34</f>
        <v>1245132</v>
      </c>
    </row>
    <row r="45" spans="1:6" x14ac:dyDescent="0.35">
      <c r="E45" t="s">
        <v>94</v>
      </c>
      <c r="F45" t="s">
        <v>95</v>
      </c>
    </row>
  </sheetData>
  <mergeCells count="8">
    <mergeCell ref="E34:E35"/>
    <mergeCell ref="F34:F35"/>
    <mergeCell ref="A10:D10"/>
    <mergeCell ref="A14:B14"/>
    <mergeCell ref="A34:A35"/>
    <mergeCell ref="B34:B35"/>
    <mergeCell ref="C34:C35"/>
    <mergeCell ref="D34:D35"/>
  </mergeCells>
  <pageMargins left="0.7" right="0.7" top="0.75" bottom="0.75" header="0.3" footer="0.3"/>
  <pageSetup paperSize="5" fitToHeight="0" orientation="landscape" r:id="rId1"/>
  <headerFooter>
    <oddHeader>&amp;C&amp;"-,Bold"&amp;12Part 73 Burden Tables for the Regulatory Improvements for Power Reactors Transitioning to Decommissioning Proposed Rule</oddHead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DC803DFB173949842A00209F4AB807" ma:contentTypeVersion="4" ma:contentTypeDescription="Create a new document." ma:contentTypeScope="" ma:versionID="f457964643642d0cf403e07fdb99a6d0">
  <xsd:schema xmlns:xsd="http://www.w3.org/2001/XMLSchema" xmlns:xs="http://www.w3.org/2001/XMLSchema" xmlns:p="http://schemas.microsoft.com/office/2006/metadata/properties" xmlns:ns2="17ad6994-de42-41fc-913d-cb77d93c724d" targetNamespace="http://schemas.microsoft.com/office/2006/metadata/properties" ma:root="true" ma:fieldsID="7d34aefb6790a0131609f53eb37179d0" ns2:_="">
    <xsd:import namespace="17ad6994-de42-41fc-913d-cb77d93c7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d6994-de42-41fc-913d-cb77d93c72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4BC41-98E0-4252-94E3-0AC223EC8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7B1C72-02A9-4CB2-802C-AC38C6DCB0E8}">
  <ds:schemaRefs>
    <ds:schemaRef ds:uri="http://schemas.openxmlformats.org/package/2006/metadata/core-properties"/>
    <ds:schemaRef ds:uri="17ad6994-de42-41fc-913d-cb77d93c724d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627445-A1C6-4319-9942-A22BD3B9E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d6994-de42-41fc-913d-cb77d93c7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Annual Recordkeeping</vt:lpstr>
      <vt:lpstr>Annual Reporting</vt:lpstr>
      <vt:lpstr>TOTAL</vt:lpstr>
    </vt:vector>
  </TitlesOfParts>
  <Manager/>
  <Company>ICFI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Humphries, Cat</dc:creator>
  <cp:keywords/>
  <dc:description/>
  <cp:lastModifiedBy>Majeed, Fajr</cp:lastModifiedBy>
  <cp:revision/>
  <dcterms:created xsi:type="dcterms:W3CDTF">2018-01-05T04:09:37Z</dcterms:created>
  <dcterms:modified xsi:type="dcterms:W3CDTF">2022-02-28T18:28:59Z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0x01010056DC803DFB173949842A00209F4AB807</vt:lpwstr>
  </property>
</Properties>
</file>