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https://usepa-my.sharepoint.com/personal/wrigley_william_epa_gov/Documents/Desktop/"/>
    </mc:Choice>
  </mc:AlternateContent>
  <xr:revisionPtr revIDLastSave="0" documentId="8_{8EC3C25F-0433-425F-8DAE-58A416633B24}" xr6:coauthVersionLast="47" xr6:coauthVersionMax="47" xr10:uidLastSave="{00000000-0000-0000-0000-000000000000}"/>
  <bookViews>
    <workbookView xWindow="-110" yWindow="-110" windowWidth="19420" windowHeight="10420" xr2:uid="{00000000-000D-0000-FFFF-FFFF00000000}"/>
  </bookViews>
  <sheets>
    <sheet name="Industry" sheetId="1" r:id="rId1"/>
    <sheet name="Agenc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2" i="1" l="1"/>
  <c r="F42" i="1"/>
  <c r="I41" i="1"/>
  <c r="F41" i="1"/>
  <c r="F19" i="1"/>
  <c r="I19" i="1"/>
  <c r="F8" i="2" l="1"/>
  <c r="G8" i="2" s="1"/>
  <c r="D12" i="2"/>
  <c r="F12" i="2" s="1"/>
  <c r="D11" i="2"/>
  <c r="F11" i="2" s="1"/>
  <c r="D10" i="2"/>
  <c r="F10" i="2" s="1"/>
  <c r="D9" i="2"/>
  <c r="F9" i="2" s="1"/>
  <c r="D8" i="2"/>
  <c r="D7" i="2"/>
  <c r="F7" i="2" s="1"/>
  <c r="D40" i="1"/>
  <c r="F40" i="1" s="1"/>
  <c r="D39" i="1"/>
  <c r="F39" i="1" s="1"/>
  <c r="D38" i="1"/>
  <c r="F38" i="1" s="1"/>
  <c r="H38" i="1" s="1"/>
  <c r="D36" i="1"/>
  <c r="F36" i="1" s="1"/>
  <c r="G36" i="1" s="1"/>
  <c r="D35" i="1"/>
  <c r="F35" i="1" s="1"/>
  <c r="D34" i="1"/>
  <c r="F34" i="1" s="1"/>
  <c r="G34" i="1" s="1"/>
  <c r="D32" i="1"/>
  <c r="F32" i="1" s="1"/>
  <c r="D31" i="1"/>
  <c r="F31" i="1" s="1"/>
  <c r="D29" i="1"/>
  <c r="F29" i="1" s="1"/>
  <c r="D28" i="1"/>
  <c r="F28" i="1" s="1"/>
  <c r="G28" i="1" s="1"/>
  <c r="D27" i="1"/>
  <c r="F27" i="1" s="1"/>
  <c r="D26" i="1"/>
  <c r="F26" i="1" s="1"/>
  <c r="D25" i="1"/>
  <c r="F25" i="1" s="1"/>
  <c r="D22" i="1"/>
  <c r="F22" i="1" s="1"/>
  <c r="G22" i="1" s="1"/>
  <c r="D18" i="1"/>
  <c r="F18" i="1" s="1"/>
  <c r="D17" i="1"/>
  <c r="F17" i="1" s="1"/>
  <c r="D16" i="1"/>
  <c r="F16" i="1" s="1"/>
  <c r="G16" i="1" s="1"/>
  <c r="D15" i="1"/>
  <c r="F15" i="1" s="1"/>
  <c r="D14" i="1"/>
  <c r="F14" i="1" s="1"/>
  <c r="D13" i="1"/>
  <c r="F13" i="1" s="1"/>
  <c r="D11" i="1"/>
  <c r="F11" i="1" s="1"/>
  <c r="G11" i="1" s="1"/>
  <c r="D10" i="1"/>
  <c r="F10" i="1" s="1"/>
  <c r="H11" i="2" l="1"/>
  <c r="G11" i="2"/>
  <c r="H9" i="2"/>
  <c r="G9" i="2"/>
  <c r="H10" i="2"/>
  <c r="G10" i="2"/>
  <c r="I10" i="2" s="1"/>
  <c r="H12" i="2"/>
  <c r="G12" i="2"/>
  <c r="H8" i="2"/>
  <c r="I8" i="2" s="1"/>
  <c r="G7" i="2"/>
  <c r="H7" i="2"/>
  <c r="I11" i="2"/>
  <c r="G14" i="1"/>
  <c r="H14" i="1"/>
  <c r="H26" i="1"/>
  <c r="G26" i="1"/>
  <c r="G38" i="1"/>
  <c r="I38" i="1" s="1"/>
  <c r="H16" i="1"/>
  <c r="I16" i="1" s="1"/>
  <c r="H29" i="1"/>
  <c r="G29" i="1"/>
  <c r="I29" i="1" s="1"/>
  <c r="G31" i="1"/>
  <c r="H31" i="1"/>
  <c r="H40" i="1"/>
  <c r="G40" i="1"/>
  <c r="H39" i="1"/>
  <c r="G39" i="1"/>
  <c r="G15" i="1"/>
  <c r="H15" i="1"/>
  <c r="I15" i="1" s="1"/>
  <c r="H13" i="1"/>
  <c r="G13" i="1"/>
  <c r="H25" i="1"/>
  <c r="G25" i="1"/>
  <c r="G35" i="1"/>
  <c r="H35" i="1"/>
  <c r="H18" i="1"/>
  <c r="G18" i="1"/>
  <c r="I18" i="1" s="1"/>
  <c r="G17" i="1"/>
  <c r="H17" i="1"/>
  <c r="G27" i="1"/>
  <c r="H27" i="1"/>
  <c r="H10" i="1"/>
  <c r="G10" i="1"/>
  <c r="G32" i="1"/>
  <c r="H32" i="1"/>
  <c r="H34" i="1"/>
  <c r="I34" i="1" s="1"/>
  <c r="H36" i="1"/>
  <c r="I36" i="1" s="1"/>
  <c r="H28" i="1"/>
  <c r="I28" i="1" s="1"/>
  <c r="H22" i="1"/>
  <c r="I22" i="1" s="1"/>
  <c r="H11" i="1"/>
  <c r="I11" i="1" s="1"/>
  <c r="I40" i="1" l="1"/>
  <c r="I12" i="2"/>
  <c r="I7" i="2"/>
  <c r="I35" i="1"/>
  <c r="I26" i="1"/>
  <c r="I10" i="1"/>
  <c r="I9" i="2"/>
  <c r="I17" i="1"/>
  <c r="I31" i="1"/>
  <c r="I14" i="1"/>
  <c r="I27" i="1"/>
  <c r="F13" i="2"/>
  <c r="I32" i="1"/>
  <c r="I39" i="1"/>
  <c r="I13" i="1"/>
  <c r="I25" i="1"/>
  <c r="I13" i="2" l="1"/>
  <c r="I44" i="1"/>
  <c r="K43" i="1"/>
</calcChain>
</file>

<file path=xl/sharedStrings.xml><?xml version="1.0" encoding="utf-8"?>
<sst xmlns="http://schemas.openxmlformats.org/spreadsheetml/2006/main" count="113" uniqueCount="96">
  <si>
    <t>Burden item</t>
  </si>
  <si>
    <t>(A)</t>
  </si>
  <si>
    <t>Person hours per occurrence</t>
  </si>
  <si>
    <t>(B)</t>
  </si>
  <si>
    <t>No. of occurrences per respondent per year</t>
  </si>
  <si>
    <t>(C)</t>
  </si>
  <si>
    <t>Person hours per respondent per year</t>
  </si>
  <si>
    <t>(C=AxB)</t>
  </si>
  <si>
    <t>(D)</t>
  </si>
  <si>
    <r>
      <t xml:space="preserve">Respondents per year  </t>
    </r>
    <r>
      <rPr>
        <b/>
        <vertAlign val="superscript"/>
        <sz val="12"/>
        <color theme="1"/>
        <rFont val="Times New Roman"/>
        <family val="1"/>
      </rPr>
      <t>a</t>
    </r>
  </si>
  <si>
    <t>(E)</t>
  </si>
  <si>
    <t>Technical person- hours per year</t>
  </si>
  <si>
    <t>(E=CxD)</t>
  </si>
  <si>
    <t>(F)</t>
  </si>
  <si>
    <t>Management person hours per year</t>
  </si>
  <si>
    <t>(Ex0.05)</t>
  </si>
  <si>
    <t>(G)</t>
  </si>
  <si>
    <t>Clerical person hours per year</t>
  </si>
  <si>
    <t>(Ex0.1)</t>
  </si>
  <si>
    <t>(H)</t>
  </si>
  <si>
    <t xml:space="preserve">Total Cost </t>
  </si>
  <si>
    <r>
      <t>Per year</t>
    </r>
    <r>
      <rPr>
        <b/>
        <vertAlign val="superscript"/>
        <sz val="10"/>
        <color theme="1"/>
        <rFont val="Times New Roman"/>
        <family val="1"/>
      </rPr>
      <t xml:space="preserve"> b</t>
    </r>
  </si>
  <si>
    <t>1.  Applications</t>
  </si>
  <si>
    <t>N/A</t>
  </si>
  <si>
    <t>2.  Survey and Studies</t>
  </si>
  <si>
    <t>3.  Reporting requirements</t>
  </si>
  <si>
    <r>
      <t xml:space="preserve">     B.  Process/review information </t>
    </r>
    <r>
      <rPr>
        <vertAlign val="superscript"/>
        <sz val="10"/>
        <color theme="1"/>
        <rFont val="Times New Roman"/>
        <family val="1"/>
      </rPr>
      <t>d</t>
    </r>
  </si>
  <si>
    <t xml:space="preserve">     C.  Write Report</t>
  </si>
  <si>
    <r>
      <t xml:space="preserve">        Initial notification </t>
    </r>
    <r>
      <rPr>
        <vertAlign val="superscript"/>
        <sz val="10"/>
        <color theme="1"/>
        <rFont val="Times New Roman"/>
        <family val="1"/>
      </rPr>
      <t>c</t>
    </r>
  </si>
  <si>
    <r>
      <t xml:space="preserve">        Notification of performance evaluation </t>
    </r>
    <r>
      <rPr>
        <vertAlign val="superscript"/>
        <sz val="10"/>
        <color theme="1"/>
        <rFont val="Times New Roman"/>
        <family val="1"/>
      </rPr>
      <t>c</t>
    </r>
  </si>
  <si>
    <r>
      <t xml:space="preserve">        Notification of compliance status </t>
    </r>
    <r>
      <rPr>
        <vertAlign val="superscript"/>
        <sz val="10"/>
        <color theme="1"/>
        <rFont val="Times New Roman"/>
        <family val="1"/>
      </rPr>
      <t>c</t>
    </r>
  </si>
  <si>
    <r>
      <t xml:space="preserve">        Performance evaluation reports </t>
    </r>
    <r>
      <rPr>
        <vertAlign val="superscript"/>
        <sz val="10"/>
        <color theme="1"/>
        <rFont val="Times New Roman"/>
        <family val="1"/>
      </rPr>
      <t>c</t>
    </r>
  </si>
  <si>
    <t>Subtotal  for Reporting  Requirements</t>
  </si>
  <si>
    <t>4.  Recordkeeping requirements</t>
  </si>
  <si>
    <t xml:space="preserve">     B.  Plan activities</t>
  </si>
  <si>
    <t xml:space="preserve">     C.  Implement activities</t>
  </si>
  <si>
    <t xml:space="preserve">           Control devices</t>
  </si>
  <si>
    <t xml:space="preserve">               Design analysis</t>
  </si>
  <si>
    <t xml:space="preserve">               Performance evaluation</t>
  </si>
  <si>
    <t xml:space="preserve">               Equipment inspection</t>
  </si>
  <si>
    <t xml:space="preserve">               Monitoring activities</t>
  </si>
  <si>
    <t xml:space="preserve">               Maintenance</t>
  </si>
  <si>
    <t xml:space="preserve">     D.  Develop record system</t>
  </si>
  <si>
    <t xml:space="preserve">              Develop SSM plan</t>
  </si>
  <si>
    <t xml:space="preserve">              Control equipment/maintenance plan</t>
  </si>
  <si>
    <t xml:space="preserve">     E.  Time to enter information</t>
  </si>
  <si>
    <t xml:space="preserve">              Control equipment testing</t>
  </si>
  <si>
    <t xml:space="preserve">              Control equipment inspection</t>
  </si>
  <si>
    <t xml:space="preserve">              Control equipment monitoring</t>
  </si>
  <si>
    <t xml:space="preserve">     F.  Time to train personnel</t>
  </si>
  <si>
    <t xml:space="preserve">              Control equipment inspection and Monitoring</t>
  </si>
  <si>
    <r>
      <t xml:space="preserve">     G.  Store, file and maintain records </t>
    </r>
    <r>
      <rPr>
        <vertAlign val="superscript"/>
        <sz val="10"/>
        <color theme="1"/>
        <rFont val="Times New Roman"/>
        <family val="1"/>
      </rPr>
      <t>g</t>
    </r>
  </si>
  <si>
    <r>
      <t xml:space="preserve">     H.  Retrieve records/reports </t>
    </r>
    <r>
      <rPr>
        <vertAlign val="superscript"/>
        <sz val="10"/>
        <color theme="1"/>
        <rFont val="Times New Roman"/>
        <family val="1"/>
      </rPr>
      <t>h</t>
    </r>
  </si>
  <si>
    <t xml:space="preserve">Subtotal  for Recordkeeping Requirements  </t>
  </si>
  <si>
    <t>Assumptions:</t>
  </si>
  <si>
    <r>
      <t>c</t>
    </r>
    <r>
      <rPr>
        <sz val="10"/>
        <color theme="1"/>
        <rFont val="Times New Roman"/>
        <family val="1"/>
      </rPr>
      <t xml:space="preserve">  This is a one-time only activity.</t>
    </r>
  </si>
  <si>
    <r>
      <t>d</t>
    </r>
    <r>
      <rPr>
        <sz val="10"/>
        <color theme="1"/>
        <rFont val="Times New Roman"/>
        <family val="1"/>
      </rPr>
      <t xml:space="preserve">  We have assumed that it will take the respondent 4 hours twice a year to process and review information.</t>
    </r>
  </si>
  <si>
    <r>
      <t>f</t>
    </r>
    <r>
      <rPr>
        <sz val="10"/>
        <color theme="1"/>
        <rFont val="Times New Roman"/>
        <family val="1"/>
      </rPr>
      <t xml:space="preserve">   We have assumed that it will take the respondent 4 hours two times a year to complete the semiannual report.</t>
    </r>
  </si>
  <si>
    <r>
      <t>g</t>
    </r>
    <r>
      <rPr>
        <sz val="10"/>
        <color theme="1"/>
        <rFont val="Times New Roman"/>
        <family val="1"/>
      </rPr>
      <t xml:space="preserve">  We have assumed that the respondent will take 2 hours two times per year to store, file and maintain records.</t>
    </r>
  </si>
  <si>
    <r>
      <t xml:space="preserve">h  </t>
    </r>
    <r>
      <rPr>
        <sz val="10"/>
        <color theme="1"/>
        <rFont val="Times New Roman"/>
        <family val="1"/>
      </rPr>
      <t>We have assumed that the respondent will take 2 hours two times per year to retrieve records/reports.</t>
    </r>
  </si>
  <si>
    <t>Activity</t>
  </si>
  <si>
    <t>EPA person- hours per occurrence</t>
  </si>
  <si>
    <t>No. of occurrences per plant per year</t>
  </si>
  <si>
    <t>EPA person- hours per plant per year</t>
  </si>
  <si>
    <r>
      <t xml:space="preserve">Plants per year  </t>
    </r>
    <r>
      <rPr>
        <b/>
        <vertAlign val="superscript"/>
        <sz val="12"/>
        <color theme="1"/>
        <rFont val="Times New Roman"/>
        <family val="1"/>
      </rPr>
      <t>a</t>
    </r>
  </si>
  <si>
    <t>Management person-hours per year</t>
  </si>
  <si>
    <t>Clerical person-hours per year</t>
  </si>
  <si>
    <r>
      <t xml:space="preserve">Cost, $ </t>
    </r>
    <r>
      <rPr>
        <b/>
        <vertAlign val="superscript"/>
        <sz val="12"/>
        <color theme="1"/>
        <rFont val="Times New Roman"/>
        <family val="1"/>
      </rPr>
      <t>b</t>
    </r>
  </si>
  <si>
    <t>Review initial notification reports</t>
  </si>
  <si>
    <t>Review notification of compliance status</t>
  </si>
  <si>
    <r>
      <t xml:space="preserve">Review semiannual summary reports </t>
    </r>
    <r>
      <rPr>
        <vertAlign val="superscript"/>
        <sz val="10"/>
        <color theme="1"/>
        <rFont val="Times New Roman"/>
        <family val="1"/>
      </rPr>
      <t>c</t>
    </r>
  </si>
  <si>
    <r>
      <t>Review notification of performance test</t>
    </r>
    <r>
      <rPr>
        <vertAlign val="superscript"/>
        <sz val="10"/>
        <color theme="1"/>
        <rFont val="Times New Roman"/>
        <family val="1"/>
      </rPr>
      <t xml:space="preserve"> d</t>
    </r>
  </si>
  <si>
    <t xml:space="preserve">Attend initial performance tests          </t>
  </si>
  <si>
    <r>
      <t xml:space="preserve">Review test results </t>
    </r>
    <r>
      <rPr>
        <vertAlign val="superscript"/>
        <sz val="10"/>
        <color theme="1"/>
        <rFont val="Times New Roman"/>
        <family val="1"/>
      </rPr>
      <t>e</t>
    </r>
  </si>
  <si>
    <r>
      <t>d</t>
    </r>
    <r>
      <rPr>
        <sz val="10"/>
        <color theme="1"/>
        <rFont val="Times New Roman"/>
        <family val="1"/>
      </rPr>
      <t xml:space="preserve">  We have assumed that it will take each respondent 4 hours one time a year to review notification of performance tests.</t>
    </r>
  </si>
  <si>
    <r>
      <t>e</t>
    </r>
    <r>
      <rPr>
        <vertAlign val="superscript"/>
        <sz val="10"/>
        <color theme="1"/>
        <rFont val="Times New Roman"/>
        <family val="1"/>
      </rPr>
      <t xml:space="preserve">   </t>
    </r>
    <r>
      <rPr>
        <sz val="10"/>
        <color theme="1"/>
        <rFont val="Times New Roman"/>
        <family val="1"/>
      </rPr>
      <t>We have assumed that it will take each respondent 10 hours one time a year to review test results.</t>
    </r>
  </si>
  <si>
    <t>Table 1: Annual Respondent Burden and Cost – NESHAP for Semiconductor Manufacturing (40 CFR Part 63, Subpart BBBBB) (Renewal)</t>
  </si>
  <si>
    <t>Table 2: Average Annual EPA Burden and Cost – NESHAP for Semiconductor Manufacturing (40 CFR Part 63, Subpart BBBBB) (Renewal)</t>
  </si>
  <si>
    <t>hr/resp</t>
  </si>
  <si>
    <r>
      <t xml:space="preserve">i  </t>
    </r>
    <r>
      <rPr>
        <sz val="10"/>
        <color theme="1"/>
        <rFont val="Times New Roman"/>
        <family val="1"/>
      </rPr>
      <t>Totals have been rounded to 3 significant values.  Figures may not add exactly due to rounding.</t>
    </r>
  </si>
  <si>
    <r>
      <t xml:space="preserve">f </t>
    </r>
    <r>
      <rPr>
        <sz val="10"/>
        <color theme="1"/>
        <rFont val="Times New Roman"/>
        <family val="1"/>
      </rPr>
      <t>Totals have been rounded to 3 significant values.  Figures may not add exactly due to rounding.</t>
    </r>
  </si>
  <si>
    <r>
      <t xml:space="preserve">TOTAL ANNUAL BURDEN AND COST (rounded) </t>
    </r>
    <r>
      <rPr>
        <b/>
        <vertAlign val="superscript"/>
        <sz val="10"/>
        <color theme="1"/>
        <rFont val="Times New Roman"/>
        <family val="1"/>
      </rPr>
      <t>f</t>
    </r>
  </si>
  <si>
    <t>See 3A</t>
  </si>
  <si>
    <t xml:space="preserve">     A.  Familiarization with rule requirement</t>
  </si>
  <si>
    <r>
      <t xml:space="preserve">TOTAL ANNUAL BURDEN AND COSTS (rounded) </t>
    </r>
    <r>
      <rPr>
        <b/>
        <vertAlign val="superscript"/>
        <sz val="10"/>
        <color theme="1"/>
        <rFont val="Times New Roman"/>
        <family val="1"/>
      </rPr>
      <t>i</t>
    </r>
  </si>
  <si>
    <r>
      <t xml:space="preserve">TOTAL CAPITAL/O&amp;M COST (rounded): </t>
    </r>
    <r>
      <rPr>
        <b/>
        <vertAlign val="superscript"/>
        <sz val="8"/>
        <rFont val="Times New Roman"/>
        <family val="1"/>
      </rPr>
      <t>i</t>
    </r>
  </si>
  <si>
    <r>
      <t xml:space="preserve">GRAND TOTAL (rounded):  </t>
    </r>
    <r>
      <rPr>
        <b/>
        <vertAlign val="superscript"/>
        <sz val="8"/>
        <rFont val="Times New Roman"/>
        <family val="1"/>
      </rPr>
      <t>i</t>
    </r>
  </si>
  <si>
    <r>
      <t>c</t>
    </r>
    <r>
      <rPr>
        <sz val="10"/>
        <color theme="1"/>
        <rFont val="Times New Roman"/>
        <family val="1"/>
      </rPr>
      <t xml:space="preserve">  We have assumed that the respondents will take 15 hours two times a year to review the semiannual summary reports. </t>
    </r>
  </si>
  <si>
    <r>
      <t xml:space="preserve">        Develop a startup, shutdown, malfunction (SSM) report </t>
    </r>
    <r>
      <rPr>
        <vertAlign val="superscript"/>
        <sz val="10"/>
        <color theme="1"/>
        <rFont val="Times New Roman"/>
        <family val="1"/>
      </rPr>
      <t>e</t>
    </r>
  </si>
  <si>
    <r>
      <t xml:space="preserve">        Develop a semiannual summary report </t>
    </r>
    <r>
      <rPr>
        <vertAlign val="superscript"/>
        <sz val="10"/>
        <color theme="1"/>
        <rFont val="Times New Roman"/>
        <family val="1"/>
      </rPr>
      <t>f</t>
    </r>
  </si>
  <si>
    <r>
      <t>e</t>
    </r>
    <r>
      <rPr>
        <sz val="10"/>
        <color theme="1"/>
        <rFont val="Times New Roman"/>
        <family val="1"/>
      </rPr>
      <t xml:space="preserve">  We have assumed that it will take each respondent 1 hour four times a year to write the startup, shutdown, malfunction (SSM) report.</t>
    </r>
  </si>
  <si>
    <t>Updated labor rates</t>
  </si>
  <si>
    <r>
      <t>a</t>
    </r>
    <r>
      <rPr>
        <sz val="10"/>
        <rFont val="Times New Roman"/>
        <family val="1"/>
      </rPr>
      <t xml:space="preserve">  We have assumed that there is approximately 1 existing major source currently subject to this rule.  There will be no additional new sources that will become subject to the rule over the three-year period of this ICR.</t>
    </r>
  </si>
  <si>
    <r>
      <t>b</t>
    </r>
    <r>
      <rPr>
        <sz val="10"/>
        <color theme="1"/>
        <rFont val="Times New Roman"/>
        <family val="1"/>
      </rPr>
      <t xml:space="preserve">  This ICR uses the following labor rates:  $153.55 per hour for Managerial labor; $122.20 per hour for Technical labor, and $61.51 per hour for Clerical labor.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</si>
  <si>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t>a</t>
    </r>
    <r>
      <rPr>
        <sz val="10"/>
        <rFont val="Times New Roman"/>
        <family val="1"/>
      </rPr>
      <t xml:space="preserve">  We have assumed that there is approximately one existing major source currently subject to this rule.  There will be no additional new source that will become subject to the rule over the three-year period of this ICR.</t>
    </r>
  </si>
  <si>
    <r>
      <t>b</t>
    </r>
    <r>
      <rPr>
        <sz val="10"/>
        <color theme="1"/>
        <rFont val="Times New Roman"/>
        <family val="1"/>
      </rPr>
      <t xml:space="preserve">  This cost is based on the following labor rates which incorporate a 1.6 benefits multiplication factor to account for government overhead expenses: $69.04 for Managerial (GS-13, Step 5, $43.15 x 1.6), $51.23 for Technical (GS-12, Step 1, $32.02 x 1.6), and $27.73 Clerical (GS-6, Step 3, $17.33 x 1.6).  These rates are from the Office of Personnel Management (OPM) “2021 General Schedule” which excludes locality rates of pay.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</si>
</sst>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quot;$&quot;#,##0"/>
  </numFmts>
  <fonts count="19" x14ac:knownFonts="1">
    <font>
      <sz val="11"/>
      <color theme="1"/>
      <name val="Calibri"/>
      <family val="2"/>
      <scheme val="minor"/>
    </font>
    <font>
      <b/>
      <sz val="10"/>
      <color theme="1"/>
      <name val="Times New Roman"/>
      <family val="1"/>
    </font>
    <font>
      <b/>
      <vertAlign val="superscript"/>
      <sz val="12"/>
      <color theme="1"/>
      <name val="Times New Roman"/>
      <family val="1"/>
    </font>
    <font>
      <b/>
      <vertAlign val="superscript"/>
      <sz val="10"/>
      <color theme="1"/>
      <name val="Times New Roman"/>
      <family val="1"/>
    </font>
    <font>
      <sz val="10"/>
      <color theme="1"/>
      <name val="Times New Roman"/>
      <family val="1"/>
    </font>
    <font>
      <sz val="10"/>
      <color rgb="FF000000"/>
      <name val="Times New Roman"/>
      <family val="1"/>
    </font>
    <font>
      <vertAlign val="superscript"/>
      <sz val="10"/>
      <color theme="1"/>
      <name val="Times New Roman"/>
      <family val="1"/>
    </font>
    <font>
      <b/>
      <i/>
      <sz val="10"/>
      <color theme="1"/>
      <name val="Times New Roman"/>
      <family val="1"/>
    </font>
    <font>
      <b/>
      <sz val="10"/>
      <color rgb="FF000000"/>
      <name val="Times New Roman"/>
      <family val="1"/>
    </font>
    <font>
      <vertAlign val="superscript"/>
      <sz val="12"/>
      <color theme="1"/>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i/>
      <sz val="10"/>
      <color rgb="FF000000"/>
      <name val="Times New Roman"/>
      <family val="1"/>
    </font>
    <font>
      <b/>
      <vertAlign val="superscript"/>
      <sz val="8"/>
      <name val="Times New Roman"/>
      <family val="1"/>
    </font>
    <font>
      <sz val="11"/>
      <color rgb="FFFF0000"/>
      <name val="Calibri"/>
      <family val="2"/>
      <scheme val="minor"/>
    </font>
    <font>
      <vertAlign val="superscript"/>
      <sz val="12"/>
      <name val="Times New Roman"/>
      <family val="1"/>
    </font>
    <font>
      <sz val="10"/>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xf numFmtId="0" fontId="4" fillId="0" borderId="1" xfId="0" applyFont="1" applyBorder="1" applyAlignment="1">
      <alignment horizontal="left" vertical="top"/>
    </xf>
    <xf numFmtId="0" fontId="5" fillId="0" borderId="1" xfId="0" applyFont="1" applyBorder="1" applyAlignment="1">
      <alignment horizontal="center"/>
    </xf>
    <xf numFmtId="0" fontId="1" fillId="0" borderId="1" xfId="0" applyFont="1" applyBorder="1" applyAlignment="1">
      <alignment horizontal="left"/>
    </xf>
    <xf numFmtId="6" fontId="8" fillId="0" borderId="1" xfId="0" applyNumberFormat="1" applyFont="1" applyBorder="1" applyAlignment="1">
      <alignment horizontal="right"/>
    </xf>
    <xf numFmtId="0" fontId="9" fillId="0" borderId="0" xfId="0" applyFont="1"/>
    <xf numFmtId="6" fontId="5" fillId="0" borderId="1" xfId="0" applyNumberFormat="1" applyFont="1" applyBorder="1" applyAlignment="1">
      <alignment horizontal="right"/>
    </xf>
    <xf numFmtId="8" fontId="5" fillId="0" borderId="1" xfId="0" applyNumberFormat="1" applyFont="1" applyBorder="1" applyAlignment="1">
      <alignment horizontal="right"/>
    </xf>
    <xf numFmtId="0" fontId="5" fillId="0" borderId="1" xfId="0" applyFont="1" applyBorder="1" applyAlignment="1">
      <alignment horizontal="left"/>
    </xf>
    <xf numFmtId="0" fontId="0" fillId="0" borderId="0" xfId="0" applyAlignment="1">
      <alignment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7" xfId="0" applyBorder="1" applyAlignment="1">
      <alignment horizontal="center" vertical="center" wrapText="1"/>
    </xf>
    <xf numFmtId="0" fontId="1" fillId="0" borderId="5" xfId="0" applyFont="1" applyBorder="1" applyAlignment="1">
      <alignment horizontal="center"/>
    </xf>
    <xf numFmtId="0" fontId="1" fillId="0" borderId="5" xfId="0" applyFont="1" applyBorder="1" applyAlignment="1">
      <alignment horizontal="center" vertical="top" wrapText="1"/>
    </xf>
    <xf numFmtId="0" fontId="1" fillId="0" borderId="6" xfId="0" applyFont="1" applyBorder="1" applyAlignment="1">
      <alignment horizontal="center"/>
    </xf>
    <xf numFmtId="0" fontId="1" fillId="0" borderId="6" xfId="0" applyFont="1" applyBorder="1" applyAlignment="1">
      <alignment horizontal="center" vertical="top" wrapText="1"/>
    </xf>
    <xf numFmtId="0" fontId="1" fillId="0" borderId="7" xfId="0" applyFont="1" applyBorder="1" applyAlignment="1">
      <alignment horizontal="center"/>
    </xf>
    <xf numFmtId="0" fontId="0" fillId="0" borderId="7" xfId="0" applyBorder="1" applyAlignment="1">
      <alignment vertical="top" wrapText="1"/>
    </xf>
    <xf numFmtId="0" fontId="1" fillId="0" borderId="7" xfId="0" applyFont="1" applyBorder="1" applyAlignment="1">
      <alignment horizontal="center" vertical="top" wrapText="1"/>
    </xf>
    <xf numFmtId="1" fontId="0" fillId="0" borderId="0" xfId="0" applyNumberFormat="1"/>
    <xf numFmtId="15" fontId="0" fillId="0" borderId="0" xfId="0" applyNumberFormat="1"/>
    <xf numFmtId="0" fontId="10" fillId="0" borderId="0" xfId="0" applyFont="1"/>
    <xf numFmtId="0" fontId="11" fillId="0" borderId="0" xfId="0" applyFont="1" applyAlignment="1">
      <alignment horizontal="left" indent="5"/>
    </xf>
    <xf numFmtId="0" fontId="12" fillId="0" borderId="0" xfId="0" applyFont="1"/>
    <xf numFmtId="0" fontId="13" fillId="0" borderId="0" xfId="0" applyFont="1"/>
    <xf numFmtId="0" fontId="16" fillId="0" borderId="0" xfId="0" applyFont="1"/>
    <xf numFmtId="0" fontId="4" fillId="0" borderId="1" xfId="0" applyFont="1" applyFill="1" applyBorder="1" applyAlignment="1">
      <alignment horizontal="left" vertical="top"/>
    </xf>
    <xf numFmtId="0" fontId="5" fillId="0" borderId="1" xfId="0" applyFont="1" applyFill="1" applyBorder="1" applyAlignment="1">
      <alignment horizontal="center"/>
    </xf>
    <xf numFmtId="0" fontId="5" fillId="0" borderId="1" xfId="0" applyFont="1" applyFill="1" applyBorder="1" applyAlignment="1">
      <alignment horizontal="right" vertical="top"/>
    </xf>
    <xf numFmtId="8" fontId="5" fillId="0" borderId="1" xfId="0" applyNumberFormat="1" applyFont="1" applyFill="1" applyBorder="1" applyAlignment="1">
      <alignment horizontal="right" vertical="top"/>
    </xf>
    <xf numFmtId="164" fontId="5" fillId="0" borderId="1" xfId="0" applyNumberFormat="1" applyFont="1" applyFill="1" applyBorder="1" applyAlignment="1">
      <alignment horizontal="right" vertical="top"/>
    </xf>
    <xf numFmtId="6" fontId="5" fillId="0" borderId="1" xfId="0" applyNumberFormat="1" applyFont="1" applyFill="1" applyBorder="1" applyAlignment="1">
      <alignment horizontal="right" vertical="top"/>
    </xf>
    <xf numFmtId="0" fontId="7" fillId="0" borderId="1" xfId="0" applyFont="1" applyFill="1" applyBorder="1" applyAlignment="1">
      <alignment horizontal="left" vertical="top"/>
    </xf>
    <xf numFmtId="0" fontId="14" fillId="0" borderId="1" xfId="0" applyFont="1" applyFill="1" applyBorder="1" applyAlignment="1">
      <alignment horizontal="center"/>
    </xf>
    <xf numFmtId="165" fontId="14" fillId="0" borderId="1" xfId="0" applyNumberFormat="1" applyFont="1" applyFill="1" applyBorder="1" applyAlignment="1">
      <alignment horizontal="right" vertical="top"/>
    </xf>
    <xf numFmtId="0" fontId="1" fillId="0" borderId="1" xfId="0" applyFont="1" applyFill="1" applyBorder="1" applyAlignment="1">
      <alignment horizontal="left"/>
    </xf>
    <xf numFmtId="0" fontId="1" fillId="0" borderId="1" xfId="0" applyFont="1" applyFill="1" applyBorder="1" applyAlignment="1">
      <alignment horizontal="left" vertical="top"/>
    </xf>
    <xf numFmtId="165" fontId="1" fillId="0" borderId="1" xfId="0" applyNumberFormat="1" applyFont="1" applyFill="1" applyBorder="1"/>
    <xf numFmtId="0" fontId="0" fillId="0" borderId="1" xfId="0" applyFill="1" applyBorder="1"/>
    <xf numFmtId="0" fontId="14" fillId="0" borderId="2" xfId="0" applyFont="1" applyFill="1" applyBorder="1" applyAlignment="1">
      <alignment horizontal="center"/>
    </xf>
    <xf numFmtId="0" fontId="14" fillId="0" borderId="3" xfId="0" applyFont="1" applyFill="1" applyBorder="1" applyAlignment="1">
      <alignment horizontal="center"/>
    </xf>
    <xf numFmtId="0" fontId="14" fillId="0" borderId="4" xfId="0" applyFont="1" applyFill="1" applyBorder="1" applyAlignment="1">
      <alignment horizontal="center"/>
    </xf>
    <xf numFmtId="1" fontId="14" fillId="0" borderId="2" xfId="0" applyNumberFormat="1" applyFont="1" applyFill="1" applyBorder="1" applyAlignment="1">
      <alignment horizontal="center"/>
    </xf>
    <xf numFmtId="1" fontId="14" fillId="0" borderId="3" xfId="0" applyNumberFormat="1" applyFont="1" applyFill="1" applyBorder="1" applyAlignment="1">
      <alignment horizontal="center"/>
    </xf>
    <xf numFmtId="1" fontId="14" fillId="0" borderId="4" xfId="0" applyNumberFormat="1" applyFont="1" applyFill="1" applyBorder="1" applyAlignment="1">
      <alignment horizontal="center"/>
    </xf>
    <xf numFmtId="1" fontId="8" fillId="0" borderId="2" xfId="0" applyNumberFormat="1" applyFont="1" applyFill="1" applyBorder="1" applyAlignment="1">
      <alignment horizontal="center"/>
    </xf>
    <xf numFmtId="1" fontId="8" fillId="0" borderId="3" xfId="0" applyNumberFormat="1" applyFont="1" applyFill="1" applyBorder="1" applyAlignment="1">
      <alignment horizontal="center"/>
    </xf>
    <xf numFmtId="1" fontId="8" fillId="0" borderId="4" xfId="0" applyNumberFormat="1" applyFont="1" applyFill="1" applyBorder="1" applyAlignment="1">
      <alignment horizontal="center"/>
    </xf>
    <xf numFmtId="0" fontId="17" fillId="0" borderId="0" xfId="0" applyFont="1" applyAlignment="1">
      <alignment horizontal="left" wrapText="1"/>
    </xf>
    <xf numFmtId="0" fontId="9" fillId="0" borderId="0" xfId="0" applyFont="1" applyAlignment="1">
      <alignment horizontal="left" wrapText="1"/>
    </xf>
    <xf numFmtId="1" fontId="8" fillId="0" borderId="1" xfId="0" applyNumberFormat="1" applyFon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5"/>
  <sheetViews>
    <sheetView tabSelected="1" topLeftCell="A31" zoomScale="80" zoomScaleNormal="80" workbookViewId="0">
      <selection activeCell="D58" sqref="D58"/>
    </sheetView>
  </sheetViews>
  <sheetFormatPr defaultRowHeight="14.5" x14ac:dyDescent="0.35"/>
  <cols>
    <col min="1" max="1" width="48.7265625" customWidth="1"/>
    <col min="2" max="4" width="11" customWidth="1"/>
    <col min="5" max="5" width="12.7265625" customWidth="1"/>
    <col min="6" max="9" width="11" customWidth="1"/>
    <col min="13" max="13" width="9.54296875" bestFit="1" customWidth="1"/>
    <col min="14" max="14" width="10.1796875" bestFit="1" customWidth="1"/>
  </cols>
  <sheetData>
    <row r="1" spans="1:12" x14ac:dyDescent="0.35">
      <c r="A1" t="s">
        <v>76</v>
      </c>
    </row>
    <row r="3" spans="1:12" x14ac:dyDescent="0.35">
      <c r="F3">
        <v>122.2</v>
      </c>
      <c r="G3">
        <v>153.55000000000001</v>
      </c>
      <c r="H3">
        <v>61.51</v>
      </c>
      <c r="J3" s="28" t="s">
        <v>91</v>
      </c>
    </row>
    <row r="4" spans="1:12" s="10" customFormat="1" x14ac:dyDescent="0.35">
      <c r="A4" s="11" t="s">
        <v>0</v>
      </c>
      <c r="B4" s="11" t="s">
        <v>1</v>
      </c>
      <c r="C4" s="11" t="s">
        <v>3</v>
      </c>
      <c r="D4" s="11" t="s">
        <v>5</v>
      </c>
      <c r="E4" s="11" t="s">
        <v>8</v>
      </c>
      <c r="F4" s="11" t="s">
        <v>10</v>
      </c>
      <c r="G4" s="11" t="s">
        <v>13</v>
      </c>
      <c r="H4" s="11" t="s">
        <v>16</v>
      </c>
      <c r="I4" s="11" t="s">
        <v>19</v>
      </c>
    </row>
    <row r="5" spans="1:12" s="10" customFormat="1" ht="68.5" customHeight="1" x14ac:dyDescent="0.35">
      <c r="A5" s="12"/>
      <c r="B5" s="12" t="s">
        <v>2</v>
      </c>
      <c r="C5" s="12" t="s">
        <v>4</v>
      </c>
      <c r="D5" s="12" t="s">
        <v>6</v>
      </c>
      <c r="E5" s="12" t="s">
        <v>9</v>
      </c>
      <c r="F5" s="12" t="s">
        <v>11</v>
      </c>
      <c r="G5" s="12" t="s">
        <v>14</v>
      </c>
      <c r="H5" s="12" t="s">
        <v>17</v>
      </c>
      <c r="I5" s="12" t="s">
        <v>20</v>
      </c>
    </row>
    <row r="6" spans="1:12" s="10" customFormat="1" ht="15" x14ac:dyDescent="0.35">
      <c r="A6" s="13"/>
      <c r="B6" s="14"/>
      <c r="C6" s="14"/>
      <c r="D6" s="13" t="s">
        <v>7</v>
      </c>
      <c r="E6" s="14"/>
      <c r="F6" s="13" t="s">
        <v>12</v>
      </c>
      <c r="G6" s="13" t="s">
        <v>15</v>
      </c>
      <c r="H6" s="13" t="s">
        <v>18</v>
      </c>
      <c r="I6" s="13" t="s">
        <v>21</v>
      </c>
    </row>
    <row r="7" spans="1:12" x14ac:dyDescent="0.35">
      <c r="A7" s="29" t="s">
        <v>22</v>
      </c>
      <c r="B7" s="30" t="s">
        <v>23</v>
      </c>
      <c r="C7" s="30"/>
      <c r="D7" s="30"/>
      <c r="E7" s="30"/>
      <c r="F7" s="30"/>
      <c r="G7" s="30"/>
      <c r="H7" s="30"/>
      <c r="I7" s="31"/>
    </row>
    <row r="8" spans="1:12" ht="15.5" x14ac:dyDescent="0.35">
      <c r="A8" s="29" t="s">
        <v>24</v>
      </c>
      <c r="B8" s="30" t="s">
        <v>23</v>
      </c>
      <c r="C8" s="30"/>
      <c r="D8" s="30"/>
      <c r="E8" s="30"/>
      <c r="F8" s="30"/>
      <c r="G8" s="30"/>
      <c r="H8" s="30"/>
      <c r="I8" s="31"/>
      <c r="L8" s="24"/>
    </row>
    <row r="9" spans="1:12" ht="15.5" x14ac:dyDescent="0.35">
      <c r="A9" s="29" t="s">
        <v>25</v>
      </c>
      <c r="B9" s="30"/>
      <c r="C9" s="30"/>
      <c r="D9" s="30"/>
      <c r="E9" s="30"/>
      <c r="F9" s="30"/>
      <c r="G9" s="30"/>
      <c r="H9" s="30"/>
      <c r="I9" s="31"/>
      <c r="L9" s="25"/>
    </row>
    <row r="10" spans="1:12" ht="15.5" x14ac:dyDescent="0.35">
      <c r="A10" s="29" t="s">
        <v>83</v>
      </c>
      <c r="B10" s="30">
        <v>4</v>
      </c>
      <c r="C10" s="30">
        <v>1</v>
      </c>
      <c r="D10" s="30">
        <f>B10*C10</f>
        <v>4</v>
      </c>
      <c r="E10" s="30">
        <v>1</v>
      </c>
      <c r="F10" s="30">
        <f>D10*E10</f>
        <v>4</v>
      </c>
      <c r="G10" s="30">
        <f>F10*0.05</f>
        <v>0.2</v>
      </c>
      <c r="H10" s="30">
        <f>F10*0.1</f>
        <v>0.4</v>
      </c>
      <c r="I10" s="32">
        <f>F10*F$3+G10*G$3+H10*H$3</f>
        <v>544.11400000000003</v>
      </c>
      <c r="L10" s="25"/>
    </row>
    <row r="11" spans="1:12" ht="15.5" x14ac:dyDescent="0.35">
      <c r="A11" s="29" t="s">
        <v>26</v>
      </c>
      <c r="B11" s="30">
        <v>4</v>
      </c>
      <c r="C11" s="30">
        <v>2</v>
      </c>
      <c r="D11" s="30">
        <f>B11*C11</f>
        <v>8</v>
      </c>
      <c r="E11" s="30">
        <v>1</v>
      </c>
      <c r="F11" s="30">
        <f>D11*E11</f>
        <v>8</v>
      </c>
      <c r="G11" s="30">
        <f>F11*0.05</f>
        <v>0.4</v>
      </c>
      <c r="H11" s="30">
        <f>F11*0.1</f>
        <v>0.8</v>
      </c>
      <c r="I11" s="33">
        <f>F11*F$3+G11*G$3+H11*H$3</f>
        <v>1088.2280000000001</v>
      </c>
      <c r="L11" s="24"/>
    </row>
    <row r="12" spans="1:12" ht="15.5" x14ac:dyDescent="0.35">
      <c r="A12" s="29" t="s">
        <v>27</v>
      </c>
      <c r="B12" s="30"/>
      <c r="C12" s="30"/>
      <c r="D12" s="30"/>
      <c r="E12" s="30"/>
      <c r="F12" s="30"/>
      <c r="G12" s="30"/>
      <c r="H12" s="30"/>
      <c r="I12" s="31"/>
      <c r="L12" s="24"/>
    </row>
    <row r="13" spans="1:12" ht="15.5" x14ac:dyDescent="0.35">
      <c r="A13" s="29" t="s">
        <v>28</v>
      </c>
      <c r="B13" s="30">
        <v>2</v>
      </c>
      <c r="C13" s="30">
        <v>1</v>
      </c>
      <c r="D13" s="30">
        <f t="shared" ref="D13:D18" si="0">B13*C13</f>
        <v>2</v>
      </c>
      <c r="E13" s="30">
        <v>0</v>
      </c>
      <c r="F13" s="30">
        <f t="shared" ref="F13:F18" si="1">D13*E13</f>
        <v>0</v>
      </c>
      <c r="G13" s="30">
        <f t="shared" ref="G13:G18" si="2">F13*0.05</f>
        <v>0</v>
      </c>
      <c r="H13" s="30">
        <f t="shared" ref="H13:H18" si="3">F13*0.1</f>
        <v>0</v>
      </c>
      <c r="I13" s="34">
        <f t="shared" ref="I13:I18" si="4">F13*F$3+G13*G$3+H13*H$3</f>
        <v>0</v>
      </c>
      <c r="L13" s="26"/>
    </row>
    <row r="14" spans="1:12" ht="15.5" x14ac:dyDescent="0.35">
      <c r="A14" s="29" t="s">
        <v>29</v>
      </c>
      <c r="B14" s="30">
        <v>2</v>
      </c>
      <c r="C14" s="30">
        <v>1</v>
      </c>
      <c r="D14" s="30">
        <f t="shared" si="0"/>
        <v>2</v>
      </c>
      <c r="E14" s="30">
        <v>0</v>
      </c>
      <c r="F14" s="30">
        <f t="shared" si="1"/>
        <v>0</v>
      </c>
      <c r="G14" s="30">
        <f t="shared" si="2"/>
        <v>0</v>
      </c>
      <c r="H14" s="30">
        <f t="shared" si="3"/>
        <v>0</v>
      </c>
      <c r="I14" s="34">
        <f t="shared" si="4"/>
        <v>0</v>
      </c>
      <c r="L14" s="27"/>
    </row>
    <row r="15" spans="1:12" ht="15.5" x14ac:dyDescent="0.35">
      <c r="A15" s="29" t="s">
        <v>30</v>
      </c>
      <c r="B15" s="30">
        <v>2</v>
      </c>
      <c r="C15" s="30">
        <v>1</v>
      </c>
      <c r="D15" s="30">
        <f t="shared" si="0"/>
        <v>2</v>
      </c>
      <c r="E15" s="30">
        <v>0</v>
      </c>
      <c r="F15" s="30">
        <f t="shared" si="1"/>
        <v>0</v>
      </c>
      <c r="G15" s="30">
        <f t="shared" si="2"/>
        <v>0</v>
      </c>
      <c r="H15" s="30">
        <f t="shared" si="3"/>
        <v>0</v>
      </c>
      <c r="I15" s="34">
        <f t="shared" si="4"/>
        <v>0</v>
      </c>
      <c r="L15" s="27"/>
    </row>
    <row r="16" spans="1:12" ht="15.5" x14ac:dyDescent="0.35">
      <c r="A16" s="29" t="s">
        <v>31</v>
      </c>
      <c r="B16" s="30">
        <v>2</v>
      </c>
      <c r="C16" s="30">
        <v>1</v>
      </c>
      <c r="D16" s="30">
        <f t="shared" si="0"/>
        <v>2</v>
      </c>
      <c r="E16" s="30">
        <v>0</v>
      </c>
      <c r="F16" s="30">
        <f t="shared" si="1"/>
        <v>0</v>
      </c>
      <c r="G16" s="30">
        <f t="shared" si="2"/>
        <v>0</v>
      </c>
      <c r="H16" s="30">
        <f t="shared" si="3"/>
        <v>0</v>
      </c>
      <c r="I16" s="34">
        <f t="shared" si="4"/>
        <v>0</v>
      </c>
      <c r="L16" s="27"/>
    </row>
    <row r="17" spans="1:12" ht="15.5" x14ac:dyDescent="0.35">
      <c r="A17" s="29" t="s">
        <v>88</v>
      </c>
      <c r="B17" s="30">
        <v>1</v>
      </c>
      <c r="C17" s="30">
        <v>4</v>
      </c>
      <c r="D17" s="30">
        <f t="shared" si="0"/>
        <v>4</v>
      </c>
      <c r="E17" s="30">
        <v>0</v>
      </c>
      <c r="F17" s="30">
        <f t="shared" si="1"/>
        <v>0</v>
      </c>
      <c r="G17" s="30">
        <f t="shared" si="2"/>
        <v>0</v>
      </c>
      <c r="H17" s="30">
        <f t="shared" si="3"/>
        <v>0</v>
      </c>
      <c r="I17" s="34">
        <f t="shared" si="4"/>
        <v>0</v>
      </c>
      <c r="L17" s="27"/>
    </row>
    <row r="18" spans="1:12" ht="15.5" x14ac:dyDescent="0.35">
      <c r="A18" s="29" t="s">
        <v>89</v>
      </c>
      <c r="B18" s="30">
        <v>4</v>
      </c>
      <c r="C18" s="30">
        <v>2</v>
      </c>
      <c r="D18" s="30">
        <f t="shared" si="0"/>
        <v>8</v>
      </c>
      <c r="E18" s="30">
        <v>1</v>
      </c>
      <c r="F18" s="30">
        <f t="shared" si="1"/>
        <v>8</v>
      </c>
      <c r="G18" s="30">
        <f t="shared" si="2"/>
        <v>0.4</v>
      </c>
      <c r="H18" s="30">
        <f t="shared" si="3"/>
        <v>0.8</v>
      </c>
      <c r="I18" s="33">
        <f t="shared" si="4"/>
        <v>1088.2280000000001</v>
      </c>
      <c r="L18" s="24"/>
    </row>
    <row r="19" spans="1:12" ht="15.5" x14ac:dyDescent="0.35">
      <c r="A19" s="35" t="s">
        <v>32</v>
      </c>
      <c r="B19" s="36"/>
      <c r="C19" s="36"/>
      <c r="D19" s="36"/>
      <c r="E19" s="36"/>
      <c r="F19" s="42">
        <f>SUM(F7:H18)</f>
        <v>23.000000000000004</v>
      </c>
      <c r="G19" s="43"/>
      <c r="H19" s="44"/>
      <c r="I19" s="37">
        <f>SUM(I7:I18)</f>
        <v>2720.57</v>
      </c>
      <c r="L19" s="24"/>
    </row>
    <row r="20" spans="1:12" ht="15.5" x14ac:dyDescent="0.35">
      <c r="A20" s="29" t="s">
        <v>33</v>
      </c>
      <c r="B20" s="30"/>
      <c r="C20" s="30"/>
      <c r="D20" s="30"/>
      <c r="E20" s="30"/>
      <c r="F20" s="30"/>
      <c r="G20" s="30"/>
      <c r="H20" s="30"/>
      <c r="I20" s="31"/>
      <c r="L20" s="24"/>
    </row>
    <row r="21" spans="1:12" ht="15.5" x14ac:dyDescent="0.35">
      <c r="A21" s="29" t="s">
        <v>83</v>
      </c>
      <c r="B21" s="30" t="s">
        <v>82</v>
      </c>
      <c r="C21" s="30"/>
      <c r="D21" s="30"/>
      <c r="E21" s="30"/>
      <c r="F21" s="30"/>
      <c r="G21" s="30"/>
      <c r="H21" s="30"/>
      <c r="I21" s="34"/>
      <c r="L21" s="24"/>
    </row>
    <row r="22" spans="1:12" ht="15.5" x14ac:dyDescent="0.35">
      <c r="A22" s="29" t="s">
        <v>34</v>
      </c>
      <c r="B22" s="30">
        <v>8</v>
      </c>
      <c r="C22" s="30">
        <v>1</v>
      </c>
      <c r="D22" s="30">
        <f t="shared" ref="D22" si="5">B22*C22</f>
        <v>8</v>
      </c>
      <c r="E22" s="30">
        <v>1</v>
      </c>
      <c r="F22" s="30">
        <f t="shared" ref="F22" si="6">D22*E22</f>
        <v>8</v>
      </c>
      <c r="G22" s="30">
        <f t="shared" ref="G22" si="7">F22*0.05</f>
        <v>0.4</v>
      </c>
      <c r="H22" s="30">
        <f t="shared" ref="H22" si="8">F22*0.1</f>
        <v>0.8</v>
      </c>
      <c r="I22" s="33">
        <f t="shared" ref="I22" si="9">F22*F$3+G22*G$3+H22*H$3</f>
        <v>1088.2280000000001</v>
      </c>
      <c r="L22" s="24"/>
    </row>
    <row r="23" spans="1:12" ht="15.5" x14ac:dyDescent="0.35">
      <c r="A23" s="29" t="s">
        <v>35</v>
      </c>
      <c r="B23" s="30"/>
      <c r="C23" s="30"/>
      <c r="D23" s="30"/>
      <c r="E23" s="30"/>
      <c r="F23" s="30"/>
      <c r="G23" s="30"/>
      <c r="H23" s="30"/>
      <c r="I23" s="31"/>
      <c r="L23" s="24"/>
    </row>
    <row r="24" spans="1:12" ht="15.5" x14ac:dyDescent="0.35">
      <c r="A24" s="29" t="s">
        <v>36</v>
      </c>
      <c r="B24" s="30"/>
      <c r="C24" s="30"/>
      <c r="D24" s="30"/>
      <c r="E24" s="30"/>
      <c r="F24" s="30"/>
      <c r="G24" s="30"/>
      <c r="H24" s="30"/>
      <c r="I24" s="31"/>
      <c r="L24" s="24"/>
    </row>
    <row r="25" spans="1:12" ht="15.5" x14ac:dyDescent="0.35">
      <c r="A25" s="29" t="s">
        <v>37</v>
      </c>
      <c r="B25" s="30">
        <v>15</v>
      </c>
      <c r="C25" s="30">
        <v>1</v>
      </c>
      <c r="D25" s="30">
        <f t="shared" ref="D25:D29" si="10">B25*C25</f>
        <v>15</v>
      </c>
      <c r="E25" s="30">
        <v>0</v>
      </c>
      <c r="F25" s="30">
        <f t="shared" ref="F25:F29" si="11">D25*E25</f>
        <v>0</v>
      </c>
      <c r="G25" s="30">
        <f t="shared" ref="G25:G29" si="12">F25*0.05</f>
        <v>0</v>
      </c>
      <c r="H25" s="30">
        <f t="shared" ref="H25:H29" si="13">F25*0.1</f>
        <v>0</v>
      </c>
      <c r="I25" s="34">
        <f t="shared" ref="I25:I29" si="14">F25*F$3+G25*G$3+H25*H$3</f>
        <v>0</v>
      </c>
      <c r="L25" s="24"/>
    </row>
    <row r="26" spans="1:12" x14ac:dyDescent="0.35">
      <c r="A26" s="29" t="s">
        <v>38</v>
      </c>
      <c r="B26" s="30">
        <v>40</v>
      </c>
      <c r="C26" s="30">
        <v>1</v>
      </c>
      <c r="D26" s="30">
        <f t="shared" si="10"/>
        <v>40</v>
      </c>
      <c r="E26" s="30">
        <v>0</v>
      </c>
      <c r="F26" s="30">
        <f t="shared" si="11"/>
        <v>0</v>
      </c>
      <c r="G26" s="30">
        <f t="shared" si="12"/>
        <v>0</v>
      </c>
      <c r="H26" s="30">
        <f t="shared" si="13"/>
        <v>0</v>
      </c>
      <c r="I26" s="34">
        <f t="shared" si="14"/>
        <v>0</v>
      </c>
    </row>
    <row r="27" spans="1:12" x14ac:dyDescent="0.35">
      <c r="A27" s="29" t="s">
        <v>39</v>
      </c>
      <c r="B27" s="30">
        <v>1</v>
      </c>
      <c r="C27" s="30">
        <v>52</v>
      </c>
      <c r="D27" s="30">
        <f t="shared" si="10"/>
        <v>52</v>
      </c>
      <c r="E27" s="30">
        <v>0</v>
      </c>
      <c r="F27" s="30">
        <f t="shared" si="11"/>
        <v>0</v>
      </c>
      <c r="G27" s="30">
        <f t="shared" si="12"/>
        <v>0</v>
      </c>
      <c r="H27" s="30">
        <f t="shared" si="13"/>
        <v>0</v>
      </c>
      <c r="I27" s="34">
        <f t="shared" si="14"/>
        <v>0</v>
      </c>
    </row>
    <row r="28" spans="1:12" x14ac:dyDescent="0.35">
      <c r="A28" s="29" t="s">
        <v>40</v>
      </c>
      <c r="B28" s="30">
        <v>1</v>
      </c>
      <c r="C28" s="30">
        <v>52</v>
      </c>
      <c r="D28" s="30">
        <f t="shared" si="10"/>
        <v>52</v>
      </c>
      <c r="E28" s="30">
        <v>0</v>
      </c>
      <c r="F28" s="30">
        <f t="shared" si="11"/>
        <v>0</v>
      </c>
      <c r="G28" s="30">
        <f t="shared" si="12"/>
        <v>0</v>
      </c>
      <c r="H28" s="30">
        <f t="shared" si="13"/>
        <v>0</v>
      </c>
      <c r="I28" s="34">
        <f t="shared" si="14"/>
        <v>0</v>
      </c>
    </row>
    <row r="29" spans="1:12" x14ac:dyDescent="0.35">
      <c r="A29" s="29" t="s">
        <v>41</v>
      </c>
      <c r="B29" s="30">
        <v>2</v>
      </c>
      <c r="C29" s="30">
        <v>52</v>
      </c>
      <c r="D29" s="30">
        <f t="shared" si="10"/>
        <v>104</v>
      </c>
      <c r="E29" s="30">
        <v>0</v>
      </c>
      <c r="F29" s="30">
        <f t="shared" si="11"/>
        <v>0</v>
      </c>
      <c r="G29" s="30">
        <f t="shared" si="12"/>
        <v>0</v>
      </c>
      <c r="H29" s="30">
        <f t="shared" si="13"/>
        <v>0</v>
      </c>
      <c r="I29" s="34">
        <f t="shared" si="14"/>
        <v>0</v>
      </c>
    </row>
    <row r="30" spans="1:12" x14ac:dyDescent="0.35">
      <c r="A30" s="29" t="s">
        <v>42</v>
      </c>
      <c r="B30" s="30"/>
      <c r="C30" s="30"/>
      <c r="D30" s="30"/>
      <c r="E30" s="30"/>
      <c r="F30" s="30"/>
      <c r="G30" s="30"/>
      <c r="H30" s="30"/>
      <c r="I30" s="31"/>
    </row>
    <row r="31" spans="1:12" x14ac:dyDescent="0.35">
      <c r="A31" s="29" t="s">
        <v>43</v>
      </c>
      <c r="B31" s="30">
        <v>8</v>
      </c>
      <c r="C31" s="30">
        <v>1</v>
      </c>
      <c r="D31" s="30">
        <f t="shared" ref="D31:D32" si="15">B31*C31</f>
        <v>8</v>
      </c>
      <c r="E31" s="30">
        <v>0</v>
      </c>
      <c r="F31" s="30">
        <f t="shared" ref="F31:F32" si="16">D31*E31</f>
        <v>0</v>
      </c>
      <c r="G31" s="30">
        <f t="shared" ref="G31:G32" si="17">F31*0.05</f>
        <v>0</v>
      </c>
      <c r="H31" s="30">
        <f t="shared" ref="H31:H32" si="18">F31*0.1</f>
        <v>0</v>
      </c>
      <c r="I31" s="34">
        <f t="shared" ref="I31:I32" si="19">F31*F$3+G31*G$3+H31*H$3</f>
        <v>0</v>
      </c>
    </row>
    <row r="32" spans="1:12" x14ac:dyDescent="0.35">
      <c r="A32" s="29" t="s">
        <v>44</v>
      </c>
      <c r="B32" s="30">
        <v>12</v>
      </c>
      <c r="C32" s="30">
        <v>1</v>
      </c>
      <c r="D32" s="30">
        <f t="shared" si="15"/>
        <v>12</v>
      </c>
      <c r="E32" s="30">
        <v>0</v>
      </c>
      <c r="F32" s="30">
        <f t="shared" si="16"/>
        <v>0</v>
      </c>
      <c r="G32" s="30">
        <f t="shared" si="17"/>
        <v>0</v>
      </c>
      <c r="H32" s="30">
        <f t="shared" si="18"/>
        <v>0</v>
      </c>
      <c r="I32" s="34">
        <f t="shared" si="19"/>
        <v>0</v>
      </c>
    </row>
    <row r="33" spans="1:14" x14ac:dyDescent="0.35">
      <c r="A33" s="29" t="s">
        <v>45</v>
      </c>
      <c r="B33" s="30"/>
      <c r="C33" s="30"/>
      <c r="D33" s="30"/>
      <c r="E33" s="30"/>
      <c r="F33" s="30"/>
      <c r="G33" s="30"/>
      <c r="H33" s="30"/>
      <c r="I33" s="31"/>
      <c r="M33" s="23"/>
      <c r="N33" s="23"/>
    </row>
    <row r="34" spans="1:14" x14ac:dyDescent="0.35">
      <c r="A34" s="29" t="s">
        <v>46</v>
      </c>
      <c r="B34" s="30">
        <v>1</v>
      </c>
      <c r="C34" s="30">
        <v>1</v>
      </c>
      <c r="D34" s="30">
        <f t="shared" ref="D34:D36" si="20">B34*C34</f>
        <v>1</v>
      </c>
      <c r="E34" s="30">
        <v>0</v>
      </c>
      <c r="F34" s="30">
        <f t="shared" ref="F34:F36" si="21">D34*E34</f>
        <v>0</v>
      </c>
      <c r="G34" s="30">
        <f t="shared" ref="G34:G36" si="22">F34*0.05</f>
        <v>0</v>
      </c>
      <c r="H34" s="30">
        <f t="shared" ref="H34:H36" si="23">F34*0.1</f>
        <v>0</v>
      </c>
      <c r="I34" s="34">
        <f t="shared" ref="I34:I36" si="24">F34*F$3+G34*G$3+H34*H$3</f>
        <v>0</v>
      </c>
    </row>
    <row r="35" spans="1:14" x14ac:dyDescent="0.35">
      <c r="A35" s="29" t="s">
        <v>47</v>
      </c>
      <c r="B35" s="30">
        <v>0.5</v>
      </c>
      <c r="C35" s="30">
        <v>52</v>
      </c>
      <c r="D35" s="30">
        <f t="shared" si="20"/>
        <v>26</v>
      </c>
      <c r="E35" s="30">
        <v>0</v>
      </c>
      <c r="F35" s="30">
        <f t="shared" si="21"/>
        <v>0</v>
      </c>
      <c r="G35" s="30">
        <f t="shared" si="22"/>
        <v>0</v>
      </c>
      <c r="H35" s="30">
        <f t="shared" si="23"/>
        <v>0</v>
      </c>
      <c r="I35" s="34">
        <f t="shared" si="24"/>
        <v>0</v>
      </c>
    </row>
    <row r="36" spans="1:14" x14ac:dyDescent="0.35">
      <c r="A36" s="29" t="s">
        <v>48</v>
      </c>
      <c r="B36" s="30">
        <v>0.5</v>
      </c>
      <c r="C36" s="30">
        <v>52</v>
      </c>
      <c r="D36" s="30">
        <f t="shared" si="20"/>
        <v>26</v>
      </c>
      <c r="E36" s="30">
        <v>0</v>
      </c>
      <c r="F36" s="30">
        <f t="shared" si="21"/>
        <v>0</v>
      </c>
      <c r="G36" s="30">
        <f t="shared" si="22"/>
        <v>0</v>
      </c>
      <c r="H36" s="30">
        <f t="shared" si="23"/>
        <v>0</v>
      </c>
      <c r="I36" s="34">
        <f t="shared" si="24"/>
        <v>0</v>
      </c>
    </row>
    <row r="37" spans="1:14" x14ac:dyDescent="0.35">
      <c r="A37" s="29" t="s">
        <v>49</v>
      </c>
      <c r="B37" s="30"/>
      <c r="C37" s="30"/>
      <c r="D37" s="30"/>
      <c r="E37" s="30"/>
      <c r="F37" s="30"/>
      <c r="G37" s="30"/>
      <c r="H37" s="30"/>
      <c r="I37" s="31"/>
    </row>
    <row r="38" spans="1:14" x14ac:dyDescent="0.35">
      <c r="A38" s="29" t="s">
        <v>50</v>
      </c>
      <c r="B38" s="30">
        <v>40</v>
      </c>
      <c r="C38" s="30">
        <v>1</v>
      </c>
      <c r="D38" s="30">
        <f t="shared" ref="D38:D40" si="25">B38*C38</f>
        <v>40</v>
      </c>
      <c r="E38" s="30">
        <v>0</v>
      </c>
      <c r="F38" s="30">
        <f t="shared" ref="F38:F40" si="26">D38*E38</f>
        <v>0</v>
      </c>
      <c r="G38" s="30">
        <f t="shared" ref="G38:G40" si="27">F38*0.05</f>
        <v>0</v>
      </c>
      <c r="H38" s="30">
        <f t="shared" ref="H38:H40" si="28">F38*0.1</f>
        <v>0</v>
      </c>
      <c r="I38" s="34">
        <f t="shared" ref="I38:I40" si="29">F38*F$3+G38*G$3+H38*H$3</f>
        <v>0</v>
      </c>
    </row>
    <row r="39" spans="1:14" ht="15.5" x14ac:dyDescent="0.35">
      <c r="A39" s="29" t="s">
        <v>51</v>
      </c>
      <c r="B39" s="30">
        <v>2</v>
      </c>
      <c r="C39" s="30">
        <v>2</v>
      </c>
      <c r="D39" s="30">
        <f t="shared" si="25"/>
        <v>4</v>
      </c>
      <c r="E39" s="30">
        <v>1</v>
      </c>
      <c r="F39" s="30">
        <f t="shared" si="26"/>
        <v>4</v>
      </c>
      <c r="G39" s="30">
        <f t="shared" si="27"/>
        <v>0.2</v>
      </c>
      <c r="H39" s="30">
        <f t="shared" si="28"/>
        <v>0.4</v>
      </c>
      <c r="I39" s="33">
        <f t="shared" si="29"/>
        <v>544.11400000000003</v>
      </c>
    </row>
    <row r="40" spans="1:14" ht="15.5" x14ac:dyDescent="0.35">
      <c r="A40" s="29" t="s">
        <v>52</v>
      </c>
      <c r="B40" s="30">
        <v>2</v>
      </c>
      <c r="C40" s="30">
        <v>2</v>
      </c>
      <c r="D40" s="30">
        <f t="shared" si="25"/>
        <v>4</v>
      </c>
      <c r="E40" s="30">
        <v>1</v>
      </c>
      <c r="F40" s="30">
        <f t="shared" si="26"/>
        <v>4</v>
      </c>
      <c r="G40" s="30">
        <f t="shared" si="27"/>
        <v>0.2</v>
      </c>
      <c r="H40" s="30">
        <f t="shared" si="28"/>
        <v>0.4</v>
      </c>
      <c r="I40" s="33">
        <f t="shared" si="29"/>
        <v>544.11400000000003</v>
      </c>
    </row>
    <row r="41" spans="1:14" x14ac:dyDescent="0.35">
      <c r="A41" s="35" t="s">
        <v>53</v>
      </c>
      <c r="B41" s="36"/>
      <c r="C41" s="36"/>
      <c r="D41" s="36"/>
      <c r="E41" s="36"/>
      <c r="F41" s="45">
        <f>SUM(F20:H40)</f>
        <v>18.399999999999999</v>
      </c>
      <c r="G41" s="46"/>
      <c r="H41" s="47"/>
      <c r="I41" s="37">
        <f>SUM(I20:I40)</f>
        <v>2176.4560000000001</v>
      </c>
    </row>
    <row r="42" spans="1:14" ht="15.5" x14ac:dyDescent="0.35">
      <c r="A42" s="38" t="s">
        <v>84</v>
      </c>
      <c r="B42" s="39"/>
      <c r="C42" s="39"/>
      <c r="D42" s="39"/>
      <c r="E42" s="39"/>
      <c r="F42" s="48">
        <f>F41+F19</f>
        <v>41.400000000000006</v>
      </c>
      <c r="G42" s="49"/>
      <c r="H42" s="50"/>
      <c r="I42" s="40">
        <f>ROUND(I41+I19,-1)</f>
        <v>4900</v>
      </c>
    </row>
    <row r="43" spans="1:14" x14ac:dyDescent="0.35">
      <c r="A43" s="38" t="s">
        <v>85</v>
      </c>
      <c r="B43" s="41"/>
      <c r="C43" s="41"/>
      <c r="D43" s="41"/>
      <c r="E43" s="41"/>
      <c r="F43" s="41"/>
      <c r="G43" s="41"/>
      <c r="H43" s="41"/>
      <c r="I43" s="40">
        <v>550</v>
      </c>
      <c r="K43" s="22">
        <f>F42/2</f>
        <v>20.700000000000003</v>
      </c>
      <c r="L43" t="s">
        <v>78</v>
      </c>
    </row>
    <row r="44" spans="1:14" x14ac:dyDescent="0.35">
      <c r="A44" s="38" t="s">
        <v>86</v>
      </c>
      <c r="B44" s="41"/>
      <c r="C44" s="41"/>
      <c r="D44" s="41"/>
      <c r="E44" s="41"/>
      <c r="F44" s="41"/>
      <c r="G44" s="41"/>
      <c r="H44" s="41"/>
      <c r="I44" s="40">
        <f>ROUND(I43+I42,-1)</f>
        <v>5450</v>
      </c>
    </row>
    <row r="46" spans="1:14" x14ac:dyDescent="0.35">
      <c r="A46" s="1" t="s">
        <v>54</v>
      </c>
    </row>
    <row r="47" spans="1:14" ht="35.25" customHeight="1" x14ac:dyDescent="0.35">
      <c r="A47" s="51" t="s">
        <v>92</v>
      </c>
      <c r="B47" s="51"/>
      <c r="C47" s="51"/>
      <c r="D47" s="51"/>
      <c r="E47" s="51"/>
      <c r="F47" s="51"/>
      <c r="G47" s="51"/>
      <c r="H47" s="51"/>
      <c r="I47" s="51"/>
      <c r="J47" s="51"/>
      <c r="K47" s="51"/>
      <c r="L47" s="51"/>
    </row>
    <row r="48" spans="1:14" ht="40.5" customHeight="1" x14ac:dyDescent="0.35">
      <c r="A48" s="52" t="s">
        <v>93</v>
      </c>
      <c r="B48" s="52"/>
      <c r="C48" s="52"/>
      <c r="D48" s="52"/>
      <c r="E48" s="52"/>
      <c r="F48" s="52"/>
      <c r="G48" s="52"/>
      <c r="H48" s="52"/>
      <c r="I48" s="52"/>
      <c r="J48" s="52"/>
      <c r="K48" s="52"/>
      <c r="L48" s="52"/>
    </row>
    <row r="49" spans="1:1" ht="18.5" x14ac:dyDescent="0.35">
      <c r="A49" s="6" t="s">
        <v>55</v>
      </c>
    </row>
    <row r="50" spans="1:1" ht="18.5" x14ac:dyDescent="0.35">
      <c r="A50" s="6" t="s">
        <v>56</v>
      </c>
    </row>
    <row r="51" spans="1:1" ht="18.5" x14ac:dyDescent="0.35">
      <c r="A51" s="6" t="s">
        <v>90</v>
      </c>
    </row>
    <row r="52" spans="1:1" ht="18.5" x14ac:dyDescent="0.35">
      <c r="A52" s="6" t="s">
        <v>57</v>
      </c>
    </row>
    <row r="53" spans="1:1" ht="18.5" x14ac:dyDescent="0.35">
      <c r="A53" s="6" t="s">
        <v>58</v>
      </c>
    </row>
    <row r="54" spans="1:1" ht="18.5" x14ac:dyDescent="0.35">
      <c r="A54" s="6" t="s">
        <v>59</v>
      </c>
    </row>
    <row r="55" spans="1:1" ht="18.5" x14ac:dyDescent="0.35">
      <c r="A55" s="6" t="s">
        <v>79</v>
      </c>
    </row>
  </sheetData>
  <mergeCells count="5">
    <mergeCell ref="F19:H19"/>
    <mergeCell ref="F41:H41"/>
    <mergeCell ref="F42:H42"/>
    <mergeCell ref="A47:L47"/>
    <mergeCell ref="A48:L4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3"/>
  <sheetViews>
    <sheetView topLeftCell="A4" workbookViewId="0">
      <selection activeCell="J21" sqref="J21"/>
    </sheetView>
  </sheetViews>
  <sheetFormatPr defaultRowHeight="14.5" x14ac:dyDescent="0.35"/>
  <cols>
    <col min="1" max="1" width="38.54296875" customWidth="1"/>
    <col min="2" max="2" width="10.54296875" customWidth="1"/>
    <col min="3" max="3" width="11.7265625" customWidth="1"/>
    <col min="4" max="6" width="10.54296875" customWidth="1"/>
    <col min="7" max="7" width="13.54296875" customWidth="1"/>
    <col min="8" max="9" width="10.54296875" customWidth="1"/>
  </cols>
  <sheetData>
    <row r="1" spans="1:10" x14ac:dyDescent="0.35">
      <c r="A1" t="s">
        <v>77</v>
      </c>
    </row>
    <row r="3" spans="1:10" x14ac:dyDescent="0.35">
      <c r="F3">
        <v>51.23</v>
      </c>
      <c r="G3">
        <v>69.040000000000006</v>
      </c>
      <c r="H3">
        <v>27.73</v>
      </c>
      <c r="J3" s="28" t="s">
        <v>91</v>
      </c>
    </row>
    <row r="4" spans="1:10" s="10" customFormat="1" x14ac:dyDescent="0.35">
      <c r="A4" s="15" t="s">
        <v>60</v>
      </c>
      <c r="B4" s="16" t="s">
        <v>1</v>
      </c>
      <c r="C4" s="16" t="s">
        <v>3</v>
      </c>
      <c r="D4" s="16" t="s">
        <v>5</v>
      </c>
      <c r="E4" s="16" t="s">
        <v>8</v>
      </c>
      <c r="F4" s="16" t="s">
        <v>10</v>
      </c>
      <c r="G4" s="16" t="s">
        <v>13</v>
      </c>
      <c r="H4" s="16" t="s">
        <v>16</v>
      </c>
      <c r="I4" s="16" t="s">
        <v>19</v>
      </c>
    </row>
    <row r="5" spans="1:10" s="10" customFormat="1" ht="52" x14ac:dyDescent="0.35">
      <c r="A5" s="17"/>
      <c r="B5" s="18" t="s">
        <v>61</v>
      </c>
      <c r="C5" s="18" t="s">
        <v>62</v>
      </c>
      <c r="D5" s="18" t="s">
        <v>63</v>
      </c>
      <c r="E5" s="18" t="s">
        <v>64</v>
      </c>
      <c r="F5" s="18" t="s">
        <v>11</v>
      </c>
      <c r="G5" s="18" t="s">
        <v>65</v>
      </c>
      <c r="H5" s="18" t="s">
        <v>66</v>
      </c>
      <c r="I5" s="18" t="s">
        <v>67</v>
      </c>
    </row>
    <row r="6" spans="1:10" s="10" customFormat="1" x14ac:dyDescent="0.35">
      <c r="A6" s="19"/>
      <c r="B6" s="20"/>
      <c r="C6" s="20"/>
      <c r="D6" s="21" t="s">
        <v>7</v>
      </c>
      <c r="E6" s="20"/>
      <c r="F6" s="21" t="s">
        <v>12</v>
      </c>
      <c r="G6" s="21" t="s">
        <v>15</v>
      </c>
      <c r="H6" s="21" t="s">
        <v>18</v>
      </c>
      <c r="I6" s="20"/>
    </row>
    <row r="7" spans="1:10" x14ac:dyDescent="0.35">
      <c r="A7" s="2" t="s">
        <v>68</v>
      </c>
      <c r="B7" s="3">
        <v>8</v>
      </c>
      <c r="C7" s="3">
        <v>1</v>
      </c>
      <c r="D7" s="3">
        <f>B7*C7</f>
        <v>8</v>
      </c>
      <c r="E7" s="3">
        <v>0</v>
      </c>
      <c r="F7" s="3">
        <f>D7*E7</f>
        <v>0</v>
      </c>
      <c r="G7" s="3">
        <f>F7*0.05</f>
        <v>0</v>
      </c>
      <c r="H7" s="3">
        <f>F7*0.1</f>
        <v>0</v>
      </c>
      <c r="I7" s="7">
        <f>F7*F$3+G7*G$3+H7*H$3</f>
        <v>0</v>
      </c>
    </row>
    <row r="8" spans="1:10" x14ac:dyDescent="0.35">
      <c r="A8" s="2" t="s">
        <v>69</v>
      </c>
      <c r="B8" s="3">
        <v>10</v>
      </c>
      <c r="C8" s="3">
        <v>1</v>
      </c>
      <c r="D8" s="3">
        <f t="shared" ref="D8:D12" si="0">B8*C8</f>
        <v>10</v>
      </c>
      <c r="E8" s="3">
        <v>0</v>
      </c>
      <c r="F8" s="3">
        <f t="shared" ref="F8:F12" si="1">D8*E8</f>
        <v>0</v>
      </c>
      <c r="G8" s="3">
        <f t="shared" ref="G8:G12" si="2">F8*0.05</f>
        <v>0</v>
      </c>
      <c r="H8" s="3">
        <f t="shared" ref="H8:H12" si="3">F8*0.1</f>
        <v>0</v>
      </c>
      <c r="I8" s="7">
        <f t="shared" ref="I8:I12" si="4">F8*F$3+G8*G$3+H8*H$3</f>
        <v>0</v>
      </c>
    </row>
    <row r="9" spans="1:10" ht="15.5" x14ac:dyDescent="0.35">
      <c r="A9" s="2" t="s">
        <v>70</v>
      </c>
      <c r="B9" s="3">
        <v>15</v>
      </c>
      <c r="C9" s="3">
        <v>2</v>
      </c>
      <c r="D9" s="3">
        <f t="shared" si="0"/>
        <v>30</v>
      </c>
      <c r="E9" s="3">
        <v>1</v>
      </c>
      <c r="F9" s="3">
        <f t="shared" si="1"/>
        <v>30</v>
      </c>
      <c r="G9" s="3">
        <f t="shared" si="2"/>
        <v>1.5</v>
      </c>
      <c r="H9" s="3">
        <f t="shared" si="3"/>
        <v>3</v>
      </c>
      <c r="I9" s="8">
        <f t="shared" si="4"/>
        <v>1723.6499999999999</v>
      </c>
    </row>
    <row r="10" spans="1:10" ht="15.5" x14ac:dyDescent="0.35">
      <c r="A10" s="2" t="s">
        <v>71</v>
      </c>
      <c r="B10" s="3">
        <v>4</v>
      </c>
      <c r="C10" s="3">
        <v>1</v>
      </c>
      <c r="D10" s="3">
        <f t="shared" si="0"/>
        <v>4</v>
      </c>
      <c r="E10" s="3">
        <v>0</v>
      </c>
      <c r="F10" s="3">
        <f t="shared" si="1"/>
        <v>0</v>
      </c>
      <c r="G10" s="3">
        <f t="shared" si="2"/>
        <v>0</v>
      </c>
      <c r="H10" s="3">
        <f t="shared" si="3"/>
        <v>0</v>
      </c>
      <c r="I10" s="7">
        <f t="shared" si="4"/>
        <v>0</v>
      </c>
    </row>
    <row r="11" spans="1:10" x14ac:dyDescent="0.35">
      <c r="A11" s="2" t="s">
        <v>72</v>
      </c>
      <c r="B11" s="3">
        <v>120</v>
      </c>
      <c r="C11" s="3">
        <v>1</v>
      </c>
      <c r="D11" s="3">
        <f t="shared" si="0"/>
        <v>120</v>
      </c>
      <c r="E11" s="3">
        <v>0</v>
      </c>
      <c r="F11" s="3">
        <f t="shared" si="1"/>
        <v>0</v>
      </c>
      <c r="G11" s="3">
        <f t="shared" si="2"/>
        <v>0</v>
      </c>
      <c r="H11" s="3">
        <f t="shared" si="3"/>
        <v>0</v>
      </c>
      <c r="I11" s="7">
        <f t="shared" si="4"/>
        <v>0</v>
      </c>
    </row>
    <row r="12" spans="1:10" ht="15.5" x14ac:dyDescent="0.35">
      <c r="A12" s="2" t="s">
        <v>73</v>
      </c>
      <c r="B12" s="3">
        <v>10</v>
      </c>
      <c r="C12" s="3">
        <v>1</v>
      </c>
      <c r="D12" s="3">
        <f t="shared" si="0"/>
        <v>10</v>
      </c>
      <c r="E12" s="3">
        <v>0</v>
      </c>
      <c r="F12" s="3">
        <f t="shared" si="1"/>
        <v>0</v>
      </c>
      <c r="G12" s="3">
        <f t="shared" si="2"/>
        <v>0</v>
      </c>
      <c r="H12" s="3">
        <f t="shared" si="3"/>
        <v>0</v>
      </c>
      <c r="I12" s="7">
        <f t="shared" si="4"/>
        <v>0</v>
      </c>
    </row>
    <row r="13" spans="1:10" ht="15.5" x14ac:dyDescent="0.35">
      <c r="A13" s="4" t="s">
        <v>81</v>
      </c>
      <c r="B13" s="9"/>
      <c r="C13" s="9"/>
      <c r="D13" s="9"/>
      <c r="E13" s="9"/>
      <c r="F13" s="53">
        <f>SUM(F7:H12)</f>
        <v>34.5</v>
      </c>
      <c r="G13" s="53"/>
      <c r="H13" s="53"/>
      <c r="I13" s="5">
        <f>SUM(I7:I12)</f>
        <v>1723.6499999999999</v>
      </c>
    </row>
    <row r="17" spans="1:14" x14ac:dyDescent="0.35">
      <c r="A17" s="1" t="s">
        <v>54</v>
      </c>
    </row>
    <row r="18" spans="1:14" ht="33" customHeight="1" x14ac:dyDescent="0.35">
      <c r="A18" s="51" t="s">
        <v>94</v>
      </c>
      <c r="B18" s="51"/>
      <c r="C18" s="51"/>
      <c r="D18" s="51"/>
      <c r="E18" s="51"/>
      <c r="F18" s="51"/>
      <c r="G18" s="51"/>
      <c r="H18" s="51"/>
      <c r="I18" s="51"/>
      <c r="J18" s="51"/>
      <c r="K18" s="51"/>
    </row>
    <row r="19" spans="1:14" ht="41.25" customHeight="1" x14ac:dyDescent="0.35">
      <c r="A19" s="52" t="s">
        <v>95</v>
      </c>
      <c r="B19" s="52"/>
      <c r="C19" s="52"/>
      <c r="D19" s="52"/>
      <c r="E19" s="52"/>
      <c r="F19" s="52"/>
      <c r="G19" s="52"/>
      <c r="H19" s="52"/>
      <c r="I19" s="52"/>
      <c r="J19" s="52"/>
      <c r="K19" s="52"/>
      <c r="N19" s="10"/>
    </row>
    <row r="20" spans="1:14" ht="18.5" x14ac:dyDescent="0.35">
      <c r="A20" s="6" t="s">
        <v>87</v>
      </c>
    </row>
    <row r="21" spans="1:14" ht="18.5" x14ac:dyDescent="0.35">
      <c r="A21" s="6" t="s">
        <v>74</v>
      </c>
    </row>
    <row r="22" spans="1:14" ht="18.5" x14ac:dyDescent="0.35">
      <c r="A22" s="6" t="s">
        <v>75</v>
      </c>
    </row>
    <row r="23" spans="1:14" ht="18.5" x14ac:dyDescent="0.35">
      <c r="A23" s="6" t="s">
        <v>80</v>
      </c>
    </row>
  </sheetData>
  <mergeCells count="3">
    <mergeCell ref="F13:H13"/>
    <mergeCell ref="A18:K18"/>
    <mergeCell ref="A19:K1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Wrigley, William</cp:lastModifiedBy>
  <dcterms:created xsi:type="dcterms:W3CDTF">2015-04-02T17:41:19Z</dcterms:created>
  <dcterms:modified xsi:type="dcterms:W3CDTF">2022-03-17T12:53:19Z</dcterms:modified>
</cp:coreProperties>
</file>