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enemorse\Box\1380_Info_Collections\0596-0082 Special Use Admin\2021\"/>
    </mc:Choice>
  </mc:AlternateContent>
  <xr:revisionPtr revIDLastSave="0" documentId="13_ncr:1_{22E45B28-CDC2-457A-B987-E9857C3C608A}" xr6:coauthVersionLast="46" xr6:coauthVersionMax="46" xr10:uidLastSave="{00000000-0000-0000-0000-000000000000}"/>
  <bookViews>
    <workbookView xWindow="28680" yWindow="-120" windowWidth="29040" windowHeight="15840" activeTab="1" xr2:uid="{FC897CFC-6152-43C3-9A0F-66F2E33E735C}"/>
  </bookViews>
  <sheets>
    <sheet name="Table 2 Cost to Government" sheetId="6" r:id="rId1"/>
    <sheet name="Table 3 Burden Hour Respondents" sheetId="2" r:id="rId2"/>
    <sheet name="Table 4 Est Cost to Respondents" sheetId="3" r:id="rId3"/>
    <sheet name="Table 5 Est Annual Cost to Gov" sheetId="4" r:id="rId4"/>
  </sheets>
  <definedNames>
    <definedName name="_xlnm.Print_Titles" localSheetId="0">'Table 2 Cost to Government'!$1:$5</definedName>
    <definedName name="_xlnm.Print_Titles" localSheetId="1">'Table 3 Burden Hour Respondents'!$1:$5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7" i="2" l="1"/>
  <c r="H67" i="2"/>
  <c r="B6" i="3"/>
  <c r="E7" i="4"/>
  <c r="E6" i="4"/>
  <c r="E5" i="4"/>
  <c r="E4" i="4"/>
  <c r="E3" i="4"/>
  <c r="E2" i="4"/>
  <c r="I24" i="6"/>
  <c r="G24" i="6"/>
  <c r="G21" i="6"/>
  <c r="I21" i="6" s="1"/>
  <c r="G19" i="6"/>
  <c r="I18" i="6"/>
  <c r="I19" i="6" s="1"/>
  <c r="G16" i="6"/>
  <c r="I15" i="6"/>
  <c r="I16" i="6" s="1"/>
  <c r="G12" i="6"/>
  <c r="I12" i="6" s="1"/>
  <c r="I7" i="6"/>
  <c r="I22" i="6" l="1"/>
  <c r="G13" i="6"/>
  <c r="I13" i="6"/>
  <c r="G22" i="6"/>
  <c r="I8" i="6"/>
  <c r="G8" i="6"/>
  <c r="G9" i="2" l="1"/>
  <c r="I9" i="2" s="1"/>
  <c r="G74" i="2"/>
  <c r="I74" i="2" s="1"/>
  <c r="G73" i="2"/>
  <c r="I73" i="2" s="1"/>
  <c r="G65" i="2"/>
  <c r="I65" i="2" s="1"/>
  <c r="G66" i="2"/>
  <c r="I66" i="2" s="1"/>
  <c r="G64" i="2"/>
  <c r="I64" i="2" s="1"/>
  <c r="G62" i="2"/>
  <c r="I62" i="2" s="1"/>
  <c r="G63" i="2"/>
  <c r="I63" i="2" s="1"/>
  <c r="G61" i="2"/>
  <c r="I61" i="2" s="1"/>
  <c r="G31" i="2"/>
  <c r="I31" i="2" s="1"/>
  <c r="G32" i="2"/>
  <c r="I32" i="2" s="1"/>
  <c r="G33" i="2"/>
  <c r="I33" i="2" s="1"/>
  <c r="G34" i="2"/>
  <c r="I34" i="2" s="1"/>
  <c r="G35" i="2"/>
  <c r="I35" i="2" s="1"/>
  <c r="G36" i="2"/>
  <c r="I36" i="2" s="1"/>
  <c r="G37" i="2"/>
  <c r="I37" i="2" s="1"/>
  <c r="G38" i="2"/>
  <c r="I38" i="2" s="1"/>
  <c r="G39" i="2"/>
  <c r="I39" i="2" s="1"/>
  <c r="G40" i="2"/>
  <c r="I40" i="2" s="1"/>
  <c r="G41" i="2"/>
  <c r="I41" i="2" s="1"/>
  <c r="G42" i="2"/>
  <c r="I42" i="2" s="1"/>
  <c r="G43" i="2"/>
  <c r="I43" i="2" s="1"/>
  <c r="G44" i="2"/>
  <c r="I44" i="2" s="1"/>
  <c r="G45" i="2"/>
  <c r="I45" i="2" s="1"/>
  <c r="G46" i="2"/>
  <c r="I46" i="2" s="1"/>
  <c r="G47" i="2"/>
  <c r="I47" i="2" s="1"/>
  <c r="G48" i="2"/>
  <c r="I48" i="2" s="1"/>
  <c r="G49" i="2"/>
  <c r="I49" i="2" s="1"/>
  <c r="G50" i="2"/>
  <c r="I50" i="2" s="1"/>
  <c r="G51" i="2"/>
  <c r="I51" i="2" s="1"/>
  <c r="G52" i="2"/>
  <c r="I52" i="2" s="1"/>
  <c r="G53" i="2"/>
  <c r="I53" i="2" s="1"/>
  <c r="G54" i="2"/>
  <c r="I54" i="2" s="1"/>
  <c r="G55" i="2"/>
  <c r="I55" i="2" s="1"/>
  <c r="G56" i="2"/>
  <c r="I56" i="2" s="1"/>
  <c r="G57" i="2"/>
  <c r="I57" i="2" s="1"/>
  <c r="G58" i="2"/>
  <c r="I58" i="2" s="1"/>
  <c r="G24" i="2"/>
  <c r="I24" i="2" s="1"/>
  <c r="G25" i="2"/>
  <c r="I25" i="2" s="1"/>
  <c r="G26" i="2"/>
  <c r="I26" i="2" s="1"/>
  <c r="G27" i="2"/>
  <c r="I27" i="2" s="1"/>
  <c r="G28" i="2"/>
  <c r="I28" i="2" s="1"/>
  <c r="G29" i="2"/>
  <c r="I29" i="2" s="1"/>
  <c r="G30" i="2"/>
  <c r="I30" i="2" s="1"/>
  <c r="G23" i="2"/>
  <c r="I23" i="2" s="1"/>
  <c r="G17" i="2"/>
  <c r="I17" i="2" s="1"/>
  <c r="G18" i="2"/>
  <c r="I18" i="2" s="1"/>
  <c r="G19" i="2"/>
  <c r="I19" i="2" s="1"/>
  <c r="G20" i="2"/>
  <c r="I20" i="2" s="1"/>
  <c r="G16" i="2"/>
  <c r="I16" i="2" s="1"/>
  <c r="G10" i="2"/>
  <c r="I10" i="2" s="1"/>
  <c r="G11" i="2"/>
  <c r="I11" i="2" s="1"/>
  <c r="G12" i="2"/>
  <c r="I12" i="2" s="1"/>
  <c r="G13" i="2"/>
  <c r="I13" i="2" s="1"/>
  <c r="G14" i="2"/>
  <c r="I14" i="2" s="1"/>
  <c r="G15" i="2"/>
  <c r="I15" i="2" s="1"/>
  <c r="G8" i="2"/>
  <c r="I8" i="2" s="1"/>
  <c r="I7" i="2"/>
  <c r="I21" i="2" l="1"/>
  <c r="G21" i="2"/>
  <c r="B3" i="3" s="1"/>
  <c r="D3" i="3" s="1"/>
  <c r="D6" i="3"/>
  <c r="F2" i="4"/>
  <c r="G75" i="2"/>
  <c r="B8" i="3" s="1"/>
  <c r="D8" i="3" s="1"/>
  <c r="I75" i="2"/>
  <c r="F7" i="4" s="1"/>
  <c r="B7" i="3"/>
  <c r="D7" i="3" s="1"/>
  <c r="F6" i="4"/>
  <c r="F5" i="4"/>
  <c r="G67" i="2"/>
  <c r="B5" i="3" s="1"/>
  <c r="D5" i="3" s="1"/>
  <c r="I67" i="2"/>
  <c r="G59" i="2"/>
  <c r="B4" i="3" s="1"/>
  <c r="D4" i="3" s="1"/>
  <c r="I59" i="2"/>
  <c r="F3" i="4" s="1"/>
  <c r="I77" i="2" l="1"/>
  <c r="F4" i="4"/>
  <c r="F9" i="4" s="1"/>
  <c r="G77" i="2"/>
  <c r="D9" i="3"/>
  <c r="B9" i="3"/>
  <c r="E9" i="4" l="1"/>
</calcChain>
</file>

<file path=xl/sharedStrings.xml><?xml version="1.0" encoding="utf-8"?>
<sst xmlns="http://schemas.openxmlformats.org/spreadsheetml/2006/main" count="230" uniqueCount="175">
  <si>
    <t>Request for Taxpayer Identification Number and Certification</t>
  </si>
  <si>
    <t>W-9 (IRS)</t>
  </si>
  <si>
    <r>
      <t xml:space="preserve">Holder Initiated Revocation of </t>
    </r>
    <r>
      <rPr>
        <b/>
        <sz val="9"/>
        <color rgb="FF000000"/>
        <rFont val="Tahoma"/>
        <family val="2"/>
      </rPr>
      <t>Existing</t>
    </r>
    <r>
      <rPr>
        <sz val="9"/>
        <color rgb="FF000000"/>
        <rFont val="Tahoma"/>
        <family val="2"/>
      </rPr>
      <t xml:space="preserve"> Authorization, Request for a Special Use Permit </t>
    </r>
  </si>
  <si>
    <t>FS-2700-3a</t>
  </si>
  <si>
    <t>Special Use Application &amp; Permit for Noncommercial Group Use</t>
  </si>
  <si>
    <t>FS-2700-3b</t>
  </si>
  <si>
    <t>Special Use Application &amp; Permit for Recreation Events</t>
  </si>
  <si>
    <t>FS-2700-3c</t>
  </si>
  <si>
    <t>Special Use Application &amp; Permit for Government Owned Buildings</t>
  </si>
  <si>
    <t>FS-2700-3e</t>
  </si>
  <si>
    <t>Special Use Application &amp; Temporary Permit for Outfitting and Guiding</t>
  </si>
  <si>
    <t>FS-2700-3f</t>
  </si>
  <si>
    <t>Technical Data – Communications Type Land Use</t>
  </si>
  <si>
    <t>FS-2700-10</t>
  </si>
  <si>
    <t>Agreement Concerning Small Business Administration Loan for Holder of Special Use Permit</t>
  </si>
  <si>
    <t>FS-2700-11</t>
  </si>
  <si>
    <t>Agreement Concerning Loan for Holder of Special Use Permit</t>
  </si>
  <si>
    <t>FS-2700-12</t>
  </si>
  <si>
    <t>Application for Permit for Archaeological Investigations </t>
  </si>
  <si>
    <t>FS-2700-30</t>
  </si>
  <si>
    <t xml:space="preserve">Insurance Endorsement Special Use Authorization </t>
  </si>
  <si>
    <t>FS-2700-33</t>
  </si>
  <si>
    <t>Prospectus for Campground and Related Granger-Thye Concessions</t>
  </si>
  <si>
    <t>FS-2700-34</t>
  </si>
  <si>
    <t>Financial Statement</t>
  </si>
  <si>
    <t>FS-6500-24</t>
  </si>
  <si>
    <t>Request for Verification</t>
  </si>
  <si>
    <t>FS-6500-25</t>
  </si>
  <si>
    <t>Information to evaluate prospectus applications</t>
  </si>
  <si>
    <t>No Form</t>
  </si>
  <si>
    <t>Special Use Permit</t>
  </si>
  <si>
    <t>FS-2700-4</t>
  </si>
  <si>
    <t>Forest Road Special Use Permit</t>
  </si>
  <si>
    <t>FS-2700-4b</t>
  </si>
  <si>
    <t>Private Road Special Use Permit</t>
  </si>
  <si>
    <t>FS-2700-4c</t>
  </si>
  <si>
    <t>Temporary Cost Share Agreement Road Special Use Permit</t>
  </si>
  <si>
    <t>FS-2700-4d</t>
  </si>
  <si>
    <t>Special Use Permit for Campground and Related Granger-Thye Concessions</t>
  </si>
  <si>
    <t>FS-2700-4h</t>
  </si>
  <si>
    <t>Appendix B – Annual Granger-Thye Fee Offset Agreement</t>
  </si>
  <si>
    <t>FS-2700-4h, Appendix B</t>
  </si>
  <si>
    <t>Appendix F - Special Use Permit for Campground and Related Granger-Thye Concessions</t>
  </si>
  <si>
    <t>FS-2700-4h, Appendix F</t>
  </si>
  <si>
    <t>Appendix G – Granger-Thye Fee Offset Claim Certification</t>
  </si>
  <si>
    <t>FS-2700-4h, Appendix G</t>
  </si>
  <si>
    <t>Special Use Permit for Outfitting &amp; Guiding</t>
  </si>
  <si>
    <t>FS-2700-4i</t>
  </si>
  <si>
    <t>Special Use Permit for a Federal Agencies Electric Transmission Line Permit</t>
  </si>
  <si>
    <t>FS-2700-4j</t>
  </si>
  <si>
    <t>Special Use Permit for Equestrian Outfitting on the Shawnee National Forest</t>
  </si>
  <si>
    <t>FS-2700-4-Shawnee</t>
  </si>
  <si>
    <t>Term Special Use Permit</t>
  </si>
  <si>
    <t>FS-2700-5</t>
  </si>
  <si>
    <t>Term Special Use Permit for Recreation Residences</t>
  </si>
  <si>
    <t>FS-2700-5a</t>
  </si>
  <si>
    <t>Term Special Use Permit for Recreation Residences on Grand Island</t>
  </si>
  <si>
    <t>FS-2700-5a-GI-Grand Island</t>
  </si>
  <si>
    <t>Ski Area Term Special Use Permit</t>
  </si>
  <si>
    <t>FS-2700-5b</t>
  </si>
  <si>
    <t>Resort/Marina Term Special Use Permit</t>
  </si>
  <si>
    <t>FS-2700-5c</t>
  </si>
  <si>
    <t>Resort Supplement for Outfitting&amp; Guiding</t>
  </si>
  <si>
    <t>FS-2700-5d</t>
  </si>
  <si>
    <t>Agricultural Irrigation and Livestock Watering System Easement</t>
  </si>
  <si>
    <t>FS-2700-9a</t>
  </si>
  <si>
    <t>Cost Share Easement</t>
  </si>
  <si>
    <t>FS-2700-9d</t>
  </si>
  <si>
    <t>Non-Cost Share Easement</t>
  </si>
  <si>
    <t>FS-2700-9e</t>
  </si>
  <si>
    <t xml:space="preserve">Public Road Easement </t>
  </si>
  <si>
    <t>FS-2700-9f</t>
  </si>
  <si>
    <t>Forest Road Easement Issued Under the National Forest Roads &amp; Trails act</t>
  </si>
  <si>
    <t>FS-2700-9g</t>
  </si>
  <si>
    <t>Private Road Easement Issued Under the National Forest Roads and Trails Act</t>
  </si>
  <si>
    <t>FS-2700-9h</t>
  </si>
  <si>
    <t>Forest Road Easement issued under the Federal Land Policy and Management Act</t>
  </si>
  <si>
    <t>FS- 2700-9i</t>
  </si>
  <si>
    <t>Private Road Easement Issued Under The Federal Land Policy and Management Act</t>
  </si>
  <si>
    <t>FS-2700-9j</t>
  </si>
  <si>
    <t>Communications Use Lease</t>
  </si>
  <si>
    <t>FS-2700-10b</t>
  </si>
  <si>
    <t>Communications use Permit for Federal Agencies</t>
  </si>
  <si>
    <t xml:space="preserve">FS-2700-10c </t>
  </si>
  <si>
    <t>Amendment for Special Use Authorization Cost Recovery Agrmt</t>
  </si>
  <si>
    <t>FS-2700-23</t>
  </si>
  <si>
    <t>Temporary Special Use Permit</t>
  </si>
  <si>
    <t>FS-2700-25</t>
  </si>
  <si>
    <t xml:space="preserve">Category 6 Major Cost Recovery Agreement  </t>
  </si>
  <si>
    <t>FS-2700-26</t>
  </si>
  <si>
    <t>Category 5 Major Cost Recovery Agreement</t>
  </si>
  <si>
    <t>FS-2700-26b</t>
  </si>
  <si>
    <t>Electric Transmission Line Easement</t>
  </si>
  <si>
    <t>FS-2700-31</t>
  </si>
  <si>
    <t>Permit for Archeological Investigations</t>
  </si>
  <si>
    <t>FS-2700-32</t>
  </si>
  <si>
    <t>Tuolumne Wild and Scenic River Permit</t>
  </si>
  <si>
    <t xml:space="preserve">Stanislaus FS-2300-1A </t>
  </si>
  <si>
    <t>Cherry Creek Self-Registration Permit</t>
  </si>
  <si>
    <t>Stanislaus FS-2300-1B</t>
  </si>
  <si>
    <t xml:space="preserve">Notice to Alaska Native Corporations Regarding Prospectus for Visitor Services </t>
  </si>
  <si>
    <t>FS-2700-27</t>
  </si>
  <si>
    <t>Reconciliation of Sales for Fee Calculation</t>
  </si>
  <si>
    <t>FS-2700-7</t>
  </si>
  <si>
    <t>Reconciliation of Gross Fixed Assets (GFA) to Booked Amounts</t>
  </si>
  <si>
    <t>FS-2700-8</t>
  </si>
  <si>
    <t>Communications Site Tenant/Customer Inventory</t>
  </si>
  <si>
    <t>FS-2700-10a</t>
  </si>
  <si>
    <t>Fee Calculation for Concession Permits</t>
  </si>
  <si>
    <t>FS-2700-19</t>
  </si>
  <si>
    <t>Fee Calculation for Ski Area Permits</t>
  </si>
  <si>
    <t>FS-2700-19a</t>
  </si>
  <si>
    <t>Financing or Eligible for Financing of Telephone Facilities (Rural Utility Service required form)</t>
  </si>
  <si>
    <t>FS-2700-38</t>
  </si>
  <si>
    <t>Providing financial or use information</t>
  </si>
  <si>
    <t>CATEGORY 4: PREPARING AND UPDATING OPERATING PLANS</t>
  </si>
  <si>
    <t>Annual or multi-year operating plans</t>
  </si>
  <si>
    <t>CATEGORY 5: PREPARING AND UPDATING MAINTENANCE PLANS</t>
  </si>
  <si>
    <t>Annual or multi-year maintenance plans</t>
  </si>
  <si>
    <t>CATEGORY 6: COMPLIANCE REPORTING AND INFORMATION UPDATES</t>
  </si>
  <si>
    <t>Recreation Residence Self-Inspection Report</t>
  </si>
  <si>
    <t>FS-2700-6b</t>
  </si>
  <si>
    <t>Inspection form for Special Uses</t>
  </si>
  <si>
    <t>FS-2700-1</t>
  </si>
  <si>
    <t>Providing and compiling information for compliance</t>
  </si>
  <si>
    <t>CATEGORY 2: SPECIAL USE AUTHORIZATIONS</t>
  </si>
  <si>
    <t>CATEGORY 3: ANNUAL FINANCIAL INFORMATION</t>
  </si>
  <si>
    <t>Grand Total</t>
  </si>
  <si>
    <t>Estimated Annual Responses</t>
  </si>
  <si>
    <t>Estimated Annual Burden Hours</t>
  </si>
  <si>
    <t>(a)</t>
  </si>
  <si>
    <t>(b)</t>
  </si>
  <si>
    <t>(c)</t>
  </si>
  <si>
    <t>(d)</t>
  </si>
  <si>
    <t>(e)</t>
  </si>
  <si>
    <t>(f)</t>
  </si>
  <si>
    <t>(g)</t>
  </si>
  <si>
    <t>Description of the Collection Activity</t>
  </si>
  <si>
    <t>Form Number</t>
  </si>
  <si>
    <t>Number of responses annually per Respondent</t>
  </si>
  <si>
    <t>Average annual responses</t>
  </si>
  <si>
    <t>Estimate of Burden Hours per response</t>
  </si>
  <si>
    <t>Estimated Total Annual Burden Hours</t>
  </si>
  <si>
    <t>(c x d)/3</t>
  </si>
  <si>
    <t>(e x f)</t>
  </si>
  <si>
    <t>Number
of Respondents
Previous 3 years</t>
  </si>
  <si>
    <t>Estimated Total Annual Burden on Respondents (Hours)</t>
  </si>
  <si>
    <t>(c)*</t>
  </si>
  <si>
    <t>Estimated Average Income per Hour</t>
  </si>
  <si>
    <t>Estimated Cost to Respondents</t>
  </si>
  <si>
    <t>1.  The Application Process</t>
  </si>
  <si>
    <t>2.  Special Use Authorizations</t>
  </si>
  <si>
    <t>3.  Annual Financial Information</t>
  </si>
  <si>
    <t>4.  Preparing and Updating Operating Plans</t>
  </si>
  <si>
    <t>5.  Preparing and Updating Maintenance Plans</t>
  </si>
  <si>
    <t>6.  Compliance Reports and Information Updates</t>
  </si>
  <si>
    <t>Totals</t>
  </si>
  <si>
    <t>---</t>
  </si>
  <si>
    <t>ACTION ITEM</t>
  </si>
  <si>
    <t>PERSONNEL</t>
  </si>
  <si>
    <t>GS LEVEL</t>
  </si>
  <si>
    <r>
      <t>HOURLY RATE</t>
    </r>
    <r>
      <rPr>
        <i/>
        <sz val="10"/>
        <color theme="1"/>
        <rFont val="Tahoma"/>
        <family val="2"/>
      </rPr>
      <t>*</t>
    </r>
  </si>
  <si>
    <t>HOURS</t>
  </si>
  <si>
    <t>SALARY</t>
  </si>
  <si>
    <t>Resource Specialists</t>
  </si>
  <si>
    <t>9-step-5</t>
  </si>
  <si>
    <t>Special Use Database System (Annual Program cost)</t>
  </si>
  <si>
    <r>
      <t xml:space="preserve">     </t>
    </r>
    <r>
      <rPr>
        <b/>
        <sz val="10"/>
        <color rgb="FF000000"/>
        <rFont val="Tahoma"/>
        <family val="2"/>
      </rPr>
      <t>TOTALS</t>
    </r>
  </si>
  <si>
    <t>Special Uses Administration ICR 0596-0082</t>
  </si>
  <si>
    <t>Category 1 Total Hours</t>
  </si>
  <si>
    <t>Category 2 Total Hours</t>
  </si>
  <si>
    <t>Category 3 Total Hours</t>
  </si>
  <si>
    <t>Category 4 Total Hours</t>
  </si>
  <si>
    <t>Category 5 Total Hours</t>
  </si>
  <si>
    <t>Category 6 Total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</si>
</sst>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Tahoma"/>
      <family val="2"/>
    </font>
    <font>
      <sz val="9"/>
      <color rgb="FF434343"/>
      <name val="Tahoma"/>
      <family val="2"/>
    </font>
    <font>
      <b/>
      <sz val="9"/>
      <color rgb="FF000000"/>
      <name val="Tahoma"/>
      <family val="2"/>
    </font>
    <font>
      <sz val="9"/>
      <color theme="1"/>
      <name val="Tahoma"/>
      <family val="2"/>
    </font>
    <font>
      <b/>
      <sz val="9"/>
      <color rgb="FF434343"/>
      <name val="Tahoma"/>
      <family val="2"/>
    </font>
    <font>
      <b/>
      <sz val="9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rgb="FF000000"/>
      <name val="Tahoma"/>
      <family val="2"/>
    </font>
    <font>
      <i/>
      <sz val="10"/>
      <color theme="1"/>
      <name val="Tahoma"/>
      <family val="2"/>
    </font>
    <font>
      <b/>
      <sz val="10"/>
      <color rgb="FF000000"/>
      <name val="Tahoma"/>
      <family val="2"/>
    </font>
    <font>
      <sz val="8"/>
      <name val="Calibri"/>
      <family val="2"/>
      <scheme val="min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3" fontId="0" fillId="0" borderId="0" xfId="0" applyNumberFormat="1"/>
    <xf numFmtId="0" fontId="1" fillId="0" borderId="0" xfId="0" applyFont="1" applyAlignment="1">
      <alignment horizontal="center" vertical="center"/>
    </xf>
    <xf numFmtId="164" fontId="0" fillId="0" borderId="0" xfId="0" applyNumberFormat="1"/>
    <xf numFmtId="0" fontId="0" fillId="0" borderId="4" xfId="0" applyBorder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3" fontId="10" fillId="0" borderId="4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8" fontId="10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8" fontId="10" fillId="0" borderId="4" xfId="0" applyNumberFormat="1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8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6" fontId="9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3" fontId="0" fillId="2" borderId="0" xfId="0" applyNumberFormat="1" applyFill="1"/>
    <xf numFmtId="0" fontId="0" fillId="2" borderId="0" xfId="0" applyFill="1"/>
    <xf numFmtId="0" fontId="2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/>
    </xf>
    <xf numFmtId="3" fontId="7" fillId="0" borderId="4" xfId="0" applyNumberFormat="1" applyFont="1" applyFill="1" applyBorder="1"/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3" fontId="6" fillId="3" borderId="4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4" fillId="3" borderId="4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5" fontId="4" fillId="3" borderId="4" xfId="0" applyNumberFormat="1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6DCC1-B438-4FB0-A572-2292C4413EAD}">
  <sheetPr>
    <pageSetUpPr fitToPage="1"/>
  </sheetPr>
  <dimension ref="A1:I25"/>
  <sheetViews>
    <sheetView topLeftCell="A13" zoomScaleNormal="100" workbookViewId="0">
      <selection activeCell="M21" sqref="M21"/>
    </sheetView>
  </sheetViews>
  <sheetFormatPr defaultRowHeight="15" x14ac:dyDescent="0.25"/>
  <cols>
    <col min="1" max="1" width="14.42578125" customWidth="1"/>
    <col min="6" max="6" width="15.42578125" customWidth="1"/>
    <col min="7" max="7" width="12.85546875" customWidth="1"/>
    <col min="8" max="8" width="9.140625" style="23"/>
    <col min="9" max="9" width="13.7109375" customWidth="1"/>
  </cols>
  <sheetData>
    <row r="1" spans="1:9" ht="33" customHeight="1" x14ac:dyDescent="0.25">
      <c r="A1" s="4"/>
      <c r="B1" s="64" t="s">
        <v>168</v>
      </c>
      <c r="C1" s="64"/>
      <c r="D1" s="64"/>
      <c r="E1" s="64"/>
      <c r="F1" s="64"/>
      <c r="G1" s="64"/>
      <c r="H1" s="64"/>
      <c r="I1" s="64"/>
    </row>
    <row r="2" spans="1:9" x14ac:dyDescent="0.25">
      <c r="A2" s="24" t="s">
        <v>130</v>
      </c>
      <c r="B2" s="24" t="s">
        <v>131</v>
      </c>
      <c r="C2" s="54" t="s">
        <v>132</v>
      </c>
      <c r="D2" s="54"/>
      <c r="E2" s="54"/>
      <c r="F2" s="41" t="s">
        <v>133</v>
      </c>
      <c r="G2" s="41" t="s">
        <v>134</v>
      </c>
      <c r="H2" s="41" t="s">
        <v>135</v>
      </c>
      <c r="I2" s="41" t="s">
        <v>136</v>
      </c>
    </row>
    <row r="3" spans="1:9" ht="36.75" customHeight="1" x14ac:dyDescent="0.25">
      <c r="A3" s="65" t="s">
        <v>137</v>
      </c>
      <c r="B3" s="65" t="s">
        <v>138</v>
      </c>
      <c r="C3" s="65" t="s">
        <v>145</v>
      </c>
      <c r="D3" s="65"/>
      <c r="E3" s="65"/>
      <c r="F3" s="65" t="s">
        <v>139</v>
      </c>
      <c r="G3" s="65" t="s">
        <v>140</v>
      </c>
      <c r="H3" s="65" t="s">
        <v>141</v>
      </c>
      <c r="I3" s="65" t="s">
        <v>142</v>
      </c>
    </row>
    <row r="4" spans="1:9" ht="15" customHeight="1" x14ac:dyDescent="0.25">
      <c r="A4" s="65"/>
      <c r="B4" s="65"/>
      <c r="C4" s="65"/>
      <c r="D4" s="65"/>
      <c r="E4" s="65"/>
      <c r="F4" s="65"/>
      <c r="G4" s="65"/>
      <c r="H4" s="65"/>
      <c r="I4" s="65"/>
    </row>
    <row r="5" spans="1:9" ht="15.75" customHeight="1" x14ac:dyDescent="0.25">
      <c r="A5" s="65"/>
      <c r="B5" s="65"/>
      <c r="C5" s="65"/>
      <c r="D5" s="65"/>
      <c r="E5" s="65"/>
      <c r="F5" s="65"/>
      <c r="G5" s="65"/>
      <c r="H5" s="65"/>
      <c r="I5" s="65"/>
    </row>
    <row r="6" spans="1:9" x14ac:dyDescent="0.25">
      <c r="A6" s="26"/>
      <c r="B6" s="26"/>
      <c r="C6" s="26"/>
      <c r="D6" s="26"/>
      <c r="E6" s="26"/>
      <c r="F6" s="26"/>
      <c r="G6" s="41" t="s">
        <v>143</v>
      </c>
      <c r="H6" s="26"/>
      <c r="I6" s="41" t="s">
        <v>144</v>
      </c>
    </row>
    <row r="7" spans="1:9" ht="45" x14ac:dyDescent="0.25">
      <c r="A7" s="49" t="s">
        <v>28</v>
      </c>
      <c r="B7" s="50" t="s">
        <v>29</v>
      </c>
      <c r="C7" s="50">
        <v>60</v>
      </c>
      <c r="D7" s="50">
        <v>60</v>
      </c>
      <c r="E7" s="50">
        <v>60</v>
      </c>
      <c r="F7" s="50">
        <v>1</v>
      </c>
      <c r="G7" s="50">
        <v>60</v>
      </c>
      <c r="H7" s="50">
        <v>20</v>
      </c>
      <c r="I7" s="51">
        <f t="shared" ref="I7" si="0">SUM(G7*H7)</f>
        <v>1200</v>
      </c>
    </row>
    <row r="8" spans="1:9" s="2" customFormat="1" ht="32.25" customHeight="1" x14ac:dyDescent="0.25">
      <c r="A8" s="61" t="s">
        <v>169</v>
      </c>
      <c r="B8" s="62"/>
      <c r="C8" s="62"/>
      <c r="D8" s="62"/>
      <c r="E8" s="62"/>
      <c r="F8" s="63"/>
      <c r="G8" s="44">
        <f>SUM(G7:G7)</f>
        <v>60</v>
      </c>
      <c r="H8" s="44"/>
      <c r="I8" s="44">
        <f>SUM(I7:I7)</f>
        <v>1200</v>
      </c>
    </row>
    <row r="9" spans="1:9" x14ac:dyDescent="0.25">
      <c r="A9" s="55" t="s">
        <v>125</v>
      </c>
      <c r="B9" s="55"/>
      <c r="C9" s="55"/>
      <c r="D9" s="55"/>
      <c r="E9" s="55"/>
      <c r="F9" s="55"/>
      <c r="G9" s="55"/>
      <c r="H9" s="55"/>
      <c r="I9" s="55"/>
    </row>
    <row r="10" spans="1:9" s="2" customFormat="1" ht="33.75" customHeight="1" x14ac:dyDescent="0.25">
      <c r="A10" s="52" t="s">
        <v>170</v>
      </c>
      <c r="B10" s="52"/>
      <c r="C10" s="52"/>
      <c r="D10" s="52"/>
      <c r="E10" s="52"/>
      <c r="F10" s="52"/>
      <c r="G10" s="45"/>
      <c r="H10" s="45"/>
      <c r="I10" s="45"/>
    </row>
    <row r="11" spans="1:9" x14ac:dyDescent="0.25">
      <c r="A11" s="56" t="s">
        <v>126</v>
      </c>
      <c r="B11" s="56"/>
      <c r="C11" s="56"/>
      <c r="D11" s="56"/>
      <c r="E11" s="56"/>
      <c r="F11" s="56"/>
      <c r="G11" s="56"/>
      <c r="H11" s="56"/>
      <c r="I11" s="56"/>
    </row>
    <row r="12" spans="1:9" ht="33.75" x14ac:dyDescent="0.25">
      <c r="A12" s="26" t="s">
        <v>114</v>
      </c>
      <c r="B12" s="42" t="s">
        <v>29</v>
      </c>
      <c r="C12" s="37">
        <v>7840</v>
      </c>
      <c r="D12" s="37">
        <v>7806</v>
      </c>
      <c r="E12" s="37">
        <v>6386</v>
      </c>
      <c r="F12" s="42">
        <v>1</v>
      </c>
      <c r="G12" s="42">
        <f t="shared" ref="G12" si="1">ROUND(SUM(C12,D12,E12)/3,0)</f>
        <v>7344</v>
      </c>
      <c r="H12" s="42">
        <v>1</v>
      </c>
      <c r="I12" s="40">
        <f t="shared" ref="I12" si="2">SUM(G12*H12)</f>
        <v>7344</v>
      </c>
    </row>
    <row r="13" spans="1:9" s="2" customFormat="1" ht="32.25" customHeight="1" x14ac:dyDescent="0.25">
      <c r="A13" s="57" t="s">
        <v>171</v>
      </c>
      <c r="B13" s="58"/>
      <c r="C13" s="58"/>
      <c r="D13" s="58"/>
      <c r="E13" s="58"/>
      <c r="F13" s="59"/>
      <c r="G13" s="45">
        <f>SUM(G12:G12)</f>
        <v>7344</v>
      </c>
      <c r="H13" s="45"/>
      <c r="I13" s="45">
        <f>SUM(I12:I12)</f>
        <v>7344</v>
      </c>
    </row>
    <row r="14" spans="1:9" x14ac:dyDescent="0.25">
      <c r="A14" s="60" t="s">
        <v>115</v>
      </c>
      <c r="B14" s="60"/>
      <c r="C14" s="60"/>
      <c r="D14" s="60"/>
      <c r="E14" s="60"/>
      <c r="F14" s="60"/>
      <c r="G14" s="60"/>
      <c r="H14" s="60"/>
      <c r="I14" s="60"/>
    </row>
    <row r="15" spans="1:9" ht="33.75" x14ac:dyDescent="0.25">
      <c r="A15" s="27" t="s">
        <v>116</v>
      </c>
      <c r="B15" s="28" t="s">
        <v>29</v>
      </c>
      <c r="C15" s="30">
        <v>29925</v>
      </c>
      <c r="D15" s="30">
        <v>29925</v>
      </c>
      <c r="E15" s="30">
        <v>29925</v>
      </c>
      <c r="F15" s="28">
        <v>1</v>
      </c>
      <c r="G15" s="30">
        <v>29925</v>
      </c>
      <c r="H15" s="28">
        <v>1</v>
      </c>
      <c r="I15" s="30">
        <f>SUM(G15*H15)</f>
        <v>29925</v>
      </c>
    </row>
    <row r="16" spans="1:9" s="2" customFormat="1" x14ac:dyDescent="0.25">
      <c r="A16" s="52" t="s">
        <v>172</v>
      </c>
      <c r="B16" s="52"/>
      <c r="C16" s="52"/>
      <c r="D16" s="52"/>
      <c r="E16" s="52"/>
      <c r="F16" s="52"/>
      <c r="G16" s="44">
        <f t="shared" ref="G16" si="3">SUM(G15)</f>
        <v>29925</v>
      </c>
      <c r="H16" s="44"/>
      <c r="I16" s="44">
        <f>SUM(I15)</f>
        <v>29925</v>
      </c>
    </row>
    <row r="17" spans="1:9" x14ac:dyDescent="0.25">
      <c r="A17" s="53" t="s">
        <v>117</v>
      </c>
      <c r="B17" s="53"/>
      <c r="C17" s="53"/>
      <c r="D17" s="53"/>
      <c r="E17" s="53"/>
      <c r="F17" s="53"/>
      <c r="G17" s="53"/>
      <c r="H17" s="53"/>
      <c r="I17" s="53"/>
    </row>
    <row r="18" spans="1:9" ht="45" x14ac:dyDescent="0.25">
      <c r="A18" s="26" t="s">
        <v>118</v>
      </c>
      <c r="B18" s="42" t="s">
        <v>29</v>
      </c>
      <c r="C18" s="42">
        <v>835</v>
      </c>
      <c r="D18" s="42">
        <v>835</v>
      </c>
      <c r="E18" s="42">
        <v>835</v>
      </c>
      <c r="F18" s="42">
        <v>1</v>
      </c>
      <c r="G18" s="42">
        <v>835</v>
      </c>
      <c r="H18" s="42">
        <v>2</v>
      </c>
      <c r="I18" s="37">
        <f>SUM(G18*H18)</f>
        <v>1670</v>
      </c>
    </row>
    <row r="19" spans="1:9" s="2" customFormat="1" ht="31.5" customHeight="1" x14ac:dyDescent="0.25">
      <c r="A19" s="52" t="s">
        <v>173</v>
      </c>
      <c r="B19" s="52"/>
      <c r="C19" s="52"/>
      <c r="D19" s="52"/>
      <c r="E19" s="52"/>
      <c r="F19" s="52"/>
      <c r="G19" s="46">
        <f t="shared" ref="G19" si="4">SUM(G18)</f>
        <v>835</v>
      </c>
      <c r="H19" s="46"/>
      <c r="I19" s="46">
        <f>SUM(I18)</f>
        <v>1670</v>
      </c>
    </row>
    <row r="20" spans="1:9" x14ac:dyDescent="0.25">
      <c r="A20" s="54" t="s">
        <v>119</v>
      </c>
      <c r="B20" s="54"/>
      <c r="C20" s="54"/>
      <c r="D20" s="54"/>
      <c r="E20" s="54"/>
      <c r="F20" s="54"/>
      <c r="G20" s="54"/>
      <c r="H20" s="54"/>
      <c r="I20" s="54"/>
    </row>
    <row r="21" spans="1:9" ht="45" x14ac:dyDescent="0.25">
      <c r="A21" s="27" t="s">
        <v>124</v>
      </c>
      <c r="B21" s="28" t="s">
        <v>29</v>
      </c>
      <c r="C21" s="30">
        <v>10400</v>
      </c>
      <c r="D21" s="30">
        <v>10400</v>
      </c>
      <c r="E21" s="30">
        <v>10400</v>
      </c>
      <c r="F21" s="28">
        <v>1</v>
      </c>
      <c r="G21" s="30">
        <f t="shared" ref="G21" si="5">ROUND(SUM(C21,D21,E21)/3,0)</f>
        <v>10400</v>
      </c>
      <c r="H21" s="28">
        <v>2</v>
      </c>
      <c r="I21" s="30">
        <f t="shared" ref="I21" si="6">SUM(G21*H21)</f>
        <v>20800</v>
      </c>
    </row>
    <row r="22" spans="1:9" ht="29.25" customHeight="1" x14ac:dyDescent="0.25">
      <c r="A22" s="52" t="s">
        <v>174</v>
      </c>
      <c r="B22" s="52"/>
      <c r="C22" s="52"/>
      <c r="D22" s="52"/>
      <c r="E22" s="52"/>
      <c r="F22" s="52"/>
      <c r="G22" s="47">
        <f>SUM(G21:G21)</f>
        <v>10400</v>
      </c>
      <c r="H22" s="47"/>
      <c r="I22" s="47">
        <f>SUM(I21:I21)</f>
        <v>20800</v>
      </c>
    </row>
    <row r="23" spans="1:9" ht="33.75" x14ac:dyDescent="0.25">
      <c r="A23" s="54" t="s">
        <v>127</v>
      </c>
      <c r="B23" s="54"/>
      <c r="C23" s="54"/>
      <c r="D23" s="54"/>
      <c r="E23" s="54"/>
      <c r="F23" s="54"/>
      <c r="G23" s="28" t="s">
        <v>128</v>
      </c>
      <c r="H23" s="28"/>
      <c r="I23" s="28" t="s">
        <v>129</v>
      </c>
    </row>
    <row r="24" spans="1:9" x14ac:dyDescent="0.25">
      <c r="A24" s="54"/>
      <c r="B24" s="54"/>
      <c r="C24" s="54"/>
      <c r="D24" s="54"/>
      <c r="E24" s="54"/>
      <c r="F24" s="54"/>
      <c r="G24" s="39">
        <f>SUM(G22,G19,G16,G13,G10,G8)</f>
        <v>48564</v>
      </c>
      <c r="H24" s="43"/>
      <c r="I24" s="38">
        <f>SUM(I22,I19,I16,I13,I8)</f>
        <v>60939</v>
      </c>
    </row>
    <row r="25" spans="1:9" x14ac:dyDescent="0.25">
      <c r="G25" s="1"/>
      <c r="H25" s="22"/>
      <c r="I25" s="1"/>
    </row>
  </sheetData>
  <mergeCells count="21">
    <mergeCell ref="A8:F8"/>
    <mergeCell ref="B1:I1"/>
    <mergeCell ref="C2:E2"/>
    <mergeCell ref="A3:A5"/>
    <mergeCell ref="B3:B5"/>
    <mergeCell ref="C3:E5"/>
    <mergeCell ref="F3:F5"/>
    <mergeCell ref="G3:G5"/>
    <mergeCell ref="H3:H5"/>
    <mergeCell ref="I3:I5"/>
    <mergeCell ref="A23:F24"/>
    <mergeCell ref="A9:I9"/>
    <mergeCell ref="A10:F10"/>
    <mergeCell ref="A11:I11"/>
    <mergeCell ref="A13:F13"/>
    <mergeCell ref="A14:I14"/>
    <mergeCell ref="A16:F16"/>
    <mergeCell ref="A17:I17"/>
    <mergeCell ref="A19:F19"/>
    <mergeCell ref="A20:I20"/>
    <mergeCell ref="A22:F22"/>
  </mergeCells>
  <pageMargins left="0.7" right="0.7" top="0.75" bottom="0.75" header="0.3" footer="0.3"/>
  <pageSetup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375BB-081B-4EAB-8BE3-C13A5FC5ED52}">
  <sheetPr>
    <pageSetUpPr fitToPage="1"/>
  </sheetPr>
  <dimension ref="A1:I78"/>
  <sheetViews>
    <sheetView tabSelected="1" topLeftCell="A70" zoomScale="85" zoomScaleNormal="85" workbookViewId="0">
      <selection activeCell="A60" sqref="A60:I60"/>
    </sheetView>
  </sheetViews>
  <sheetFormatPr defaultRowHeight="15" x14ac:dyDescent="0.25"/>
  <cols>
    <col min="1" max="1" width="14.42578125" customWidth="1"/>
    <col min="6" max="6" width="15.42578125" customWidth="1"/>
    <col min="7" max="7" width="12.85546875" customWidth="1"/>
    <col min="8" max="8" width="9.140625" style="23"/>
    <col min="9" max="9" width="13.7109375" customWidth="1"/>
  </cols>
  <sheetData>
    <row r="1" spans="1:9" ht="33" customHeight="1" x14ac:dyDescent="0.25">
      <c r="A1" s="4"/>
      <c r="B1" s="64" t="s">
        <v>168</v>
      </c>
      <c r="C1" s="64"/>
      <c r="D1" s="64"/>
      <c r="E1" s="64"/>
      <c r="F1" s="64"/>
      <c r="G1" s="64"/>
      <c r="H1" s="64"/>
      <c r="I1" s="64"/>
    </row>
    <row r="2" spans="1:9" x14ac:dyDescent="0.25">
      <c r="A2" s="24" t="s">
        <v>130</v>
      </c>
      <c r="B2" s="24" t="s">
        <v>131</v>
      </c>
      <c r="C2" s="54" t="s">
        <v>132</v>
      </c>
      <c r="D2" s="54"/>
      <c r="E2" s="54"/>
      <c r="F2" s="25" t="s">
        <v>133</v>
      </c>
      <c r="G2" s="25" t="s">
        <v>134</v>
      </c>
      <c r="H2" s="25" t="s">
        <v>135</v>
      </c>
      <c r="I2" s="25" t="s">
        <v>136</v>
      </c>
    </row>
    <row r="3" spans="1:9" ht="36.75" customHeight="1" x14ac:dyDescent="0.25">
      <c r="A3" s="65" t="s">
        <v>137</v>
      </c>
      <c r="B3" s="65" t="s">
        <v>138</v>
      </c>
      <c r="C3" s="65" t="s">
        <v>145</v>
      </c>
      <c r="D3" s="65"/>
      <c r="E3" s="65"/>
      <c r="F3" s="65" t="s">
        <v>139</v>
      </c>
      <c r="G3" s="65" t="s">
        <v>140</v>
      </c>
      <c r="H3" s="65" t="s">
        <v>141</v>
      </c>
      <c r="I3" s="65" t="s">
        <v>142</v>
      </c>
    </row>
    <row r="4" spans="1:9" ht="15" customHeight="1" x14ac:dyDescent="0.25">
      <c r="A4" s="65"/>
      <c r="B4" s="65"/>
      <c r="C4" s="65"/>
      <c r="D4" s="65"/>
      <c r="E4" s="65"/>
      <c r="F4" s="65"/>
      <c r="G4" s="65"/>
      <c r="H4" s="65"/>
      <c r="I4" s="65"/>
    </row>
    <row r="5" spans="1:9" ht="15.75" customHeight="1" x14ac:dyDescent="0.25">
      <c r="A5" s="65"/>
      <c r="B5" s="65"/>
      <c r="C5" s="65"/>
      <c r="D5" s="65"/>
      <c r="E5" s="65"/>
      <c r="F5" s="65"/>
      <c r="G5" s="65"/>
      <c r="H5" s="65"/>
      <c r="I5" s="65"/>
    </row>
    <row r="6" spans="1:9" x14ac:dyDescent="0.25">
      <c r="A6" s="26"/>
      <c r="B6" s="26"/>
      <c r="C6" s="26"/>
      <c r="D6" s="26"/>
      <c r="E6" s="26"/>
      <c r="F6" s="26"/>
      <c r="G6" s="25" t="s">
        <v>143</v>
      </c>
      <c r="H6" s="26"/>
      <c r="I6" s="25" t="s">
        <v>144</v>
      </c>
    </row>
    <row r="7" spans="1:9" ht="56.25" x14ac:dyDescent="0.25">
      <c r="A7" s="27" t="s">
        <v>0</v>
      </c>
      <c r="B7" s="28" t="s">
        <v>1</v>
      </c>
      <c r="C7" s="28">
        <v>0</v>
      </c>
      <c r="D7" s="28">
        <v>0</v>
      </c>
      <c r="E7" s="28">
        <v>0</v>
      </c>
      <c r="F7" s="28">
        <v>1</v>
      </c>
      <c r="G7" s="29">
        <v>50000</v>
      </c>
      <c r="H7" s="28">
        <v>0.25</v>
      </c>
      <c r="I7" s="30">
        <f>SUM(G7*H7)</f>
        <v>12500</v>
      </c>
    </row>
    <row r="8" spans="1:9" ht="78.75" x14ac:dyDescent="0.25">
      <c r="A8" s="26" t="s">
        <v>2</v>
      </c>
      <c r="B8" s="48" t="s">
        <v>3</v>
      </c>
      <c r="C8" s="29">
        <v>3420</v>
      </c>
      <c r="D8" s="29">
        <v>3412</v>
      </c>
      <c r="E8" s="29">
        <v>3610</v>
      </c>
      <c r="F8" s="29">
        <v>1</v>
      </c>
      <c r="G8" s="29">
        <f>ROUND(SUM(C8,D8,E8)/3,0)</f>
        <v>3481</v>
      </c>
      <c r="H8" s="29">
        <v>0.5</v>
      </c>
      <c r="I8" s="30">
        <f t="shared" ref="I8:I20" si="0">SUM(G8*H8)</f>
        <v>1740.5</v>
      </c>
    </row>
    <row r="9" spans="1:9" ht="57" thickBot="1" x14ac:dyDescent="0.3">
      <c r="A9" s="31" t="s">
        <v>4</v>
      </c>
      <c r="B9" s="32" t="s">
        <v>5</v>
      </c>
      <c r="C9" s="32">
        <v>505</v>
      </c>
      <c r="D9" s="32">
        <v>441</v>
      </c>
      <c r="E9" s="32">
        <v>395</v>
      </c>
      <c r="F9" s="32">
        <v>1</v>
      </c>
      <c r="G9" s="32">
        <f>ROUND(SUM(C9,D9,E9)/3,0)</f>
        <v>447</v>
      </c>
      <c r="H9" s="32">
        <v>0.25</v>
      </c>
      <c r="I9" s="33">
        <f>SUM(G9*H9)</f>
        <v>111.75</v>
      </c>
    </row>
    <row r="10" spans="1:9" ht="56.25" x14ac:dyDescent="0.25">
      <c r="A10" s="26" t="s">
        <v>6</v>
      </c>
      <c r="B10" s="48" t="s">
        <v>7</v>
      </c>
      <c r="C10" s="29">
        <v>3317</v>
      </c>
      <c r="D10" s="29">
        <v>3362</v>
      </c>
      <c r="E10" s="29">
        <v>3343</v>
      </c>
      <c r="F10" s="29">
        <v>1</v>
      </c>
      <c r="G10" s="29">
        <f t="shared" ref="G10:G15" si="1">ROUND(SUM(C10,D10,E10)/3,0)</f>
        <v>3341</v>
      </c>
      <c r="H10" s="29">
        <v>1</v>
      </c>
      <c r="I10" s="30">
        <f t="shared" si="0"/>
        <v>3341</v>
      </c>
    </row>
    <row r="11" spans="1:9" ht="56.25" x14ac:dyDescent="0.25">
      <c r="A11" s="26" t="s">
        <v>8</v>
      </c>
      <c r="B11" s="48" t="s">
        <v>9</v>
      </c>
      <c r="C11" s="29">
        <v>78</v>
      </c>
      <c r="D11" s="29">
        <v>65</v>
      </c>
      <c r="E11" s="29">
        <v>54</v>
      </c>
      <c r="F11" s="29">
        <v>1</v>
      </c>
      <c r="G11" s="29">
        <f t="shared" si="1"/>
        <v>66</v>
      </c>
      <c r="H11" s="29">
        <v>0.25</v>
      </c>
      <c r="I11" s="30">
        <f t="shared" si="0"/>
        <v>16.5</v>
      </c>
    </row>
    <row r="12" spans="1:9" ht="67.5" x14ac:dyDescent="0.25">
      <c r="A12" s="26" t="s">
        <v>10</v>
      </c>
      <c r="B12" s="48" t="s">
        <v>11</v>
      </c>
      <c r="C12" s="29">
        <v>1090</v>
      </c>
      <c r="D12" s="29">
        <v>1216</v>
      </c>
      <c r="E12" s="29">
        <v>1324</v>
      </c>
      <c r="F12" s="29">
        <v>1</v>
      </c>
      <c r="G12" s="29">
        <f t="shared" si="1"/>
        <v>1210</v>
      </c>
      <c r="H12" s="29">
        <v>4</v>
      </c>
      <c r="I12" s="30">
        <f t="shared" si="0"/>
        <v>4840</v>
      </c>
    </row>
    <row r="13" spans="1:9" ht="33.75" x14ac:dyDescent="0.25">
      <c r="A13" s="26" t="s">
        <v>12</v>
      </c>
      <c r="B13" s="48" t="s">
        <v>13</v>
      </c>
      <c r="C13" s="29">
        <v>3720</v>
      </c>
      <c r="D13" s="29">
        <v>2734</v>
      </c>
      <c r="E13" s="29">
        <v>2986</v>
      </c>
      <c r="F13" s="29">
        <v>1</v>
      </c>
      <c r="G13" s="29">
        <f t="shared" si="1"/>
        <v>3147</v>
      </c>
      <c r="H13" s="29">
        <v>0.25</v>
      </c>
      <c r="I13" s="30">
        <f t="shared" si="0"/>
        <v>786.75</v>
      </c>
    </row>
    <row r="14" spans="1:9" ht="78.75" x14ac:dyDescent="0.25">
      <c r="A14" s="26" t="s">
        <v>14</v>
      </c>
      <c r="B14" s="48" t="s">
        <v>15</v>
      </c>
      <c r="C14" s="29">
        <v>30</v>
      </c>
      <c r="D14" s="29">
        <v>30</v>
      </c>
      <c r="E14" s="29">
        <v>30</v>
      </c>
      <c r="F14" s="29">
        <v>1</v>
      </c>
      <c r="G14" s="29">
        <f t="shared" si="1"/>
        <v>30</v>
      </c>
      <c r="H14" s="29">
        <v>0.25</v>
      </c>
      <c r="I14" s="30">
        <f t="shared" si="0"/>
        <v>7.5</v>
      </c>
    </row>
    <row r="15" spans="1:9" ht="56.25" x14ac:dyDescent="0.25">
      <c r="A15" s="26" t="s">
        <v>16</v>
      </c>
      <c r="B15" s="48" t="s">
        <v>17</v>
      </c>
      <c r="C15" s="29">
        <v>64</v>
      </c>
      <c r="D15" s="29">
        <v>64</v>
      </c>
      <c r="E15" s="29">
        <v>64</v>
      </c>
      <c r="F15" s="29">
        <v>1</v>
      </c>
      <c r="G15" s="29">
        <f t="shared" si="1"/>
        <v>64</v>
      </c>
      <c r="H15" s="29">
        <v>1</v>
      </c>
      <c r="I15" s="30">
        <f>SUM(G15*H15)</f>
        <v>64</v>
      </c>
    </row>
    <row r="16" spans="1:9" ht="45" x14ac:dyDescent="0.25">
      <c r="A16" s="34" t="s">
        <v>18</v>
      </c>
      <c r="B16" s="40" t="s">
        <v>19</v>
      </c>
      <c r="C16" s="35">
        <v>145</v>
      </c>
      <c r="D16" s="35">
        <v>140</v>
      </c>
      <c r="E16" s="35">
        <v>175</v>
      </c>
      <c r="F16" s="35">
        <v>1</v>
      </c>
      <c r="G16" s="35">
        <f>ROUND(SUM(C16,D16,E16)/3,0)</f>
        <v>153</v>
      </c>
      <c r="H16" s="35">
        <v>4</v>
      </c>
      <c r="I16" s="30">
        <f t="shared" si="0"/>
        <v>612</v>
      </c>
    </row>
    <row r="17" spans="1:9" ht="45" x14ac:dyDescent="0.25">
      <c r="A17" s="34" t="s">
        <v>20</v>
      </c>
      <c r="B17" s="40" t="s">
        <v>21</v>
      </c>
      <c r="C17" s="35">
        <v>2750</v>
      </c>
      <c r="D17" s="35">
        <v>2750</v>
      </c>
      <c r="E17" s="35">
        <v>2750</v>
      </c>
      <c r="F17" s="35">
        <v>1</v>
      </c>
      <c r="G17" s="35">
        <f t="shared" ref="G17:G20" si="2">ROUND(SUM(C17,D17,E17)/3,0)</f>
        <v>2750</v>
      </c>
      <c r="H17" s="35">
        <v>0.3</v>
      </c>
      <c r="I17" s="30">
        <f t="shared" si="0"/>
        <v>825</v>
      </c>
    </row>
    <row r="18" spans="1:9" ht="56.25" x14ac:dyDescent="0.25">
      <c r="A18" s="34" t="s">
        <v>22</v>
      </c>
      <c r="B18" s="40" t="s">
        <v>23</v>
      </c>
      <c r="C18" s="35">
        <v>196</v>
      </c>
      <c r="D18" s="35">
        <v>114</v>
      </c>
      <c r="E18" s="35">
        <v>83</v>
      </c>
      <c r="F18" s="35">
        <v>1</v>
      </c>
      <c r="G18" s="35">
        <f t="shared" si="2"/>
        <v>131</v>
      </c>
      <c r="H18" s="35">
        <v>10</v>
      </c>
      <c r="I18" s="30">
        <f t="shared" si="0"/>
        <v>1310</v>
      </c>
    </row>
    <row r="19" spans="1:9" ht="22.5" x14ac:dyDescent="0.25">
      <c r="A19" s="34" t="s">
        <v>24</v>
      </c>
      <c r="B19" s="40" t="s">
        <v>25</v>
      </c>
      <c r="C19" s="35">
        <v>130</v>
      </c>
      <c r="D19" s="35">
        <v>130</v>
      </c>
      <c r="E19" s="35">
        <v>130</v>
      </c>
      <c r="F19" s="35">
        <v>1</v>
      </c>
      <c r="G19" s="35">
        <f t="shared" si="2"/>
        <v>130</v>
      </c>
      <c r="H19" s="35">
        <v>8</v>
      </c>
      <c r="I19" s="30">
        <f t="shared" si="0"/>
        <v>1040</v>
      </c>
    </row>
    <row r="20" spans="1:9" ht="22.5" x14ac:dyDescent="0.25">
      <c r="A20" s="34" t="s">
        <v>26</v>
      </c>
      <c r="B20" s="40" t="s">
        <v>27</v>
      </c>
      <c r="C20" s="35">
        <v>130</v>
      </c>
      <c r="D20" s="35">
        <v>130</v>
      </c>
      <c r="E20" s="35">
        <v>130</v>
      </c>
      <c r="F20" s="35">
        <v>1</v>
      </c>
      <c r="G20" s="35">
        <f t="shared" si="2"/>
        <v>130</v>
      </c>
      <c r="H20" s="35">
        <v>0.5</v>
      </c>
      <c r="I20" s="30">
        <f t="shared" si="0"/>
        <v>65</v>
      </c>
    </row>
    <row r="21" spans="1:9" s="2" customFormat="1" ht="32.25" customHeight="1" x14ac:dyDescent="0.25">
      <c r="A21" s="61" t="s">
        <v>169</v>
      </c>
      <c r="B21" s="62"/>
      <c r="C21" s="62"/>
      <c r="D21" s="62"/>
      <c r="E21" s="62"/>
      <c r="F21" s="63"/>
      <c r="G21" s="44">
        <f>SUM(G7:G20)</f>
        <v>65080</v>
      </c>
      <c r="H21" s="67">
        <v>0.41880000000000001</v>
      </c>
      <c r="I21" s="44">
        <f>SUM(I7:I20)</f>
        <v>27260</v>
      </c>
    </row>
    <row r="22" spans="1:9" x14ac:dyDescent="0.25">
      <c r="A22" s="55" t="s">
        <v>125</v>
      </c>
      <c r="B22" s="55"/>
      <c r="C22" s="55"/>
      <c r="D22" s="55"/>
      <c r="E22" s="55"/>
      <c r="F22" s="55"/>
      <c r="G22" s="55"/>
      <c r="H22" s="55"/>
      <c r="I22" s="55"/>
    </row>
    <row r="23" spans="1:9" ht="22.5" x14ac:dyDescent="0.25">
      <c r="A23" s="34" t="s">
        <v>30</v>
      </c>
      <c r="B23" s="40" t="s">
        <v>31</v>
      </c>
      <c r="C23" s="35">
        <v>3227</v>
      </c>
      <c r="D23" s="35">
        <v>2396</v>
      </c>
      <c r="E23" s="35">
        <v>1270</v>
      </c>
      <c r="F23" s="35">
        <v>1</v>
      </c>
      <c r="G23" s="35">
        <f>ROUND(SUM(C23,D23,E23)/3,0)</f>
        <v>2298</v>
      </c>
      <c r="H23" s="35">
        <v>1</v>
      </c>
      <c r="I23" s="36">
        <f>SUM(G23*H23)</f>
        <v>2298</v>
      </c>
    </row>
    <row r="24" spans="1:9" ht="33.75" x14ac:dyDescent="0.25">
      <c r="A24" s="34" t="s">
        <v>32</v>
      </c>
      <c r="B24" s="40" t="s">
        <v>33</v>
      </c>
      <c r="C24" s="35">
        <v>303</v>
      </c>
      <c r="D24" s="35">
        <v>237</v>
      </c>
      <c r="E24" s="35">
        <v>142</v>
      </c>
      <c r="F24" s="35">
        <v>1</v>
      </c>
      <c r="G24" s="35">
        <f t="shared" ref="G24:G58" si="3">ROUND(SUM(C24,D24,E24)/3,0)</f>
        <v>227</v>
      </c>
      <c r="H24" s="35">
        <v>1</v>
      </c>
      <c r="I24" s="36">
        <f t="shared" ref="I24:I58" si="4">SUM(G24*H24)</f>
        <v>227</v>
      </c>
    </row>
    <row r="25" spans="1:9" ht="33.75" x14ac:dyDescent="0.25">
      <c r="A25" s="34" t="s">
        <v>34</v>
      </c>
      <c r="B25" s="40" t="s">
        <v>35</v>
      </c>
      <c r="C25" s="35">
        <v>826</v>
      </c>
      <c r="D25" s="35">
        <v>426</v>
      </c>
      <c r="E25" s="35">
        <v>253</v>
      </c>
      <c r="F25" s="35">
        <v>1</v>
      </c>
      <c r="G25" s="35">
        <f t="shared" si="3"/>
        <v>502</v>
      </c>
      <c r="H25" s="35">
        <v>1</v>
      </c>
      <c r="I25" s="36">
        <f t="shared" si="4"/>
        <v>502</v>
      </c>
    </row>
    <row r="26" spans="1:9" ht="56.25" x14ac:dyDescent="0.25">
      <c r="A26" s="34" t="s">
        <v>36</v>
      </c>
      <c r="B26" s="40" t="s">
        <v>37</v>
      </c>
      <c r="C26" s="35">
        <v>2</v>
      </c>
      <c r="D26" s="35">
        <v>2</v>
      </c>
      <c r="E26" s="35">
        <v>2</v>
      </c>
      <c r="F26" s="35">
        <v>1</v>
      </c>
      <c r="G26" s="35">
        <f t="shared" si="3"/>
        <v>2</v>
      </c>
      <c r="H26" s="35">
        <v>1</v>
      </c>
      <c r="I26" s="36">
        <f t="shared" si="4"/>
        <v>2</v>
      </c>
    </row>
    <row r="27" spans="1:9" ht="67.5" x14ac:dyDescent="0.25">
      <c r="A27" s="34" t="s">
        <v>38</v>
      </c>
      <c r="B27" s="40" t="s">
        <v>39</v>
      </c>
      <c r="C27" s="35">
        <v>80</v>
      </c>
      <c r="D27" s="35">
        <v>74</v>
      </c>
      <c r="E27" s="35">
        <v>32</v>
      </c>
      <c r="F27" s="35">
        <v>1</v>
      </c>
      <c r="G27" s="35">
        <f t="shared" si="3"/>
        <v>62</v>
      </c>
      <c r="H27" s="35">
        <v>1</v>
      </c>
      <c r="I27" s="36">
        <f t="shared" si="4"/>
        <v>62</v>
      </c>
    </row>
    <row r="28" spans="1:9" ht="45" x14ac:dyDescent="0.25">
      <c r="A28" s="34" t="s">
        <v>40</v>
      </c>
      <c r="B28" s="40" t="s">
        <v>41</v>
      </c>
      <c r="C28" s="35">
        <v>279</v>
      </c>
      <c r="D28" s="35">
        <v>274</v>
      </c>
      <c r="E28" s="35">
        <v>220</v>
      </c>
      <c r="F28" s="35">
        <v>1</v>
      </c>
      <c r="G28" s="35">
        <f t="shared" si="3"/>
        <v>258</v>
      </c>
      <c r="H28" s="35">
        <v>2</v>
      </c>
      <c r="I28" s="36">
        <f t="shared" si="4"/>
        <v>516</v>
      </c>
    </row>
    <row r="29" spans="1:9" ht="78.75" x14ac:dyDescent="0.25">
      <c r="A29" s="34" t="s">
        <v>42</v>
      </c>
      <c r="B29" s="40" t="s">
        <v>43</v>
      </c>
      <c r="C29" s="35">
        <v>196</v>
      </c>
      <c r="D29" s="35">
        <v>114</v>
      </c>
      <c r="E29" s="35">
        <v>83</v>
      </c>
      <c r="F29" s="35">
        <v>1</v>
      </c>
      <c r="G29" s="35">
        <f t="shared" si="3"/>
        <v>131</v>
      </c>
      <c r="H29" s="35">
        <v>0.5</v>
      </c>
      <c r="I29" s="36">
        <f t="shared" si="4"/>
        <v>65.5</v>
      </c>
    </row>
    <row r="30" spans="1:9" ht="45" x14ac:dyDescent="0.25">
      <c r="A30" s="34" t="s">
        <v>44</v>
      </c>
      <c r="B30" s="40" t="s">
        <v>45</v>
      </c>
      <c r="C30" s="35">
        <v>738</v>
      </c>
      <c r="D30" s="35">
        <v>607</v>
      </c>
      <c r="E30" s="35">
        <v>578</v>
      </c>
      <c r="F30" s="35">
        <v>1</v>
      </c>
      <c r="G30" s="35">
        <f t="shared" si="3"/>
        <v>641</v>
      </c>
      <c r="H30" s="35">
        <v>1</v>
      </c>
      <c r="I30" s="36">
        <f t="shared" si="4"/>
        <v>641</v>
      </c>
    </row>
    <row r="31" spans="1:9" ht="50.25" customHeight="1" x14ac:dyDescent="0.25">
      <c r="A31" s="34" t="s">
        <v>46</v>
      </c>
      <c r="B31" s="40" t="s">
        <v>47</v>
      </c>
      <c r="C31" s="35">
        <v>1059</v>
      </c>
      <c r="D31" s="35">
        <v>985</v>
      </c>
      <c r="E31" s="35">
        <v>802</v>
      </c>
      <c r="F31" s="35">
        <v>1</v>
      </c>
      <c r="G31" s="35">
        <f t="shared" si="3"/>
        <v>949</v>
      </c>
      <c r="H31" s="35">
        <v>1</v>
      </c>
      <c r="I31" s="36">
        <f t="shared" si="4"/>
        <v>949</v>
      </c>
    </row>
    <row r="32" spans="1:9" ht="67.5" x14ac:dyDescent="0.25">
      <c r="A32" s="34" t="s">
        <v>48</v>
      </c>
      <c r="B32" s="40" t="s">
        <v>49</v>
      </c>
      <c r="C32" s="35">
        <v>70</v>
      </c>
      <c r="D32" s="35">
        <v>4</v>
      </c>
      <c r="E32" s="35">
        <v>11</v>
      </c>
      <c r="F32" s="35">
        <v>1</v>
      </c>
      <c r="G32" s="35">
        <f t="shared" si="3"/>
        <v>28</v>
      </c>
      <c r="H32" s="35">
        <v>1</v>
      </c>
      <c r="I32" s="36">
        <f t="shared" si="4"/>
        <v>28</v>
      </c>
    </row>
    <row r="33" spans="1:9" ht="67.5" x14ac:dyDescent="0.25">
      <c r="A33" s="34" t="s">
        <v>50</v>
      </c>
      <c r="B33" s="40" t="s">
        <v>51</v>
      </c>
      <c r="C33" s="35">
        <v>16</v>
      </c>
      <c r="D33" s="35">
        <v>12</v>
      </c>
      <c r="E33" s="35">
        <v>12</v>
      </c>
      <c r="F33" s="35">
        <v>1</v>
      </c>
      <c r="G33" s="35">
        <f t="shared" si="3"/>
        <v>13</v>
      </c>
      <c r="H33" s="35">
        <v>1</v>
      </c>
      <c r="I33" s="36">
        <f t="shared" si="4"/>
        <v>13</v>
      </c>
    </row>
    <row r="34" spans="1:9" ht="22.5" x14ac:dyDescent="0.25">
      <c r="A34" s="34" t="s">
        <v>52</v>
      </c>
      <c r="B34" s="40" t="s">
        <v>53</v>
      </c>
      <c r="C34" s="35">
        <v>36</v>
      </c>
      <c r="D34" s="35">
        <v>30</v>
      </c>
      <c r="E34" s="35">
        <v>35</v>
      </c>
      <c r="F34" s="35">
        <v>1</v>
      </c>
      <c r="G34" s="35">
        <f t="shared" si="3"/>
        <v>34</v>
      </c>
      <c r="H34" s="35">
        <v>1</v>
      </c>
      <c r="I34" s="36">
        <f t="shared" si="4"/>
        <v>34</v>
      </c>
    </row>
    <row r="35" spans="1:9" ht="45" x14ac:dyDescent="0.25">
      <c r="A35" s="34" t="s">
        <v>54</v>
      </c>
      <c r="B35" s="40" t="s">
        <v>55</v>
      </c>
      <c r="C35" s="35">
        <v>1693</v>
      </c>
      <c r="D35" s="35">
        <v>1170</v>
      </c>
      <c r="E35" s="35">
        <v>539</v>
      </c>
      <c r="F35" s="35">
        <v>1</v>
      </c>
      <c r="G35" s="35">
        <f t="shared" si="3"/>
        <v>1134</v>
      </c>
      <c r="H35" s="35">
        <v>1</v>
      </c>
      <c r="I35" s="36">
        <f t="shared" si="4"/>
        <v>1134</v>
      </c>
    </row>
    <row r="36" spans="1:9" ht="56.25" x14ac:dyDescent="0.25">
      <c r="A36" s="34" t="s">
        <v>56</v>
      </c>
      <c r="B36" s="40" t="s">
        <v>57</v>
      </c>
      <c r="C36" s="35">
        <v>0</v>
      </c>
      <c r="D36" s="35">
        <v>0</v>
      </c>
      <c r="E36" s="35">
        <v>0</v>
      </c>
      <c r="F36" s="35">
        <v>1</v>
      </c>
      <c r="G36" s="35">
        <f t="shared" si="3"/>
        <v>0</v>
      </c>
      <c r="H36" s="35">
        <v>1</v>
      </c>
      <c r="I36" s="36">
        <f t="shared" si="4"/>
        <v>0</v>
      </c>
    </row>
    <row r="37" spans="1:9" ht="33.75" x14ac:dyDescent="0.25">
      <c r="A37" s="34" t="s">
        <v>58</v>
      </c>
      <c r="B37" s="40" t="s">
        <v>59</v>
      </c>
      <c r="C37" s="35">
        <v>12</v>
      </c>
      <c r="D37" s="35">
        <v>10</v>
      </c>
      <c r="E37" s="35">
        <v>5</v>
      </c>
      <c r="F37" s="35">
        <v>1</v>
      </c>
      <c r="G37" s="35">
        <f t="shared" si="3"/>
        <v>9</v>
      </c>
      <c r="H37" s="35">
        <v>3</v>
      </c>
      <c r="I37" s="36">
        <f t="shared" si="4"/>
        <v>27</v>
      </c>
    </row>
    <row r="38" spans="1:9" ht="33.75" x14ac:dyDescent="0.25">
      <c r="A38" s="34" t="s">
        <v>60</v>
      </c>
      <c r="B38" s="40" t="s">
        <v>61</v>
      </c>
      <c r="C38" s="35">
        <v>67</v>
      </c>
      <c r="D38" s="35">
        <v>54</v>
      </c>
      <c r="E38" s="35">
        <v>35</v>
      </c>
      <c r="F38" s="35">
        <v>1</v>
      </c>
      <c r="G38" s="35">
        <f t="shared" si="3"/>
        <v>52</v>
      </c>
      <c r="H38" s="35">
        <v>1</v>
      </c>
      <c r="I38" s="36">
        <f t="shared" si="4"/>
        <v>52</v>
      </c>
    </row>
    <row r="39" spans="1:9" ht="45" x14ac:dyDescent="0.25">
      <c r="A39" s="34" t="s">
        <v>62</v>
      </c>
      <c r="B39" s="40" t="s">
        <v>63</v>
      </c>
      <c r="C39" s="35">
        <v>28</v>
      </c>
      <c r="D39" s="35">
        <v>20</v>
      </c>
      <c r="E39" s="35">
        <v>24</v>
      </c>
      <c r="F39" s="35">
        <v>1</v>
      </c>
      <c r="G39" s="35">
        <f t="shared" si="3"/>
        <v>24</v>
      </c>
      <c r="H39" s="35">
        <v>1</v>
      </c>
      <c r="I39" s="36">
        <f t="shared" si="4"/>
        <v>24</v>
      </c>
    </row>
    <row r="40" spans="1:9" ht="67.5" x14ac:dyDescent="0.25">
      <c r="A40" s="34" t="s">
        <v>64</v>
      </c>
      <c r="B40" s="40" t="s">
        <v>65</v>
      </c>
      <c r="C40" s="35">
        <v>81</v>
      </c>
      <c r="D40" s="35">
        <v>21</v>
      </c>
      <c r="E40" s="35">
        <v>13</v>
      </c>
      <c r="F40" s="35">
        <v>1</v>
      </c>
      <c r="G40" s="35">
        <f t="shared" si="3"/>
        <v>38</v>
      </c>
      <c r="H40" s="35">
        <v>1</v>
      </c>
      <c r="I40" s="36">
        <f t="shared" si="4"/>
        <v>38</v>
      </c>
    </row>
    <row r="41" spans="1:9" ht="22.5" x14ac:dyDescent="0.25">
      <c r="A41" s="34" t="s">
        <v>66</v>
      </c>
      <c r="B41" s="40" t="s">
        <v>67</v>
      </c>
      <c r="C41" s="35">
        <v>0</v>
      </c>
      <c r="D41" s="35">
        <v>0</v>
      </c>
      <c r="E41" s="35">
        <v>1</v>
      </c>
      <c r="F41" s="35">
        <v>1</v>
      </c>
      <c r="G41" s="35">
        <f t="shared" si="3"/>
        <v>0</v>
      </c>
      <c r="H41" s="35">
        <v>1</v>
      </c>
      <c r="I41" s="36">
        <f t="shared" si="4"/>
        <v>0</v>
      </c>
    </row>
    <row r="42" spans="1:9" ht="22.5" x14ac:dyDescent="0.25">
      <c r="A42" s="34" t="s">
        <v>68</v>
      </c>
      <c r="B42" s="40" t="s">
        <v>69</v>
      </c>
      <c r="C42" s="35">
        <v>10</v>
      </c>
      <c r="D42" s="35">
        <v>7</v>
      </c>
      <c r="E42" s="35">
        <v>6</v>
      </c>
      <c r="F42" s="35">
        <v>1</v>
      </c>
      <c r="G42" s="35">
        <f t="shared" si="3"/>
        <v>8</v>
      </c>
      <c r="H42" s="35">
        <v>1</v>
      </c>
      <c r="I42" s="36">
        <f t="shared" si="4"/>
        <v>8</v>
      </c>
    </row>
    <row r="43" spans="1:9" ht="22.5" x14ac:dyDescent="0.25">
      <c r="A43" s="34" t="s">
        <v>70</v>
      </c>
      <c r="B43" s="40" t="s">
        <v>71</v>
      </c>
      <c r="C43" s="35">
        <v>129</v>
      </c>
      <c r="D43" s="35">
        <v>41</v>
      </c>
      <c r="E43" s="35">
        <v>23</v>
      </c>
      <c r="F43" s="35">
        <v>1</v>
      </c>
      <c r="G43" s="35">
        <f t="shared" si="3"/>
        <v>64</v>
      </c>
      <c r="H43" s="35">
        <v>1</v>
      </c>
      <c r="I43" s="36">
        <f t="shared" si="4"/>
        <v>64</v>
      </c>
    </row>
    <row r="44" spans="1:9" ht="67.5" x14ac:dyDescent="0.25">
      <c r="A44" s="34" t="s">
        <v>72</v>
      </c>
      <c r="B44" s="40" t="s">
        <v>73</v>
      </c>
      <c r="C44" s="35">
        <v>6</v>
      </c>
      <c r="D44" s="35">
        <v>3</v>
      </c>
      <c r="E44" s="35">
        <v>6</v>
      </c>
      <c r="F44" s="35">
        <v>1</v>
      </c>
      <c r="G44" s="35">
        <f t="shared" si="3"/>
        <v>5</v>
      </c>
      <c r="H44" s="35">
        <v>1</v>
      </c>
      <c r="I44" s="36">
        <f t="shared" si="4"/>
        <v>5</v>
      </c>
    </row>
    <row r="45" spans="1:9" ht="67.5" x14ac:dyDescent="0.25">
      <c r="A45" s="34" t="s">
        <v>74</v>
      </c>
      <c r="B45" s="40" t="s">
        <v>75</v>
      </c>
      <c r="C45" s="35">
        <v>100</v>
      </c>
      <c r="D45" s="35">
        <v>100</v>
      </c>
      <c r="E45" s="35">
        <v>100</v>
      </c>
      <c r="F45" s="35">
        <v>1</v>
      </c>
      <c r="G45" s="35">
        <f t="shared" si="3"/>
        <v>100</v>
      </c>
      <c r="H45" s="35">
        <v>1</v>
      </c>
      <c r="I45" s="36">
        <f t="shared" si="4"/>
        <v>100</v>
      </c>
    </row>
    <row r="46" spans="1:9" ht="78.75" x14ac:dyDescent="0.25">
      <c r="A46" s="34" t="s">
        <v>76</v>
      </c>
      <c r="B46" s="40" t="s">
        <v>77</v>
      </c>
      <c r="C46" s="35">
        <v>10</v>
      </c>
      <c r="D46" s="35">
        <v>16</v>
      </c>
      <c r="E46" s="35">
        <v>17</v>
      </c>
      <c r="F46" s="35">
        <v>1</v>
      </c>
      <c r="G46" s="35">
        <f t="shared" si="3"/>
        <v>14</v>
      </c>
      <c r="H46" s="35">
        <v>1</v>
      </c>
      <c r="I46" s="36">
        <f t="shared" si="4"/>
        <v>14</v>
      </c>
    </row>
    <row r="47" spans="1:9" ht="78.75" x14ac:dyDescent="0.25">
      <c r="A47" s="34" t="s">
        <v>78</v>
      </c>
      <c r="B47" s="40" t="s">
        <v>79</v>
      </c>
      <c r="C47" s="35">
        <v>82</v>
      </c>
      <c r="D47" s="35">
        <v>56</v>
      </c>
      <c r="E47" s="35">
        <v>17</v>
      </c>
      <c r="F47" s="35">
        <v>1</v>
      </c>
      <c r="G47" s="35">
        <f t="shared" si="3"/>
        <v>52</v>
      </c>
      <c r="H47" s="35">
        <v>1</v>
      </c>
      <c r="I47" s="36">
        <f t="shared" si="4"/>
        <v>52</v>
      </c>
    </row>
    <row r="48" spans="1:9" ht="22.5" x14ac:dyDescent="0.25">
      <c r="A48" s="34" t="s">
        <v>80</v>
      </c>
      <c r="B48" s="40" t="s">
        <v>81</v>
      </c>
      <c r="C48" s="35">
        <v>167</v>
      </c>
      <c r="D48" s="35">
        <v>203</v>
      </c>
      <c r="E48" s="35">
        <v>152</v>
      </c>
      <c r="F48" s="35">
        <v>1</v>
      </c>
      <c r="G48" s="35">
        <f t="shared" si="3"/>
        <v>174</v>
      </c>
      <c r="H48" s="35">
        <v>1</v>
      </c>
      <c r="I48" s="36">
        <f t="shared" si="4"/>
        <v>174</v>
      </c>
    </row>
    <row r="49" spans="1:9" ht="33.75" x14ac:dyDescent="0.25">
      <c r="A49" s="34" t="s">
        <v>82</v>
      </c>
      <c r="B49" s="40" t="s">
        <v>83</v>
      </c>
      <c r="C49" s="35">
        <v>14</v>
      </c>
      <c r="D49" s="35">
        <v>15</v>
      </c>
      <c r="E49" s="35">
        <v>24</v>
      </c>
      <c r="F49" s="35">
        <v>1</v>
      </c>
      <c r="G49" s="35">
        <f t="shared" si="3"/>
        <v>18</v>
      </c>
      <c r="H49" s="35">
        <v>1</v>
      </c>
      <c r="I49" s="36">
        <f t="shared" si="4"/>
        <v>18</v>
      </c>
    </row>
    <row r="50" spans="1:9" ht="56.25" x14ac:dyDescent="0.25">
      <c r="A50" s="34" t="s">
        <v>84</v>
      </c>
      <c r="B50" s="40" t="s">
        <v>85</v>
      </c>
      <c r="C50" s="35">
        <v>786</v>
      </c>
      <c r="D50" s="35">
        <v>746</v>
      </c>
      <c r="E50" s="35">
        <v>709</v>
      </c>
      <c r="F50" s="35">
        <v>1</v>
      </c>
      <c r="G50" s="35">
        <f t="shared" si="3"/>
        <v>747</v>
      </c>
      <c r="H50" s="35">
        <v>1</v>
      </c>
      <c r="I50" s="36">
        <f t="shared" si="4"/>
        <v>747</v>
      </c>
    </row>
    <row r="51" spans="1:9" ht="33.75" x14ac:dyDescent="0.25">
      <c r="A51" s="34" t="s">
        <v>86</v>
      </c>
      <c r="B51" s="40" t="s">
        <v>87</v>
      </c>
      <c r="C51" s="35">
        <v>1187</v>
      </c>
      <c r="D51" s="35">
        <v>1105</v>
      </c>
      <c r="E51" s="35">
        <v>1056</v>
      </c>
      <c r="F51" s="35">
        <v>1</v>
      </c>
      <c r="G51" s="35">
        <f t="shared" si="3"/>
        <v>1116</v>
      </c>
      <c r="H51" s="35">
        <v>1</v>
      </c>
      <c r="I51" s="36">
        <f t="shared" si="4"/>
        <v>1116</v>
      </c>
    </row>
    <row r="52" spans="1:9" ht="33.75" x14ac:dyDescent="0.25">
      <c r="A52" s="34" t="s">
        <v>88</v>
      </c>
      <c r="B52" s="40" t="s">
        <v>89</v>
      </c>
      <c r="C52" s="35">
        <v>800</v>
      </c>
      <c r="D52" s="35">
        <v>800</v>
      </c>
      <c r="E52" s="35">
        <v>700</v>
      </c>
      <c r="F52" s="35">
        <v>1</v>
      </c>
      <c r="G52" s="35">
        <f t="shared" si="3"/>
        <v>767</v>
      </c>
      <c r="H52" s="35">
        <v>8</v>
      </c>
      <c r="I52" s="36">
        <f t="shared" si="4"/>
        <v>6136</v>
      </c>
    </row>
    <row r="53" spans="1:9" ht="33.75" x14ac:dyDescent="0.25">
      <c r="A53" s="34" t="s">
        <v>90</v>
      </c>
      <c r="B53" s="40" t="s">
        <v>91</v>
      </c>
      <c r="C53" s="35">
        <v>250</v>
      </c>
      <c r="D53" s="35">
        <v>250</v>
      </c>
      <c r="E53" s="35">
        <v>100</v>
      </c>
      <c r="F53" s="35">
        <v>1</v>
      </c>
      <c r="G53" s="35">
        <f t="shared" si="3"/>
        <v>200</v>
      </c>
      <c r="H53" s="35">
        <v>8</v>
      </c>
      <c r="I53" s="36">
        <f t="shared" si="4"/>
        <v>1600</v>
      </c>
    </row>
    <row r="54" spans="1:9" ht="33.75" x14ac:dyDescent="0.25">
      <c r="A54" s="34" t="s">
        <v>92</v>
      </c>
      <c r="B54" s="40" t="s">
        <v>93</v>
      </c>
      <c r="C54" s="35">
        <v>2</v>
      </c>
      <c r="D54" s="35">
        <v>2</v>
      </c>
      <c r="E54" s="35">
        <v>18</v>
      </c>
      <c r="F54" s="35">
        <v>1</v>
      </c>
      <c r="G54" s="35">
        <f t="shared" si="3"/>
        <v>7</v>
      </c>
      <c r="H54" s="35">
        <v>1</v>
      </c>
      <c r="I54" s="36">
        <f t="shared" si="4"/>
        <v>7</v>
      </c>
    </row>
    <row r="55" spans="1:9" ht="33.75" x14ac:dyDescent="0.25">
      <c r="A55" s="34" t="s">
        <v>94</v>
      </c>
      <c r="B55" s="40" t="s">
        <v>95</v>
      </c>
      <c r="C55" s="35">
        <v>204</v>
      </c>
      <c r="D55" s="35">
        <v>170</v>
      </c>
      <c r="E55" s="35">
        <v>170</v>
      </c>
      <c r="F55" s="35">
        <v>1</v>
      </c>
      <c r="G55" s="35">
        <f t="shared" si="3"/>
        <v>181</v>
      </c>
      <c r="H55" s="35">
        <v>4</v>
      </c>
      <c r="I55" s="36">
        <f t="shared" si="4"/>
        <v>724</v>
      </c>
    </row>
    <row r="56" spans="1:9" ht="33.75" x14ac:dyDescent="0.25">
      <c r="A56" s="34" t="s">
        <v>96</v>
      </c>
      <c r="B56" s="40" t="s">
        <v>97</v>
      </c>
      <c r="C56" s="35">
        <v>132</v>
      </c>
      <c r="D56" s="35">
        <v>112</v>
      </c>
      <c r="E56" s="35">
        <v>83</v>
      </c>
      <c r="F56" s="35">
        <v>1</v>
      </c>
      <c r="G56" s="35">
        <f t="shared" si="3"/>
        <v>109</v>
      </c>
      <c r="H56" s="35">
        <v>0.5</v>
      </c>
      <c r="I56" s="36">
        <f t="shared" si="4"/>
        <v>54.5</v>
      </c>
    </row>
    <row r="57" spans="1:9" ht="33.75" x14ac:dyDescent="0.25">
      <c r="A57" s="34" t="s">
        <v>98</v>
      </c>
      <c r="B57" s="40" t="s">
        <v>99</v>
      </c>
      <c r="C57" s="35">
        <v>31</v>
      </c>
      <c r="D57" s="35">
        <v>55</v>
      </c>
      <c r="E57" s="35">
        <v>10</v>
      </c>
      <c r="F57" s="35">
        <v>1</v>
      </c>
      <c r="G57" s="35">
        <f t="shared" si="3"/>
        <v>32</v>
      </c>
      <c r="H57" s="35">
        <v>0.5</v>
      </c>
      <c r="I57" s="36">
        <f t="shared" si="4"/>
        <v>16</v>
      </c>
    </row>
    <row r="58" spans="1:9" ht="67.5" x14ac:dyDescent="0.25">
      <c r="A58" s="34" t="s">
        <v>100</v>
      </c>
      <c r="B58" s="40" t="s">
        <v>101</v>
      </c>
      <c r="C58" s="35">
        <v>5</v>
      </c>
      <c r="D58" s="35">
        <v>5</v>
      </c>
      <c r="E58" s="35">
        <v>5</v>
      </c>
      <c r="F58" s="35">
        <v>1</v>
      </c>
      <c r="G58" s="35">
        <f t="shared" si="3"/>
        <v>5</v>
      </c>
      <c r="H58" s="35">
        <v>20</v>
      </c>
      <c r="I58" s="36">
        <f t="shared" si="4"/>
        <v>100</v>
      </c>
    </row>
    <row r="59" spans="1:9" s="2" customFormat="1" ht="33.75" customHeight="1" x14ac:dyDescent="0.25">
      <c r="A59" s="52" t="s">
        <v>170</v>
      </c>
      <c r="B59" s="52"/>
      <c r="C59" s="52"/>
      <c r="D59" s="52"/>
      <c r="E59" s="52"/>
      <c r="F59" s="52"/>
      <c r="G59" s="45">
        <f t="shared" ref="G59" si="5">SUM(G23:G58)</f>
        <v>10001</v>
      </c>
      <c r="H59" s="68">
        <v>1.7545999999999999</v>
      </c>
      <c r="I59" s="45">
        <f>SUM(I23:I58)</f>
        <v>17548</v>
      </c>
    </row>
    <row r="60" spans="1:9" x14ac:dyDescent="0.25">
      <c r="A60" s="56" t="s">
        <v>126</v>
      </c>
      <c r="B60" s="56"/>
      <c r="C60" s="56"/>
      <c r="D60" s="56"/>
      <c r="E60" s="56"/>
      <c r="F60" s="56"/>
      <c r="G60" s="56"/>
      <c r="H60" s="56"/>
      <c r="I60" s="56"/>
    </row>
    <row r="61" spans="1:9" ht="33.75" x14ac:dyDescent="0.25">
      <c r="A61" s="34" t="s">
        <v>102</v>
      </c>
      <c r="B61" s="40" t="s">
        <v>103</v>
      </c>
      <c r="C61" s="35">
        <v>400</v>
      </c>
      <c r="D61" s="35">
        <v>384</v>
      </c>
      <c r="E61" s="35">
        <v>386</v>
      </c>
      <c r="F61" s="35">
        <v>1</v>
      </c>
      <c r="G61" s="35">
        <f>ROUND(SUM(C61,D61,E61)/3,0)</f>
        <v>390</v>
      </c>
      <c r="H61" s="35">
        <v>1</v>
      </c>
      <c r="I61" s="35">
        <f>SUM(G61*H61)</f>
        <v>390</v>
      </c>
    </row>
    <row r="62" spans="1:9" ht="56.25" x14ac:dyDescent="0.25">
      <c r="A62" s="34" t="s">
        <v>104</v>
      </c>
      <c r="B62" s="40" t="s">
        <v>105</v>
      </c>
      <c r="C62" s="35">
        <v>200</v>
      </c>
      <c r="D62" s="35">
        <v>120</v>
      </c>
      <c r="E62" s="35">
        <v>87</v>
      </c>
      <c r="F62" s="35">
        <v>1</v>
      </c>
      <c r="G62" s="35">
        <f t="shared" ref="G62:G63" si="6">ROUND(SUM(C62,D62,E62)/3,0)</f>
        <v>136</v>
      </c>
      <c r="H62" s="35">
        <v>1</v>
      </c>
      <c r="I62" s="35">
        <f t="shared" ref="I62:I63" si="7">SUM(G62*H62)</f>
        <v>136</v>
      </c>
    </row>
    <row r="63" spans="1:9" ht="45" x14ac:dyDescent="0.25">
      <c r="A63" s="34" t="s">
        <v>106</v>
      </c>
      <c r="B63" s="40" t="s">
        <v>107</v>
      </c>
      <c r="C63" s="35">
        <v>3300</v>
      </c>
      <c r="D63" s="35">
        <v>3300</v>
      </c>
      <c r="E63" s="35">
        <v>3300</v>
      </c>
      <c r="F63" s="35">
        <v>1</v>
      </c>
      <c r="G63" s="35">
        <f t="shared" si="6"/>
        <v>3300</v>
      </c>
      <c r="H63" s="35">
        <v>1</v>
      </c>
      <c r="I63" s="35">
        <f t="shared" si="7"/>
        <v>3300</v>
      </c>
    </row>
    <row r="64" spans="1:9" ht="33.75" x14ac:dyDescent="0.25">
      <c r="A64" s="26" t="s">
        <v>108</v>
      </c>
      <c r="B64" s="48" t="s">
        <v>109</v>
      </c>
      <c r="C64" s="29">
        <v>392</v>
      </c>
      <c r="D64" s="29">
        <v>384</v>
      </c>
      <c r="E64" s="29">
        <v>386</v>
      </c>
      <c r="F64" s="29">
        <v>1</v>
      </c>
      <c r="G64" s="29">
        <f>ROUND(SUM(C64,D64,E64)/3,0)</f>
        <v>387</v>
      </c>
      <c r="H64" s="29">
        <v>1</v>
      </c>
      <c r="I64" s="35">
        <f>SUM(G64*H64)</f>
        <v>387</v>
      </c>
    </row>
    <row r="65" spans="1:9" ht="33.75" x14ac:dyDescent="0.25">
      <c r="A65" s="26" t="s">
        <v>110</v>
      </c>
      <c r="B65" s="48" t="s">
        <v>111</v>
      </c>
      <c r="C65" s="29">
        <v>114</v>
      </c>
      <c r="D65" s="29">
        <v>116</v>
      </c>
      <c r="E65" s="29">
        <v>135</v>
      </c>
      <c r="F65" s="29">
        <v>1</v>
      </c>
      <c r="G65" s="29">
        <f t="shared" ref="G65:G66" si="8">ROUND(SUM(C65,D65,E65)/3,0)</f>
        <v>122</v>
      </c>
      <c r="H65" s="29">
        <v>1</v>
      </c>
      <c r="I65" s="35">
        <f t="shared" ref="I65:I66" si="9">SUM(G65*H65)</f>
        <v>122</v>
      </c>
    </row>
    <row r="66" spans="1:9" ht="78.75" x14ac:dyDescent="0.25">
      <c r="A66" s="27" t="s">
        <v>112</v>
      </c>
      <c r="B66" s="48" t="s">
        <v>113</v>
      </c>
      <c r="C66" s="29">
        <v>149</v>
      </c>
      <c r="D66" s="29">
        <v>142</v>
      </c>
      <c r="E66" s="29">
        <v>136</v>
      </c>
      <c r="F66" s="29">
        <v>1</v>
      </c>
      <c r="G66" s="29">
        <f t="shared" si="8"/>
        <v>142</v>
      </c>
      <c r="H66" s="29">
        <v>1</v>
      </c>
      <c r="I66" s="35">
        <f t="shared" si="9"/>
        <v>142</v>
      </c>
    </row>
    <row r="67" spans="1:9" s="2" customFormat="1" ht="32.25" customHeight="1" x14ac:dyDescent="0.25">
      <c r="A67" s="57" t="s">
        <v>171</v>
      </c>
      <c r="B67" s="58"/>
      <c r="C67" s="58"/>
      <c r="D67" s="58"/>
      <c r="E67" s="58"/>
      <c r="F67" s="59"/>
      <c r="G67" s="45">
        <f>SUM(G61:G66)</f>
        <v>4477</v>
      </c>
      <c r="H67" s="68">
        <f>AVERAGE(H61:H66)</f>
        <v>1</v>
      </c>
      <c r="I67" s="45">
        <f>SUM(I61:I66)</f>
        <v>4477</v>
      </c>
    </row>
    <row r="68" spans="1:9" x14ac:dyDescent="0.25">
      <c r="A68" s="60" t="s">
        <v>115</v>
      </c>
      <c r="B68" s="60"/>
      <c r="C68" s="60"/>
      <c r="D68" s="60"/>
      <c r="E68" s="60"/>
      <c r="F68" s="60"/>
      <c r="G68" s="60"/>
      <c r="H68" s="60"/>
      <c r="I68" s="60"/>
    </row>
    <row r="69" spans="1:9" s="2" customFormat="1" x14ac:dyDescent="0.25">
      <c r="A69" s="52" t="s">
        <v>172</v>
      </c>
      <c r="B69" s="52"/>
      <c r="C69" s="52"/>
      <c r="D69" s="52"/>
      <c r="E69" s="52"/>
      <c r="F69" s="52"/>
      <c r="G69" s="44">
        <v>0</v>
      </c>
      <c r="H69" s="44"/>
      <c r="I69" s="44">
        <v>0</v>
      </c>
    </row>
    <row r="70" spans="1:9" x14ac:dyDescent="0.25">
      <c r="A70" s="53" t="s">
        <v>117</v>
      </c>
      <c r="B70" s="53"/>
      <c r="C70" s="53"/>
      <c r="D70" s="53"/>
      <c r="E70" s="53"/>
      <c r="F70" s="53"/>
      <c r="G70" s="53"/>
      <c r="H70" s="53"/>
      <c r="I70" s="53"/>
    </row>
    <row r="71" spans="1:9" s="2" customFormat="1" ht="31.5" customHeight="1" x14ac:dyDescent="0.25">
      <c r="A71" s="52" t="s">
        <v>173</v>
      </c>
      <c r="B71" s="52"/>
      <c r="C71" s="52"/>
      <c r="D71" s="52"/>
      <c r="E71" s="52"/>
      <c r="F71" s="52"/>
      <c r="G71" s="46">
        <v>0</v>
      </c>
      <c r="H71" s="69">
        <v>0</v>
      </c>
      <c r="I71" s="46">
        <v>0</v>
      </c>
    </row>
    <row r="72" spans="1:9" x14ac:dyDescent="0.25">
      <c r="A72" s="54" t="s">
        <v>119</v>
      </c>
      <c r="B72" s="54"/>
      <c r="C72" s="54"/>
      <c r="D72" s="54"/>
      <c r="E72" s="54"/>
      <c r="F72" s="54"/>
      <c r="G72" s="54"/>
      <c r="H72" s="54"/>
      <c r="I72" s="54"/>
    </row>
    <row r="73" spans="1:9" ht="45" x14ac:dyDescent="0.25">
      <c r="A73" s="27" t="s">
        <v>120</v>
      </c>
      <c r="B73" s="28" t="s">
        <v>121</v>
      </c>
      <c r="C73" s="30">
        <v>14500</v>
      </c>
      <c r="D73" s="30">
        <v>14500</v>
      </c>
      <c r="E73" s="30">
        <v>14500</v>
      </c>
      <c r="F73" s="28">
        <v>1</v>
      </c>
      <c r="G73" s="30">
        <f>ROUND(SUM(C73,D73,E73)/3,0)</f>
        <v>14500</v>
      </c>
      <c r="H73" s="28">
        <v>2.5</v>
      </c>
      <c r="I73" s="30">
        <f>SUM(G73*H73)</f>
        <v>36250</v>
      </c>
    </row>
    <row r="74" spans="1:9" ht="22.5" x14ac:dyDescent="0.25">
      <c r="A74" s="27" t="s">
        <v>122</v>
      </c>
      <c r="B74" s="28" t="s">
        <v>123</v>
      </c>
      <c r="C74" s="28">
        <v>11550</v>
      </c>
      <c r="D74" s="28">
        <v>10418</v>
      </c>
      <c r="E74" s="28">
        <v>10745</v>
      </c>
      <c r="F74" s="28">
        <v>1</v>
      </c>
      <c r="G74" s="30">
        <f t="shared" ref="G74" si="10">ROUND(SUM(C74,D74,E74)/3,0)</f>
        <v>10904</v>
      </c>
      <c r="H74" s="28">
        <v>0.25</v>
      </c>
      <c r="I74" s="30">
        <f t="shared" ref="I74" si="11">SUM(G74*H74)</f>
        <v>2726</v>
      </c>
    </row>
    <row r="75" spans="1:9" ht="29.25" customHeight="1" x14ac:dyDescent="0.25">
      <c r="A75" s="52" t="s">
        <v>174</v>
      </c>
      <c r="B75" s="52"/>
      <c r="C75" s="52"/>
      <c r="D75" s="52"/>
      <c r="E75" s="52"/>
      <c r="F75" s="52"/>
      <c r="G75" s="47">
        <f>SUM(G73:G74)</f>
        <v>25404</v>
      </c>
      <c r="H75" s="70">
        <v>1.532</v>
      </c>
      <c r="I75" s="47">
        <f>SUM(I73:I74)</f>
        <v>38976</v>
      </c>
    </row>
    <row r="76" spans="1:9" ht="33.75" x14ac:dyDescent="0.25">
      <c r="A76" s="54" t="s">
        <v>127</v>
      </c>
      <c r="B76" s="54"/>
      <c r="C76" s="54"/>
      <c r="D76" s="54"/>
      <c r="E76" s="54"/>
      <c r="F76" s="54"/>
      <c r="G76" s="28" t="s">
        <v>128</v>
      </c>
      <c r="H76" s="28"/>
      <c r="I76" s="28" t="s">
        <v>129</v>
      </c>
    </row>
    <row r="77" spans="1:9" x14ac:dyDescent="0.25">
      <c r="A77" s="54"/>
      <c r="B77" s="54"/>
      <c r="C77" s="54"/>
      <c r="D77" s="54"/>
      <c r="E77" s="54"/>
      <c r="F77" s="54"/>
      <c r="G77" s="39">
        <f>SUM(G75,G71,G69,G67,G59,G21)</f>
        <v>104962</v>
      </c>
      <c r="H77" s="66">
        <f>AVERAGE(H75,H71,H69,H67,H59,H21)</f>
        <v>0.94108000000000003</v>
      </c>
      <c r="I77" s="38">
        <f>SUM(I75,I71,I69,I67,I59,I21)</f>
        <v>88261</v>
      </c>
    </row>
    <row r="78" spans="1:9" x14ac:dyDescent="0.25">
      <c r="G78" s="1"/>
      <c r="H78" s="22"/>
      <c r="I78" s="1"/>
    </row>
  </sheetData>
  <mergeCells count="21">
    <mergeCell ref="A21:F21"/>
    <mergeCell ref="A67:F67"/>
    <mergeCell ref="A76:F77"/>
    <mergeCell ref="A22:I22"/>
    <mergeCell ref="A60:I60"/>
    <mergeCell ref="A68:I68"/>
    <mergeCell ref="A70:I70"/>
    <mergeCell ref="A72:I72"/>
    <mergeCell ref="A59:F59"/>
    <mergeCell ref="A69:F69"/>
    <mergeCell ref="A71:F71"/>
    <mergeCell ref="A75:F75"/>
    <mergeCell ref="B1:I1"/>
    <mergeCell ref="C2:E2"/>
    <mergeCell ref="A3:A5"/>
    <mergeCell ref="B3:B5"/>
    <mergeCell ref="C3:E5"/>
    <mergeCell ref="F3:F5"/>
    <mergeCell ref="G3:G5"/>
    <mergeCell ref="H3:H5"/>
    <mergeCell ref="I3:I5"/>
  </mergeCells>
  <phoneticPr fontId="13" type="noConversion"/>
  <pageMargins left="0.7" right="0.7" top="0.75" bottom="0.75" header="0.3" footer="0.3"/>
  <pageSetup scale="8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FE567-EE03-4664-A55B-2E87B4202E2F}">
  <dimension ref="A1:D9"/>
  <sheetViews>
    <sheetView topLeftCell="A4" zoomScale="70" zoomScaleNormal="70" workbookViewId="0">
      <selection activeCell="D9" sqref="A3:D9"/>
    </sheetView>
  </sheetViews>
  <sheetFormatPr defaultRowHeight="15" x14ac:dyDescent="0.25"/>
  <cols>
    <col min="1" max="1" width="19.28515625" customWidth="1"/>
    <col min="2" max="2" width="21" customWidth="1"/>
    <col min="3" max="3" width="19.140625" style="3" customWidth="1"/>
    <col min="4" max="4" width="32.7109375" customWidth="1"/>
  </cols>
  <sheetData>
    <row r="1" spans="1:4" x14ac:dyDescent="0.25">
      <c r="A1" s="5" t="s">
        <v>130</v>
      </c>
      <c r="B1" s="6" t="s">
        <v>131</v>
      </c>
      <c r="C1" s="7" t="s">
        <v>147</v>
      </c>
      <c r="D1" s="6" t="s">
        <v>133</v>
      </c>
    </row>
    <row r="2" spans="1:4" ht="51" x14ac:dyDescent="0.25">
      <c r="A2" s="5" t="s">
        <v>137</v>
      </c>
      <c r="B2" s="5" t="s">
        <v>146</v>
      </c>
      <c r="C2" s="8" t="s">
        <v>148</v>
      </c>
      <c r="D2" s="5" t="s">
        <v>149</v>
      </c>
    </row>
    <row r="3" spans="1:4" ht="25.5" x14ac:dyDescent="0.25">
      <c r="A3" s="9" t="s">
        <v>150</v>
      </c>
      <c r="B3" s="10">
        <f>SUM('Table 3 Burden Hour Respondents'!G21)</f>
        <v>65080</v>
      </c>
      <c r="C3" s="11">
        <v>27</v>
      </c>
      <c r="D3" s="12">
        <f>SUM(B3*C3)</f>
        <v>1757160</v>
      </c>
    </row>
    <row r="4" spans="1:4" ht="25.5" x14ac:dyDescent="0.25">
      <c r="A4" s="9" t="s">
        <v>151</v>
      </c>
      <c r="B4" s="10">
        <f>SUM('Table 3 Burden Hour Respondents'!G59)</f>
        <v>10001</v>
      </c>
      <c r="C4" s="11">
        <v>27</v>
      </c>
      <c r="D4" s="12">
        <f t="shared" ref="D4:D8" si="0">SUM(B4*C4)</f>
        <v>270027</v>
      </c>
    </row>
    <row r="5" spans="1:4" ht="25.5" x14ac:dyDescent="0.25">
      <c r="A5" s="9" t="s">
        <v>152</v>
      </c>
      <c r="B5" s="10">
        <f>SUM('Table 3 Burden Hour Respondents'!G67)</f>
        <v>4477</v>
      </c>
      <c r="C5" s="11">
        <v>27</v>
      </c>
      <c r="D5" s="12">
        <f t="shared" si="0"/>
        <v>120879</v>
      </c>
    </row>
    <row r="6" spans="1:4" ht="38.25" x14ac:dyDescent="0.25">
      <c r="A6" s="9" t="s">
        <v>153</v>
      </c>
      <c r="B6" s="10">
        <f>SUM('Table 3 Burden Hour Respondents'!G69)</f>
        <v>0</v>
      </c>
      <c r="C6" s="11">
        <v>27</v>
      </c>
      <c r="D6" s="12">
        <f t="shared" si="0"/>
        <v>0</v>
      </c>
    </row>
    <row r="7" spans="1:4" ht="38.25" x14ac:dyDescent="0.25">
      <c r="A7" s="9" t="s">
        <v>154</v>
      </c>
      <c r="B7" s="10">
        <f>SUM('Table 3 Burden Hour Respondents'!G71)</f>
        <v>0</v>
      </c>
      <c r="C7" s="11">
        <v>27</v>
      </c>
      <c r="D7" s="12">
        <f t="shared" si="0"/>
        <v>0</v>
      </c>
    </row>
    <row r="8" spans="1:4" ht="38.25" x14ac:dyDescent="0.25">
      <c r="A8" s="9" t="s">
        <v>155</v>
      </c>
      <c r="B8" s="10">
        <f>SUM('Table 3 Burden Hour Respondents'!G75)</f>
        <v>25404</v>
      </c>
      <c r="C8" s="11">
        <v>27</v>
      </c>
      <c r="D8" s="12">
        <f t="shared" si="0"/>
        <v>685908</v>
      </c>
    </row>
    <row r="9" spans="1:4" x14ac:dyDescent="0.25">
      <c r="A9" s="13" t="s">
        <v>156</v>
      </c>
      <c r="B9" s="10">
        <f>SUM(B3:B8)</f>
        <v>104962</v>
      </c>
      <c r="C9" s="11" t="s">
        <v>157</v>
      </c>
      <c r="D9" s="12">
        <f>SUM(D3:D8)</f>
        <v>2833974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E5996-B105-4111-AE78-2AE44B69791F}">
  <dimension ref="A1:F9"/>
  <sheetViews>
    <sheetView zoomScale="70" zoomScaleNormal="70" workbookViewId="0">
      <selection activeCell="F9" sqref="A2:F9"/>
    </sheetView>
  </sheetViews>
  <sheetFormatPr defaultRowHeight="15" x14ac:dyDescent="0.25"/>
  <cols>
    <col min="1" max="1" width="17.140625" customWidth="1"/>
    <col min="2" max="2" width="19" customWidth="1"/>
    <col min="4" max="4" width="11" customWidth="1"/>
    <col min="6" max="6" width="16.28515625" customWidth="1"/>
  </cols>
  <sheetData>
    <row r="1" spans="1:6" ht="25.5" x14ac:dyDescent="0.25">
      <c r="A1" s="5" t="s">
        <v>158</v>
      </c>
      <c r="B1" s="5" t="s">
        <v>159</v>
      </c>
      <c r="C1" s="5" t="s">
        <v>160</v>
      </c>
      <c r="D1" s="5" t="s">
        <v>161</v>
      </c>
      <c r="E1" s="5" t="s">
        <v>162</v>
      </c>
      <c r="F1" s="5" t="s">
        <v>163</v>
      </c>
    </row>
    <row r="2" spans="1:6" ht="25.5" x14ac:dyDescent="0.25">
      <c r="A2" s="9" t="s">
        <v>150</v>
      </c>
      <c r="B2" s="9" t="s">
        <v>164</v>
      </c>
      <c r="C2" s="14" t="s">
        <v>165</v>
      </c>
      <c r="D2" s="15">
        <v>25</v>
      </c>
      <c r="E2" s="16">
        <f>SUM('Table 2 Cost to Government'!I8)</f>
        <v>1200</v>
      </c>
      <c r="F2" s="17">
        <f>SUM(E2*D2)</f>
        <v>30000</v>
      </c>
    </row>
    <row r="3" spans="1:6" ht="25.5" x14ac:dyDescent="0.25">
      <c r="A3" s="9" t="s">
        <v>151</v>
      </c>
      <c r="B3" s="9" t="s">
        <v>164</v>
      </c>
      <c r="C3" s="14" t="s">
        <v>165</v>
      </c>
      <c r="D3" s="15">
        <v>25</v>
      </c>
      <c r="E3" s="16">
        <f>SUM(0)</f>
        <v>0</v>
      </c>
      <c r="F3" s="17">
        <f t="shared" ref="F3:F7" si="0">SUM(E3*D3)</f>
        <v>0</v>
      </c>
    </row>
    <row r="4" spans="1:6" ht="25.5" x14ac:dyDescent="0.25">
      <c r="A4" s="9" t="s">
        <v>152</v>
      </c>
      <c r="B4" s="9" t="s">
        <v>164</v>
      </c>
      <c r="C4" s="14" t="s">
        <v>165</v>
      </c>
      <c r="D4" s="15">
        <v>25</v>
      </c>
      <c r="E4" s="16">
        <f>SUM('Table 2 Cost to Government'!I13)</f>
        <v>7344</v>
      </c>
      <c r="F4" s="17">
        <f t="shared" si="0"/>
        <v>183600</v>
      </c>
    </row>
    <row r="5" spans="1:6" ht="38.25" x14ac:dyDescent="0.25">
      <c r="A5" s="9" t="s">
        <v>153</v>
      </c>
      <c r="B5" s="9" t="s">
        <v>164</v>
      </c>
      <c r="C5" s="14" t="s">
        <v>165</v>
      </c>
      <c r="D5" s="15">
        <v>25</v>
      </c>
      <c r="E5" s="16">
        <f>SUM('Table 2 Cost to Government'!I16)</f>
        <v>29925</v>
      </c>
      <c r="F5" s="17">
        <f t="shared" si="0"/>
        <v>748125</v>
      </c>
    </row>
    <row r="6" spans="1:6" ht="38.25" x14ac:dyDescent="0.25">
      <c r="A6" s="9" t="s">
        <v>154</v>
      </c>
      <c r="B6" s="9" t="s">
        <v>164</v>
      </c>
      <c r="C6" s="14" t="s">
        <v>165</v>
      </c>
      <c r="D6" s="15">
        <v>25</v>
      </c>
      <c r="E6" s="16">
        <f>SUM('Table 2 Cost to Government'!I19)</f>
        <v>1670</v>
      </c>
      <c r="F6" s="17">
        <f t="shared" si="0"/>
        <v>41750</v>
      </c>
    </row>
    <row r="7" spans="1:6" ht="51" x14ac:dyDescent="0.25">
      <c r="A7" s="9" t="s">
        <v>155</v>
      </c>
      <c r="B7" s="9" t="s">
        <v>164</v>
      </c>
      <c r="C7" s="14" t="s">
        <v>165</v>
      </c>
      <c r="D7" s="15">
        <v>25</v>
      </c>
      <c r="E7" s="16">
        <f>SUM('Table 2 Cost to Government'!I22)</f>
        <v>20800</v>
      </c>
      <c r="F7" s="17">
        <f t="shared" si="0"/>
        <v>520000</v>
      </c>
    </row>
    <row r="8" spans="1:6" ht="51" x14ac:dyDescent="0.25">
      <c r="A8" s="9" t="s">
        <v>166</v>
      </c>
      <c r="B8" s="9"/>
      <c r="C8" s="18"/>
      <c r="D8" s="18"/>
      <c r="E8" s="18"/>
      <c r="F8" s="19">
        <v>450000</v>
      </c>
    </row>
    <row r="9" spans="1:6" x14ac:dyDescent="0.25">
      <c r="A9" s="20" t="s">
        <v>167</v>
      </c>
      <c r="B9" s="20"/>
      <c r="C9" s="14"/>
      <c r="D9" s="14"/>
      <c r="E9" s="21">
        <f>SUM(E2:E7)</f>
        <v>60939</v>
      </c>
      <c r="F9" s="15">
        <f>SUM(F2:F8)</f>
        <v>1973475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Table 2 Cost to Government</vt:lpstr>
      <vt:lpstr>Table 3 Burden Hour Respondents</vt:lpstr>
      <vt:lpstr>Table 4 Est Cost to Respondents</vt:lpstr>
      <vt:lpstr>Table 5 Est Annual Cost to Gov</vt:lpstr>
      <vt:lpstr>'Table 2 Cost to Government'!Print_Titles</vt:lpstr>
      <vt:lpstr>'Table 3 Burden Hour Respondents'!Print_Titles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Chandler, Mark - FS</dc:creator>
  <cp:lastModifiedBy>Morse, Stephen E -FS</cp:lastModifiedBy>
  <cp:lastPrinted>2021-10-20T19:19:42Z</cp:lastPrinted>
  <dcterms:created xsi:type="dcterms:W3CDTF">2021-10-19T12:54:00Z</dcterms:created>
  <dcterms:modified xsi:type="dcterms:W3CDTF">2021-12-08T19:01:04Z</dcterms:modified>
</cp:coreProperties>
</file>