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usepa-my.sharepoint.com/personal/pastorkovich_anne-marie_epa_gov/Documents/"/>
    </mc:Choice>
  </mc:AlternateContent>
  <xr:revisionPtr revIDLastSave="14" documentId="8_{DDFF91E1-89D6-4D57-9BF1-03D8E346AFC7}" xr6:coauthVersionLast="47" xr6:coauthVersionMax="47" xr10:uidLastSave="{115BD79D-8D36-4F4A-AFDE-649843448921}"/>
  <bookViews>
    <workbookView xWindow="-110" yWindow="-110" windowWidth="19420" windowHeight="10420" tabRatio="870" firstSheet="1" activeTab="1" xr2:uid="{00000000-000D-0000-FFFF-FFFF00000000}"/>
  </bookViews>
  <sheets>
    <sheet name="FORMS AND INSTRUCTIONS" sheetId="28" r:id="rId1"/>
    <sheet name="Summary" sheetId="27" r:id="rId2"/>
    <sheet name=" I-R&amp;R Biointermediate Producer" sheetId="5" r:id="rId3"/>
    <sheet name="II-R&amp;R RIN Generators" sheetId="23" r:id="rId4"/>
    <sheet name="III-R&amp;R by Bioint Imp" sheetId="26" r:id="rId5"/>
    <sheet name="IV-Third Parties" sheetId="25" r:id="rId6"/>
    <sheet name="Labor Costs" sheetId="2" r:id="rId7"/>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3" l="1"/>
  <c r="F18" i="23"/>
  <c r="F17" i="23"/>
  <c r="F16" i="23"/>
  <c r="F15" i="23"/>
  <c r="I15" i="25"/>
  <c r="J15" i="25" s="1"/>
  <c r="F15" i="25"/>
  <c r="K15" i="25" s="1"/>
  <c r="I8" i="26" l="1"/>
  <c r="J8" i="26" s="1"/>
  <c r="F8" i="26"/>
  <c r="M17" i="25"/>
  <c r="G17" i="25"/>
  <c r="K11" i="25"/>
  <c r="J11" i="25"/>
  <c r="M10" i="26"/>
  <c r="I26" i="23"/>
  <c r="J26" i="23" s="1"/>
  <c r="F26" i="23"/>
  <c r="K8" i="26" l="1"/>
  <c r="K26" i="23"/>
  <c r="I18" i="23"/>
  <c r="I17" i="23"/>
  <c r="J17" i="23" s="1"/>
  <c r="I16" i="23"/>
  <c r="I15" i="23"/>
  <c r="J15" i="23" s="1"/>
  <c r="K16" i="23" l="1"/>
  <c r="K18" i="23"/>
  <c r="J18" i="23"/>
  <c r="K17" i="23"/>
  <c r="J16" i="23"/>
  <c r="K15" i="23"/>
  <c r="M26" i="5" l="1"/>
  <c r="G26" i="5"/>
  <c r="I8" i="25"/>
  <c r="J8" i="25" s="1"/>
  <c r="F8" i="25"/>
  <c r="K8" i="25" l="1"/>
  <c r="I24" i="5"/>
  <c r="J24" i="5" s="1"/>
  <c r="K24" i="5" l="1"/>
  <c r="G10" i="26"/>
  <c r="I14" i="23"/>
  <c r="J14" i="23" s="1"/>
  <c r="F14" i="23"/>
  <c r="I13" i="23"/>
  <c r="J13" i="23" s="1"/>
  <c r="F13" i="23"/>
  <c r="I12" i="23"/>
  <c r="J12" i="23" s="1"/>
  <c r="F12" i="23"/>
  <c r="I11" i="23"/>
  <c r="J11" i="23" s="1"/>
  <c r="F11" i="23"/>
  <c r="I10" i="23"/>
  <c r="J10" i="23" s="1"/>
  <c r="F10" i="23"/>
  <c r="I9" i="23"/>
  <c r="J9" i="23" s="1"/>
  <c r="F9" i="23"/>
  <c r="I8" i="23"/>
  <c r="J8" i="23" s="1"/>
  <c r="F8" i="23"/>
  <c r="I8" i="5"/>
  <c r="J8" i="5" s="1"/>
  <c r="F8" i="5"/>
  <c r="K8" i="5" l="1"/>
  <c r="K9" i="23"/>
  <c r="K14" i="23"/>
  <c r="K13" i="23"/>
  <c r="K11" i="23"/>
  <c r="K10" i="23"/>
  <c r="K12" i="23"/>
  <c r="K8" i="23"/>
  <c r="I9" i="26"/>
  <c r="J9" i="26" s="1"/>
  <c r="F9" i="26"/>
  <c r="I13" i="5"/>
  <c r="J13" i="5" s="1"/>
  <c r="F13" i="5"/>
  <c r="K9" i="26" l="1"/>
  <c r="K10" i="26" s="1"/>
  <c r="E6" i="27" s="1"/>
  <c r="I10" i="26"/>
  <c r="C6" i="27" s="1"/>
  <c r="J10" i="26"/>
  <c r="D6" i="27" s="1"/>
  <c r="K13" i="5"/>
  <c r="I22" i="23"/>
  <c r="J22" i="23" s="1"/>
  <c r="F22" i="23"/>
  <c r="I7" i="23"/>
  <c r="F7" i="23"/>
  <c r="I16" i="25"/>
  <c r="J16" i="25" s="1"/>
  <c r="F16" i="25"/>
  <c r="I14" i="25"/>
  <c r="J14" i="25" s="1"/>
  <c r="F14" i="25"/>
  <c r="K14" i="25" s="1"/>
  <c r="I13" i="25"/>
  <c r="J13" i="25" s="1"/>
  <c r="F13" i="25"/>
  <c r="I19" i="5"/>
  <c r="J19" i="5" s="1"/>
  <c r="F19" i="5"/>
  <c r="I27" i="23"/>
  <c r="J27" i="23" s="1"/>
  <c r="F27" i="23"/>
  <c r="I25" i="23"/>
  <c r="J25" i="23" s="1"/>
  <c r="F25" i="23"/>
  <c r="I24" i="23"/>
  <c r="J24" i="23" s="1"/>
  <c r="F24" i="23"/>
  <c r="I21" i="23"/>
  <c r="J21" i="23" s="1"/>
  <c r="F21" i="23"/>
  <c r="I20" i="23"/>
  <c r="J20" i="23" s="1"/>
  <c r="F20" i="23"/>
  <c r="I19" i="23"/>
  <c r="J19" i="23" s="1"/>
  <c r="M29" i="23"/>
  <c r="C18" i="27" s="1"/>
  <c r="F22" i="5"/>
  <c r="I22" i="5"/>
  <c r="J22" i="5" s="1"/>
  <c r="F16" i="5"/>
  <c r="I16" i="5"/>
  <c r="J16" i="5" s="1"/>
  <c r="I15" i="5"/>
  <c r="J15" i="5" s="1"/>
  <c r="F15" i="5"/>
  <c r="I11" i="5"/>
  <c r="F11" i="5"/>
  <c r="I9" i="5"/>
  <c r="J9" i="5" s="1"/>
  <c r="F9" i="5"/>
  <c r="F18" i="5"/>
  <c r="I6" i="5"/>
  <c r="F6" i="5"/>
  <c r="J6" i="5" l="1"/>
  <c r="K16" i="25"/>
  <c r="K13" i="25"/>
  <c r="K21" i="23"/>
  <c r="K19" i="23"/>
  <c r="K25" i="23"/>
  <c r="K20" i="23"/>
  <c r="K19" i="5"/>
  <c r="K16" i="5"/>
  <c r="K24" i="23"/>
  <c r="K27" i="23"/>
  <c r="K22" i="23"/>
  <c r="K6" i="5"/>
  <c r="G29" i="23"/>
  <c r="C16" i="27" s="1"/>
  <c r="K7" i="23"/>
  <c r="J7" i="23"/>
  <c r="K22" i="5"/>
  <c r="I29" i="23"/>
  <c r="K15" i="5"/>
  <c r="K11" i="5"/>
  <c r="J11" i="5"/>
  <c r="K9" i="5"/>
  <c r="J29" i="23" l="1"/>
  <c r="K29" i="23"/>
  <c r="J10" i="25" l="1"/>
  <c r="I7" i="25" l="1"/>
  <c r="I6" i="25"/>
  <c r="J7" i="25" l="1"/>
  <c r="J17" i="25" s="1"/>
  <c r="I17" i="25"/>
  <c r="J6" i="25"/>
  <c r="I7" i="5" l="1"/>
  <c r="J7" i="5" l="1"/>
  <c r="I18" i="5"/>
  <c r="J18" i="5" s="1"/>
  <c r="I14" i="5" l="1"/>
  <c r="J14" i="5" s="1"/>
  <c r="I12" i="5"/>
  <c r="I23" i="5"/>
  <c r="J23" i="5" s="1"/>
  <c r="I21" i="5"/>
  <c r="J21" i="5" s="1"/>
  <c r="D5" i="2" l="1"/>
  <c r="F5" i="2" s="1"/>
  <c r="D6" i="2"/>
  <c r="F6" i="2" s="1"/>
  <c r="D7" i="2"/>
  <c r="F7" i="2" s="1"/>
  <c r="D8" i="2"/>
  <c r="F8" i="2" s="1"/>
  <c r="D7" i="27"/>
  <c r="I17" i="5"/>
  <c r="J17" i="5" s="1"/>
  <c r="J12" i="5"/>
  <c r="I10" i="5"/>
  <c r="J10" i="5" l="1"/>
  <c r="J26" i="5" s="1"/>
  <c r="D4" i="27" s="1"/>
  <c r="I26" i="5"/>
  <c r="C4" i="27" s="1"/>
  <c r="C5" i="27"/>
  <c r="D5" i="27"/>
  <c r="C7" i="27"/>
  <c r="F9" i="2"/>
  <c r="D8" i="27" l="1"/>
  <c r="F10" i="2"/>
  <c r="C8" i="27"/>
  <c r="F10" i="25" l="1"/>
  <c r="K10" i="25" s="1"/>
  <c r="F14" i="5"/>
  <c r="K14" i="5" s="1"/>
  <c r="F12" i="5"/>
  <c r="K12" i="5" s="1"/>
  <c r="F23" i="5"/>
  <c r="K23" i="5" s="1"/>
  <c r="F7" i="25"/>
  <c r="K7" i="25" s="1"/>
  <c r="K17" i="25" s="1"/>
  <c r="F10" i="5"/>
  <c r="K10" i="5" s="1"/>
  <c r="F21" i="5"/>
  <c r="K21" i="5" s="1"/>
  <c r="K18" i="5"/>
  <c r="F7" i="5"/>
  <c r="K7" i="5" s="1"/>
  <c r="F17" i="5"/>
  <c r="K17" i="5" s="1"/>
  <c r="K26" i="5" l="1"/>
  <c r="E4" i="27" s="1"/>
  <c r="F6" i="25"/>
  <c r="K6" i="25" s="1"/>
  <c r="E7" i="27" s="1"/>
  <c r="E5" i="27"/>
  <c r="E8" i="27" l="1"/>
</calcChain>
</file>

<file path=xl/sharedStrings.xml><?xml version="1.0" encoding="utf-8"?>
<sst xmlns="http://schemas.openxmlformats.org/spreadsheetml/2006/main" count="274" uniqueCount="174">
  <si>
    <t>Summary</t>
  </si>
  <si>
    <t>Type of Respondent</t>
  </si>
  <si>
    <t>Total Responses per Year</t>
  </si>
  <si>
    <t>Total Hours per Year</t>
  </si>
  <si>
    <t>Total Cost per Year (Labor and Non-Labor)</t>
  </si>
  <si>
    <t>Biointermediate Producers</t>
  </si>
  <si>
    <t>RIN Generators (Renewable Fuel Producers)</t>
  </si>
  <si>
    <t>Biointermediate Importer</t>
  </si>
  <si>
    <t xml:space="preserve">Third Parties </t>
  </si>
  <si>
    <t>* Third parties are counted as respondents, but their responses/hours/$ are assigned</t>
  </si>
  <si>
    <t>GRAND TOTAL</t>
  </si>
  <si>
    <t>to the party for whom they do the work. (Purchased service providers.)</t>
  </si>
  <si>
    <t>TOTAL NUMBER of Respondents:</t>
  </si>
  <si>
    <t xml:space="preserve">Non-Labor Costs* Only - Used for OMB Inventory: </t>
  </si>
  <si>
    <t>*Non-Labor Costs include capital, O&amp;M, and purchased services. For this collection, all are purchased services.</t>
  </si>
  <si>
    <t xml:space="preserve">These costs are reflected in the "OMB Inventory." </t>
  </si>
  <si>
    <t>Annual Respondent Burden and Cost by Type of Party</t>
  </si>
  <si>
    <t>Table 1 -Biointermediate Producers* -</t>
  </si>
  <si>
    <t>Information Collection Activity</t>
  </si>
  <si>
    <t>Hours and Cost</t>
  </si>
  <si>
    <t>Total Hours and Cost</t>
  </si>
  <si>
    <t>Forms &amp; Notes</t>
  </si>
  <si>
    <t>Citation</t>
  </si>
  <si>
    <t>Activity</t>
  </si>
  <si>
    <t>Standard Industry Mix Hours/ Response</t>
  </si>
  <si>
    <t>Clerical Only Hours/ Response</t>
  </si>
  <si>
    <t xml:space="preserve">Purchased Services Hours/ Response </t>
  </si>
  <si>
    <t>Total Cost/ Response (dollars)</t>
  </si>
  <si>
    <t>Number of Respondents</t>
  </si>
  <si>
    <t>Number of Responses per party/year**</t>
  </si>
  <si>
    <t>Total Number of Responses per Year</t>
  </si>
  <si>
    <t>Total Hours/ Year</t>
  </si>
  <si>
    <t>Total Cost/Year (Labor and Non-Labor)</t>
  </si>
  <si>
    <t>$ Non-Labor Costs (Purchased Services)</t>
  </si>
  <si>
    <t>Reporting Activities</t>
  </si>
  <si>
    <t>Pathways Petition: new renewable fuels/feedstocks by biointermediate producers - assumes two respondents per year and 52 hours total per respondent petition</t>
  </si>
  <si>
    <t xml:space="preserve">Screening tool at https://www.epa.gov/renewable-fuel-standard-program/renewable-fuel-pathway-screening-tool; actual submission is CBP and sent via CDX. </t>
  </si>
  <si>
    <t>80.1450(b) and 40 CFR 1090.805</t>
  </si>
  <si>
    <t>Registration: Initial registration of new biointermediate producers - company and facility information</t>
  </si>
  <si>
    <t>Registration: Initial registration of new biointermediate producers - detailed description of biointermediates and processes from registrant - 12 hours total / 3 years to annualize</t>
  </si>
  <si>
    <t>Registration: Initial registration of new biointermediate producers -engineering review - 52 hours total / 3 years to annualize</t>
  </si>
  <si>
    <t>80.1450(d) and 40 CFR 1090.805</t>
  </si>
  <si>
    <t xml:space="preserve">Registration: Update to existing registrations (should be uncommon since these are new registrants, in case of error, change of address) </t>
  </si>
  <si>
    <t>80.1450(b) and 80 CFR 1090.805</t>
  </si>
  <si>
    <t xml:space="preserve">Registration: Set up account in CDX - new biointermediate producer registrants </t>
  </si>
  <si>
    <t>80.1450 and 80 CFR 1090.805, 80.1476, 80.1479</t>
  </si>
  <si>
    <t>Registration: Updates to existing registrations to associate with third party auditor</t>
  </si>
  <si>
    <t>Registration: Updates to existing registrations to associate with QAP provider</t>
  </si>
  <si>
    <t xml:space="preserve">Reporting: RFS0702 quarterly Co-Products reports for biointermediate producers </t>
  </si>
  <si>
    <t>RFS0702</t>
  </si>
  <si>
    <t xml:space="preserve">Reporting: RFS0801 quarterly Renewable Biomass Report for biointermediate producers </t>
  </si>
  <si>
    <t xml:space="preserve">Reporting: quarterly RFS4000  Biointermediate Batch Reporting for biointermediate producers </t>
  </si>
  <si>
    <t>RFS4000</t>
  </si>
  <si>
    <t xml:space="preserve">Generating product transfer documents related to biointermediates </t>
  </si>
  <si>
    <t>CBP</t>
  </si>
  <si>
    <t>Attest Engagements for biointermediate producers - all purchased services</t>
  </si>
  <si>
    <t xml:space="preserve">Participation in QAP program for biointermediate producers - all purchased services </t>
  </si>
  <si>
    <t xml:space="preserve"> QAP forms 2000, 2200, 2300, 2400 - refer to Table IV as well - these are submitted by QAP providers on behalf of these respondents</t>
  </si>
  <si>
    <t xml:space="preserve">Recordkeeping Activities </t>
  </si>
  <si>
    <t>Initial programming of new PTD statements 24 hours total / 3 years to annualize cost</t>
  </si>
  <si>
    <t>Retention of PTDs</t>
  </si>
  <si>
    <t xml:space="preserve">General recordkeeping related to biointermediate production and transfers </t>
  </si>
  <si>
    <t>Additional requirements for foreign biointermediate producers, including signed commitments/affirmations</t>
  </si>
  <si>
    <t xml:space="preserve">Notes to the Table: </t>
  </si>
  <si>
    <t xml:space="preserve">** Assumes 260 days for daily R&amp;R activities. </t>
  </si>
  <si>
    <t>Table 2 - RIN Generators - Renewable Fuels Producers that Use Biontermediates to Produce Renewable Fuel *</t>
  </si>
  <si>
    <t>Total Cost/Year</t>
  </si>
  <si>
    <t>$ Non-Labor Costs  - Purchased Services</t>
  </si>
  <si>
    <t>RFS0901 - Quarterly Production Outlook Report - form amended to clarify biointermediates, but effort unchanged and number of responses unchanged (accounted for in 2060-0725)</t>
  </si>
  <si>
    <t>RFS0902</t>
  </si>
  <si>
    <t>Registration: Initial registration or update for renewable fuels producers - company and facility information</t>
  </si>
  <si>
    <t>80.1450(b)</t>
  </si>
  <si>
    <t>Registration: Initial registration or update to detailed description of renewable fuels processes using biointermediates from registrant - 12 hours total / 3 years to annualize</t>
  </si>
  <si>
    <t>Registration: Initial registration or update for renewable fuels producers using biointermediates -engineering review - 52 hours total / 3 years to annualize</t>
  </si>
  <si>
    <t>80.1450(d)</t>
  </si>
  <si>
    <t>Registration: Set up account in CDX - 40 new registrants only</t>
  </si>
  <si>
    <t>80.1450 and 80 CFR 1090.805</t>
  </si>
  <si>
    <t>Registration: Updates to existing and new registrations to associate with third party auditor</t>
  </si>
  <si>
    <t>Registration: Updates to existing and new registrations to associate with QAP provider</t>
  </si>
  <si>
    <t xml:space="preserve">§80.1451(b) </t>
  </si>
  <si>
    <t>Reporting: EMTS transactions</t>
  </si>
  <si>
    <t>Reporting: Generated product transfer documents related to biointermediates (a)(11)(v)</t>
  </si>
  <si>
    <t>Attest Engagements for renewable fuel producers who use biointermediates</t>
  </si>
  <si>
    <t xml:space="preserve">Participation in QAP program for renewable fuel producers using biointermediate feedstocks - all purchased services </t>
  </si>
  <si>
    <t xml:space="preserve">Initial programming of new PTD statements </t>
  </si>
  <si>
    <t>Retention of biointermediate PTDs**</t>
  </si>
  <si>
    <t xml:space="preserve">Hourly burden is divided by three, where appropriate, to get annual burden. </t>
  </si>
  <si>
    <t xml:space="preserve">** Assumes 260 business days for daily R&amp;R activities. </t>
  </si>
  <si>
    <t xml:space="preserve">Table III - Recordkeeping by Biontermediate Importers* </t>
  </si>
  <si>
    <t xml:space="preserve">$ Non-Labor Costs - Purchased Services </t>
  </si>
  <si>
    <t>Reporting Activity</t>
  </si>
  <si>
    <t>None.</t>
  </si>
  <si>
    <t>None for these respondents.</t>
  </si>
  <si>
    <t>Recordkeeping Activity</t>
  </si>
  <si>
    <t>Retain product transfer documents from biointermediate producer</t>
  </si>
  <si>
    <t>Acquire independent volume certification, retain and give to RF producer and biointermediate producer - assume two instances per month, all purchased service</t>
  </si>
  <si>
    <t xml:space="preserve">* Assumes 15 existing importers who will import biointermediates. </t>
  </si>
  <si>
    <r>
      <t xml:space="preserve">** </t>
    </r>
    <r>
      <rPr>
        <sz val="12"/>
        <rFont val="Times New Roman"/>
        <family val="1"/>
      </rPr>
      <t xml:space="preserve">Assumes 260 business days in a year.  </t>
    </r>
  </si>
  <si>
    <t>Table 4 -  20 Auditors, 10 Third Party Engineers and Two (2) QAP Providers, for a total of 32 Third Parties</t>
  </si>
  <si>
    <t>Number of Responses per party/year</t>
  </si>
  <si>
    <t xml:space="preserve">$ Non-Labor Only Portion of Column K - All Purchased Services for this Table </t>
  </si>
  <si>
    <t>80.1450 and subpart I of 40 CFR part 1090</t>
  </si>
  <si>
    <t>Overhead, basic information - new registrants - assumes most already registered; cost of registration is borne by primary party as part of the purchase of services - all third parties - cost and hours attributed to parties on Tables I &amp; II</t>
  </si>
  <si>
    <t>Set up account in CDX, EMTS - new registrants only, assumes 10% of total new</t>
  </si>
  <si>
    <t>Registration: Initial registration of new biointermediate producers -engineering review - submitted on behalf of respondents on Tables I and II - costs and hours attributed to parties on Tables I &amp; II</t>
  </si>
  <si>
    <t>80.1464 and Subpart S of 40 CFR part 1090</t>
  </si>
  <si>
    <t>Reporting: perform and submit attest engagement on behalf of clients - submitted on behalf of respondents on Tables I and II - costs and hours are attributed to parties on Tables I &amp; II</t>
  </si>
  <si>
    <t>Reporting: perform QAP function on behalf of clients - submitted on behalf of respondents on Tables I and II - costs and hours are attributed to parties on Tables I &amp; II</t>
  </si>
  <si>
    <t xml:space="preserve"> QAP forms RFS 2000,  2200, 2300, 2400</t>
  </si>
  <si>
    <t>Recordkeeping Activities</t>
  </si>
  <si>
    <t>Retain records related to registration and engineering review - costs and hours are attributed to parties on Tables I &amp; II</t>
  </si>
  <si>
    <t>Retain records related to attest engagement - costs and hours are attributed to parties on Tables I &amp; II</t>
  </si>
  <si>
    <t>Retain records related to QAP - costs and hours are attributed to parties on Tables I &amp; II</t>
  </si>
  <si>
    <t>Independent third parties who do volume certification for biointermediate importer - costs and hours attributed to parties on Table III</t>
  </si>
  <si>
    <t xml:space="preserve">This table adds up the number of third parties to count them as respondents, but the hours and $ are already counted for the parties for whom they perform R&amp;R in Tables I-III using these purchased services. </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</si>
  <si>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</si>
  <si>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</si>
  <si>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</si>
  <si>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</si>
  <si>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</si>
  <si>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</si>
  <si>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 (CEO - 11-1011)</t>
  </si>
  <si>
    <t>Professional/Technical (Refinery Operators - 51-8093)</t>
  </si>
  <si>
    <t>Clerical (Administrative Assistants 43-6010)</t>
  </si>
  <si>
    <t>Legal (Lawyer 23-1011)</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</si>
  <si>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</si>
  <si>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</si>
  <si>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</si>
  <si>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twice the Total Employer Cost.</t>
    </r>
  </si>
  <si>
    <t>These estimates use Bureau of Labor Statistics figures from the "National Industry-Specific Occupational Wage and</t>
  </si>
  <si>
    <t xml:space="preserve">Employment Estimate - Petroleum and Coal Products Manufacturing - May 2019" (March 2020). </t>
  </si>
  <si>
    <t>(Updated from NPRM to FRM to reflect newer BLS figures now available.)</t>
  </si>
  <si>
    <t xml:space="preserve">Median hourly wage is used. </t>
  </si>
  <si>
    <t>Hourly burden is divided by three, where appropriate, in order to get annual burden.</t>
  </si>
  <si>
    <t xml:space="preserve">*Assumes 240 total biointermediate producers, of which 200 are domestic and 40 foreign; and six total pathways petitioners, TOTAL, during the three-year period of this ICR. </t>
  </si>
  <si>
    <r>
      <t xml:space="preserve">* </t>
    </r>
    <r>
      <rPr>
        <sz val="10.5"/>
        <rFont val="Times New Roman"/>
        <family val="1"/>
      </rPr>
      <t xml:space="preserve">Assumes 90 RIN Generators, who are renewable fuels producers, during the three year period of this ICR. Of this total, 70 are assumed to be existing registrants, and 20 are assumed to be new registrants. </t>
    </r>
  </si>
  <si>
    <t>Reporting: Quarterly RFS Activity Report (4x/yr.) - burden for 20 new  respondents (existing respondents already fill out)</t>
  </si>
  <si>
    <t>Reporting: Quarterly RFS Renewable Fuel Producer Supplemental Report (4x/year, as needed); producers only - burden for new respondents (existing respondents already fill out)</t>
  </si>
  <si>
    <t>Reporting: Quarterly Co-Products Report (4x/year) - burden for new respondents (existing respondents already fill out)</t>
  </si>
  <si>
    <t xml:space="preserve">Reporting: Quarterly Renewable Biomass Report (4x/year) - burden for new respondents (existing respondents already fill out) </t>
  </si>
  <si>
    <t xml:space="preserve">General recordkeeping related to RF production and transfers (20 new respondents) (existing respondents already do this)** </t>
  </si>
  <si>
    <t>Retention of general PTDs (20 new respondents) (existing respondents already do this)**</t>
  </si>
  <si>
    <t>OTAQ REG USER GUIDE</t>
  </si>
  <si>
    <t>OTAQ REG USER GUIDE - refer to Table IV as well, as these are submitted by third party engineers on behalf of the respondents.</t>
  </si>
  <si>
    <t>OTAQ REG USER GUIDE for submission of registration material and CBP</t>
  </si>
  <si>
    <t>RFS0602</t>
  </si>
  <si>
    <t>EMTS Renewable Fuels Standard User's Guide</t>
  </si>
  <si>
    <t>RFS0106</t>
  </si>
  <si>
    <t xml:space="preserve">Registration and Reporting Instructions using templates or that occurs within systems; with system user guides listed; user guides are instructions for respondents (REQUESTED TO DISPLAY OMB CONTROL NUMBER): </t>
  </si>
  <si>
    <t>·       Engineering Review Template - PDF and *Word (both on webpage at https://www.epa.gov/fuels-registration-reporting-and-compliance-help/template-engineering-reviews-renewable-fuel)</t>
  </si>
  <si>
    <t xml:space="preserve">·       OTAQ Reg (Registration System) User Guide </t>
  </si>
  <si>
    <t xml:space="preserve">·       User Guide for DCFUEL in EPA’s Central Data Exchange </t>
  </si>
  <si>
    <t xml:space="preserve">*      Engineering Review Submission User Guide </t>
  </si>
  <si>
    <t xml:space="preserve">Forms and Form Instructions: </t>
  </si>
  <si>
    <t>·       RFS0602: RFS2 Renewable Fuel Producer Supplemental Report</t>
  </si>
  <si>
    <t>·       RFS0702: RFS2 Co-products report</t>
  </si>
  <si>
    <t>·       RFS0802: RFS2 Renewable Biomass Report</t>
  </si>
  <si>
    <t>·       RFS0902: Production Outlook Report</t>
  </si>
  <si>
    <t>·       RFS2000: Batch Verification</t>
  </si>
  <si>
    <t>·       RFS2200: On-Site Audit Report</t>
  </si>
  <si>
    <t xml:space="preserve">·       RFS2300: List of Potentially Invalid RINs </t>
  </si>
  <si>
    <t>·       RFS2400: Mass Balance</t>
  </si>
  <si>
    <t>·       RFS010X: RFS0105, RFS0106 (these are unchanged from those submitted with 2060-0725)</t>
  </si>
  <si>
    <t>·       ATT010X: ATT0100 and ATT-0100-ALT (these are unchanged from those submitted with 2060-0725)</t>
  </si>
  <si>
    <t xml:space="preserve">·       RFS4000:  Biointermediates batch reporting </t>
  </si>
  <si>
    <t xml:space="preserve">Forms and Instructions/User Guides: </t>
  </si>
  <si>
    <t>*      URF (unified reporting form)</t>
  </si>
  <si>
    <t xml:space="preserve">*      Pathways Screening Tool </t>
  </si>
  <si>
    <t xml:space="preserve">User Guides, pathways screening tool remain unchanged from those submitted with OMB Control Number 2060-0725. </t>
  </si>
  <si>
    <t xml:space="preserve">User Guides and pathways screening tool remain unchanged from those submitted with OMB Control Number 2060-0725. </t>
  </si>
  <si>
    <t>RFS0801</t>
  </si>
  <si>
    <t>ATT0101 - refer to Table IV - Third Parties as well - these are submitted by a third party auditors on behalf of these respondents</t>
  </si>
  <si>
    <t>ATT0101</t>
  </si>
  <si>
    <t>ATT0101 and "free form report" (CBP)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</si>
</sst>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0.0000"/>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10.5"/>
      <name val="Times New Roman"/>
      <family val="2"/>
    </font>
    <font>
      <sz val="10.5"/>
      <color theme="2" tint="-0.249977111117893"/>
      <name val="Times New Roman"/>
      <family val="1"/>
    </font>
    <font>
      <sz val="12"/>
      <color theme="1"/>
      <name val="Arial"/>
      <family val="2"/>
    </font>
    <font>
      <sz val="11"/>
      <color theme="1"/>
      <name val="Times New Roman"/>
      <family val="1"/>
    </font>
    <font>
      <sz val="11"/>
      <name val="Times New Roman"/>
      <family val="1"/>
    </font>
    <font>
      <sz val="11"/>
      <color theme="1"/>
      <name val="Calibri"/>
      <family val="2"/>
      <scheme val="minor"/>
    </font>
    <font>
      <sz val="12"/>
      <name val="Times New Roman"/>
      <family val="1"/>
    </font>
    <font>
      <sz val="12"/>
      <color theme="1"/>
      <name val="Times New Roman"/>
      <family val="1"/>
    </font>
    <font>
      <sz val="10"/>
      <color theme="1"/>
      <name val="Times New Roman"/>
      <family val="1"/>
    </font>
    <font>
      <sz val="11"/>
      <name val="Calibri"/>
      <family val="2"/>
      <scheme val="minor"/>
    </font>
    <font>
      <b/>
      <sz val="10.5"/>
      <color theme="4" tint="-0.499984740745262"/>
      <name val="Times New Roman"/>
      <family val="1"/>
    </font>
    <font>
      <i/>
      <sz val="12"/>
      <name val="Times New Roman"/>
      <family val="1"/>
    </font>
    <font>
      <b/>
      <sz val="11"/>
      <color theme="4" tint="-0.499984740745262"/>
      <name val="Calibri"/>
      <family val="2"/>
      <scheme val="minor"/>
    </font>
    <font>
      <sz val="10"/>
      <name val="Times New Roman"/>
      <family val="1"/>
    </font>
    <font>
      <b/>
      <i/>
      <sz val="12"/>
      <color rgb="FFFF0000"/>
      <name val="Times New Roman"/>
      <family val="1"/>
    </font>
    <font>
      <sz val="12"/>
      <name val="Calibri"/>
      <family val="2"/>
      <scheme val="minor"/>
    </font>
    <font>
      <sz val="10"/>
      <color rgb="FFFF0000"/>
      <name val="Times New Roman"/>
      <family val="1"/>
    </font>
    <font>
      <sz val="11"/>
      <color rgb="FFFF0000"/>
      <name val="Times New Roman"/>
      <family val="1"/>
    </font>
    <font>
      <sz val="10.5"/>
      <color theme="4" tint="0.39997558519241921"/>
      <name val="Times New Roman"/>
      <family val="1"/>
    </font>
    <font>
      <i/>
      <sz val="10"/>
      <color theme="1"/>
      <name val="Calibri"/>
      <family val="2"/>
      <scheme val="minor"/>
    </font>
    <font>
      <i/>
      <sz val="11"/>
      <color theme="0" tint="-0.249977111117893"/>
      <name val="Calibri"/>
      <family val="2"/>
      <scheme val="minor"/>
    </font>
    <font>
      <sz val="11"/>
      <color theme="0" tint="-0.249977111117893"/>
      <name val="Calibri"/>
      <family val="2"/>
      <scheme val="minor"/>
    </font>
    <font>
      <b/>
      <i/>
      <sz val="11"/>
      <color rgb="FFFF0000"/>
      <name val="Times New Roman"/>
      <family val="1"/>
    </font>
    <font>
      <b/>
      <sz val="11"/>
      <name val="Times New Roman"/>
      <family val="1"/>
    </font>
    <font>
      <b/>
      <sz val="11"/>
      <name val="Calibri"/>
      <family val="2"/>
      <scheme val="minor"/>
    </font>
    <font>
      <sz val="10"/>
      <color theme="1"/>
      <name val="Calibri"/>
      <family val="2"/>
      <scheme val="minor"/>
    </font>
  </fonts>
  <fills count="10">
    <fill>
      <patternFill patternType="none"/>
    </fill>
    <fill>
      <patternFill patternType="gray125"/>
    </fill>
    <fill>
      <patternFill patternType="solid">
        <fgColor rgb="FFF8F8F8"/>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43" fontId="25" fillId="0" borderId="0" applyFont="0" applyFill="0" applyBorder="0" applyAlignment="0" applyProtection="0"/>
  </cellStyleXfs>
  <cellXfs count="261">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14" xfId="0" applyFont="1" applyBorder="1" applyAlignment="1">
      <alignment horizontal="center"/>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0" fillId="0" borderId="7" xfId="0" applyBorder="1" applyAlignment="1">
      <alignment horizontal="left"/>
    </xf>
    <xf numFmtId="0" fontId="0" fillId="0" borderId="8"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12" fillId="0" borderId="0" xfId="1" applyFont="1"/>
    <xf numFmtId="3" fontId="17" fillId="2" borderId="7" xfId="0" applyNumberFormat="1" applyFont="1" applyFill="1" applyBorder="1" applyAlignment="1">
      <alignment horizontal="center"/>
    </xf>
    <xf numFmtId="2" fontId="17" fillId="0" borderId="7" xfId="0" applyNumberFormat="1" applyFont="1" applyBorder="1" applyAlignment="1">
      <alignment horizontal="center"/>
    </xf>
    <xf numFmtId="0" fontId="22" fillId="0" borderId="0" xfId="0" applyFont="1"/>
    <xf numFmtId="3" fontId="0" fillId="0" borderId="0" xfId="0" applyNumberFormat="1"/>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0" fillId="0" borderId="23" xfId="0" applyBorder="1"/>
    <xf numFmtId="0" fontId="0" fillId="0" borderId="26" xfId="0" applyBorder="1"/>
    <xf numFmtId="0" fontId="0" fillId="0" borderId="18" xfId="0" applyBorder="1"/>
    <xf numFmtId="3" fontId="0" fillId="0" borderId="19" xfId="0" applyNumberFormat="1" applyBorder="1" applyAlignment="1">
      <alignment horizontal="center"/>
    </xf>
    <xf numFmtId="3" fontId="0" fillId="0" borderId="0" xfId="0" applyNumberFormat="1" applyBorder="1" applyAlignment="1">
      <alignment horizontal="center"/>
    </xf>
    <xf numFmtId="3" fontId="0" fillId="0" borderId="4" xfId="0" applyNumberFormat="1" applyBorder="1" applyAlignment="1">
      <alignment horizontal="center"/>
    </xf>
    <xf numFmtId="3" fontId="0" fillId="0" borderId="2" xfId="0" applyNumberFormat="1" applyBorder="1" applyAlignment="1">
      <alignment horizontal="center"/>
    </xf>
    <xf numFmtId="0" fontId="2" fillId="0" borderId="1" xfId="0" applyFont="1" applyBorder="1"/>
    <xf numFmtId="0" fontId="0" fillId="0" borderId="0" xfId="0" applyFill="1"/>
    <xf numFmtId="1" fontId="0" fillId="0" borderId="0" xfId="0" applyNumberFormat="1"/>
    <xf numFmtId="0" fontId="12" fillId="0" borderId="0" xfId="1" applyFont="1" applyFill="1"/>
    <xf numFmtId="0" fontId="14" fillId="2" borderId="7" xfId="0" applyFont="1" applyFill="1" applyBorder="1" applyAlignment="1">
      <alignment horizontal="center" wrapText="1"/>
    </xf>
    <xf numFmtId="0" fontId="26" fillId="0" borderId="0" xfId="1" applyFont="1" applyFill="1"/>
    <xf numFmtId="0" fontId="27" fillId="0" borderId="0" xfId="0" applyFont="1"/>
    <xf numFmtId="0" fontId="0" fillId="0" borderId="0" xfId="0" applyAlignment="1">
      <alignment horizontal="left"/>
    </xf>
    <xf numFmtId="2" fontId="14" fillId="0" borderId="7" xfId="0" applyNumberFormat="1" applyFont="1" applyBorder="1" applyAlignment="1">
      <alignment horizontal="center" wrapText="1"/>
    </xf>
    <xf numFmtId="2" fontId="17" fillId="0" borderId="7" xfId="0" applyNumberFormat="1" applyFont="1" applyFill="1" applyBorder="1" applyAlignment="1">
      <alignment horizontal="center"/>
    </xf>
    <xf numFmtId="2" fontId="14" fillId="0" borderId="7" xfId="0" applyNumberFormat="1" applyFont="1" applyFill="1" applyBorder="1" applyAlignment="1">
      <alignment horizontal="center" wrapText="1"/>
    </xf>
    <xf numFmtId="0" fontId="28" fillId="0" borderId="7" xfId="0" applyFont="1" applyFill="1" applyBorder="1" applyAlignment="1">
      <alignment horizontal="center" vertical="center" wrapText="1"/>
    </xf>
    <xf numFmtId="0" fontId="14" fillId="2" borderId="7" xfId="0" applyFont="1" applyFill="1" applyBorder="1" applyAlignment="1">
      <alignment horizontal="left"/>
    </xf>
    <xf numFmtId="0" fontId="14" fillId="2" borderId="7" xfId="0" applyFont="1" applyFill="1" applyBorder="1" applyAlignment="1">
      <alignment horizontal="left" wrapText="1"/>
    </xf>
    <xf numFmtId="0" fontId="0" fillId="0" borderId="24" xfId="0" applyBorder="1"/>
    <xf numFmtId="0" fontId="29" fillId="3" borderId="23" xfId="0" applyFont="1" applyFill="1" applyBorder="1"/>
    <xf numFmtId="0" fontId="29" fillId="3" borderId="25" xfId="0" applyFont="1" applyFill="1" applyBorder="1"/>
    <xf numFmtId="3" fontId="29" fillId="3" borderId="23" xfId="0" applyNumberFormat="1" applyFont="1" applyFill="1" applyBorder="1"/>
    <xf numFmtId="0" fontId="14" fillId="0" borderId="7" xfId="0" applyFont="1" applyFill="1" applyBorder="1" applyAlignment="1">
      <alignment horizontal="center" vertical="center" wrapText="1"/>
    </xf>
    <xf numFmtId="2" fontId="17" fillId="3" borderId="7" xfId="0" applyNumberFormat="1" applyFont="1" applyFill="1" applyBorder="1" applyAlignment="1">
      <alignment horizontal="center"/>
    </xf>
    <xf numFmtId="0" fontId="14" fillId="4" borderId="7" xfId="0" applyFont="1" applyFill="1" applyBorder="1" applyAlignment="1">
      <alignment horizontal="center" vertical="center" wrapText="1"/>
    </xf>
    <xf numFmtId="0" fontId="30" fillId="0" borderId="7" xfId="0" applyFont="1" applyFill="1" applyBorder="1"/>
    <xf numFmtId="0" fontId="14" fillId="5" borderId="7" xfId="0" applyFont="1" applyFill="1" applyBorder="1" applyAlignment="1">
      <alignment horizontal="center" vertical="center" wrapText="1"/>
    </xf>
    <xf numFmtId="0" fontId="23" fillId="0" borderId="7" xfId="0" applyFont="1" applyFill="1" applyBorder="1" applyAlignment="1">
      <alignment wrapText="1"/>
    </xf>
    <xf numFmtId="0" fontId="23" fillId="0" borderId="0" xfId="0" applyFont="1"/>
    <xf numFmtId="0" fontId="24" fillId="0" borderId="0" xfId="1" applyFont="1" applyFill="1"/>
    <xf numFmtId="0" fontId="23" fillId="0" borderId="0" xfId="0" applyFont="1" applyFill="1"/>
    <xf numFmtId="0" fontId="26" fillId="0" borderId="0" xfId="1" applyFont="1"/>
    <xf numFmtId="3" fontId="23" fillId="0" borderId="0" xfId="0" applyNumberFormat="1" applyFont="1"/>
    <xf numFmtId="0" fontId="17" fillId="2" borderId="7" xfId="0" applyFont="1" applyFill="1" applyBorder="1" applyAlignment="1">
      <alignment horizontal="left" wrapText="1"/>
    </xf>
    <xf numFmtId="3" fontId="14" fillId="0" borderId="7" xfId="0" applyNumberFormat="1" applyFont="1" applyBorder="1" applyAlignment="1">
      <alignment horizontal="center" wrapText="1"/>
    </xf>
    <xf numFmtId="0" fontId="17" fillId="0" borderId="7" xfId="0" applyFont="1" applyFill="1" applyBorder="1" applyAlignment="1">
      <alignment horizontal="left" wrapText="1"/>
    </xf>
    <xf numFmtId="0" fontId="0" fillId="0" borderId="6" xfId="0" applyBorder="1" applyAlignment="1">
      <alignment horizontal="left" wrapText="1"/>
    </xf>
    <xf numFmtId="2" fontId="0" fillId="0" borderId="7" xfId="0" applyNumberFormat="1" applyBorder="1" applyAlignment="1">
      <alignment horizontal="left"/>
    </xf>
    <xf numFmtId="0" fontId="16" fillId="2" borderId="7" xfId="0" applyFont="1" applyFill="1" applyBorder="1" applyAlignment="1">
      <alignment horizontal="center"/>
    </xf>
    <xf numFmtId="0" fontId="16" fillId="2" borderId="7" xfId="0" applyFont="1" applyFill="1" applyBorder="1" applyAlignment="1">
      <alignment horizontal="center" wrapText="1"/>
    </xf>
    <xf numFmtId="0" fontId="16" fillId="0" borderId="7" xfId="0" applyFont="1" applyBorder="1" applyAlignment="1">
      <alignment horizontal="center" wrapText="1"/>
    </xf>
    <xf numFmtId="0" fontId="20" fillId="2" borderId="7" xfId="0" applyFont="1" applyFill="1" applyBorder="1" applyAlignment="1">
      <alignment horizontal="left" wrapText="1"/>
    </xf>
    <xf numFmtId="0" fontId="17" fillId="3" borderId="7" xfId="0" applyFont="1" applyFill="1" applyBorder="1" applyAlignment="1">
      <alignment horizontal="left" wrapText="1"/>
    </xf>
    <xf numFmtId="0" fontId="19" fillId="0" borderId="7" xfId="0" applyFont="1" applyFill="1" applyBorder="1" applyAlignment="1">
      <alignment horizontal="left" wrapText="1"/>
    </xf>
    <xf numFmtId="0" fontId="19" fillId="2" borderId="7" xfId="0" applyFont="1" applyFill="1" applyBorder="1" applyAlignment="1">
      <alignment horizontal="left" wrapText="1"/>
    </xf>
    <xf numFmtId="0" fontId="13" fillId="3" borderId="7" xfId="0" applyFont="1" applyFill="1" applyBorder="1" applyAlignment="1">
      <alignment horizontal="left" wrapText="1"/>
    </xf>
    <xf numFmtId="3" fontId="30" fillId="0" borderId="7" xfId="0" applyNumberFormat="1" applyFont="1" applyBorder="1" applyAlignment="1">
      <alignment horizontal="center"/>
    </xf>
    <xf numFmtId="0" fontId="30" fillId="0" borderId="7" xfId="0" applyFont="1" applyBorder="1" applyAlignment="1">
      <alignment horizontal="center"/>
    </xf>
    <xf numFmtId="0" fontId="27" fillId="0" borderId="0" xfId="0" applyFont="1" applyFill="1"/>
    <xf numFmtId="166" fontId="20" fillId="2" borderId="7" xfId="0" applyNumberFormat="1" applyFont="1" applyFill="1" applyBorder="1" applyAlignment="1">
      <alignment horizontal="left" wrapText="1"/>
    </xf>
    <xf numFmtId="0" fontId="34" fillId="0" borderId="7" xfId="0" applyFont="1" applyFill="1" applyBorder="1" applyAlignment="1">
      <alignment horizontal="left" wrapText="1"/>
    </xf>
    <xf numFmtId="0" fontId="34" fillId="2" borderId="7" xfId="0" applyFont="1" applyFill="1" applyBorder="1" applyAlignment="1">
      <alignment horizontal="center" wrapText="1"/>
    </xf>
    <xf numFmtId="0" fontId="29" fillId="0" borderId="0" xfId="0" applyFont="1"/>
    <xf numFmtId="0" fontId="35" fillId="0" borderId="0" xfId="0" applyFont="1"/>
    <xf numFmtId="166" fontId="17" fillId="3" borderId="7" xfId="0" applyNumberFormat="1" applyFont="1" applyFill="1" applyBorder="1" applyAlignment="1">
      <alignment horizontal="left" wrapText="1"/>
    </xf>
    <xf numFmtId="166" fontId="19" fillId="0" borderId="7" xfId="0" applyNumberFormat="1" applyFont="1" applyFill="1" applyBorder="1" applyAlignment="1">
      <alignment horizontal="left" wrapText="1"/>
    </xf>
    <xf numFmtId="166" fontId="20" fillId="0" borderId="7" xfId="0" applyNumberFormat="1" applyFont="1" applyFill="1" applyBorder="1" applyAlignment="1">
      <alignment horizontal="left" wrapText="1"/>
    </xf>
    <xf numFmtId="166" fontId="17" fillId="0" borderId="7" xfId="0" applyNumberFormat="1" applyFont="1" applyFill="1" applyBorder="1" applyAlignment="1">
      <alignment horizontal="left" wrapText="1"/>
    </xf>
    <xf numFmtId="0" fontId="34" fillId="2" borderId="7" xfId="0" applyFont="1" applyFill="1" applyBorder="1" applyAlignment="1">
      <alignment horizontal="left" wrapText="1"/>
    </xf>
    <xf numFmtId="0" fontId="29" fillId="7" borderId="23" xfId="0" applyFont="1" applyFill="1" applyBorder="1"/>
    <xf numFmtId="164" fontId="29" fillId="7" borderId="23" xfId="0" applyNumberFormat="1" applyFont="1" applyFill="1" applyBorder="1"/>
    <xf numFmtId="0" fontId="29" fillId="7" borderId="25" xfId="0" applyFont="1" applyFill="1" applyBorder="1"/>
    <xf numFmtId="0" fontId="29" fillId="7" borderId="26" xfId="0" applyFont="1" applyFill="1" applyBorder="1"/>
    <xf numFmtId="0" fontId="29" fillId="7" borderId="5" xfId="0" applyFont="1" applyFill="1" applyBorder="1"/>
    <xf numFmtId="0" fontId="37" fillId="0" borderId="7" xfId="0" applyFont="1" applyBorder="1"/>
    <xf numFmtId="0" fontId="37" fillId="0" borderId="7" xfId="0" applyFont="1" applyBorder="1" applyAlignment="1">
      <alignment wrapText="1"/>
    </xf>
    <xf numFmtId="2" fontId="37" fillId="0" borderId="7" xfId="0" applyNumberFormat="1" applyFont="1" applyBorder="1" applyAlignment="1">
      <alignment horizontal="center"/>
    </xf>
    <xf numFmtId="0" fontId="34" fillId="0" borderId="7" xfId="0" applyFont="1" applyFill="1" applyBorder="1" applyAlignment="1">
      <alignment wrapText="1"/>
    </xf>
    <xf numFmtId="166" fontId="34" fillId="2" borderId="7" xfId="0" applyNumberFormat="1" applyFont="1" applyFill="1" applyBorder="1" applyAlignment="1">
      <alignment horizontal="left" wrapText="1"/>
    </xf>
    <xf numFmtId="0" fontId="23" fillId="0" borderId="7" xfId="0" applyFont="1" applyFill="1" applyBorder="1" applyAlignment="1">
      <alignment horizontal="left" wrapText="1"/>
    </xf>
    <xf numFmtId="0" fontId="14" fillId="0" borderId="7" xfId="0" applyFont="1" applyFill="1" applyBorder="1" applyAlignment="1">
      <alignment horizontal="left" wrapText="1"/>
    </xf>
    <xf numFmtId="0" fontId="14" fillId="3" borderId="7" xfId="0" applyFont="1" applyFill="1" applyBorder="1" applyAlignment="1">
      <alignment horizontal="center" vertical="center" wrapText="1"/>
    </xf>
    <xf numFmtId="166" fontId="20" fillId="3" borderId="7" xfId="0" applyNumberFormat="1" applyFont="1" applyFill="1" applyBorder="1" applyAlignment="1">
      <alignment horizontal="left" wrapText="1"/>
    </xf>
    <xf numFmtId="0" fontId="14" fillId="3" borderId="7" xfId="0" applyFont="1" applyFill="1" applyBorder="1" applyAlignment="1">
      <alignment horizontal="center" vertical="center"/>
    </xf>
    <xf numFmtId="0" fontId="23" fillId="3" borderId="27" xfId="0" applyFont="1" applyFill="1" applyBorder="1" applyAlignment="1" applyProtection="1">
      <alignment wrapText="1"/>
      <protection locked="0"/>
    </xf>
    <xf numFmtId="0" fontId="23" fillId="3" borderId="27" xfId="0" applyFont="1" applyFill="1" applyBorder="1" applyAlignment="1" applyProtection="1">
      <alignment horizontal="center" vertical="center" wrapText="1"/>
      <protection locked="0"/>
    </xf>
    <xf numFmtId="0" fontId="33" fillId="2" borderId="7" xfId="0" applyFont="1" applyFill="1" applyBorder="1" applyAlignment="1">
      <alignment horizontal="left" wrapText="1"/>
    </xf>
    <xf numFmtId="0" fontId="0" fillId="3" borderId="0" xfId="0" applyFill="1"/>
    <xf numFmtId="3" fontId="17" fillId="0" borderId="7" xfId="0" applyNumberFormat="1"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3" fontId="30" fillId="0" borderId="0" xfId="0" applyNumberFormat="1" applyFont="1" applyBorder="1" applyAlignment="1">
      <alignment horizontal="center"/>
    </xf>
    <xf numFmtId="3" fontId="30" fillId="0" borderId="0" xfId="0" applyNumberFormat="1" applyFont="1" applyFill="1" applyBorder="1" applyAlignment="1">
      <alignment horizontal="center" vertical="center"/>
    </xf>
    <xf numFmtId="166" fontId="13" fillId="0" borderId="0" xfId="0" applyNumberFormat="1" applyFont="1" applyBorder="1" applyAlignment="1"/>
    <xf numFmtId="0" fontId="13" fillId="0" borderId="0" xfId="0" applyFont="1" applyBorder="1" applyAlignment="1">
      <alignment horizontal="center"/>
    </xf>
    <xf numFmtId="3" fontId="13" fillId="0" borderId="0" xfId="0" applyNumberFormat="1" applyFont="1" applyBorder="1" applyAlignment="1">
      <alignment horizontal="center"/>
    </xf>
    <xf numFmtId="0" fontId="24" fillId="0" borderId="0" xfId="0" applyFont="1"/>
    <xf numFmtId="2" fontId="16" fillId="0" borderId="7" xfId="0" applyNumberFormat="1" applyFont="1" applyBorder="1" applyAlignment="1">
      <alignment horizontal="center" wrapText="1"/>
    </xf>
    <xf numFmtId="2" fontId="16" fillId="2" borderId="7" xfId="0" applyNumberFormat="1" applyFont="1" applyFill="1" applyBorder="1" applyAlignment="1">
      <alignment horizontal="center" wrapText="1"/>
    </xf>
    <xf numFmtId="2" fontId="14" fillId="5" borderId="7" xfId="0" applyNumberFormat="1" applyFont="1" applyFill="1" applyBorder="1" applyAlignment="1">
      <alignment horizontal="center" vertical="center" wrapText="1"/>
    </xf>
    <xf numFmtId="2" fontId="14" fillId="2" borderId="7" xfId="0" applyNumberFormat="1" applyFont="1" applyFill="1" applyBorder="1" applyAlignment="1">
      <alignment horizontal="center" wrapText="1"/>
    </xf>
    <xf numFmtId="2" fontId="14" fillId="3" borderId="7" xfId="0" applyNumberFormat="1" applyFont="1" applyFill="1" applyBorder="1" applyAlignment="1">
      <alignment horizontal="center" vertical="center" wrapText="1"/>
    </xf>
    <xf numFmtId="2" fontId="14" fillId="3" borderId="7" xfId="0" applyNumberFormat="1" applyFont="1" applyFill="1" applyBorder="1" applyAlignment="1">
      <alignment horizontal="center" wrapText="1"/>
    </xf>
    <xf numFmtId="2" fontId="17" fillId="3" borderId="7" xfId="0" applyNumberFormat="1" applyFont="1" applyFill="1" applyBorder="1" applyAlignment="1">
      <alignment horizontal="center" vertical="center" wrapText="1"/>
    </xf>
    <xf numFmtId="2" fontId="17" fillId="2" borderId="7" xfId="0" applyNumberFormat="1" applyFont="1" applyFill="1" applyBorder="1" applyAlignment="1">
      <alignment horizontal="center"/>
    </xf>
    <xf numFmtId="2" fontId="30" fillId="0" borderId="7" xfId="0" applyNumberFormat="1" applyFont="1" applyBorder="1" applyAlignment="1">
      <alignment horizontal="center"/>
    </xf>
    <xf numFmtId="2" fontId="21" fillId="0" borderId="7" xfId="0" applyNumberFormat="1" applyFont="1" applyBorder="1" applyAlignment="1">
      <alignment horizontal="center"/>
    </xf>
    <xf numFmtId="0" fontId="14" fillId="3" borderId="7" xfId="0" applyNumberFormat="1" applyFont="1" applyFill="1" applyBorder="1" applyAlignment="1">
      <alignment horizontal="center" vertical="center"/>
    </xf>
    <xf numFmtId="0" fontId="14" fillId="3" borderId="7" xfId="0" applyNumberFormat="1" applyFont="1" applyFill="1" applyBorder="1" applyAlignment="1">
      <alignment horizontal="center" vertical="center" wrapText="1"/>
    </xf>
    <xf numFmtId="0" fontId="30" fillId="0" borderId="7" xfId="0" applyNumberFormat="1" applyFont="1" applyFill="1" applyBorder="1"/>
    <xf numFmtId="2" fontId="17" fillId="4" borderId="7" xfId="0" applyNumberFormat="1" applyFont="1" applyFill="1" applyBorder="1" applyAlignment="1">
      <alignment horizontal="center" vertical="center" wrapText="1"/>
    </xf>
    <xf numFmtId="2" fontId="17" fillId="0" borderId="7" xfId="0" applyNumberFormat="1" applyFont="1" applyFill="1" applyBorder="1" applyAlignment="1">
      <alignment horizontal="center" vertical="center"/>
    </xf>
    <xf numFmtId="0" fontId="14" fillId="6" borderId="7" xfId="0" applyNumberFormat="1" applyFont="1" applyFill="1" applyBorder="1" applyAlignment="1">
      <alignment horizontal="center" vertical="center" wrapText="1"/>
    </xf>
    <xf numFmtId="0" fontId="14" fillId="3" borderId="27" xfId="0" applyNumberFormat="1" applyFont="1" applyFill="1" applyBorder="1" applyAlignment="1">
      <alignment horizontal="center" vertical="center" wrapText="1"/>
    </xf>
    <xf numFmtId="0" fontId="17" fillId="3" borderId="7" xfId="0" applyNumberFormat="1" applyFont="1" applyFill="1" applyBorder="1" applyAlignment="1">
      <alignment horizontal="center" vertical="center" wrapText="1"/>
    </xf>
    <xf numFmtId="0" fontId="30" fillId="6" borderId="7" xfId="0" applyNumberFormat="1" applyFont="1" applyFill="1" applyBorder="1"/>
    <xf numFmtId="165" fontId="17" fillId="3" borderId="7" xfId="2" applyNumberFormat="1" applyFont="1" applyFill="1" applyBorder="1" applyAlignment="1">
      <alignment horizontal="left" wrapText="1"/>
    </xf>
    <xf numFmtId="2" fontId="17" fillId="3" borderId="7" xfId="2" applyNumberFormat="1" applyFont="1" applyFill="1" applyBorder="1" applyAlignment="1">
      <alignment horizontal="center"/>
    </xf>
    <xf numFmtId="2" fontId="14" fillId="3" borderId="7" xfId="2" applyNumberFormat="1" applyFont="1" applyFill="1" applyBorder="1" applyAlignment="1">
      <alignment horizontal="center" wrapText="1"/>
    </xf>
    <xf numFmtId="0" fontId="14" fillId="3" borderId="27" xfId="2" applyNumberFormat="1" applyFont="1" applyFill="1" applyBorder="1" applyAlignment="1">
      <alignment horizontal="center" vertical="center" wrapText="1"/>
    </xf>
    <xf numFmtId="0" fontId="0" fillId="0" borderId="7" xfId="0" applyBorder="1" applyAlignment="1">
      <alignment horizontal="left" vertical="center"/>
    </xf>
    <xf numFmtId="2" fontId="0" fillId="0" borderId="7" xfId="0" applyNumberFormat="1" applyBorder="1" applyAlignment="1">
      <alignment horizontal="center" vertical="center"/>
    </xf>
    <xf numFmtId="2" fontId="17" fillId="0" borderId="7" xfId="0" applyNumberFormat="1" applyFont="1" applyBorder="1" applyAlignment="1">
      <alignment horizontal="center" wrapText="1"/>
    </xf>
    <xf numFmtId="0" fontId="14" fillId="0" borderId="7" xfId="0" applyFont="1" applyFill="1" applyBorder="1" applyAlignment="1">
      <alignment horizontal="center" vertical="center"/>
    </xf>
    <xf numFmtId="0" fontId="28" fillId="0" borderId="7" xfId="0" applyFont="1" applyFill="1" applyBorder="1" applyAlignment="1">
      <alignment horizontal="left" vertical="center" wrapText="1"/>
    </xf>
    <xf numFmtId="0" fontId="33" fillId="0" borderId="27" xfId="0" applyFont="1" applyFill="1" applyBorder="1" applyAlignment="1" applyProtection="1">
      <alignment wrapText="1"/>
      <protection locked="0"/>
    </xf>
    <xf numFmtId="0" fontId="36" fillId="0" borderId="27" xfId="0" applyFont="1" applyFill="1" applyBorder="1" applyAlignment="1" applyProtection="1">
      <alignment wrapText="1"/>
      <protection locked="0"/>
    </xf>
    <xf numFmtId="0" fontId="17" fillId="0" borderId="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32" fillId="0" borderId="7" xfId="0" applyFont="1" applyFill="1" applyBorder="1"/>
    <xf numFmtId="0" fontId="0" fillId="0" borderId="0" xfId="0" applyFont="1" applyFill="1"/>
    <xf numFmtId="0" fontId="6" fillId="0" borderId="0" xfId="0" applyFont="1" applyFill="1"/>
    <xf numFmtId="2" fontId="17" fillId="2" borderId="7" xfId="0" applyNumberFormat="1" applyFont="1" applyFill="1" applyBorder="1" applyAlignment="1">
      <alignment horizontal="center" wrapText="1"/>
    </xf>
    <xf numFmtId="0" fontId="38" fillId="0" borderId="7" xfId="0" applyFont="1" applyFill="1" applyBorder="1" applyAlignment="1">
      <alignment horizontal="center" vertical="center" wrapText="1"/>
    </xf>
    <xf numFmtId="2" fontId="28" fillId="0" borderId="7" xfId="0" applyNumberFormat="1" applyFont="1" applyFill="1" applyBorder="1" applyAlignment="1">
      <alignment horizontal="center" vertical="center" wrapText="1"/>
    </xf>
    <xf numFmtId="2" fontId="36" fillId="0" borderId="7" xfId="0" applyNumberFormat="1" applyFont="1" applyBorder="1" applyAlignment="1">
      <alignment horizontal="center" vertical="center"/>
    </xf>
    <xf numFmtId="2" fontId="23" fillId="0" borderId="7" xfId="0" applyNumberFormat="1" applyFont="1" applyFill="1" applyBorder="1" applyAlignment="1">
      <alignment horizontal="center" vertical="center"/>
    </xf>
    <xf numFmtId="2" fontId="32" fillId="0" borderId="7" xfId="0" applyNumberFormat="1" applyFont="1" applyBorder="1" applyAlignment="1">
      <alignment horizontal="center"/>
    </xf>
    <xf numFmtId="43" fontId="30" fillId="0" borderId="7" xfId="2" applyFont="1" applyBorder="1" applyAlignment="1">
      <alignment horizontal="center"/>
    </xf>
    <xf numFmtId="43" fontId="13" fillId="4" borderId="7" xfId="2" applyFont="1" applyFill="1" applyBorder="1" applyAlignment="1">
      <alignment horizontal="center"/>
    </xf>
    <xf numFmtId="43" fontId="30" fillId="0" borderId="7" xfId="2" applyFont="1" applyFill="1" applyBorder="1" applyAlignment="1">
      <alignment horizontal="center"/>
    </xf>
    <xf numFmtId="43" fontId="30" fillId="5" borderId="7" xfId="2" applyFont="1" applyFill="1" applyBorder="1" applyAlignment="1">
      <alignment horizontal="center"/>
    </xf>
    <xf numFmtId="0" fontId="30" fillId="0" borderId="0" xfId="0" applyFont="1" applyFill="1" applyBorder="1"/>
    <xf numFmtId="43" fontId="30" fillId="0" borderId="0" xfId="2" applyFont="1" applyFill="1" applyBorder="1" applyAlignment="1">
      <alignment horizontal="center"/>
    </xf>
    <xf numFmtId="166" fontId="13" fillId="0" borderId="0" xfId="0" applyNumberFormat="1" applyFont="1" applyBorder="1" applyAlignment="1">
      <alignment wrapText="1"/>
    </xf>
    <xf numFmtId="0" fontId="12" fillId="0" borderId="0" xfId="0" applyFont="1"/>
    <xf numFmtId="43" fontId="29" fillId="3" borderId="25" xfId="0" applyNumberFormat="1" applyFont="1" applyFill="1" applyBorder="1"/>
    <xf numFmtId="43" fontId="29" fillId="7" borderId="25" xfId="0" applyNumberFormat="1" applyFont="1" applyFill="1" applyBorder="1"/>
    <xf numFmtId="0" fontId="0" fillId="0" borderId="23" xfId="0" applyBorder="1" applyAlignment="1">
      <alignment wrapText="1"/>
    </xf>
    <xf numFmtId="0" fontId="39" fillId="0" borderId="0" xfId="0" applyFont="1"/>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40" fillId="0" borderId="24" xfId="0" applyFont="1" applyBorder="1" applyAlignment="1">
      <alignment horizontal="center" vertical="center" wrapText="1"/>
    </xf>
    <xf numFmtId="164" fontId="41" fillId="0" borderId="24" xfId="0" applyNumberFormat="1" applyFont="1" applyBorder="1" applyAlignment="1">
      <alignment horizontal="center"/>
    </xf>
    <xf numFmtId="164" fontId="41" fillId="0" borderId="25" xfId="0" applyNumberFormat="1" applyFont="1" applyBorder="1" applyAlignment="1">
      <alignment horizontal="center"/>
    </xf>
    <xf numFmtId="164" fontId="41" fillId="0" borderId="5" xfId="0" applyNumberFormat="1" applyFont="1" applyBorder="1" applyAlignment="1">
      <alignment horizontal="center"/>
    </xf>
    <xf numFmtId="164" fontId="41" fillId="0" borderId="3" xfId="0" applyNumberFormat="1" applyFont="1" applyBorder="1" applyAlignment="1">
      <alignment horizontal="center"/>
    </xf>
    <xf numFmtId="0" fontId="0" fillId="9" borderId="0" xfId="0" applyFill="1" applyAlignment="1">
      <alignment horizontal="left"/>
    </xf>
    <xf numFmtId="0" fontId="23" fillId="3" borderId="27" xfId="0" applyNumberFormat="1" applyFont="1" applyFill="1" applyBorder="1" applyAlignment="1" applyProtection="1">
      <alignment horizontal="center" vertical="center" wrapText="1"/>
      <protection locked="0"/>
    </xf>
    <xf numFmtId="0" fontId="14" fillId="0" borderId="7" xfId="0" applyNumberFormat="1" applyFont="1" applyFill="1" applyBorder="1" applyAlignment="1">
      <alignment horizontal="center" vertical="center" wrapText="1"/>
    </xf>
    <xf numFmtId="2" fontId="0" fillId="0" borderId="7" xfId="0" applyNumberFormat="1" applyBorder="1" applyAlignment="1">
      <alignment horizontal="center"/>
    </xf>
    <xf numFmtId="2" fontId="0" fillId="0" borderId="7" xfId="0" applyNumberFormat="1" applyFill="1" applyBorder="1" applyAlignment="1">
      <alignment horizontal="center"/>
    </xf>
    <xf numFmtId="0" fontId="0" fillId="0" borderId="0" xfId="0" applyFill="1" applyAlignment="1">
      <alignment horizontal="left"/>
    </xf>
    <xf numFmtId="0" fontId="42" fillId="2" borderId="7" xfId="0" applyFont="1" applyFill="1" applyBorder="1" applyAlignment="1">
      <alignment horizontal="center" wrapText="1"/>
    </xf>
    <xf numFmtId="0" fontId="14" fillId="0" borderId="7" xfId="0" applyFont="1" applyBorder="1" applyAlignment="1"/>
    <xf numFmtId="0" fontId="16" fillId="0" borderId="7" xfId="0" applyFont="1" applyBorder="1" applyAlignment="1"/>
    <xf numFmtId="0" fontId="0" fillId="0" borderId="0" xfId="0" applyAlignment="1">
      <alignment wrapText="1"/>
    </xf>
    <xf numFmtId="166" fontId="17" fillId="0" borderId="0" xfId="0" applyNumberFormat="1" applyFont="1" applyBorder="1" applyAlignment="1"/>
    <xf numFmtId="1" fontId="17" fillId="2" borderId="7" xfId="0" applyNumberFormat="1" applyFont="1" applyFill="1" applyBorder="1" applyAlignment="1">
      <alignment horizontal="center" wrapText="1"/>
    </xf>
    <xf numFmtId="1" fontId="14" fillId="0" borderId="7" xfId="0" applyNumberFormat="1" applyFont="1" applyFill="1" applyBorder="1" applyAlignment="1">
      <alignment horizontal="center" wrapText="1"/>
    </xf>
    <xf numFmtId="1" fontId="17" fillId="0" borderId="7" xfId="0" applyNumberFormat="1" applyFont="1" applyFill="1" applyBorder="1" applyAlignment="1">
      <alignment horizontal="center"/>
    </xf>
    <xf numFmtId="1" fontId="17" fillId="3" borderId="7" xfId="0" applyNumberFormat="1" applyFont="1" applyFill="1" applyBorder="1" applyAlignment="1">
      <alignment horizontal="center"/>
    </xf>
    <xf numFmtId="1" fontId="0" fillId="0" borderId="7" xfId="0" applyNumberFormat="1" applyBorder="1" applyAlignment="1">
      <alignment horizontal="center" vertical="center"/>
    </xf>
    <xf numFmtId="1" fontId="30" fillId="0" borderId="7" xfId="2" applyNumberFormat="1" applyFont="1" applyFill="1" applyBorder="1" applyAlignment="1">
      <alignment horizontal="center"/>
    </xf>
    <xf numFmtId="43" fontId="14" fillId="0" borderId="7" xfId="2" applyFont="1" applyBorder="1" applyAlignment="1">
      <alignment horizontal="center" wrapText="1"/>
    </xf>
    <xf numFmtId="43" fontId="14" fillId="0" borderId="7" xfId="2" applyFont="1" applyFill="1" applyBorder="1" applyAlignment="1">
      <alignment horizontal="center" wrapText="1"/>
    </xf>
    <xf numFmtId="43" fontId="14" fillId="8" borderId="7" xfId="2" applyFont="1" applyFill="1" applyBorder="1" applyAlignment="1">
      <alignment horizontal="center" wrapText="1"/>
    </xf>
    <xf numFmtId="43" fontId="14" fillId="3" borderId="7" xfId="2" applyFont="1" applyFill="1" applyBorder="1" applyAlignment="1">
      <alignment horizontal="center" wrapText="1"/>
    </xf>
    <xf numFmtId="43" fontId="0" fillId="0" borderId="7" xfId="2" applyFont="1" applyBorder="1" applyAlignment="1">
      <alignment horizontal="center" vertical="center"/>
    </xf>
    <xf numFmtId="43" fontId="14" fillId="2" borderId="7" xfId="2" applyFont="1" applyFill="1" applyBorder="1" applyAlignment="1">
      <alignment horizontal="center" wrapText="1"/>
    </xf>
    <xf numFmtId="43" fontId="17" fillId="0" borderId="7" xfId="2" applyFont="1" applyFill="1" applyBorder="1" applyAlignment="1">
      <alignment horizontal="center"/>
    </xf>
    <xf numFmtId="43" fontId="17" fillId="2" borderId="7" xfId="2" applyFont="1" applyFill="1" applyBorder="1" applyAlignment="1">
      <alignment horizontal="center"/>
    </xf>
    <xf numFmtId="43" fontId="17" fillId="3" borderId="7" xfId="2" applyFont="1" applyFill="1" applyBorder="1" applyAlignment="1">
      <alignment horizontal="center"/>
    </xf>
    <xf numFmtId="43" fontId="17" fillId="8" borderId="7" xfId="2" applyFont="1" applyFill="1" applyBorder="1" applyAlignment="1">
      <alignment horizontal="center"/>
    </xf>
    <xf numFmtId="43" fontId="17" fillId="3" borderId="7" xfId="2" applyFont="1" applyFill="1" applyBorder="1" applyAlignment="1">
      <alignment horizontal="center" vertical="center" wrapText="1"/>
    </xf>
    <xf numFmtId="43" fontId="17" fillId="0" borderId="7" xfId="2" applyFont="1" applyFill="1" applyBorder="1" applyAlignment="1">
      <alignment horizontal="center" vertical="center" wrapText="1"/>
    </xf>
    <xf numFmtId="43" fontId="17" fillId="8" borderId="7" xfId="2" applyFont="1" applyFill="1" applyBorder="1" applyAlignment="1">
      <alignment horizontal="center" vertical="center" wrapText="1"/>
    </xf>
    <xf numFmtId="43" fontId="0" fillId="3" borderId="7" xfId="2" applyFont="1" applyFill="1" applyBorder="1" applyAlignment="1">
      <alignment horizontal="center" vertical="center"/>
    </xf>
    <xf numFmtId="3" fontId="17" fillId="0" borderId="7" xfId="0" applyNumberFormat="1" applyFont="1" applyFill="1" applyBorder="1" applyAlignment="1">
      <alignment horizontal="center"/>
    </xf>
    <xf numFmtId="3" fontId="17" fillId="3" borderId="7" xfId="0" applyNumberFormat="1" applyFont="1" applyFill="1" applyBorder="1" applyAlignment="1">
      <alignment horizontal="center"/>
    </xf>
    <xf numFmtId="3" fontId="17" fillId="3" borderId="7" xfId="0" applyNumberFormat="1" applyFont="1" applyFill="1" applyBorder="1" applyAlignment="1">
      <alignment horizontal="center" vertical="center"/>
    </xf>
    <xf numFmtId="3" fontId="17" fillId="3" borderId="7" xfId="2" applyNumberFormat="1" applyFont="1" applyFill="1" applyBorder="1" applyAlignment="1">
      <alignment horizontal="center" vertical="center"/>
    </xf>
    <xf numFmtId="3" fontId="30" fillId="0" borderId="7" xfId="2" applyNumberFormat="1" applyFont="1" applyFill="1" applyBorder="1" applyAlignment="1">
      <alignment horizontal="center" vertical="center"/>
    </xf>
    <xf numFmtId="43" fontId="17" fillId="9" borderId="7" xfId="2" applyFont="1" applyFill="1" applyBorder="1" applyAlignment="1">
      <alignment horizontal="center"/>
    </xf>
    <xf numFmtId="43" fontId="14" fillId="3" borderId="7" xfId="2" applyFont="1" applyFill="1" applyBorder="1" applyAlignment="1">
      <alignment horizontal="center" vertical="center" wrapText="1"/>
    </xf>
    <xf numFmtId="43" fontId="14" fillId="9" borderId="7" xfId="2" applyFont="1" applyFill="1" applyBorder="1" applyAlignment="1">
      <alignment horizontal="center" vertical="center" wrapText="1"/>
    </xf>
    <xf numFmtId="43" fontId="14" fillId="0" borderId="7" xfId="2" applyFont="1" applyFill="1" applyBorder="1" applyAlignment="1">
      <alignment horizontal="center" vertical="center" wrapText="1"/>
    </xf>
    <xf numFmtId="43" fontId="14" fillId="8" borderId="7" xfId="2" applyFont="1" applyFill="1" applyBorder="1" applyAlignment="1">
      <alignment horizontal="center" vertical="center" wrapText="1"/>
    </xf>
    <xf numFmtId="43" fontId="17" fillId="9" borderId="7" xfId="2" applyFont="1" applyFill="1" applyBorder="1" applyAlignment="1">
      <alignment horizontal="center" vertical="center" wrapText="1"/>
    </xf>
    <xf numFmtId="43" fontId="16" fillId="2" borderId="7" xfId="2" applyFont="1" applyFill="1" applyBorder="1" applyAlignment="1">
      <alignment horizontal="center" wrapText="1"/>
    </xf>
    <xf numFmtId="1" fontId="14" fillId="2" borderId="7" xfId="0" applyNumberFormat="1" applyFont="1" applyFill="1" applyBorder="1" applyAlignment="1">
      <alignment horizontal="center" wrapText="1"/>
    </xf>
    <xf numFmtId="1" fontId="30" fillId="0" borderId="7" xfId="0" applyNumberFormat="1" applyFont="1" applyFill="1" applyBorder="1" applyAlignment="1">
      <alignment horizontal="center"/>
    </xf>
    <xf numFmtId="1" fontId="17" fillId="2" borderId="7" xfId="0" applyNumberFormat="1" applyFont="1" applyFill="1" applyBorder="1" applyAlignment="1">
      <alignment horizontal="center"/>
    </xf>
    <xf numFmtId="1" fontId="37" fillId="0" borderId="7" xfId="0" applyNumberFormat="1" applyFont="1" applyBorder="1" applyAlignment="1">
      <alignment horizontal="center"/>
    </xf>
    <xf numFmtId="1" fontId="0" fillId="0" borderId="7" xfId="0" applyNumberFormat="1" applyBorder="1" applyAlignment="1">
      <alignment horizontal="center"/>
    </xf>
    <xf numFmtId="0" fontId="14" fillId="0" borderId="27" xfId="0" applyNumberFormat="1"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43" fillId="0" borderId="0" xfId="0" applyFont="1" applyFill="1"/>
    <xf numFmtId="3" fontId="43" fillId="0" borderId="0" xfId="0" applyNumberFormat="1" applyFont="1" applyFill="1"/>
    <xf numFmtId="0" fontId="44" fillId="0" borderId="0" xfId="0" applyFont="1" applyFill="1"/>
    <xf numFmtId="0" fontId="28" fillId="0" borderId="0" xfId="0" applyFont="1"/>
    <xf numFmtId="0" fontId="45" fillId="0" borderId="0" xfId="0" applyFont="1"/>
    <xf numFmtId="0" fontId="8" fillId="0" borderId="18" xfId="0" applyFont="1" applyBorder="1" applyAlignment="1">
      <alignment horizontal="center"/>
    </xf>
    <xf numFmtId="0" fontId="8" fillId="0" borderId="19" xfId="0" applyFont="1" applyBorder="1" applyAlignment="1">
      <alignment horizontal="center"/>
    </xf>
    <xf numFmtId="0" fontId="8" fillId="0" borderId="24" xfId="0" applyFont="1" applyBorder="1" applyAlignment="1">
      <alignment horizontal="center"/>
    </xf>
    <xf numFmtId="0" fontId="30" fillId="0" borderId="28" xfId="0" applyFont="1" applyBorder="1" applyAlignment="1">
      <alignment wrapText="1"/>
    </xf>
    <xf numFmtId="0" fontId="30" fillId="0" borderId="29" xfId="0" applyFont="1" applyBorder="1" applyAlignment="1">
      <alignment wrapText="1"/>
    </xf>
    <xf numFmtId="0" fontId="13" fillId="0" borderId="7" xfId="0" applyFont="1" applyBorder="1" applyAlignment="1">
      <alignment horizontal="center"/>
    </xf>
    <xf numFmtId="0" fontId="17" fillId="0" borderId="7" xfId="0" applyFont="1" applyBorder="1" applyAlignment="1">
      <alignment horizontal="center"/>
    </xf>
    <xf numFmtId="0" fontId="14" fillId="0" borderId="7" xfId="0" applyFont="1" applyBorder="1" applyAlignment="1"/>
    <xf numFmtId="0" fontId="31" fillId="0" borderId="7" xfId="0" applyFont="1" applyBorder="1" applyAlignment="1">
      <alignment horizontal="center" wrapText="1"/>
    </xf>
    <xf numFmtId="0" fontId="16" fillId="0" borderId="7" xfId="0" applyFont="1" applyBorder="1" applyAlignment="1">
      <alignment wrapText="1"/>
    </xf>
    <xf numFmtId="0" fontId="18" fillId="2" borderId="7" xfId="0" applyFont="1" applyFill="1" applyBorder="1" applyAlignment="1">
      <alignment horizontal="center"/>
    </xf>
    <xf numFmtId="0" fontId="18" fillId="0" borderId="7" xfId="0" applyFont="1" applyBorder="1" applyAlignment="1">
      <alignment horizontal="center"/>
    </xf>
    <xf numFmtId="0" fontId="14" fillId="0" borderId="7" xfId="0" applyFont="1" applyBorder="1" applyAlignment="1">
      <alignment horizontal="center"/>
    </xf>
    <xf numFmtId="0" fontId="14" fillId="2" borderId="7" xfId="0" applyFont="1" applyFill="1" applyBorder="1" applyAlignment="1">
      <alignment horizontal="center"/>
    </xf>
    <xf numFmtId="0" fontId="14" fillId="6" borderId="7" xfId="0" applyFont="1" applyFill="1" applyBorder="1" applyAlignment="1">
      <alignment horizontal="center" vertical="center" wrapText="1"/>
    </xf>
    <xf numFmtId="0" fontId="14" fillId="6" borderId="7" xfId="0" applyFont="1" applyFill="1" applyBorder="1" applyAlignment="1">
      <alignment horizontal="center" vertical="center"/>
    </xf>
    <xf numFmtId="166" fontId="13" fillId="0" borderId="7" xfId="0" applyNumberFormat="1" applyFont="1" applyBorder="1" applyAlignment="1">
      <alignment wrapText="1"/>
    </xf>
    <xf numFmtId="0" fontId="15" fillId="0" borderId="7" xfId="0" applyFont="1" applyBorder="1" applyAlignment="1">
      <alignment horizontal="center"/>
    </xf>
    <xf numFmtId="0" fontId="16" fillId="0" borderId="7" xfId="0" applyFont="1" applyBorder="1" applyAlignment="1"/>
    <xf numFmtId="0" fontId="30" fillId="0" borderId="7" xfId="0" applyFont="1" applyBorder="1" applyAlignment="1">
      <alignment wrapText="1"/>
    </xf>
    <xf numFmtId="0" fontId="16" fillId="0" borderId="7"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18" xfId="0" applyFont="1"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1" fillId="0" borderId="21" xfId="0" applyFont="1" applyBorder="1" applyAlignment="1">
      <alignment horizontal="left"/>
    </xf>
    <xf numFmtId="0" fontId="0" fillId="0" borderId="22" xfId="0" applyBorder="1" applyAlignment="1">
      <alignment horizontal="left"/>
    </xf>
    <xf numFmtId="0" fontId="0" fillId="0" borderId="12"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8EA99-BA48-4601-9140-E23AB5554563}">
  <sheetPr>
    <tabColor rgb="FF00B050"/>
  </sheetPr>
  <dimension ref="A1:A24"/>
  <sheetViews>
    <sheetView topLeftCell="A4" workbookViewId="0">
      <selection activeCell="I17" sqref="I17"/>
    </sheetView>
  </sheetViews>
  <sheetFormatPr defaultRowHeight="14.5" x14ac:dyDescent="0.35"/>
  <sheetData>
    <row r="1" spans="1:1" x14ac:dyDescent="0.35">
      <c r="A1" t="s">
        <v>165</v>
      </c>
    </row>
    <row r="3" spans="1:1" x14ac:dyDescent="0.35">
      <c r="A3" t="s">
        <v>148</v>
      </c>
    </row>
    <row r="6" spans="1:1" x14ac:dyDescent="0.35">
      <c r="A6" t="s">
        <v>149</v>
      </c>
    </row>
    <row r="7" spans="1:1" x14ac:dyDescent="0.35">
      <c r="A7" t="s">
        <v>150</v>
      </c>
    </row>
    <row r="8" spans="1:1" x14ac:dyDescent="0.35">
      <c r="A8" t="s">
        <v>151</v>
      </c>
    </row>
    <row r="9" spans="1:1" x14ac:dyDescent="0.35">
      <c r="A9" t="s">
        <v>152</v>
      </c>
    </row>
    <row r="10" spans="1:1" x14ac:dyDescent="0.35">
      <c r="A10" t="s">
        <v>167</v>
      </c>
    </row>
    <row r="12" spans="1:1" x14ac:dyDescent="0.35">
      <c r="A12" t="s">
        <v>153</v>
      </c>
    </row>
    <row r="13" spans="1:1" x14ac:dyDescent="0.35">
      <c r="A13" t="s">
        <v>164</v>
      </c>
    </row>
    <row r="14" spans="1:1" x14ac:dyDescent="0.35">
      <c r="A14" t="s">
        <v>154</v>
      </c>
    </row>
    <row r="15" spans="1:1" x14ac:dyDescent="0.35">
      <c r="A15" t="s">
        <v>155</v>
      </c>
    </row>
    <row r="16" spans="1:1" x14ac:dyDescent="0.35">
      <c r="A16" t="s">
        <v>156</v>
      </c>
    </row>
    <row r="17" spans="1:1" x14ac:dyDescent="0.35">
      <c r="A17" t="s">
        <v>157</v>
      </c>
    </row>
    <row r="18" spans="1:1" x14ac:dyDescent="0.35">
      <c r="A18" t="s">
        <v>158</v>
      </c>
    </row>
    <row r="19" spans="1:1" x14ac:dyDescent="0.35">
      <c r="A19" t="s">
        <v>159</v>
      </c>
    </row>
    <row r="20" spans="1:1" x14ac:dyDescent="0.35">
      <c r="A20" t="s">
        <v>160</v>
      </c>
    </row>
    <row r="21" spans="1:1" x14ac:dyDescent="0.35">
      <c r="A21" t="s">
        <v>161</v>
      </c>
    </row>
    <row r="22" spans="1:1" x14ac:dyDescent="0.35">
      <c r="A22" t="s">
        <v>162</v>
      </c>
    </row>
    <row r="23" spans="1:1" x14ac:dyDescent="0.35">
      <c r="A23" t="s">
        <v>163</v>
      </c>
    </row>
    <row r="24" spans="1:1" x14ac:dyDescent="0.35">
      <c r="A24" t="s">
        <v>166</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2"/>
  <sheetViews>
    <sheetView tabSelected="1" topLeftCell="A10" workbookViewId="0">
      <selection activeCell="C29" sqref="C29"/>
    </sheetView>
  </sheetViews>
  <sheetFormatPr defaultRowHeight="14.5" x14ac:dyDescent="0.35"/>
  <cols>
    <col min="2" max="2" width="22.26953125" bestFit="1" customWidth="1"/>
    <col min="3" max="5" width="20.7265625" customWidth="1"/>
  </cols>
  <sheetData>
    <row r="1" spans="2:14" ht="15" thickBot="1" x14ac:dyDescent="0.4"/>
    <row r="2" spans="2:14" ht="19" thickBot="1" x14ac:dyDescent="0.5">
      <c r="B2" s="229" t="s">
        <v>0</v>
      </c>
      <c r="C2" s="230"/>
      <c r="D2" s="230"/>
      <c r="E2" s="231"/>
    </row>
    <row r="3" spans="2:14" ht="29.5" thickBot="1" x14ac:dyDescent="0.4">
      <c r="B3" s="22" t="s">
        <v>1</v>
      </c>
      <c r="C3" s="23" t="s">
        <v>2</v>
      </c>
      <c r="D3" s="23" t="s">
        <v>3</v>
      </c>
      <c r="E3" s="169" t="s">
        <v>4</v>
      </c>
    </row>
    <row r="4" spans="2:14" x14ac:dyDescent="0.35">
      <c r="B4" s="26" t="s">
        <v>5</v>
      </c>
      <c r="C4" s="27">
        <f>' I-R&amp;R Biointermediate Producer'!I26</f>
        <v>133230</v>
      </c>
      <c r="D4" s="27">
        <f>' I-R&amp;R Biointermediate Producer'!J26</f>
        <v>138612</v>
      </c>
      <c r="E4" s="170">
        <f>' I-R&amp;R Biointermediate Producer'!K26</f>
        <v>13734984</v>
      </c>
    </row>
    <row r="5" spans="2:14" ht="43.5" x14ac:dyDescent="0.35">
      <c r="B5" s="165" t="s">
        <v>6</v>
      </c>
      <c r="C5" s="28">
        <f>'II-R&amp;R RIN Generators'!I29</f>
        <v>35049</v>
      </c>
      <c r="D5" s="28">
        <f>'II-R&amp;R RIN Generators'!J29</f>
        <v>23478</v>
      </c>
      <c r="E5" s="171">
        <f>'II-R&amp;R RIN Generators'!K29</f>
        <v>2799776</v>
      </c>
    </row>
    <row r="6" spans="2:14" x14ac:dyDescent="0.35">
      <c r="B6" s="24" t="s">
        <v>7</v>
      </c>
      <c r="C6" s="28">
        <f>'III-R&amp;R by Bioint Imp'!I10</f>
        <v>4080</v>
      </c>
      <c r="D6" s="28">
        <f>'III-R&amp;R by Bioint Imp'!J10</f>
        <v>5295</v>
      </c>
      <c r="E6" s="171">
        <f>'III-R&amp;R by Bioint Imp'!K10</f>
        <v>751380</v>
      </c>
      <c r="F6" s="166"/>
      <c r="G6" s="166"/>
      <c r="H6" s="166"/>
      <c r="I6" s="166"/>
      <c r="J6" s="166"/>
      <c r="K6" s="166"/>
      <c r="L6" s="166"/>
      <c r="M6" s="166"/>
      <c r="N6" s="166"/>
    </row>
    <row r="7" spans="2:14" ht="15" thickBot="1" x14ac:dyDescent="0.4">
      <c r="B7" s="25" t="s">
        <v>8</v>
      </c>
      <c r="C7" s="29">
        <f>'IV-Third Parties'!I17</f>
        <v>0</v>
      </c>
      <c r="D7" s="29">
        <f>'IV-Third Parties'!J17</f>
        <v>0</v>
      </c>
      <c r="E7" s="172">
        <f>'IV-Third Parties'!K17</f>
        <v>0</v>
      </c>
      <c r="F7" s="166" t="s">
        <v>9</v>
      </c>
      <c r="G7" s="166"/>
      <c r="H7" s="166"/>
      <c r="I7" s="166"/>
      <c r="J7" s="166"/>
      <c r="K7" s="166"/>
      <c r="L7" s="166"/>
      <c r="M7" s="166"/>
      <c r="N7" s="166"/>
    </row>
    <row r="8" spans="2:14" ht="15" thickBot="1" x14ac:dyDescent="0.4">
      <c r="B8" s="31" t="s">
        <v>10</v>
      </c>
      <c r="C8" s="30">
        <f>SUM(C4:C7)</f>
        <v>172359</v>
      </c>
      <c r="D8" s="30">
        <f>SUM(D4:D7)</f>
        <v>167385</v>
      </c>
      <c r="E8" s="173">
        <f>SUM(E4:E7)</f>
        <v>17286140</v>
      </c>
      <c r="F8" s="166" t="s">
        <v>11</v>
      </c>
      <c r="G8" s="166"/>
      <c r="H8" s="166"/>
      <c r="I8" s="166"/>
      <c r="J8" s="166"/>
      <c r="K8" s="166"/>
      <c r="L8" s="166"/>
      <c r="M8" s="166"/>
      <c r="N8" s="166"/>
    </row>
    <row r="9" spans="2:14" x14ac:dyDescent="0.35">
      <c r="F9" s="166"/>
      <c r="G9" s="166"/>
      <c r="H9" s="166"/>
      <c r="I9" s="166"/>
      <c r="J9" s="166"/>
      <c r="K9" s="166"/>
      <c r="L9" s="166"/>
      <c r="M9" s="166"/>
      <c r="N9" s="166"/>
    </row>
    <row r="11" spans="2:14" x14ac:dyDescent="0.35">
      <c r="K11" s="38"/>
    </row>
    <row r="13" spans="2:14" ht="15" thickBot="1" x14ac:dyDescent="0.4"/>
    <row r="14" spans="2:14" x14ac:dyDescent="0.35">
      <c r="B14" s="26"/>
      <c r="C14" s="45"/>
    </row>
    <row r="15" spans="2:14" x14ac:dyDescent="0.35">
      <c r="B15" s="46" t="s">
        <v>12</v>
      </c>
      <c r="C15" s="47"/>
    </row>
    <row r="16" spans="2:14" x14ac:dyDescent="0.35">
      <c r="B16" s="48"/>
      <c r="C16" s="163">
        <f>' I-R&amp;R Biointermediate Producer'!G26+'II-R&amp;R RIN Generators'!G29+'III-R&amp;R by Bioint Imp'!G10+'IV-Third Parties'!G17</f>
        <v>5052</v>
      </c>
    </row>
    <row r="17" spans="2:3" x14ac:dyDescent="0.35">
      <c r="B17" s="86" t="s">
        <v>13</v>
      </c>
      <c r="C17" s="88"/>
    </row>
    <row r="18" spans="2:3" x14ac:dyDescent="0.35">
      <c r="B18" s="87"/>
      <c r="C18" s="164">
        <f>' I-R&amp;R Biointermediate Producer'!M26+'II-R&amp;R RIN Generators'!M29+'III-R&amp;R by Bioint Imp'!M10+'IV-Third Parties'!M17</f>
        <v>9262146</v>
      </c>
    </row>
    <row r="19" spans="2:3" ht="15" thickBot="1" x14ac:dyDescent="0.4">
      <c r="B19" s="89"/>
      <c r="C19" s="90"/>
    </row>
    <row r="21" spans="2:3" x14ac:dyDescent="0.35">
      <c r="B21" t="s">
        <v>14</v>
      </c>
    </row>
    <row r="22" spans="2:3" x14ac:dyDescent="0.35">
      <c r="B22" t="s">
        <v>15</v>
      </c>
    </row>
  </sheetData>
  <mergeCells count="1">
    <mergeCell ref="B2:E2"/>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CH62"/>
  <sheetViews>
    <sheetView topLeftCell="A13" zoomScale="90" zoomScaleNormal="90" workbookViewId="0">
      <selection activeCell="J18" sqref="J18"/>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7265625" bestFit="1" customWidth="1"/>
    <col min="12" max="13" width="17.453125" customWidth="1"/>
  </cols>
  <sheetData>
    <row r="1" spans="1:13" x14ac:dyDescent="0.35">
      <c r="A1" s="234" t="s">
        <v>16</v>
      </c>
      <c r="B1" s="235"/>
      <c r="C1" s="235"/>
      <c r="D1" s="235"/>
      <c r="E1" s="235"/>
      <c r="F1" s="235"/>
      <c r="G1" s="235"/>
      <c r="H1" s="235"/>
      <c r="I1" s="236"/>
      <c r="J1" s="236"/>
      <c r="K1" s="236"/>
      <c r="L1" s="236"/>
      <c r="M1" s="181"/>
    </row>
    <row r="2" spans="1:13" x14ac:dyDescent="0.35">
      <c r="A2" s="237" t="s">
        <v>17</v>
      </c>
      <c r="B2" s="238"/>
      <c r="C2" s="238"/>
      <c r="D2" s="238"/>
      <c r="E2" s="238"/>
      <c r="F2" s="238"/>
      <c r="G2" s="238"/>
      <c r="H2" s="238"/>
      <c r="I2" s="238"/>
      <c r="J2" s="238"/>
      <c r="K2" s="238"/>
      <c r="L2" s="238"/>
      <c r="M2" s="182"/>
    </row>
    <row r="3" spans="1:13" s="1" customFormat="1" ht="16.149999999999999" customHeight="1" x14ac:dyDescent="0.35">
      <c r="A3" s="239" t="s">
        <v>18</v>
      </c>
      <c r="B3" s="239"/>
      <c r="C3" s="240" t="s">
        <v>19</v>
      </c>
      <c r="D3" s="241"/>
      <c r="E3" s="241"/>
      <c r="F3" s="241"/>
      <c r="G3" s="239" t="s">
        <v>20</v>
      </c>
      <c r="H3" s="242"/>
      <c r="I3" s="242"/>
      <c r="J3" s="242"/>
      <c r="K3" s="242"/>
      <c r="L3" s="243" t="s">
        <v>21</v>
      </c>
      <c r="M3" s="49"/>
    </row>
    <row r="4" spans="1:13" ht="54.5" x14ac:dyDescent="0.35">
      <c r="A4" s="65" t="s">
        <v>22</v>
      </c>
      <c r="B4" s="66" t="s">
        <v>23</v>
      </c>
      <c r="C4" s="67" t="s">
        <v>24</v>
      </c>
      <c r="D4" s="67" t="s">
        <v>25</v>
      </c>
      <c r="E4" s="67" t="s">
        <v>26</v>
      </c>
      <c r="F4" s="67" t="s">
        <v>27</v>
      </c>
      <c r="G4" s="66" t="s">
        <v>28</v>
      </c>
      <c r="H4" s="66" t="s">
        <v>29</v>
      </c>
      <c r="I4" s="66" t="s">
        <v>30</v>
      </c>
      <c r="J4" s="66" t="s">
        <v>31</v>
      </c>
      <c r="K4" s="66" t="s">
        <v>32</v>
      </c>
      <c r="L4" s="244"/>
      <c r="M4" s="51" t="s">
        <v>33</v>
      </c>
    </row>
    <row r="5" spans="1:13" ht="15.5" x14ac:dyDescent="0.35">
      <c r="A5" s="65"/>
      <c r="B5" s="78" t="s">
        <v>34</v>
      </c>
      <c r="C5" s="67"/>
      <c r="D5" s="67"/>
      <c r="E5" s="67"/>
      <c r="F5" s="67"/>
      <c r="G5" s="66"/>
      <c r="H5" s="66"/>
      <c r="I5" s="66"/>
      <c r="J5" s="66"/>
      <c r="K5" s="66"/>
      <c r="L5" s="100"/>
      <c r="M5" s="98"/>
    </row>
    <row r="6" spans="1:13" ht="121.5" x14ac:dyDescent="0.35">
      <c r="A6" s="43">
        <v>80.141599999999997</v>
      </c>
      <c r="B6" s="44" t="s">
        <v>35</v>
      </c>
      <c r="C6" s="41">
        <v>14</v>
      </c>
      <c r="D6" s="39">
        <v>0</v>
      </c>
      <c r="E6" s="39">
        <v>0</v>
      </c>
      <c r="F6" s="191">
        <f>(C6*'Labor Costs'!$F$9)+(D6*('Labor Costs'!$D$7))+(E6*'Labor Costs'!$F$10)</f>
        <v>1148</v>
      </c>
      <c r="G6" s="185">
        <v>6</v>
      </c>
      <c r="H6" s="117">
        <v>1</v>
      </c>
      <c r="I6" s="117">
        <f t="shared" ref="I6:I19" si="0">G6*H6</f>
        <v>6</v>
      </c>
      <c r="J6" s="117">
        <f t="shared" ref="J6:J19" si="1">(C6+D6+E6)*I6</f>
        <v>84</v>
      </c>
      <c r="K6" s="196">
        <f t="shared" ref="K6:K19" si="2">F6*I6</f>
        <v>6888</v>
      </c>
      <c r="L6" s="49" t="s">
        <v>36</v>
      </c>
      <c r="M6" s="201">
        <v>0</v>
      </c>
    </row>
    <row r="7" spans="1:13" ht="54.5" x14ac:dyDescent="0.35">
      <c r="A7" s="84" t="s">
        <v>37</v>
      </c>
      <c r="B7" s="97" t="s">
        <v>38</v>
      </c>
      <c r="C7" s="41">
        <v>2</v>
      </c>
      <c r="D7" s="41">
        <v>0</v>
      </c>
      <c r="E7" s="41">
        <v>0</v>
      </c>
      <c r="F7" s="192">
        <f>(C7*'Labor Costs'!$F$9)+(D7*('Labor Costs'!$D$7))+(E7*'Labor Costs'!$F$10)</f>
        <v>164</v>
      </c>
      <c r="G7" s="186">
        <v>240</v>
      </c>
      <c r="H7" s="41">
        <v>1</v>
      </c>
      <c r="I7" s="41">
        <f t="shared" si="0"/>
        <v>240</v>
      </c>
      <c r="J7" s="41">
        <f t="shared" si="1"/>
        <v>480</v>
      </c>
      <c r="K7" s="192">
        <f t="shared" si="2"/>
        <v>39360</v>
      </c>
      <c r="L7" s="144" t="s">
        <v>142</v>
      </c>
      <c r="M7" s="202">
        <v>0</v>
      </c>
    </row>
    <row r="8" spans="1:13" ht="81.5" x14ac:dyDescent="0.35">
      <c r="A8" s="84" t="s">
        <v>37</v>
      </c>
      <c r="B8" s="97" t="s">
        <v>39</v>
      </c>
      <c r="C8" s="41">
        <v>4</v>
      </c>
      <c r="D8" s="41">
        <v>0</v>
      </c>
      <c r="E8" s="41">
        <v>0</v>
      </c>
      <c r="F8" s="192">
        <f>(C8*'Labor Costs'!$F$9)+(D8*('Labor Costs'!$D$7))+(E8*'Labor Costs'!$F$10)</f>
        <v>328</v>
      </c>
      <c r="G8" s="186">
        <v>240</v>
      </c>
      <c r="H8" s="41">
        <v>1</v>
      </c>
      <c r="I8" s="41">
        <f t="shared" si="0"/>
        <v>240</v>
      </c>
      <c r="J8" s="41">
        <f t="shared" si="1"/>
        <v>960</v>
      </c>
      <c r="K8" s="192">
        <f t="shared" si="2"/>
        <v>78720</v>
      </c>
      <c r="L8" s="49" t="s">
        <v>142</v>
      </c>
      <c r="M8" s="202">
        <v>0</v>
      </c>
    </row>
    <row r="9" spans="1:13" ht="94.5" x14ac:dyDescent="0.35">
      <c r="A9" s="84" t="s">
        <v>37</v>
      </c>
      <c r="B9" s="97" t="s">
        <v>40</v>
      </c>
      <c r="C9" s="41">
        <v>0</v>
      </c>
      <c r="D9" s="41">
        <v>0</v>
      </c>
      <c r="E9" s="41">
        <v>14</v>
      </c>
      <c r="F9" s="192">
        <f>(C9*'Labor Costs'!$F$9)+(D9*('Labor Costs'!$D$7))+(E9*'Labor Costs'!$F$10)</f>
        <v>2296</v>
      </c>
      <c r="G9" s="186">
        <v>240</v>
      </c>
      <c r="H9" s="41">
        <v>1</v>
      </c>
      <c r="I9" s="41">
        <f t="shared" si="0"/>
        <v>240</v>
      </c>
      <c r="J9" s="41">
        <f t="shared" si="1"/>
        <v>3360</v>
      </c>
      <c r="K9" s="193">
        <f t="shared" si="2"/>
        <v>551040</v>
      </c>
      <c r="L9" s="49" t="s">
        <v>143</v>
      </c>
      <c r="M9" s="203">
        <v>551040</v>
      </c>
    </row>
    <row r="10" spans="1:13" ht="68" x14ac:dyDescent="0.35">
      <c r="A10" s="84" t="s">
        <v>41</v>
      </c>
      <c r="B10" s="62" t="s">
        <v>42</v>
      </c>
      <c r="C10" s="40">
        <v>1</v>
      </c>
      <c r="D10" s="40">
        <v>0</v>
      </c>
      <c r="E10" s="40">
        <v>0</v>
      </c>
      <c r="F10" s="192">
        <f>(C10*'Labor Costs'!$F$9)+(D10*('Labor Costs'!$D$7))+(E10*'Labor Costs'!$F$10)</f>
        <v>82</v>
      </c>
      <c r="G10" s="187">
        <v>24</v>
      </c>
      <c r="H10" s="40">
        <v>1</v>
      </c>
      <c r="I10" s="40">
        <f t="shared" si="0"/>
        <v>24</v>
      </c>
      <c r="J10" s="40">
        <f t="shared" si="1"/>
        <v>24</v>
      </c>
      <c r="K10" s="197">
        <f t="shared" si="2"/>
        <v>1968</v>
      </c>
      <c r="L10" s="49" t="s">
        <v>142</v>
      </c>
      <c r="M10" s="202">
        <v>0</v>
      </c>
    </row>
    <row r="11" spans="1:13" ht="41" x14ac:dyDescent="0.35">
      <c r="A11" s="76" t="s">
        <v>43</v>
      </c>
      <c r="B11" s="60" t="s">
        <v>44</v>
      </c>
      <c r="C11" s="19">
        <v>1</v>
      </c>
      <c r="D11" s="19">
        <v>0</v>
      </c>
      <c r="E11" s="19">
        <v>0</v>
      </c>
      <c r="F11" s="191">
        <f>(C11*'Labor Costs'!$F$9)+(D11*('Labor Costs'!$D$7))+(E11*'Labor Costs'!$F$10)</f>
        <v>82</v>
      </c>
      <c r="G11" s="187">
        <v>240</v>
      </c>
      <c r="H11" s="121">
        <v>1</v>
      </c>
      <c r="I11" s="121">
        <f t="shared" si="0"/>
        <v>240</v>
      </c>
      <c r="J11" s="121">
        <f t="shared" si="1"/>
        <v>240</v>
      </c>
      <c r="K11" s="198">
        <f t="shared" si="2"/>
        <v>19680</v>
      </c>
      <c r="L11" s="98" t="s">
        <v>142</v>
      </c>
      <c r="M11" s="201">
        <v>0</v>
      </c>
    </row>
    <row r="12" spans="1:13" ht="41" x14ac:dyDescent="0.35">
      <c r="A12" s="76" t="s">
        <v>45</v>
      </c>
      <c r="B12" s="69" t="s">
        <v>46</v>
      </c>
      <c r="C12" s="19">
        <v>0.5</v>
      </c>
      <c r="D12" s="19">
        <v>0</v>
      </c>
      <c r="E12" s="19">
        <v>0</v>
      </c>
      <c r="F12" s="191">
        <f>(C12*'Labor Costs'!$F$9)+(D12*('Labor Costs'!$D$7))+(E12*'Labor Costs'!$F$10)</f>
        <v>41</v>
      </c>
      <c r="G12" s="187">
        <v>240</v>
      </c>
      <c r="H12" s="121">
        <v>1</v>
      </c>
      <c r="I12" s="121">
        <f t="shared" si="0"/>
        <v>240</v>
      </c>
      <c r="J12" s="121">
        <f t="shared" si="1"/>
        <v>120</v>
      </c>
      <c r="K12" s="198">
        <f t="shared" si="2"/>
        <v>9840</v>
      </c>
      <c r="L12" s="98" t="s">
        <v>142</v>
      </c>
      <c r="M12" s="201">
        <v>0</v>
      </c>
    </row>
    <row r="13" spans="1:13" ht="41" x14ac:dyDescent="0.35">
      <c r="A13" s="76" t="s">
        <v>45</v>
      </c>
      <c r="B13" s="69" t="s">
        <v>47</v>
      </c>
      <c r="C13" s="19">
        <v>0.5</v>
      </c>
      <c r="D13" s="19">
        <v>0</v>
      </c>
      <c r="E13" s="19">
        <v>0</v>
      </c>
      <c r="F13" s="191">
        <f>(C13*'Labor Costs'!$F$9)+(D13*('Labor Costs'!$D$7))+(E13*'Labor Costs'!$F$10)</f>
        <v>41</v>
      </c>
      <c r="G13" s="187">
        <v>240</v>
      </c>
      <c r="H13" s="121">
        <v>1</v>
      </c>
      <c r="I13" s="121">
        <f t="shared" si="0"/>
        <v>240</v>
      </c>
      <c r="J13" s="121">
        <f t="shared" si="1"/>
        <v>120</v>
      </c>
      <c r="K13" s="198">
        <f t="shared" si="2"/>
        <v>9840</v>
      </c>
      <c r="L13" s="98" t="s">
        <v>142</v>
      </c>
      <c r="M13" s="201">
        <v>0</v>
      </c>
    </row>
    <row r="14" spans="1:13" ht="41" x14ac:dyDescent="0.35">
      <c r="A14" s="99">
        <v>80.145099999999999</v>
      </c>
      <c r="B14" s="69" t="s">
        <v>48</v>
      </c>
      <c r="C14" s="50">
        <v>4</v>
      </c>
      <c r="D14" s="50">
        <v>0</v>
      </c>
      <c r="E14" s="50">
        <v>0</v>
      </c>
      <c r="F14" s="194">
        <f>(C14*'Labor Costs'!$F$9)+(D14*('Labor Costs'!$D$7))+(E14*'Labor Costs'!$F$10)</f>
        <v>328</v>
      </c>
      <c r="G14" s="188">
        <v>240</v>
      </c>
      <c r="H14" s="50">
        <v>4</v>
      </c>
      <c r="I14" s="50">
        <f t="shared" si="0"/>
        <v>960</v>
      </c>
      <c r="J14" s="50">
        <f t="shared" si="1"/>
        <v>3840</v>
      </c>
      <c r="K14" s="199">
        <f t="shared" si="2"/>
        <v>314880</v>
      </c>
      <c r="L14" s="49" t="s">
        <v>49</v>
      </c>
      <c r="M14" s="201">
        <v>0</v>
      </c>
    </row>
    <row r="15" spans="1:13" ht="41" x14ac:dyDescent="0.35">
      <c r="A15" s="99">
        <v>80.145099999999999</v>
      </c>
      <c r="B15" s="69" t="s">
        <v>50</v>
      </c>
      <c r="C15" s="50">
        <v>4</v>
      </c>
      <c r="D15" s="50">
        <v>0</v>
      </c>
      <c r="E15" s="50">
        <v>0</v>
      </c>
      <c r="F15" s="194">
        <f>(C15*'Labor Costs'!$F$9)+(D15*('Labor Costs'!$D$7))+(E15*'Labor Costs'!$F$10)</f>
        <v>328</v>
      </c>
      <c r="G15" s="188">
        <v>240</v>
      </c>
      <c r="H15" s="50">
        <v>4</v>
      </c>
      <c r="I15" s="50">
        <f t="shared" si="0"/>
        <v>960</v>
      </c>
      <c r="J15" s="50">
        <f t="shared" si="1"/>
        <v>3840</v>
      </c>
      <c r="K15" s="199">
        <f t="shared" si="2"/>
        <v>314880</v>
      </c>
      <c r="L15" s="145" t="s">
        <v>170</v>
      </c>
      <c r="M15" s="201">
        <v>0</v>
      </c>
    </row>
    <row r="16" spans="1:13" ht="41" x14ac:dyDescent="0.35">
      <c r="A16" s="76">
        <v>80.145099999999999</v>
      </c>
      <c r="B16" s="69" t="s">
        <v>51</v>
      </c>
      <c r="C16" s="19">
        <v>8</v>
      </c>
      <c r="D16" s="19">
        <v>0</v>
      </c>
      <c r="E16" s="19">
        <v>0</v>
      </c>
      <c r="F16" s="191">
        <f>(C16*'Labor Costs'!$F$9)+(D16*('Labor Costs'!$D$7))+(E16*'Labor Costs'!$F$10)</f>
        <v>656</v>
      </c>
      <c r="G16" s="187">
        <v>240</v>
      </c>
      <c r="H16" s="121">
        <v>4</v>
      </c>
      <c r="I16" s="121">
        <f t="shared" si="0"/>
        <v>960</v>
      </c>
      <c r="J16" s="121">
        <f t="shared" si="1"/>
        <v>7680</v>
      </c>
      <c r="K16" s="198">
        <f t="shared" si="2"/>
        <v>629760</v>
      </c>
      <c r="L16" s="145" t="s">
        <v>52</v>
      </c>
      <c r="M16" s="201">
        <v>0</v>
      </c>
    </row>
    <row r="17" spans="1:78" ht="41" x14ac:dyDescent="0.35">
      <c r="A17" s="70">
        <v>80.145300000000006</v>
      </c>
      <c r="B17" s="62" t="s">
        <v>53</v>
      </c>
      <c r="C17" s="40">
        <v>1</v>
      </c>
      <c r="D17" s="40">
        <v>0</v>
      </c>
      <c r="E17" s="40">
        <v>0</v>
      </c>
      <c r="F17" s="192">
        <f>(C17*'Labor Costs'!$F$9)+(D17*('Labor Costs'!$D$7))+(E17*'Labor Costs'!$F$10)</f>
        <v>82</v>
      </c>
      <c r="G17" s="187">
        <v>240</v>
      </c>
      <c r="H17" s="40">
        <v>260</v>
      </c>
      <c r="I17" s="40">
        <f t="shared" si="0"/>
        <v>62400</v>
      </c>
      <c r="J17" s="40">
        <f t="shared" si="1"/>
        <v>62400</v>
      </c>
      <c r="K17" s="197">
        <f t="shared" si="2"/>
        <v>5116800</v>
      </c>
      <c r="L17" s="102" t="s">
        <v>54</v>
      </c>
      <c r="M17" s="201">
        <v>0</v>
      </c>
    </row>
    <row r="18" spans="1:78" ht="94.5" x14ac:dyDescent="0.35">
      <c r="A18" s="70">
        <v>80.1464</v>
      </c>
      <c r="B18" s="62" t="s">
        <v>55</v>
      </c>
      <c r="C18" s="40">
        <v>0.1</v>
      </c>
      <c r="D18" s="40">
        <v>0</v>
      </c>
      <c r="E18" s="40">
        <v>24</v>
      </c>
      <c r="F18" s="192">
        <f>(C18*'Labor Costs'!$F$9)+(D18*('Labor Costs'!$D$7))+(E18*'Labor Costs'!$F$10)</f>
        <v>3944.2</v>
      </c>
      <c r="G18" s="187">
        <v>240</v>
      </c>
      <c r="H18" s="40">
        <v>1</v>
      </c>
      <c r="I18" s="40">
        <f t="shared" si="0"/>
        <v>240</v>
      </c>
      <c r="J18" s="40">
        <f t="shared" si="1"/>
        <v>5784</v>
      </c>
      <c r="K18" s="200">
        <f t="shared" si="2"/>
        <v>946608</v>
      </c>
      <c r="L18" s="49" t="s">
        <v>171</v>
      </c>
      <c r="M18" s="203">
        <v>946608</v>
      </c>
    </row>
    <row r="19" spans="1:78" ht="94.5" x14ac:dyDescent="0.35">
      <c r="A19" s="70">
        <v>80.146900000000002</v>
      </c>
      <c r="B19" s="62" t="s">
        <v>56</v>
      </c>
      <c r="C19" s="40">
        <v>0</v>
      </c>
      <c r="D19" s="40">
        <v>0</v>
      </c>
      <c r="E19" s="40">
        <v>120</v>
      </c>
      <c r="F19" s="192">
        <f>(C19*'Labor Costs'!$F$9)+(D19*('Labor Costs'!$D$7))+(E19*'Labor Costs'!$F$10)</f>
        <v>19680</v>
      </c>
      <c r="G19" s="187">
        <v>240</v>
      </c>
      <c r="H19" s="40">
        <v>1</v>
      </c>
      <c r="I19" s="40">
        <f t="shared" si="0"/>
        <v>240</v>
      </c>
      <c r="J19" s="40">
        <f t="shared" si="1"/>
        <v>28800</v>
      </c>
      <c r="K19" s="200">
        <f t="shared" si="2"/>
        <v>4723200</v>
      </c>
      <c r="L19" s="145" t="s">
        <v>57</v>
      </c>
      <c r="M19" s="203">
        <v>4723200</v>
      </c>
    </row>
    <row r="20" spans="1:78" ht="15.5" x14ac:dyDescent="0.35">
      <c r="A20" s="70"/>
      <c r="B20" s="77" t="s">
        <v>58</v>
      </c>
      <c r="C20" s="40"/>
      <c r="D20" s="40"/>
      <c r="E20" s="40"/>
      <c r="F20" s="192"/>
      <c r="G20" s="187"/>
      <c r="H20" s="40"/>
      <c r="I20" s="40"/>
      <c r="J20" s="40"/>
      <c r="K20" s="197"/>
      <c r="L20" s="101"/>
      <c r="M20" s="201"/>
    </row>
    <row r="21" spans="1:78" ht="41" x14ac:dyDescent="0.35">
      <c r="A21" s="70">
        <v>80.145300000000006</v>
      </c>
      <c r="B21" s="62" t="s">
        <v>59</v>
      </c>
      <c r="C21" s="40">
        <v>8</v>
      </c>
      <c r="D21" s="40">
        <v>0</v>
      </c>
      <c r="E21" s="40">
        <v>0</v>
      </c>
      <c r="F21" s="192">
        <f>(C21*'Labor Costs'!$F$9)+(D21*('Labor Costs'!$D$7))+(E21*'Labor Costs'!$F$10)</f>
        <v>656</v>
      </c>
      <c r="G21" s="187">
        <v>240</v>
      </c>
      <c r="H21" s="40">
        <v>1</v>
      </c>
      <c r="I21" s="40">
        <f>G21*H21</f>
        <v>240</v>
      </c>
      <c r="J21" s="40">
        <f>(C21+D21+E21)*I21</f>
        <v>1920</v>
      </c>
      <c r="K21" s="197">
        <f>F21*I21</f>
        <v>157440</v>
      </c>
      <c r="L21" s="98" t="s">
        <v>54</v>
      </c>
      <c r="M21" s="201">
        <v>0</v>
      </c>
      <c r="N21" s="32"/>
    </row>
    <row r="22" spans="1:78" x14ac:dyDescent="0.35">
      <c r="A22" s="70">
        <v>80.145300000000006</v>
      </c>
      <c r="B22" s="62" t="s">
        <v>60</v>
      </c>
      <c r="C22" s="40">
        <v>0</v>
      </c>
      <c r="D22" s="40">
        <v>0.25</v>
      </c>
      <c r="E22" s="40">
        <v>0</v>
      </c>
      <c r="F22" s="192">
        <f>(C22*'Labor Costs'!$F$9)+(D22*('Labor Costs'!$D$7))+(E22*'Labor Costs'!$F$10)</f>
        <v>11</v>
      </c>
      <c r="G22" s="187">
        <v>240</v>
      </c>
      <c r="H22" s="40">
        <v>260</v>
      </c>
      <c r="I22" s="40">
        <f>G22*H22</f>
        <v>62400</v>
      </c>
      <c r="J22" s="40">
        <f>(C22+D22+E22)*I22</f>
        <v>15600</v>
      </c>
      <c r="K22" s="197">
        <f>F22*I22</f>
        <v>686400</v>
      </c>
      <c r="L22" s="98" t="s">
        <v>54</v>
      </c>
      <c r="M22" s="201">
        <v>0</v>
      </c>
      <c r="N22" s="32"/>
    </row>
    <row r="23" spans="1:78" ht="41" x14ac:dyDescent="0.35">
      <c r="A23" s="71">
        <v>80.145399999999995</v>
      </c>
      <c r="B23" s="60" t="s">
        <v>61</v>
      </c>
      <c r="C23" s="19">
        <v>0</v>
      </c>
      <c r="D23" s="19">
        <v>1</v>
      </c>
      <c r="E23" s="19">
        <v>0</v>
      </c>
      <c r="F23" s="191">
        <f>(C23*'Labor Costs'!$F$9)+(D23*('Labor Costs'!$D$7))+(E23*'Labor Costs'!$F$10)</f>
        <v>44</v>
      </c>
      <c r="G23" s="187">
        <v>240</v>
      </c>
      <c r="H23" s="121">
        <v>12</v>
      </c>
      <c r="I23" s="121">
        <f>G23*H23</f>
        <v>2880</v>
      </c>
      <c r="J23" s="121">
        <f>(C23+D23+E23)*I23</f>
        <v>2880</v>
      </c>
      <c r="K23" s="198">
        <f>F23*I23</f>
        <v>126720</v>
      </c>
      <c r="L23" s="98" t="s">
        <v>54</v>
      </c>
      <c r="M23" s="201">
        <v>0</v>
      </c>
      <c r="N23" s="32"/>
    </row>
    <row r="24" spans="1:78" ht="70" x14ac:dyDescent="0.35">
      <c r="A24" s="137">
        <v>80.147800000000004</v>
      </c>
      <c r="B24" s="167" t="s">
        <v>62</v>
      </c>
      <c r="C24" s="138">
        <v>0</v>
      </c>
      <c r="D24" s="138">
        <v>1</v>
      </c>
      <c r="E24" s="138">
        <v>0</v>
      </c>
      <c r="F24" s="195">
        <v>2</v>
      </c>
      <c r="G24" s="189">
        <v>40</v>
      </c>
      <c r="H24" s="138">
        <v>12</v>
      </c>
      <c r="I24" s="138">
        <f>G24*H24</f>
        <v>480</v>
      </c>
      <c r="J24" s="138">
        <f>(C24+D24+E24)*I24</f>
        <v>480</v>
      </c>
      <c r="K24" s="195">
        <f>F24*I24</f>
        <v>960</v>
      </c>
      <c r="L24" s="168" t="s">
        <v>144</v>
      </c>
      <c r="M24" s="204">
        <v>0</v>
      </c>
      <c r="N24" s="32"/>
    </row>
    <row r="25" spans="1:78" x14ac:dyDescent="0.35">
      <c r="A25" s="70"/>
      <c r="B25" s="72"/>
      <c r="C25" s="50"/>
      <c r="D25" s="50"/>
      <c r="E25" s="50"/>
      <c r="F25" s="119"/>
      <c r="G25" s="188"/>
      <c r="H25" s="50"/>
      <c r="I25" s="50"/>
      <c r="J25" s="50"/>
      <c r="K25" s="50"/>
      <c r="L25" s="98"/>
      <c r="M25" s="127"/>
      <c r="N25" s="32"/>
    </row>
    <row r="26" spans="1:78" x14ac:dyDescent="0.35">
      <c r="A26" s="232" t="s">
        <v>10</v>
      </c>
      <c r="B26" s="233"/>
      <c r="C26" s="123"/>
      <c r="D26" s="123"/>
      <c r="E26" s="123"/>
      <c r="F26" s="123"/>
      <c r="G26" s="190">
        <f>SUM(G6:G25)</f>
        <v>3670</v>
      </c>
      <c r="H26" s="122"/>
      <c r="I26" s="155">
        <f>SUM(I6:I25)</f>
        <v>133230</v>
      </c>
      <c r="J26" s="155">
        <f>SUM(J6:J25)</f>
        <v>138612</v>
      </c>
      <c r="K26" s="155">
        <f>SUM(K6:K25)</f>
        <v>13734984</v>
      </c>
      <c r="L26" s="52"/>
      <c r="M26" s="156">
        <f>SUM(M6:M25)</f>
        <v>6220848</v>
      </c>
    </row>
    <row r="27" spans="1:78" ht="15.5" x14ac:dyDescent="0.35">
      <c r="A27" s="17"/>
      <c r="G27" s="32"/>
      <c r="M27" s="79"/>
    </row>
    <row r="28" spans="1:78" x14ac:dyDescent="0.35">
      <c r="G28" s="32"/>
      <c r="M28" s="79"/>
    </row>
    <row r="29" spans="1:78" ht="15.5" x14ac:dyDescent="0.35">
      <c r="A29" s="36" t="s">
        <v>63</v>
      </c>
      <c r="E29" s="34"/>
      <c r="M29" s="79"/>
    </row>
    <row r="30" spans="1:78" ht="15.5" x14ac:dyDescent="0.35">
      <c r="A30" s="17"/>
      <c r="M30" s="79"/>
      <c r="U30" s="17"/>
      <c r="AN30" s="17"/>
      <c r="BG30" s="17"/>
      <c r="BZ30" s="17"/>
    </row>
    <row r="31" spans="1:78" ht="15.5" x14ac:dyDescent="0.35">
      <c r="A31" s="58"/>
      <c r="B31" s="37" t="s">
        <v>134</v>
      </c>
      <c r="C31" s="37"/>
      <c r="D31" s="37"/>
      <c r="E31" s="37"/>
      <c r="F31" s="37"/>
      <c r="G31" s="37"/>
      <c r="H31" s="37"/>
      <c r="I31" s="37"/>
      <c r="J31" s="37"/>
      <c r="K31" s="37"/>
      <c r="L31" s="55"/>
      <c r="M31" s="79"/>
      <c r="U31" s="17"/>
      <c r="AN31" s="17"/>
      <c r="BG31" s="17"/>
      <c r="BZ31" s="17"/>
    </row>
    <row r="32" spans="1:78" ht="15.5" x14ac:dyDescent="0.35">
      <c r="A32" s="37"/>
      <c r="B32" s="37" t="s">
        <v>133</v>
      </c>
      <c r="C32" s="37"/>
      <c r="D32" s="37"/>
      <c r="E32" s="37"/>
      <c r="F32" s="37"/>
      <c r="G32" s="37"/>
      <c r="H32" s="37"/>
      <c r="I32" s="37"/>
      <c r="J32" s="37"/>
      <c r="K32" s="37"/>
      <c r="L32" s="55"/>
      <c r="M32" s="79"/>
      <c r="U32" s="20"/>
      <c r="AN32" s="20"/>
      <c r="BG32" s="20"/>
      <c r="BZ32" s="20"/>
    </row>
    <row r="33" spans="1:86" ht="15.5" x14ac:dyDescent="0.35">
      <c r="A33" s="55"/>
      <c r="B33" s="37" t="s">
        <v>64</v>
      </c>
      <c r="C33" s="37"/>
      <c r="D33" s="37"/>
      <c r="E33" s="37"/>
      <c r="F33" s="37"/>
      <c r="G33" s="37"/>
      <c r="H33" s="37"/>
      <c r="I33" s="37"/>
      <c r="J33" s="37"/>
      <c r="K33" s="37"/>
      <c r="L33" s="55"/>
      <c r="M33" s="79"/>
    </row>
    <row r="34" spans="1:86" ht="15.5" x14ac:dyDescent="0.35">
      <c r="A34" s="37"/>
      <c r="B34" s="55"/>
      <c r="C34" s="55"/>
      <c r="D34" s="55"/>
      <c r="E34" s="55"/>
      <c r="F34" s="55"/>
      <c r="G34" s="59"/>
      <c r="H34" s="55"/>
      <c r="I34" s="59"/>
      <c r="J34" s="59"/>
      <c r="K34" s="59"/>
      <c r="L34" s="55"/>
      <c r="M34" s="79"/>
      <c r="U34" s="20"/>
      <c r="AA34" s="21"/>
      <c r="AC34" s="21"/>
      <c r="AD34" s="21"/>
      <c r="AE34" s="21"/>
      <c r="AN34" s="20"/>
      <c r="AT34" s="21"/>
      <c r="AV34" s="21"/>
      <c r="AW34" s="21"/>
      <c r="AX34" s="21"/>
      <c r="BG34" s="20"/>
      <c r="BM34" s="21"/>
      <c r="BO34" s="21"/>
      <c r="BP34" s="21"/>
      <c r="BQ34" s="21"/>
      <c r="BZ34" s="20"/>
      <c r="CF34" s="21"/>
      <c r="CH34" s="21"/>
    </row>
    <row r="35" spans="1:86" x14ac:dyDescent="0.35">
      <c r="A35" s="55" t="s">
        <v>168</v>
      </c>
      <c r="B35" s="55"/>
      <c r="C35" s="55"/>
      <c r="D35" s="55"/>
      <c r="E35" s="55"/>
      <c r="F35" s="55"/>
      <c r="G35" s="55"/>
      <c r="H35" s="55"/>
      <c r="I35" s="55"/>
      <c r="J35" s="55"/>
      <c r="K35" s="55"/>
      <c r="L35" s="55"/>
      <c r="M35" s="79"/>
    </row>
    <row r="36" spans="1:86" x14ac:dyDescent="0.35">
      <c r="A36" s="55"/>
      <c r="B36" s="57"/>
      <c r="C36" s="57"/>
      <c r="D36" s="57"/>
      <c r="E36" s="57"/>
      <c r="F36" s="57"/>
      <c r="G36" s="57"/>
      <c r="H36" s="57"/>
      <c r="I36" s="57"/>
      <c r="J36" s="57"/>
      <c r="K36" s="55"/>
      <c r="L36" s="55"/>
      <c r="M36" s="79"/>
    </row>
    <row r="37" spans="1:86" x14ac:dyDescent="0.35">
      <c r="A37" s="55"/>
      <c r="B37" s="224"/>
      <c r="C37" s="224"/>
      <c r="D37" s="224"/>
      <c r="E37" s="224"/>
      <c r="F37" s="224"/>
      <c r="G37" s="224"/>
      <c r="H37" s="224"/>
      <c r="I37" s="224"/>
      <c r="J37" s="57"/>
      <c r="K37" s="55"/>
      <c r="L37" s="55"/>
      <c r="M37" s="79"/>
    </row>
    <row r="38" spans="1:86" x14ac:dyDescent="0.35">
      <c r="A38" s="55"/>
      <c r="B38" s="224"/>
      <c r="C38" s="224"/>
      <c r="D38" s="224"/>
      <c r="E38" s="224"/>
      <c r="F38" s="224"/>
      <c r="G38" s="225"/>
      <c r="H38" s="224"/>
      <c r="I38" s="224"/>
      <c r="J38" s="57"/>
      <c r="K38" s="55"/>
      <c r="L38" s="55"/>
      <c r="M38" s="79"/>
      <c r="AA38" s="21"/>
      <c r="AT38" s="21"/>
      <c r="BM38" s="21"/>
      <c r="CF38" s="21"/>
    </row>
    <row r="39" spans="1:86" x14ac:dyDescent="0.35">
      <c r="B39" s="226"/>
      <c r="C39" s="226"/>
      <c r="D39" s="226"/>
      <c r="E39" s="226"/>
      <c r="F39" s="226"/>
      <c r="G39" s="226"/>
      <c r="H39" s="226"/>
      <c r="I39" s="226"/>
      <c r="J39" s="32"/>
      <c r="M39" s="79"/>
    </row>
    <row r="40" spans="1:86" x14ac:dyDescent="0.35">
      <c r="B40" s="32"/>
      <c r="C40" s="32"/>
      <c r="D40" s="32"/>
      <c r="E40" s="32"/>
      <c r="F40" s="32"/>
      <c r="G40" s="32"/>
      <c r="H40" s="32"/>
      <c r="I40" s="32"/>
      <c r="J40" s="32"/>
      <c r="M40" s="79"/>
    </row>
    <row r="41" spans="1:86" x14ac:dyDescent="0.35">
      <c r="M41" s="79"/>
    </row>
    <row r="42" spans="1:86" x14ac:dyDescent="0.35">
      <c r="M42" s="79"/>
    </row>
    <row r="43" spans="1:86" x14ac:dyDescent="0.35">
      <c r="M43" s="79"/>
    </row>
    <row r="44" spans="1:86" x14ac:dyDescent="0.35">
      <c r="M44" s="79"/>
    </row>
    <row r="45" spans="1:86" x14ac:dyDescent="0.35">
      <c r="M45" s="79"/>
    </row>
    <row r="46" spans="1:86" x14ac:dyDescent="0.35">
      <c r="M46" s="79"/>
    </row>
    <row r="47" spans="1:86" x14ac:dyDescent="0.35">
      <c r="M47" s="79"/>
    </row>
    <row r="48" spans="1:86" x14ac:dyDescent="0.35">
      <c r="M48" s="79"/>
    </row>
    <row r="49" spans="1:13" x14ac:dyDescent="0.35">
      <c r="M49" s="79"/>
    </row>
    <row r="50" spans="1:13" x14ac:dyDescent="0.35">
      <c r="M50" s="79"/>
    </row>
    <row r="51" spans="1:13" x14ac:dyDescent="0.35">
      <c r="M51" s="79"/>
    </row>
    <row r="52" spans="1:13" x14ac:dyDescent="0.35">
      <c r="M52" s="79"/>
    </row>
    <row r="53" spans="1:13" s="2" customFormat="1" ht="18" customHeight="1" x14ac:dyDescent="0.35">
      <c r="M53" s="79"/>
    </row>
    <row r="54" spans="1:13" s="3" customFormat="1" ht="15.5" x14ac:dyDescent="0.35">
      <c r="M54" s="80"/>
    </row>
    <row r="55" spans="1:13" x14ac:dyDescent="0.35">
      <c r="M55" s="79"/>
    </row>
    <row r="56" spans="1:13" x14ac:dyDescent="0.35">
      <c r="M56" s="79"/>
    </row>
    <row r="57" spans="1:13" x14ac:dyDescent="0.35">
      <c r="M57" s="79"/>
    </row>
    <row r="58" spans="1:13" x14ac:dyDescent="0.35">
      <c r="M58" s="79"/>
    </row>
    <row r="59" spans="1:13" x14ac:dyDescent="0.35">
      <c r="M59" s="79"/>
    </row>
    <row r="60" spans="1:13" s="2" customFormat="1" x14ac:dyDescent="0.35">
      <c r="M60" s="79"/>
    </row>
    <row r="61" spans="1:13" ht="25" x14ac:dyDescent="0.5">
      <c r="A61" s="4"/>
      <c r="B61" s="5"/>
      <c r="C61" s="5"/>
      <c r="D61" s="5"/>
      <c r="E61" s="5"/>
      <c r="F61" s="5"/>
      <c r="G61" s="5"/>
      <c r="H61" s="5"/>
      <c r="I61" s="5"/>
      <c r="J61" s="5"/>
    </row>
    <row r="62" spans="1:13" ht="25" x14ac:dyDescent="0.5">
      <c r="A62" s="5"/>
      <c r="B62" s="5"/>
      <c r="C62" s="5"/>
      <c r="D62" s="5"/>
      <c r="E62" s="5"/>
      <c r="F62" s="5"/>
      <c r="G62" s="5"/>
      <c r="H62" s="5"/>
      <c r="I62" s="5"/>
      <c r="J62" s="5"/>
    </row>
  </sheetData>
  <mergeCells count="7">
    <mergeCell ref="A26:B26"/>
    <mergeCell ref="A1:L1"/>
    <mergeCell ref="A2:L2"/>
    <mergeCell ref="A3:B3"/>
    <mergeCell ref="C3:F3"/>
    <mergeCell ref="G3:K3"/>
    <mergeCell ref="L3:L4"/>
  </mergeCells>
  <dataValidations count="1">
    <dataValidation allowBlank="1" showInputMessage="1" showErrorMessage="1" promptTitle="Insert Form Name" prompt="e.g. &quot;Contractor Financial Disclosure Form&quot;" sqref="L17:L20" xr:uid="{C7B626AD-F2F7-4AC9-866F-FB7FE2A75F48}"/>
  </dataValidations>
  <pageMargins left="0.7" right="0.7" top="0.75" bottom="0.75" header="0.3" footer="0.3"/>
  <pageSetup scale="74" fitToHeight="0"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74"/>
  <sheetViews>
    <sheetView topLeftCell="A16" zoomScaleNormal="100" workbookViewId="0">
      <selection activeCell="I20" sqref="I20"/>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2.453125" bestFit="1" customWidth="1"/>
    <col min="12" max="13" width="17.453125" customWidth="1"/>
  </cols>
  <sheetData>
    <row r="1" spans="1:14" x14ac:dyDescent="0.35">
      <c r="A1" s="234" t="s">
        <v>16</v>
      </c>
      <c r="B1" s="235"/>
      <c r="C1" s="235"/>
      <c r="D1" s="235"/>
      <c r="E1" s="235"/>
      <c r="F1" s="235"/>
      <c r="G1" s="235"/>
      <c r="H1" s="235"/>
      <c r="I1" s="236"/>
      <c r="J1" s="236"/>
      <c r="K1" s="236"/>
      <c r="L1" s="236"/>
      <c r="M1" s="181"/>
    </row>
    <row r="2" spans="1:14" x14ac:dyDescent="0.35">
      <c r="A2" s="246" t="s">
        <v>65</v>
      </c>
      <c r="B2" s="247"/>
      <c r="C2" s="247"/>
      <c r="D2" s="247"/>
      <c r="E2" s="247"/>
      <c r="F2" s="247"/>
      <c r="G2" s="247"/>
      <c r="H2" s="247"/>
      <c r="I2" s="247"/>
      <c r="J2" s="247"/>
      <c r="K2" s="247"/>
      <c r="L2" s="247"/>
      <c r="M2" s="182"/>
    </row>
    <row r="3" spans="1:14" s="1" customFormat="1" ht="16.149999999999999" customHeight="1" x14ac:dyDescent="0.35">
      <c r="A3" s="239" t="s">
        <v>18</v>
      </c>
      <c r="B3" s="239"/>
      <c r="C3" s="240" t="s">
        <v>19</v>
      </c>
      <c r="D3" s="241"/>
      <c r="E3" s="241"/>
      <c r="F3" s="241"/>
      <c r="G3" s="239" t="s">
        <v>20</v>
      </c>
      <c r="H3" s="242"/>
      <c r="I3" s="242"/>
      <c r="J3" s="242"/>
      <c r="K3" s="242"/>
      <c r="L3" s="243" t="s">
        <v>21</v>
      </c>
      <c r="M3" s="49"/>
    </row>
    <row r="4" spans="1:14" ht="54.5" x14ac:dyDescent="0.35">
      <c r="A4" s="65" t="s">
        <v>22</v>
      </c>
      <c r="B4" s="66" t="s">
        <v>23</v>
      </c>
      <c r="C4" s="67" t="s">
        <v>24</v>
      </c>
      <c r="D4" s="67" t="s">
        <v>25</v>
      </c>
      <c r="E4" s="67" t="s">
        <v>26</v>
      </c>
      <c r="F4" s="67" t="s">
        <v>27</v>
      </c>
      <c r="G4" s="66" t="s">
        <v>28</v>
      </c>
      <c r="H4" s="66" t="s">
        <v>29</v>
      </c>
      <c r="I4" s="66" t="s">
        <v>30</v>
      </c>
      <c r="J4" s="66" t="s">
        <v>31</v>
      </c>
      <c r="K4" s="66" t="s">
        <v>66</v>
      </c>
      <c r="L4" s="244"/>
      <c r="M4" s="51" t="s">
        <v>67</v>
      </c>
    </row>
    <row r="5" spans="1:14" x14ac:dyDescent="0.35">
      <c r="A5" s="60"/>
      <c r="B5" s="60"/>
      <c r="C5" s="19"/>
      <c r="D5" s="19"/>
      <c r="E5" s="19"/>
      <c r="F5" s="61"/>
      <c r="G5" s="105"/>
      <c r="H5" s="18"/>
      <c r="I5" s="18"/>
      <c r="J5" s="18"/>
      <c r="K5" s="18"/>
      <c r="L5" s="125"/>
      <c r="M5" s="98"/>
    </row>
    <row r="6" spans="1:14" ht="15.5" x14ac:dyDescent="0.35">
      <c r="A6" s="68"/>
      <c r="B6" s="85" t="s">
        <v>34</v>
      </c>
      <c r="C6" s="19"/>
      <c r="D6" s="19"/>
      <c r="E6" s="19"/>
      <c r="F6" s="61"/>
      <c r="G6" s="105"/>
      <c r="H6" s="18"/>
      <c r="I6" s="18"/>
      <c r="J6" s="18"/>
      <c r="K6" s="18"/>
      <c r="L6" s="129"/>
      <c r="M6" s="118"/>
    </row>
    <row r="7" spans="1:14" ht="78.5" x14ac:dyDescent="0.35">
      <c r="A7" s="68">
        <v>80.144900000000007</v>
      </c>
      <c r="B7" s="103" t="s">
        <v>68</v>
      </c>
      <c r="C7" s="19">
        <v>0</v>
      </c>
      <c r="D7" s="19">
        <v>0</v>
      </c>
      <c r="E7" s="19">
        <v>0</v>
      </c>
      <c r="F7" s="39">
        <f>(C7*'Labor Costs'!$F$9)+(D7*('Labor Costs'!$D$7))+(E7*'Labor Costs'!$F$10)</f>
        <v>0</v>
      </c>
      <c r="G7" s="205">
        <v>90</v>
      </c>
      <c r="H7" s="121">
        <v>0</v>
      </c>
      <c r="I7" s="121">
        <f t="shared" ref="I7:I14" si="0">G7*H7</f>
        <v>0</v>
      </c>
      <c r="J7" s="121">
        <f t="shared" ref="J7:J14" si="1">(C7+D7+E7)*I7</f>
        <v>0</v>
      </c>
      <c r="K7" s="198">
        <f t="shared" ref="K7:K14" si="2">F7*I7</f>
        <v>0</v>
      </c>
      <c r="L7" s="176" t="s">
        <v>69</v>
      </c>
      <c r="M7" s="211">
        <v>0</v>
      </c>
    </row>
    <row r="8" spans="1:14" ht="54.5" x14ac:dyDescent="0.35">
      <c r="A8" s="99" t="s">
        <v>37</v>
      </c>
      <c r="B8" s="81" t="s">
        <v>70</v>
      </c>
      <c r="C8" s="50">
        <v>2</v>
      </c>
      <c r="D8" s="50">
        <v>0</v>
      </c>
      <c r="E8" s="50">
        <v>0</v>
      </c>
      <c r="F8" s="119">
        <f>(C8*'Labor Costs'!$F$9)+(D8*('Labor Costs'!$D$7))+(E8*'Labor Costs'!$F$10)</f>
        <v>164</v>
      </c>
      <c r="G8" s="206">
        <v>90</v>
      </c>
      <c r="H8" s="50">
        <v>1</v>
      </c>
      <c r="I8" s="50">
        <f t="shared" si="0"/>
        <v>90</v>
      </c>
      <c r="J8" s="50">
        <f t="shared" si="1"/>
        <v>180</v>
      </c>
      <c r="K8" s="199">
        <f t="shared" si="2"/>
        <v>14760</v>
      </c>
      <c r="L8" s="125" t="s">
        <v>142</v>
      </c>
      <c r="M8" s="211">
        <v>0</v>
      </c>
    </row>
    <row r="9" spans="1:14" ht="81.5" x14ac:dyDescent="0.35">
      <c r="A9" s="76" t="s">
        <v>71</v>
      </c>
      <c r="B9" s="81" t="s">
        <v>72</v>
      </c>
      <c r="C9" s="19">
        <v>4</v>
      </c>
      <c r="D9" s="19">
        <v>0</v>
      </c>
      <c r="E9" s="19">
        <v>0</v>
      </c>
      <c r="F9" s="39">
        <f>(C9*'Labor Costs'!$F$9)+(D9*('Labor Costs'!$D$7))+(E9*'Labor Costs'!$F$10)</f>
        <v>328</v>
      </c>
      <c r="G9" s="205">
        <v>90</v>
      </c>
      <c r="H9" s="121">
        <v>1</v>
      </c>
      <c r="I9" s="121">
        <f t="shared" si="0"/>
        <v>90</v>
      </c>
      <c r="J9" s="121">
        <f t="shared" si="1"/>
        <v>360</v>
      </c>
      <c r="K9" s="198">
        <f t="shared" si="2"/>
        <v>29520</v>
      </c>
      <c r="L9" s="130" t="s">
        <v>142</v>
      </c>
      <c r="M9" s="211">
        <v>0</v>
      </c>
    </row>
    <row r="10" spans="1:14" ht="68" x14ac:dyDescent="0.35">
      <c r="A10" s="83" t="s">
        <v>71</v>
      </c>
      <c r="B10" s="84" t="s">
        <v>73</v>
      </c>
      <c r="C10" s="40">
        <v>0</v>
      </c>
      <c r="D10" s="40">
        <v>0</v>
      </c>
      <c r="E10" s="40">
        <v>14</v>
      </c>
      <c r="F10" s="41">
        <f>(C10*'Labor Costs'!$F$9)+(D10*('Labor Costs'!$D$7))+(E10*'Labor Costs'!$F$10)</f>
        <v>2296</v>
      </c>
      <c r="G10" s="205">
        <v>90</v>
      </c>
      <c r="H10" s="40">
        <v>1</v>
      </c>
      <c r="I10" s="40">
        <f t="shared" si="0"/>
        <v>90</v>
      </c>
      <c r="J10" s="40">
        <f t="shared" si="1"/>
        <v>1260</v>
      </c>
      <c r="K10" s="210">
        <f t="shared" si="2"/>
        <v>206640</v>
      </c>
      <c r="L10" s="222" t="s">
        <v>142</v>
      </c>
      <c r="M10" s="212">
        <v>206640</v>
      </c>
    </row>
    <row r="11" spans="1:14" ht="68" x14ac:dyDescent="0.35">
      <c r="A11" s="76" t="s">
        <v>74</v>
      </c>
      <c r="B11" s="81" t="s">
        <v>42</v>
      </c>
      <c r="C11" s="50">
        <v>1</v>
      </c>
      <c r="D11" s="50">
        <v>0</v>
      </c>
      <c r="E11" s="50">
        <v>0</v>
      </c>
      <c r="F11" s="119">
        <f>(C11*'Labor Costs'!$F$9)+(D11*('Labor Costs'!$D$7))+(E11*'Labor Costs'!$F$10)</f>
        <v>82</v>
      </c>
      <c r="G11" s="207">
        <v>9</v>
      </c>
      <c r="H11" s="50">
        <v>1</v>
      </c>
      <c r="I11" s="50">
        <f t="shared" si="0"/>
        <v>9</v>
      </c>
      <c r="J11" s="50">
        <f t="shared" si="1"/>
        <v>9</v>
      </c>
      <c r="K11" s="199">
        <f t="shared" si="2"/>
        <v>738</v>
      </c>
      <c r="L11" s="130" t="s">
        <v>142</v>
      </c>
      <c r="M11" s="211">
        <v>0</v>
      </c>
      <c r="N11" s="104"/>
    </row>
    <row r="12" spans="1:14" ht="27.5" x14ac:dyDescent="0.35">
      <c r="A12" s="76" t="s">
        <v>43</v>
      </c>
      <c r="B12" s="81" t="s">
        <v>75</v>
      </c>
      <c r="C12" s="19">
        <v>1</v>
      </c>
      <c r="D12" s="19">
        <v>0</v>
      </c>
      <c r="E12" s="19">
        <v>0</v>
      </c>
      <c r="F12" s="39">
        <f>(C12*'Labor Costs'!$F$9)+(D12*('Labor Costs'!$D$7))+(E12*'Labor Costs'!$F$10)</f>
        <v>82</v>
      </c>
      <c r="G12" s="105">
        <v>20</v>
      </c>
      <c r="H12" s="121">
        <v>1</v>
      </c>
      <c r="I12" s="121">
        <f t="shared" si="0"/>
        <v>20</v>
      </c>
      <c r="J12" s="121">
        <f t="shared" si="1"/>
        <v>20</v>
      </c>
      <c r="K12" s="198">
        <f t="shared" si="2"/>
        <v>1640</v>
      </c>
      <c r="L12" s="130" t="s">
        <v>142</v>
      </c>
      <c r="M12" s="211">
        <v>0</v>
      </c>
    </row>
    <row r="13" spans="1:14" ht="41" x14ac:dyDescent="0.35">
      <c r="A13" s="99" t="s">
        <v>76</v>
      </c>
      <c r="B13" s="133" t="s">
        <v>77</v>
      </c>
      <c r="C13" s="134">
        <v>0.5</v>
      </c>
      <c r="D13" s="134">
        <v>0</v>
      </c>
      <c r="E13" s="134">
        <v>0</v>
      </c>
      <c r="F13" s="135">
        <f>(C13*'Labor Costs'!$F$9)+(D13*('Labor Costs'!$D$7))+(E13*'Labor Costs'!$F$10)</f>
        <v>41</v>
      </c>
      <c r="G13" s="208">
        <v>90</v>
      </c>
      <c r="H13" s="134">
        <v>1</v>
      </c>
      <c r="I13" s="134">
        <f t="shared" si="0"/>
        <v>90</v>
      </c>
      <c r="J13" s="134">
        <f t="shared" si="1"/>
        <v>45</v>
      </c>
      <c r="K13" s="199">
        <f t="shared" si="2"/>
        <v>3690</v>
      </c>
      <c r="L13" s="136" t="s">
        <v>142</v>
      </c>
      <c r="M13" s="211">
        <v>0</v>
      </c>
    </row>
    <row r="14" spans="1:14" ht="41" x14ac:dyDescent="0.35">
      <c r="A14" s="76" t="s">
        <v>76</v>
      </c>
      <c r="B14" s="81" t="s">
        <v>78</v>
      </c>
      <c r="C14" s="19">
        <v>0.5</v>
      </c>
      <c r="D14" s="19">
        <v>0</v>
      </c>
      <c r="E14" s="19">
        <v>0</v>
      </c>
      <c r="F14" s="39">
        <f>(C14*'Labor Costs'!$F$9)+(D14*('Labor Costs'!$D$7))+(E14*'Labor Costs'!$F$10)</f>
        <v>41</v>
      </c>
      <c r="G14" s="205">
        <v>90</v>
      </c>
      <c r="H14" s="121">
        <v>1</v>
      </c>
      <c r="I14" s="121">
        <f t="shared" si="0"/>
        <v>90</v>
      </c>
      <c r="J14" s="121">
        <f t="shared" si="1"/>
        <v>45</v>
      </c>
      <c r="K14" s="198">
        <f t="shared" si="2"/>
        <v>3690</v>
      </c>
      <c r="L14" s="130" t="s">
        <v>142</v>
      </c>
      <c r="M14" s="211">
        <v>0</v>
      </c>
    </row>
    <row r="15" spans="1:14" ht="54.5" x14ac:dyDescent="0.35">
      <c r="A15" s="83" t="s">
        <v>79</v>
      </c>
      <c r="B15" s="84" t="s">
        <v>136</v>
      </c>
      <c r="C15" s="40">
        <v>1</v>
      </c>
      <c r="D15" s="40">
        <v>0</v>
      </c>
      <c r="E15" s="40">
        <v>0</v>
      </c>
      <c r="F15" s="41">
        <f>(C15*'Labor Costs'!$F$9)+(D15*('Labor Costs'!$D$7))+(E15*'Labor Costs'!$F$10)</f>
        <v>82</v>
      </c>
      <c r="G15" s="205">
        <v>20</v>
      </c>
      <c r="H15" s="40">
        <v>4</v>
      </c>
      <c r="I15" s="40">
        <f t="shared" ref="I15:I18" si="3">G15*H15</f>
        <v>80</v>
      </c>
      <c r="J15" s="40">
        <f t="shared" ref="J15:J18" si="4">(C15+D15+E15)*I15</f>
        <v>80</v>
      </c>
      <c r="K15" s="197">
        <f>F15*I15</f>
        <v>6560</v>
      </c>
      <c r="L15" s="222" t="s">
        <v>147</v>
      </c>
      <c r="M15" s="213">
        <v>0</v>
      </c>
      <c r="N15" s="32"/>
    </row>
    <row r="16" spans="1:14" ht="81.5" x14ac:dyDescent="0.35">
      <c r="A16" s="83" t="s">
        <v>79</v>
      </c>
      <c r="B16" s="84" t="s">
        <v>137</v>
      </c>
      <c r="C16" s="40">
        <v>0.5</v>
      </c>
      <c r="D16" s="40">
        <v>0</v>
      </c>
      <c r="E16" s="40">
        <v>0</v>
      </c>
      <c r="F16" s="41">
        <f>(C16*'Labor Costs'!$F$9)+(D16*('Labor Costs'!$D$7))+(E16*'Labor Costs'!$F$10)</f>
        <v>41</v>
      </c>
      <c r="G16" s="205">
        <v>20</v>
      </c>
      <c r="H16" s="40">
        <v>4</v>
      </c>
      <c r="I16" s="40">
        <f t="shared" si="3"/>
        <v>80</v>
      </c>
      <c r="J16" s="40">
        <f t="shared" si="4"/>
        <v>40</v>
      </c>
      <c r="K16" s="197">
        <f>F16*I16</f>
        <v>3280</v>
      </c>
      <c r="L16" s="222" t="s">
        <v>145</v>
      </c>
      <c r="M16" s="213">
        <v>0</v>
      </c>
      <c r="N16" s="32"/>
    </row>
    <row r="17" spans="1:17" ht="68" x14ac:dyDescent="0.35">
      <c r="A17" s="83" t="s">
        <v>79</v>
      </c>
      <c r="B17" s="84" t="s">
        <v>138</v>
      </c>
      <c r="C17" s="40">
        <v>0.5</v>
      </c>
      <c r="D17" s="40">
        <v>0</v>
      </c>
      <c r="E17" s="40">
        <v>0</v>
      </c>
      <c r="F17" s="41">
        <f>(C17*'Labor Costs'!$F$9)+(D17*('Labor Costs'!$D$7))+(E17*'Labor Costs'!$F$10)</f>
        <v>41</v>
      </c>
      <c r="G17" s="205">
        <v>20</v>
      </c>
      <c r="H17" s="40">
        <v>4</v>
      </c>
      <c r="I17" s="40">
        <f t="shared" si="3"/>
        <v>80</v>
      </c>
      <c r="J17" s="40">
        <f t="shared" si="4"/>
        <v>40</v>
      </c>
      <c r="K17" s="197">
        <f t="shared" ref="K17:K18" si="5">F17*I17</f>
        <v>3280</v>
      </c>
      <c r="L17" s="222" t="s">
        <v>49</v>
      </c>
      <c r="M17" s="213">
        <v>0</v>
      </c>
      <c r="N17" s="32"/>
    </row>
    <row r="18" spans="1:17" ht="68" x14ac:dyDescent="0.35">
      <c r="A18" s="83" t="s">
        <v>79</v>
      </c>
      <c r="B18" s="84" t="s">
        <v>139</v>
      </c>
      <c r="C18" s="40">
        <v>0.5</v>
      </c>
      <c r="D18" s="40">
        <v>0</v>
      </c>
      <c r="E18" s="40">
        <v>0</v>
      </c>
      <c r="F18" s="41">
        <f>(C18*'Labor Costs'!$F$9)+(D18*('Labor Costs'!$D$7))+(E18*'Labor Costs'!$F$10)</f>
        <v>41</v>
      </c>
      <c r="G18" s="205">
        <v>20</v>
      </c>
      <c r="H18" s="40">
        <v>4</v>
      </c>
      <c r="I18" s="40">
        <f t="shared" si="3"/>
        <v>80</v>
      </c>
      <c r="J18" s="40">
        <f t="shared" si="4"/>
        <v>40</v>
      </c>
      <c r="K18" s="197">
        <f t="shared" si="5"/>
        <v>3280</v>
      </c>
      <c r="L18" s="222" t="s">
        <v>170</v>
      </c>
      <c r="M18" s="213">
        <v>0</v>
      </c>
      <c r="N18" s="32"/>
    </row>
    <row r="19" spans="1:17" ht="40.5" x14ac:dyDescent="0.35">
      <c r="A19" s="83">
        <v>80.145200000000003</v>
      </c>
      <c r="B19" s="84" t="s">
        <v>80</v>
      </c>
      <c r="C19" s="40">
        <v>2</v>
      </c>
      <c r="D19" s="40">
        <v>0</v>
      </c>
      <c r="E19" s="40">
        <v>0</v>
      </c>
      <c r="F19" s="41">
        <f>(C19*'Labor Costs'!$F$9)+(D19*('Labor Costs'!$D$7))+(E19*'Labor Costs'!$F$10)</f>
        <v>164</v>
      </c>
      <c r="G19" s="105">
        <v>90</v>
      </c>
      <c r="H19" s="40">
        <v>1</v>
      </c>
      <c r="I19" s="40">
        <f t="shared" ref="I19:I20" si="6">G19*H19</f>
        <v>90</v>
      </c>
      <c r="J19" s="40">
        <f t="shared" ref="J19:J26" si="7">(C19+D19+E19)*I19</f>
        <v>180</v>
      </c>
      <c r="K19" s="197">
        <f t="shared" ref="K19:K26" si="8">F19*I19</f>
        <v>14760</v>
      </c>
      <c r="L19" s="222" t="s">
        <v>146</v>
      </c>
      <c r="M19" s="213">
        <v>0</v>
      </c>
      <c r="N19" s="32"/>
    </row>
    <row r="20" spans="1:17" ht="41" x14ac:dyDescent="0.35">
      <c r="A20" s="82">
        <v>80.145300000000006</v>
      </c>
      <c r="B20" s="84" t="s">
        <v>81</v>
      </c>
      <c r="C20" s="40">
        <v>2</v>
      </c>
      <c r="D20" s="40">
        <v>0</v>
      </c>
      <c r="E20" s="40">
        <v>0</v>
      </c>
      <c r="F20" s="41">
        <f>(C20*'Labor Costs'!$F$9)+(D20*('Labor Costs'!$D$7))+(E20*'Labor Costs'!$F$10)</f>
        <v>164</v>
      </c>
      <c r="G20" s="105">
        <v>90</v>
      </c>
      <c r="H20" s="40">
        <v>1</v>
      </c>
      <c r="I20" s="40">
        <f t="shared" si="6"/>
        <v>90</v>
      </c>
      <c r="J20" s="40">
        <f t="shared" si="7"/>
        <v>180</v>
      </c>
      <c r="K20" s="197">
        <f t="shared" si="8"/>
        <v>14760</v>
      </c>
      <c r="L20" s="175" t="s">
        <v>54</v>
      </c>
      <c r="M20" s="211">
        <v>0</v>
      </c>
      <c r="N20" s="32"/>
    </row>
    <row r="21" spans="1:17" ht="41" x14ac:dyDescent="0.35">
      <c r="A21" s="99">
        <v>80.1464</v>
      </c>
      <c r="B21" s="84" t="s">
        <v>82</v>
      </c>
      <c r="C21" s="40">
        <v>0.1</v>
      </c>
      <c r="D21" s="40">
        <v>0</v>
      </c>
      <c r="E21" s="40">
        <v>24</v>
      </c>
      <c r="F21" s="41">
        <f>(C21*'Labor Costs'!$F$9)+(D21*('Labor Costs'!$D$7))+(E21*'Labor Costs'!$F$10)</f>
        <v>3944.2</v>
      </c>
      <c r="G21" s="105">
        <v>90</v>
      </c>
      <c r="H21" s="40">
        <v>1</v>
      </c>
      <c r="I21" s="40">
        <f>G21*H21</f>
        <v>90</v>
      </c>
      <c r="J21" s="40">
        <f>(C21+D21+E21)*I21</f>
        <v>2169</v>
      </c>
      <c r="K21" s="200">
        <f>F21*I21</f>
        <v>354978</v>
      </c>
      <c r="L21" s="223" t="s">
        <v>172</v>
      </c>
      <c r="M21" s="214">
        <v>354978</v>
      </c>
      <c r="N21" s="32"/>
    </row>
    <row r="22" spans="1:17" ht="94.5" x14ac:dyDescent="0.35">
      <c r="A22" s="99">
        <v>80.146900000000002</v>
      </c>
      <c r="B22" s="84" t="s">
        <v>83</v>
      </c>
      <c r="C22" s="40">
        <v>0</v>
      </c>
      <c r="D22" s="40">
        <v>0</v>
      </c>
      <c r="E22" s="40">
        <v>120</v>
      </c>
      <c r="F22" s="41">
        <f>(C22*'Labor Costs'!$F$9)+(D22*('Labor Costs'!$D$7))+(E22*'Labor Costs'!$F$10)</f>
        <v>19680</v>
      </c>
      <c r="G22" s="205">
        <v>90</v>
      </c>
      <c r="H22" s="40">
        <v>1</v>
      </c>
      <c r="I22" s="40">
        <f>G22*H22</f>
        <v>90</v>
      </c>
      <c r="J22" s="40">
        <f>(C22+D22+E22)*I22</f>
        <v>10800</v>
      </c>
      <c r="K22" s="200">
        <f>F22*I22</f>
        <v>1771200</v>
      </c>
      <c r="L22" s="176" t="s">
        <v>57</v>
      </c>
      <c r="M22" s="214">
        <v>1771200</v>
      </c>
      <c r="N22" s="32"/>
    </row>
    <row r="23" spans="1:17" ht="15.5" x14ac:dyDescent="0.35">
      <c r="A23" s="76"/>
      <c r="B23" s="95" t="s">
        <v>58</v>
      </c>
      <c r="C23" s="19"/>
      <c r="D23" s="19"/>
      <c r="E23" s="19"/>
      <c r="F23" s="39"/>
      <c r="G23" s="105"/>
      <c r="H23" s="121"/>
      <c r="I23" s="121"/>
      <c r="J23" s="121"/>
      <c r="K23" s="198"/>
      <c r="L23" s="176"/>
      <c r="M23" s="213"/>
      <c r="N23" s="32"/>
    </row>
    <row r="24" spans="1:17" ht="27.5" x14ac:dyDescent="0.35">
      <c r="A24" s="99">
        <v>80.145300000000006</v>
      </c>
      <c r="B24" s="81" t="s">
        <v>84</v>
      </c>
      <c r="C24" s="50">
        <v>4</v>
      </c>
      <c r="D24" s="50">
        <v>0</v>
      </c>
      <c r="E24" s="50">
        <v>0</v>
      </c>
      <c r="F24" s="119">
        <f>(C24*'Labor Costs'!$F$9)+(D24*('Labor Costs'!$D$7))+(E24*'Labor Costs'!$F$10)</f>
        <v>328</v>
      </c>
      <c r="G24" s="206">
        <v>90</v>
      </c>
      <c r="H24" s="50">
        <v>1</v>
      </c>
      <c r="I24" s="50">
        <f t="shared" ref="I24:I26" si="9">G24*H24</f>
        <v>90</v>
      </c>
      <c r="J24" s="50">
        <f t="shared" si="7"/>
        <v>360</v>
      </c>
      <c r="K24" s="199">
        <f t="shared" si="8"/>
        <v>29520</v>
      </c>
      <c r="L24" s="125" t="s">
        <v>54</v>
      </c>
      <c r="M24" s="211">
        <v>0</v>
      </c>
      <c r="N24" s="32"/>
      <c r="O24" s="104"/>
      <c r="P24" s="104"/>
      <c r="Q24" s="104"/>
    </row>
    <row r="25" spans="1:17" ht="27.5" x14ac:dyDescent="0.35">
      <c r="A25" s="83">
        <v>80.145300000000006</v>
      </c>
      <c r="B25" s="84" t="s">
        <v>85</v>
      </c>
      <c r="C25" s="40">
        <v>0</v>
      </c>
      <c r="D25" s="40">
        <v>0.25</v>
      </c>
      <c r="E25" s="40">
        <v>0</v>
      </c>
      <c r="F25" s="41">
        <f>(C25*'Labor Costs'!$F$9)+(D25*('Labor Costs'!$D$7))+(E25*'Labor Costs'!$F$10)</f>
        <v>11</v>
      </c>
      <c r="G25" s="205">
        <v>90</v>
      </c>
      <c r="H25" s="40">
        <v>260</v>
      </c>
      <c r="I25" s="40">
        <f t="shared" si="9"/>
        <v>23400</v>
      </c>
      <c r="J25" s="40">
        <f t="shared" si="7"/>
        <v>5850</v>
      </c>
      <c r="K25" s="197">
        <f t="shared" si="8"/>
        <v>257400</v>
      </c>
      <c r="L25" s="125" t="s">
        <v>54</v>
      </c>
      <c r="M25" s="201">
        <v>0</v>
      </c>
    </row>
    <row r="26" spans="1:17" ht="41" x14ac:dyDescent="0.35">
      <c r="A26" s="83">
        <v>80.145300000000006</v>
      </c>
      <c r="B26" s="84" t="s">
        <v>141</v>
      </c>
      <c r="C26" s="40">
        <v>0</v>
      </c>
      <c r="D26" s="40">
        <v>0.25</v>
      </c>
      <c r="E26" s="40">
        <v>0</v>
      </c>
      <c r="F26" s="41">
        <f>(C26*'Labor Costs'!$F$9)+(D26*('Labor Costs'!$D$7))+(E26*'Labor Costs'!$F$10)</f>
        <v>11</v>
      </c>
      <c r="G26" s="205">
        <v>20</v>
      </c>
      <c r="H26" s="40">
        <v>260</v>
      </c>
      <c r="I26" s="40">
        <f t="shared" si="9"/>
        <v>5200</v>
      </c>
      <c r="J26" s="40">
        <f t="shared" si="7"/>
        <v>1300</v>
      </c>
      <c r="K26" s="197">
        <f t="shared" si="8"/>
        <v>57200</v>
      </c>
      <c r="L26" s="125" t="s">
        <v>54</v>
      </c>
      <c r="M26" s="201">
        <v>0</v>
      </c>
    </row>
    <row r="27" spans="1:17" ht="54.5" x14ac:dyDescent="0.35">
      <c r="A27" s="83">
        <v>80.145399999999995</v>
      </c>
      <c r="B27" s="84" t="s">
        <v>140</v>
      </c>
      <c r="C27" s="40">
        <v>0</v>
      </c>
      <c r="D27" s="40">
        <v>0.1</v>
      </c>
      <c r="E27" s="40">
        <v>0</v>
      </c>
      <c r="F27" s="41">
        <f>(C27*'Labor Costs'!$F$9)+(D27*('Labor Costs'!$D$7))+(E27*'Labor Costs'!$F$10)</f>
        <v>4.4000000000000004</v>
      </c>
      <c r="G27" s="205">
        <v>20</v>
      </c>
      <c r="H27" s="40">
        <v>260</v>
      </c>
      <c r="I27" s="40">
        <f>G27*H27</f>
        <v>5200</v>
      </c>
      <c r="J27" s="40">
        <f>(C27+D27+E27)*I27</f>
        <v>520</v>
      </c>
      <c r="K27" s="197">
        <f>F27*I27</f>
        <v>22880.000000000004</v>
      </c>
      <c r="L27" s="131" t="s">
        <v>54</v>
      </c>
      <c r="M27" s="201">
        <v>0</v>
      </c>
    </row>
    <row r="28" spans="1:17" x14ac:dyDescent="0.35">
      <c r="A28" s="83"/>
      <c r="B28" s="84"/>
      <c r="C28" s="40"/>
      <c r="D28" s="40"/>
      <c r="E28" s="40"/>
      <c r="F28" s="41"/>
      <c r="G28" s="205"/>
      <c r="H28" s="40"/>
      <c r="I28" s="40"/>
      <c r="J28" s="40"/>
      <c r="K28" s="40"/>
      <c r="L28" s="125"/>
      <c r="M28" s="120"/>
    </row>
    <row r="29" spans="1:17" x14ac:dyDescent="0.35">
      <c r="A29" s="245" t="s">
        <v>10</v>
      </c>
      <c r="B29" s="245"/>
      <c r="C29" s="122"/>
      <c r="D29" s="122"/>
      <c r="E29" s="122"/>
      <c r="F29" s="122"/>
      <c r="G29" s="209">
        <f>SUM(G5:G28)</f>
        <v>1229</v>
      </c>
      <c r="H29" s="122"/>
      <c r="I29" s="155">
        <f>SUM(I5:I28)</f>
        <v>35049</v>
      </c>
      <c r="J29" s="155">
        <f>SUM(J5:J28)</f>
        <v>23478</v>
      </c>
      <c r="K29" s="155">
        <f>SUM(K5:K28)</f>
        <v>2799776</v>
      </c>
      <c r="L29" s="132"/>
      <c r="M29" s="158">
        <f>SUM(M5:M28)</f>
        <v>2332818</v>
      </c>
    </row>
    <row r="30" spans="1:17" x14ac:dyDescent="0.35">
      <c r="A30" s="161"/>
      <c r="B30" s="110" t="s">
        <v>135</v>
      </c>
      <c r="C30" s="111"/>
      <c r="D30" s="112"/>
      <c r="E30" s="112"/>
      <c r="F30" s="112"/>
      <c r="G30" s="109"/>
      <c r="H30" s="108"/>
      <c r="I30" s="108"/>
      <c r="J30" s="108"/>
      <c r="K30" s="108"/>
      <c r="L30" s="159"/>
      <c r="M30" s="160"/>
    </row>
    <row r="31" spans="1:17" x14ac:dyDescent="0.35">
      <c r="A31" s="161"/>
      <c r="B31" s="184" t="s">
        <v>86</v>
      </c>
      <c r="C31" s="111"/>
      <c r="D31" s="112"/>
      <c r="E31" s="112"/>
      <c r="F31" s="112"/>
      <c r="G31" s="109"/>
      <c r="H31" s="108"/>
      <c r="I31" s="108"/>
      <c r="J31" s="108"/>
      <c r="K31" s="108"/>
      <c r="L31" s="159"/>
      <c r="M31" s="160"/>
    </row>
    <row r="32" spans="1:17" ht="15.5" x14ac:dyDescent="0.35">
      <c r="A32" s="17"/>
      <c r="B32" s="113" t="s">
        <v>87</v>
      </c>
      <c r="C32" s="79"/>
      <c r="D32" s="79"/>
      <c r="E32" s="79"/>
      <c r="F32" s="79"/>
      <c r="G32" s="106"/>
      <c r="L32" s="32"/>
      <c r="M32" s="32"/>
    </row>
    <row r="33" spans="1:9" ht="15.5" x14ac:dyDescent="0.35">
      <c r="A33" s="34"/>
      <c r="B33" s="79"/>
      <c r="G33" s="107"/>
    </row>
    <row r="34" spans="1:9" ht="15.5" x14ac:dyDescent="0.35">
      <c r="A34" s="34"/>
      <c r="B34" s="79"/>
      <c r="G34" s="107"/>
    </row>
    <row r="35" spans="1:9" x14ac:dyDescent="0.35">
      <c r="A35" s="227" t="s">
        <v>169</v>
      </c>
      <c r="B35" s="227"/>
      <c r="C35" s="227"/>
      <c r="D35" s="227"/>
      <c r="E35" s="227"/>
      <c r="F35" s="227"/>
      <c r="G35" s="227"/>
      <c r="H35" s="228"/>
      <c r="I35" s="228"/>
    </row>
    <row r="36" spans="1:9" x14ac:dyDescent="0.35">
      <c r="A36" s="55"/>
      <c r="B36" s="57"/>
      <c r="C36" s="57"/>
      <c r="D36" s="57"/>
      <c r="E36" s="57"/>
      <c r="F36" s="57"/>
      <c r="G36" s="57"/>
    </row>
    <row r="37" spans="1:9" x14ac:dyDescent="0.35">
      <c r="A37" s="79"/>
      <c r="B37" s="79"/>
    </row>
    <row r="38" spans="1:9" ht="15.5" x14ac:dyDescent="0.35">
      <c r="A38" s="162"/>
      <c r="B38" s="79"/>
    </row>
    <row r="39" spans="1:9" x14ac:dyDescent="0.35">
      <c r="A39" s="79"/>
      <c r="B39" s="79"/>
    </row>
    <row r="40" spans="1:9" ht="15.5" x14ac:dyDescent="0.35">
      <c r="A40" s="162"/>
      <c r="B40" s="79"/>
    </row>
    <row r="41" spans="1:9" x14ac:dyDescent="0.35">
      <c r="A41" s="79"/>
      <c r="B41" s="79"/>
    </row>
    <row r="42" spans="1:9" x14ac:dyDescent="0.35">
      <c r="A42" s="79"/>
      <c r="B42" s="79"/>
    </row>
    <row r="43" spans="1:9" x14ac:dyDescent="0.35">
      <c r="A43" s="79"/>
      <c r="B43" s="79"/>
    </row>
    <row r="44" spans="1:9" x14ac:dyDescent="0.35">
      <c r="A44" s="79"/>
      <c r="B44" s="79"/>
    </row>
    <row r="45" spans="1:9" x14ac:dyDescent="0.35">
      <c r="A45" s="79"/>
      <c r="B45" s="79"/>
    </row>
    <row r="46" spans="1:9" x14ac:dyDescent="0.35">
      <c r="A46" s="79"/>
      <c r="B46" s="79"/>
    </row>
    <row r="47" spans="1:9" x14ac:dyDescent="0.35">
      <c r="A47" s="79"/>
      <c r="B47" s="79"/>
    </row>
    <row r="48" spans="1:9" x14ac:dyDescent="0.35">
      <c r="A48" s="79"/>
      <c r="B48" s="79"/>
    </row>
    <row r="49" spans="1:2" x14ac:dyDescent="0.35">
      <c r="A49" s="79"/>
      <c r="B49" s="79"/>
    </row>
    <row r="50" spans="1:2" x14ac:dyDescent="0.35">
      <c r="A50" s="79"/>
      <c r="B50" s="79"/>
    </row>
    <row r="51" spans="1:2" x14ac:dyDescent="0.35">
      <c r="A51" s="79"/>
      <c r="B51" s="79"/>
    </row>
    <row r="52" spans="1:2" x14ac:dyDescent="0.35">
      <c r="A52" s="79"/>
      <c r="B52" s="79"/>
    </row>
    <row r="53" spans="1:2" x14ac:dyDescent="0.35">
      <c r="A53" s="79"/>
      <c r="B53" s="79"/>
    </row>
    <row r="54" spans="1:2" x14ac:dyDescent="0.35">
      <c r="A54" s="79"/>
      <c r="B54" s="79"/>
    </row>
    <row r="55" spans="1:2" x14ac:dyDescent="0.35">
      <c r="A55" s="79"/>
      <c r="B55" s="79"/>
    </row>
    <row r="56" spans="1:2" x14ac:dyDescent="0.35">
      <c r="A56" s="79"/>
      <c r="B56" s="79"/>
    </row>
    <row r="57" spans="1:2" x14ac:dyDescent="0.35">
      <c r="A57" s="79"/>
      <c r="B57" s="79"/>
    </row>
    <row r="58" spans="1:2" x14ac:dyDescent="0.35">
      <c r="A58" s="79"/>
      <c r="B58" s="79"/>
    </row>
    <row r="65" spans="1:10" s="2" customFormat="1" ht="18" customHeight="1" x14ac:dyDescent="0.35"/>
    <row r="66" spans="1:10" s="3" customFormat="1" ht="15.5" x14ac:dyDescent="0.35"/>
    <row r="72" spans="1:10" s="2" customFormat="1" x14ac:dyDescent="0.35"/>
    <row r="73" spans="1:10" ht="25" x14ac:dyDescent="0.5">
      <c r="A73" s="4"/>
      <c r="B73" s="5"/>
      <c r="C73" s="5"/>
      <c r="D73" s="5"/>
      <c r="E73" s="5"/>
      <c r="F73" s="5"/>
      <c r="G73" s="5"/>
      <c r="H73" s="5"/>
      <c r="I73" s="5"/>
      <c r="J73" s="5"/>
    </row>
    <row r="74" spans="1:10" ht="25" x14ac:dyDescent="0.5">
      <c r="A74" s="5"/>
      <c r="B74" s="5"/>
      <c r="C74" s="5"/>
      <c r="D74" s="5"/>
      <c r="E74" s="5"/>
      <c r="F74" s="5"/>
      <c r="G74" s="5"/>
      <c r="H74" s="5"/>
      <c r="I74" s="5"/>
      <c r="J74" s="5"/>
    </row>
  </sheetData>
  <mergeCells count="7">
    <mergeCell ref="A29:B29"/>
    <mergeCell ref="A1:L1"/>
    <mergeCell ref="A2:L2"/>
    <mergeCell ref="A3:B3"/>
    <mergeCell ref="C3:F3"/>
    <mergeCell ref="G3:K3"/>
    <mergeCell ref="L3:L4"/>
  </mergeCells>
  <dataValidations count="1">
    <dataValidation allowBlank="1" showInputMessage="1" showErrorMessage="1" promptTitle="Insert Form Name" prompt="e.g. &quot;Contractor Financial Disclosure Form&quot;" sqref="L20" xr:uid="{CD5EDD81-7895-46ED-B97E-A8ED82EC36CD}"/>
  </dataValidations>
  <pageMargins left="0.7" right="0.7" top="0.75" bottom="0.75" header="0.3" footer="0.3"/>
  <pageSetup scale="74" fitToHeight="0"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N19"/>
  <sheetViews>
    <sheetView topLeftCell="B1" workbookViewId="0">
      <selection activeCell="M12" sqref="M12"/>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7.453125" customWidth="1"/>
  </cols>
  <sheetData>
    <row r="1" spans="1:14" x14ac:dyDescent="0.35">
      <c r="A1" s="234" t="s">
        <v>16</v>
      </c>
      <c r="B1" s="235"/>
      <c r="C1" s="235"/>
      <c r="D1" s="235"/>
      <c r="E1" s="235"/>
      <c r="F1" s="235"/>
      <c r="G1" s="235"/>
      <c r="H1" s="235"/>
      <c r="I1" s="236"/>
      <c r="J1" s="236"/>
      <c r="K1" s="236"/>
      <c r="L1" s="236"/>
      <c r="M1" s="181"/>
    </row>
    <row r="2" spans="1:14" x14ac:dyDescent="0.35">
      <c r="A2" s="246" t="s">
        <v>88</v>
      </c>
      <c r="B2" s="247"/>
      <c r="C2" s="247"/>
      <c r="D2" s="247"/>
      <c r="E2" s="247"/>
      <c r="F2" s="247"/>
      <c r="G2" s="247"/>
      <c r="H2" s="247"/>
      <c r="I2" s="247"/>
      <c r="J2" s="247"/>
      <c r="K2" s="247"/>
      <c r="L2" s="247"/>
      <c r="M2" s="182"/>
    </row>
    <row r="3" spans="1:14" x14ac:dyDescent="0.35">
      <c r="A3" s="239" t="s">
        <v>18</v>
      </c>
      <c r="B3" s="239"/>
      <c r="C3" s="240" t="s">
        <v>19</v>
      </c>
      <c r="D3" s="241"/>
      <c r="E3" s="241"/>
      <c r="F3" s="241"/>
      <c r="G3" s="239" t="s">
        <v>20</v>
      </c>
      <c r="H3" s="242"/>
      <c r="I3" s="242"/>
      <c r="J3" s="242"/>
      <c r="K3" s="242"/>
      <c r="L3" s="243" t="s">
        <v>21</v>
      </c>
      <c r="M3" s="49"/>
    </row>
    <row r="4" spans="1:14" ht="54.5" x14ac:dyDescent="0.35">
      <c r="A4" s="65" t="s">
        <v>22</v>
      </c>
      <c r="B4" s="66" t="s">
        <v>23</v>
      </c>
      <c r="C4" s="67" t="s">
        <v>24</v>
      </c>
      <c r="D4" s="67" t="s">
        <v>25</v>
      </c>
      <c r="E4" s="67" t="s">
        <v>26</v>
      </c>
      <c r="F4" s="67" t="s">
        <v>27</v>
      </c>
      <c r="G4" s="66" t="s">
        <v>28</v>
      </c>
      <c r="H4" s="66" t="s">
        <v>29</v>
      </c>
      <c r="I4" s="66" t="s">
        <v>30</v>
      </c>
      <c r="J4" s="66" t="s">
        <v>31</v>
      </c>
      <c r="K4" s="66" t="s">
        <v>66</v>
      </c>
      <c r="L4" s="244"/>
      <c r="M4" s="53" t="s">
        <v>89</v>
      </c>
    </row>
    <row r="5" spans="1:14" x14ac:dyDescent="0.35">
      <c r="A5" s="65"/>
      <c r="B5" s="180" t="s">
        <v>90</v>
      </c>
      <c r="C5" s="114"/>
      <c r="D5" s="114"/>
      <c r="E5" s="114"/>
      <c r="F5" s="114"/>
      <c r="G5" s="115"/>
      <c r="H5" s="115"/>
      <c r="I5" s="115"/>
      <c r="J5" s="115"/>
      <c r="K5" s="216"/>
      <c r="L5" s="124"/>
      <c r="M5" s="116"/>
    </row>
    <row r="6" spans="1:14" x14ac:dyDescent="0.35">
      <c r="A6" s="44" t="s">
        <v>91</v>
      </c>
      <c r="B6" s="35" t="s">
        <v>92</v>
      </c>
      <c r="C6" s="39"/>
      <c r="D6" s="39"/>
      <c r="E6" s="39"/>
      <c r="F6" s="39"/>
      <c r="G6" s="217"/>
      <c r="H6" s="117"/>
      <c r="I6" s="117"/>
      <c r="J6" s="117"/>
      <c r="K6" s="196"/>
      <c r="L6" s="124"/>
      <c r="M6" s="211"/>
    </row>
    <row r="7" spans="1:14" x14ac:dyDescent="0.35">
      <c r="A7" s="35"/>
      <c r="B7" s="180" t="s">
        <v>93</v>
      </c>
      <c r="C7" s="39"/>
      <c r="D7" s="39"/>
      <c r="E7" s="39"/>
      <c r="F7" s="39"/>
      <c r="G7" s="217"/>
      <c r="H7" s="117"/>
      <c r="I7" s="117"/>
      <c r="J7" s="117"/>
      <c r="K7" s="196"/>
      <c r="L7" s="124"/>
      <c r="M7" s="211"/>
    </row>
    <row r="8" spans="1:14" ht="41" x14ac:dyDescent="0.35">
      <c r="A8" s="70">
        <v>80.145300000000006</v>
      </c>
      <c r="B8" s="44" t="s">
        <v>94</v>
      </c>
      <c r="C8" s="39">
        <v>0</v>
      </c>
      <c r="D8" s="39">
        <v>0.25</v>
      </c>
      <c r="E8" s="39">
        <v>0</v>
      </c>
      <c r="F8" s="39">
        <f>(C8*'Labor Costs'!$F$9)+(D8*('Labor Costs'!$D$7))+(E8*'Labor Costs'!$F$10)</f>
        <v>11</v>
      </c>
      <c r="G8" s="217">
        <v>15</v>
      </c>
      <c r="H8" s="117">
        <v>260</v>
      </c>
      <c r="I8" s="117">
        <f t="shared" ref="I8" si="0">G8*H8</f>
        <v>3900</v>
      </c>
      <c r="J8" s="117">
        <f t="shared" ref="J8" si="1">(C8+D8+E8)*I8</f>
        <v>975</v>
      </c>
      <c r="K8" s="196">
        <f t="shared" ref="K8" si="2">F8*I8</f>
        <v>42900</v>
      </c>
      <c r="L8" s="124" t="s">
        <v>54</v>
      </c>
      <c r="M8" s="211">
        <v>0</v>
      </c>
    </row>
    <row r="9" spans="1:14" ht="68" x14ac:dyDescent="0.35">
      <c r="A9" s="174">
        <v>80.147800000000004</v>
      </c>
      <c r="B9" s="69" t="s">
        <v>95</v>
      </c>
      <c r="C9" s="50">
        <v>0</v>
      </c>
      <c r="D9" s="50">
        <v>0</v>
      </c>
      <c r="E9" s="50">
        <v>24</v>
      </c>
      <c r="F9" s="119">
        <f>(C9*'Labor Costs'!$F$9)+(D9*('Labor Costs'!$D$7))+(E9*'Labor Costs'!$F$10)</f>
        <v>3936</v>
      </c>
      <c r="G9" s="188">
        <v>15</v>
      </c>
      <c r="H9" s="50">
        <v>12</v>
      </c>
      <c r="I9" s="50">
        <f>G9*H9</f>
        <v>180</v>
      </c>
      <c r="J9" s="50">
        <f>(C9+D9+E9)*I9</f>
        <v>4320</v>
      </c>
      <c r="K9" s="210">
        <f>F9*I9</f>
        <v>708480</v>
      </c>
      <c r="L9" s="125" t="s">
        <v>54</v>
      </c>
      <c r="M9" s="215">
        <v>708480</v>
      </c>
    </row>
    <row r="10" spans="1:14" x14ac:dyDescent="0.35">
      <c r="A10" s="248" t="s">
        <v>10</v>
      </c>
      <c r="B10" s="248"/>
      <c r="C10" s="122"/>
      <c r="D10" s="122"/>
      <c r="E10" s="122"/>
      <c r="F10" s="122"/>
      <c r="G10" s="218">
        <f>SUM(G5:G9)</f>
        <v>30</v>
      </c>
      <c r="H10" s="122"/>
      <c r="I10" s="122">
        <f>SUM(I5:I9)</f>
        <v>4080</v>
      </c>
      <c r="J10" s="122">
        <f>SUM(J5:J9)</f>
        <v>5295</v>
      </c>
      <c r="K10" s="155">
        <f>SUM(K5:K9)</f>
        <v>751380</v>
      </c>
      <c r="L10" s="126"/>
      <c r="M10" s="157">
        <f>SUM(M8:M9)</f>
        <v>708480</v>
      </c>
    </row>
    <row r="11" spans="1:14" ht="15.5" x14ac:dyDescent="0.35">
      <c r="A11" s="17"/>
    </row>
    <row r="12" spans="1:14" ht="15.5" x14ac:dyDescent="0.35">
      <c r="A12" s="36" t="s">
        <v>63</v>
      </c>
    </row>
    <row r="13" spans="1:14" x14ac:dyDescent="0.35">
      <c r="A13" s="56" t="s">
        <v>96</v>
      </c>
      <c r="B13" s="55"/>
      <c r="C13" s="55"/>
      <c r="D13" s="55"/>
      <c r="E13" s="55"/>
      <c r="F13" s="55"/>
      <c r="G13" s="55"/>
      <c r="H13" s="55"/>
      <c r="I13" s="55"/>
      <c r="J13" s="55"/>
      <c r="K13" s="55"/>
      <c r="L13" s="55"/>
      <c r="M13" s="55"/>
      <c r="N13" s="55"/>
    </row>
    <row r="14" spans="1:14" ht="15.5" x14ac:dyDescent="0.35">
      <c r="A14" s="17" t="s">
        <v>97</v>
      </c>
    </row>
    <row r="15" spans="1:14" ht="15.5" x14ac:dyDescent="0.35">
      <c r="A15" s="17"/>
    </row>
    <row r="17" spans="1:10" ht="15.5" x14ac:dyDescent="0.35">
      <c r="A17" s="20"/>
    </row>
    <row r="19" spans="1:10" x14ac:dyDescent="0.35">
      <c r="J19" s="33"/>
    </row>
  </sheetData>
  <mergeCells count="7">
    <mergeCell ref="A10:B10"/>
    <mergeCell ref="A1:L1"/>
    <mergeCell ref="A2:L2"/>
    <mergeCell ref="A3:B3"/>
    <mergeCell ref="C3:F3"/>
    <mergeCell ref="G3:K3"/>
    <mergeCell ref="L3:L4"/>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M62"/>
  <sheetViews>
    <sheetView topLeftCell="A13" zoomScale="85" zoomScaleNormal="85" workbookViewId="0">
      <selection activeCell="P13" sqref="P13"/>
    </sheetView>
  </sheetViews>
  <sheetFormatPr defaultRowHeight="14.5" x14ac:dyDescent="0.35"/>
  <cols>
    <col min="1" max="1" width="19.453125" customWidth="1"/>
    <col min="2" max="2" width="26.7265625" customWidth="1"/>
    <col min="3" max="3" width="10.7265625" customWidth="1"/>
    <col min="4" max="4" width="10.1796875" customWidth="1"/>
    <col min="5" max="5" width="10.7265625" customWidth="1"/>
    <col min="6" max="6" width="9.81640625" customWidth="1"/>
    <col min="7" max="7" width="13.1796875" customWidth="1"/>
    <col min="8" max="10" width="11.453125" customWidth="1"/>
    <col min="11" max="11" width="11.453125" bestFit="1" customWidth="1"/>
    <col min="12" max="13" width="10.26953125" customWidth="1"/>
  </cols>
  <sheetData>
    <row r="1" spans="1:13" x14ac:dyDescent="0.35">
      <c r="A1" s="234" t="s">
        <v>16</v>
      </c>
      <c r="B1" s="235"/>
      <c r="C1" s="235"/>
      <c r="D1" s="235"/>
      <c r="E1" s="235"/>
      <c r="F1" s="235"/>
      <c r="G1" s="235"/>
      <c r="H1" s="235"/>
      <c r="I1" s="236"/>
      <c r="J1" s="236"/>
      <c r="K1" s="236"/>
      <c r="L1" s="236"/>
      <c r="M1" s="181"/>
    </row>
    <row r="2" spans="1:13" x14ac:dyDescent="0.35">
      <c r="A2" s="249" t="s">
        <v>98</v>
      </c>
      <c r="B2" s="247"/>
      <c r="C2" s="247"/>
      <c r="D2" s="247"/>
      <c r="E2" s="247"/>
      <c r="F2" s="247"/>
      <c r="G2" s="247"/>
      <c r="H2" s="247"/>
      <c r="I2" s="247"/>
      <c r="J2" s="247"/>
      <c r="K2" s="247"/>
      <c r="L2" s="247"/>
      <c r="M2" s="182"/>
    </row>
    <row r="3" spans="1:13" s="1" customFormat="1" ht="16.149999999999999" customHeight="1" x14ac:dyDescent="0.35">
      <c r="A3" s="239" t="s">
        <v>18</v>
      </c>
      <c r="B3" s="239"/>
      <c r="C3" s="240" t="s">
        <v>19</v>
      </c>
      <c r="D3" s="241"/>
      <c r="E3" s="241"/>
      <c r="F3" s="241"/>
      <c r="G3" s="239" t="s">
        <v>20</v>
      </c>
      <c r="H3" s="242"/>
      <c r="I3" s="242"/>
      <c r="J3" s="242"/>
      <c r="K3" s="242"/>
      <c r="L3" s="243" t="s">
        <v>21</v>
      </c>
      <c r="M3" s="49"/>
    </row>
    <row r="4" spans="1:13" ht="108" x14ac:dyDescent="0.35">
      <c r="A4" s="65" t="s">
        <v>22</v>
      </c>
      <c r="B4" s="66" t="s">
        <v>23</v>
      </c>
      <c r="C4" s="67" t="s">
        <v>24</v>
      </c>
      <c r="D4" s="67" t="s">
        <v>25</v>
      </c>
      <c r="E4" s="67" t="s">
        <v>26</v>
      </c>
      <c r="F4" s="67" t="s">
        <v>27</v>
      </c>
      <c r="G4" s="66" t="s">
        <v>28</v>
      </c>
      <c r="H4" s="66" t="s">
        <v>99</v>
      </c>
      <c r="I4" s="66" t="s">
        <v>30</v>
      </c>
      <c r="J4" s="66" t="s">
        <v>31</v>
      </c>
      <c r="K4" s="66" t="s">
        <v>66</v>
      </c>
      <c r="L4" s="244"/>
      <c r="M4" s="51" t="s">
        <v>100</v>
      </c>
    </row>
    <row r="5" spans="1:13" ht="15.5" x14ac:dyDescent="0.35">
      <c r="A5" s="65"/>
      <c r="B5" s="78" t="s">
        <v>34</v>
      </c>
      <c r="C5" s="67"/>
      <c r="D5" s="67"/>
      <c r="E5" s="67"/>
      <c r="F5" s="67"/>
      <c r="G5" s="66"/>
      <c r="H5" s="66"/>
      <c r="I5" s="66"/>
      <c r="J5" s="66"/>
      <c r="K5" s="66"/>
      <c r="L5" s="140"/>
      <c r="M5" s="150"/>
    </row>
    <row r="6" spans="1:13" ht="108.5" x14ac:dyDescent="0.35">
      <c r="A6" s="60" t="s">
        <v>101</v>
      </c>
      <c r="B6" s="60" t="s">
        <v>102</v>
      </c>
      <c r="C6" s="19">
        <v>0</v>
      </c>
      <c r="D6" s="19">
        <v>0</v>
      </c>
      <c r="E6" s="19">
        <v>0</v>
      </c>
      <c r="F6" s="39">
        <f>F9</f>
        <v>0</v>
      </c>
      <c r="G6" s="187">
        <v>32</v>
      </c>
      <c r="H6" s="121">
        <v>0</v>
      </c>
      <c r="I6" s="121">
        <f>G6*H6</f>
        <v>0</v>
      </c>
      <c r="J6" s="121">
        <f>(C6+D6+E6)*I6</f>
        <v>0</v>
      </c>
      <c r="K6" s="121">
        <f>F6*I6</f>
        <v>0</v>
      </c>
      <c r="L6" s="141" t="s">
        <v>142</v>
      </c>
      <c r="M6" s="151">
        <v>0</v>
      </c>
    </row>
    <row r="7" spans="1:13" ht="41" x14ac:dyDescent="0.35">
      <c r="A7" s="60" t="s">
        <v>101</v>
      </c>
      <c r="B7" s="60" t="s">
        <v>103</v>
      </c>
      <c r="C7" s="19">
        <v>0</v>
      </c>
      <c r="D7" s="19">
        <v>0</v>
      </c>
      <c r="E7" s="19">
        <v>0</v>
      </c>
      <c r="F7" s="39">
        <f>(C7*'Labor Costs'!$F$9)+(D7*('Labor Costs'!$D$7))+(E7*'Labor Costs'!$F$10)</f>
        <v>0</v>
      </c>
      <c r="G7" s="219">
        <v>3</v>
      </c>
      <c r="H7" s="121">
        <v>0</v>
      </c>
      <c r="I7" s="121">
        <f t="shared" ref="I7:I8" si="0">G7*H7</f>
        <v>0</v>
      </c>
      <c r="J7" s="121">
        <f t="shared" ref="J7:J8" si="1">(C7+D7+E7)*I7</f>
        <v>0</v>
      </c>
      <c r="K7" s="121">
        <f t="shared" ref="K7:K8" si="2">F7*I7</f>
        <v>0</v>
      </c>
      <c r="L7" s="42" t="s">
        <v>142</v>
      </c>
      <c r="M7" s="151">
        <v>0</v>
      </c>
    </row>
    <row r="8" spans="1:13" ht="95" x14ac:dyDescent="0.35">
      <c r="A8" s="60" t="s">
        <v>37</v>
      </c>
      <c r="B8" s="60" t="s">
        <v>104</v>
      </c>
      <c r="C8" s="139">
        <v>0</v>
      </c>
      <c r="D8" s="139">
        <v>0</v>
      </c>
      <c r="E8" s="139">
        <v>0</v>
      </c>
      <c r="F8" s="139">
        <f>(C8*'Labor Costs'!$F$9)+(D8*('Labor Costs'!$D$7))+(E8*'Labor Costs'!$F$10)</f>
        <v>0</v>
      </c>
      <c r="G8" s="185">
        <v>10</v>
      </c>
      <c r="H8" s="149">
        <v>0</v>
      </c>
      <c r="I8" s="121">
        <f t="shared" si="0"/>
        <v>0</v>
      </c>
      <c r="J8" s="149">
        <f t="shared" si="1"/>
        <v>0</v>
      </c>
      <c r="K8" s="149">
        <f t="shared" si="2"/>
        <v>0</v>
      </c>
      <c r="L8" s="142" t="s">
        <v>142</v>
      </c>
      <c r="M8" s="128">
        <v>0</v>
      </c>
    </row>
    <row r="9" spans="1:13" x14ac:dyDescent="0.35">
      <c r="A9" s="91"/>
      <c r="B9" s="92"/>
      <c r="C9" s="93"/>
      <c r="D9" s="93"/>
      <c r="E9" s="93"/>
      <c r="F9" s="93"/>
      <c r="G9" s="220"/>
      <c r="H9" s="93"/>
      <c r="I9" s="93"/>
      <c r="J9" s="93"/>
      <c r="K9" s="93"/>
      <c r="L9" s="143"/>
      <c r="M9" s="152"/>
    </row>
    <row r="10" spans="1:13" ht="84.5" x14ac:dyDescent="0.35">
      <c r="A10" s="54" t="s">
        <v>105</v>
      </c>
      <c r="B10" s="54" t="s">
        <v>106</v>
      </c>
      <c r="C10" s="40">
        <v>0</v>
      </c>
      <c r="D10" s="40">
        <v>0</v>
      </c>
      <c r="E10" s="40">
        <v>0</v>
      </c>
      <c r="F10" s="41">
        <f>(C10*'Labor Costs'!$F$9)+(D10*('Labor Costs'!$D$7))+(E10*'Labor Costs'!$F$10)</f>
        <v>0</v>
      </c>
      <c r="G10" s="187">
        <v>20</v>
      </c>
      <c r="H10" s="40">
        <v>0</v>
      </c>
      <c r="I10" s="40">
        <v>0</v>
      </c>
      <c r="J10" s="40">
        <f t="shared" ref="J10:J11" si="3">(C10+D10+E10)*I10</f>
        <v>0</v>
      </c>
      <c r="K10" s="40">
        <f t="shared" ref="K10:K11" si="4">F10*I10</f>
        <v>0</v>
      </c>
      <c r="L10" s="144" t="s">
        <v>173</v>
      </c>
      <c r="M10" s="153">
        <v>0</v>
      </c>
    </row>
    <row r="11" spans="1:13" ht="84.5" x14ac:dyDescent="0.35">
      <c r="A11" s="54"/>
      <c r="B11" s="54" t="s">
        <v>107</v>
      </c>
      <c r="C11" s="40">
        <v>0</v>
      </c>
      <c r="D11" s="40">
        <v>0</v>
      </c>
      <c r="E11" s="40">
        <v>0</v>
      </c>
      <c r="F11" s="41">
        <v>0</v>
      </c>
      <c r="G11" s="187">
        <v>2</v>
      </c>
      <c r="H11" s="40">
        <v>0</v>
      </c>
      <c r="I11" s="40">
        <v>0</v>
      </c>
      <c r="J11" s="40">
        <f t="shared" si="3"/>
        <v>0</v>
      </c>
      <c r="K11" s="40">
        <f t="shared" si="4"/>
        <v>0</v>
      </c>
      <c r="L11" s="145" t="s">
        <v>108</v>
      </c>
      <c r="M11" s="153">
        <v>0</v>
      </c>
    </row>
    <row r="12" spans="1:13" ht="15.5" x14ac:dyDescent="0.35">
      <c r="A12" s="54"/>
      <c r="B12" s="94" t="s">
        <v>109</v>
      </c>
      <c r="C12" s="40"/>
      <c r="D12" s="40"/>
      <c r="E12" s="40"/>
      <c r="F12" s="41"/>
      <c r="G12" s="187"/>
      <c r="H12" s="40"/>
      <c r="I12" s="40"/>
      <c r="J12" s="40"/>
      <c r="K12" s="40"/>
      <c r="L12" s="144"/>
      <c r="M12" s="153"/>
    </row>
    <row r="13" spans="1:13" ht="70.5" x14ac:dyDescent="0.35">
      <c r="A13" s="96">
        <v>80.145399999999995</v>
      </c>
      <c r="B13" s="54" t="s">
        <v>110</v>
      </c>
      <c r="C13" s="40">
        <v>0</v>
      </c>
      <c r="D13" s="40">
        <v>0</v>
      </c>
      <c r="E13" s="40">
        <v>0</v>
      </c>
      <c r="F13" s="41">
        <f>F17</f>
        <v>0</v>
      </c>
      <c r="G13" s="187">
        <v>32</v>
      </c>
      <c r="H13" s="40">
        <v>0</v>
      </c>
      <c r="I13" s="40">
        <f t="shared" ref="I13:I16" si="5">G13*H13</f>
        <v>0</v>
      </c>
      <c r="J13" s="40">
        <f t="shared" ref="J13:J16" si="6">(C13+D13+E13)*I13</f>
        <v>0</v>
      </c>
      <c r="K13" s="40">
        <f t="shared" ref="K13:K16" si="7">F13*I13</f>
        <v>0</v>
      </c>
      <c r="L13" s="144" t="s">
        <v>54</v>
      </c>
      <c r="M13" s="153">
        <v>0</v>
      </c>
    </row>
    <row r="14" spans="1:13" ht="56.5" x14ac:dyDescent="0.35">
      <c r="A14" s="96">
        <v>80.1464</v>
      </c>
      <c r="B14" s="54" t="s">
        <v>111</v>
      </c>
      <c r="C14" s="40">
        <v>0</v>
      </c>
      <c r="D14" s="40">
        <v>0</v>
      </c>
      <c r="E14" s="40">
        <v>0</v>
      </c>
      <c r="F14" s="41">
        <f>F18</f>
        <v>0</v>
      </c>
      <c r="G14" s="187">
        <v>20</v>
      </c>
      <c r="H14" s="40">
        <v>0</v>
      </c>
      <c r="I14" s="40">
        <f t="shared" si="5"/>
        <v>0</v>
      </c>
      <c r="J14" s="40">
        <f t="shared" si="6"/>
        <v>0</v>
      </c>
      <c r="K14" s="40">
        <f t="shared" si="7"/>
        <v>0</v>
      </c>
      <c r="L14" s="144" t="s">
        <v>54</v>
      </c>
      <c r="M14" s="153">
        <v>0</v>
      </c>
    </row>
    <row r="15" spans="1:13" ht="42.5" x14ac:dyDescent="0.35">
      <c r="A15" s="96">
        <v>80.146900000000002</v>
      </c>
      <c r="B15" s="54" t="s">
        <v>112</v>
      </c>
      <c r="C15" s="40">
        <v>0</v>
      </c>
      <c r="D15" s="40">
        <v>0</v>
      </c>
      <c r="E15" s="40">
        <v>0</v>
      </c>
      <c r="F15" s="41">
        <f t="shared" ref="F15:F16" si="8">F18</f>
        <v>0</v>
      </c>
      <c r="G15" s="187">
        <v>2</v>
      </c>
      <c r="H15" s="40">
        <v>0</v>
      </c>
      <c r="I15" s="40">
        <f t="shared" ref="I15" si="9">G15*H15</f>
        <v>0</v>
      </c>
      <c r="J15" s="40">
        <f t="shared" ref="J15" si="10">(C15+D15+E15)*I15</f>
        <v>0</v>
      </c>
      <c r="K15" s="40">
        <f t="shared" ref="K15" si="11">F15*I15</f>
        <v>0</v>
      </c>
      <c r="L15" s="144" t="s">
        <v>54</v>
      </c>
      <c r="M15" s="153">
        <v>0</v>
      </c>
    </row>
    <row r="16" spans="1:13" ht="68" x14ac:dyDescent="0.35">
      <c r="A16" s="179">
        <v>80.147800000000004</v>
      </c>
      <c r="B16" s="62" t="s">
        <v>113</v>
      </c>
      <c r="C16" s="177">
        <v>0</v>
      </c>
      <c r="D16" s="177">
        <v>0</v>
      </c>
      <c r="E16" s="177">
        <v>0</v>
      </c>
      <c r="F16" s="177">
        <f t="shared" si="8"/>
        <v>0</v>
      </c>
      <c r="G16" s="221">
        <v>2</v>
      </c>
      <c r="H16" s="177">
        <v>0</v>
      </c>
      <c r="I16" s="177">
        <f t="shared" si="5"/>
        <v>0</v>
      </c>
      <c r="J16" s="177">
        <f t="shared" si="6"/>
        <v>0</v>
      </c>
      <c r="K16" s="177">
        <f t="shared" si="7"/>
        <v>0</v>
      </c>
      <c r="L16" s="178" t="s">
        <v>54</v>
      </c>
      <c r="M16" s="177">
        <v>0</v>
      </c>
    </row>
    <row r="17" spans="1:13" x14ac:dyDescent="0.35">
      <c r="A17" s="248" t="s">
        <v>10</v>
      </c>
      <c r="B17" s="248"/>
      <c r="C17" s="74"/>
      <c r="D17" s="73"/>
      <c r="E17" s="73"/>
      <c r="F17" s="73"/>
      <c r="G17" s="73">
        <f>SUM(G6:G16)</f>
        <v>123</v>
      </c>
      <c r="H17" s="73"/>
      <c r="I17" s="73">
        <f>SUM(I6:I16)</f>
        <v>0</v>
      </c>
      <c r="J17" s="73">
        <f>SUM(J6:J16)</f>
        <v>0</v>
      </c>
      <c r="K17" s="73">
        <f>SUM(K6:K16)</f>
        <v>0</v>
      </c>
      <c r="L17" s="146"/>
      <c r="M17" s="154">
        <f>SUM(M6:M16)</f>
        <v>0</v>
      </c>
    </row>
    <row r="18" spans="1:13" ht="15.5" x14ac:dyDescent="0.35">
      <c r="A18" s="34"/>
      <c r="B18" s="32"/>
      <c r="C18" s="32"/>
      <c r="D18" s="32"/>
      <c r="E18" s="32"/>
      <c r="F18" s="32"/>
      <c r="G18" s="32"/>
      <c r="H18" s="32"/>
      <c r="I18" s="32"/>
      <c r="J18" s="32"/>
      <c r="L18" s="32"/>
    </row>
    <row r="19" spans="1:13" ht="15.5" x14ac:dyDescent="0.35">
      <c r="A19" s="36" t="s">
        <v>63</v>
      </c>
      <c r="B19" s="75"/>
      <c r="C19" s="32"/>
      <c r="D19" s="32"/>
      <c r="E19" s="32"/>
      <c r="F19" s="32"/>
      <c r="G19" s="32"/>
      <c r="H19" s="32"/>
      <c r="I19" s="32"/>
      <c r="J19" s="32"/>
      <c r="L19" s="32"/>
    </row>
    <row r="20" spans="1:13" x14ac:dyDescent="0.35">
      <c r="A20" s="56"/>
      <c r="B20" s="57"/>
      <c r="C20" s="57"/>
      <c r="D20" s="57"/>
      <c r="E20" s="57"/>
      <c r="F20" s="57"/>
      <c r="G20" s="57"/>
      <c r="H20" s="57"/>
      <c r="I20" s="57"/>
      <c r="J20" s="57"/>
      <c r="L20" s="32"/>
    </row>
    <row r="21" spans="1:13" x14ac:dyDescent="0.35">
      <c r="A21" s="56" t="s">
        <v>114</v>
      </c>
      <c r="B21" s="57"/>
      <c r="C21" s="57"/>
      <c r="D21" s="57"/>
      <c r="E21" s="57"/>
      <c r="F21" s="57"/>
      <c r="G21" s="57"/>
      <c r="H21" s="57"/>
      <c r="I21" s="57"/>
      <c r="J21" s="57"/>
      <c r="L21" s="32"/>
    </row>
    <row r="22" spans="1:13" x14ac:dyDescent="0.35">
      <c r="A22" s="56"/>
      <c r="B22" s="57"/>
      <c r="C22" s="57"/>
      <c r="D22" s="57"/>
      <c r="E22" s="57"/>
      <c r="F22" s="57"/>
      <c r="G22" s="57"/>
      <c r="H22" s="57"/>
      <c r="I22" s="57"/>
      <c r="J22" s="57"/>
      <c r="L22" s="32"/>
    </row>
    <row r="23" spans="1:13" x14ac:dyDescent="0.35">
      <c r="A23" s="56"/>
      <c r="B23" s="57"/>
      <c r="C23" s="57"/>
      <c r="D23" s="57"/>
      <c r="E23" s="57"/>
      <c r="F23" s="57"/>
      <c r="G23" s="57"/>
      <c r="H23" s="57"/>
      <c r="I23" s="57"/>
      <c r="J23" s="57"/>
      <c r="L23" s="32"/>
    </row>
    <row r="24" spans="1:13" x14ac:dyDescent="0.35">
      <c r="A24" s="57"/>
      <c r="B24" s="57"/>
      <c r="C24" s="57"/>
      <c r="D24" s="57"/>
      <c r="E24" s="57"/>
      <c r="F24" s="57"/>
      <c r="G24" s="57"/>
      <c r="H24" s="57"/>
      <c r="I24" s="57"/>
      <c r="J24" s="57"/>
      <c r="L24" s="32"/>
    </row>
    <row r="25" spans="1:13" x14ac:dyDescent="0.35">
      <c r="A25" s="32"/>
      <c r="B25" s="32"/>
      <c r="C25" s="32"/>
      <c r="D25" s="32"/>
      <c r="E25" s="32"/>
      <c r="F25" s="32"/>
      <c r="G25" s="32"/>
      <c r="H25" s="32"/>
      <c r="I25" s="32"/>
      <c r="J25" s="32"/>
      <c r="L25" s="32"/>
    </row>
    <row r="26" spans="1:13" x14ac:dyDescent="0.35">
      <c r="A26" s="32"/>
      <c r="B26" s="32"/>
      <c r="C26" s="32"/>
      <c r="D26" s="32"/>
      <c r="E26" s="32"/>
      <c r="F26" s="32"/>
      <c r="G26" s="32"/>
      <c r="H26" s="32"/>
      <c r="I26" s="32"/>
      <c r="J26" s="32"/>
      <c r="L26" s="32"/>
    </row>
    <row r="27" spans="1:13" x14ac:dyDescent="0.35">
      <c r="A27" s="32"/>
      <c r="B27" s="32"/>
      <c r="C27" s="32"/>
      <c r="D27" s="32"/>
      <c r="E27" s="32"/>
      <c r="F27" s="32"/>
      <c r="G27" s="32"/>
      <c r="H27" s="32"/>
      <c r="I27" s="32"/>
      <c r="J27" s="32"/>
      <c r="L27" s="32"/>
    </row>
    <row r="28" spans="1:13" x14ac:dyDescent="0.35">
      <c r="A28" s="32"/>
      <c r="B28" s="32"/>
      <c r="C28" s="32"/>
      <c r="D28" s="32"/>
      <c r="E28" s="32"/>
      <c r="F28" s="32"/>
      <c r="G28" s="32"/>
      <c r="H28" s="32"/>
      <c r="I28" s="32"/>
      <c r="J28" s="32"/>
      <c r="K28" s="183"/>
      <c r="L28" s="32"/>
    </row>
    <row r="29" spans="1:13" x14ac:dyDescent="0.35">
      <c r="L29" s="32"/>
    </row>
    <row r="30" spans="1:13" x14ac:dyDescent="0.35">
      <c r="L30" s="32"/>
    </row>
    <row r="31" spans="1:13" x14ac:dyDescent="0.35">
      <c r="L31" s="32"/>
    </row>
    <row r="32" spans="1:13" x14ac:dyDescent="0.35">
      <c r="L32" s="32"/>
    </row>
    <row r="33" spans="12:12" x14ac:dyDescent="0.35">
      <c r="L33" s="32"/>
    </row>
    <row r="34" spans="12:12" x14ac:dyDescent="0.35">
      <c r="L34" s="32"/>
    </row>
    <row r="35" spans="12:12" x14ac:dyDescent="0.35">
      <c r="L35" s="32"/>
    </row>
    <row r="36" spans="12:12" x14ac:dyDescent="0.35">
      <c r="L36" s="32"/>
    </row>
    <row r="37" spans="12:12" x14ac:dyDescent="0.35">
      <c r="L37" s="32"/>
    </row>
    <row r="38" spans="12:12" x14ac:dyDescent="0.35">
      <c r="L38" s="32"/>
    </row>
    <row r="39" spans="12:12" x14ac:dyDescent="0.35">
      <c r="L39" s="32"/>
    </row>
    <row r="40" spans="12:12" x14ac:dyDescent="0.35">
      <c r="L40" s="32"/>
    </row>
    <row r="41" spans="12:12" x14ac:dyDescent="0.35">
      <c r="L41" s="32"/>
    </row>
    <row r="42" spans="12:12" x14ac:dyDescent="0.35">
      <c r="L42" s="32"/>
    </row>
    <row r="43" spans="12:12" x14ac:dyDescent="0.35">
      <c r="L43" s="32"/>
    </row>
    <row r="44" spans="12:12" x14ac:dyDescent="0.35">
      <c r="L44" s="32"/>
    </row>
    <row r="45" spans="12:12" x14ac:dyDescent="0.35">
      <c r="L45" s="32"/>
    </row>
    <row r="46" spans="12:12" x14ac:dyDescent="0.35">
      <c r="L46" s="32"/>
    </row>
    <row r="47" spans="12:12" x14ac:dyDescent="0.35">
      <c r="L47" s="32"/>
    </row>
    <row r="48" spans="12:12" x14ac:dyDescent="0.35">
      <c r="L48" s="32"/>
    </row>
    <row r="49" spans="1:12" x14ac:dyDescent="0.35">
      <c r="L49" s="32"/>
    </row>
    <row r="50" spans="1:12" s="2" customFormat="1" ht="18" customHeight="1" x14ac:dyDescent="0.35">
      <c r="A50"/>
      <c r="B50"/>
      <c r="C50"/>
      <c r="D50"/>
      <c r="E50"/>
      <c r="F50"/>
      <c r="G50"/>
      <c r="H50"/>
      <c r="I50"/>
      <c r="J50"/>
      <c r="K50"/>
      <c r="L50" s="147"/>
    </row>
    <row r="51" spans="1:12" s="3" customFormat="1" ht="15.5" x14ac:dyDescent="0.35">
      <c r="A51"/>
      <c r="B51"/>
      <c r="C51"/>
      <c r="D51"/>
      <c r="E51"/>
      <c r="F51"/>
      <c r="G51"/>
      <c r="H51"/>
      <c r="I51"/>
      <c r="J51"/>
      <c r="K51"/>
      <c r="L51" s="148"/>
    </row>
    <row r="52" spans="1:12" x14ac:dyDescent="0.35">
      <c r="L52" s="32"/>
    </row>
    <row r="53" spans="1:12" x14ac:dyDescent="0.35">
      <c r="A53" s="2"/>
      <c r="B53" s="2"/>
      <c r="C53" s="2"/>
      <c r="D53" s="2"/>
      <c r="E53" s="2"/>
      <c r="F53" s="2"/>
      <c r="G53" s="2"/>
      <c r="H53" s="2"/>
      <c r="I53" s="2"/>
      <c r="J53" s="2"/>
      <c r="K53" s="2"/>
      <c r="L53" s="32"/>
    </row>
    <row r="54" spans="1:12" ht="15.5" x14ac:dyDescent="0.35">
      <c r="A54" s="3"/>
      <c r="B54" s="3"/>
      <c r="C54" s="3"/>
      <c r="D54" s="3"/>
      <c r="E54" s="3"/>
      <c r="F54" s="3"/>
      <c r="G54" s="3"/>
      <c r="H54" s="3"/>
      <c r="I54" s="3"/>
      <c r="J54" s="3"/>
      <c r="K54" s="3"/>
      <c r="L54" s="32"/>
    </row>
    <row r="55" spans="1:12" x14ac:dyDescent="0.35">
      <c r="L55" s="32"/>
    </row>
    <row r="56" spans="1:12" x14ac:dyDescent="0.35">
      <c r="L56" s="32"/>
    </row>
    <row r="57" spans="1:12" s="2" customFormat="1" x14ac:dyDescent="0.35">
      <c r="A57"/>
      <c r="B57"/>
      <c r="C57"/>
      <c r="D57"/>
      <c r="E57"/>
      <c r="F57"/>
      <c r="G57"/>
      <c r="H57"/>
      <c r="I57"/>
      <c r="J57"/>
      <c r="K57"/>
      <c r="L57" s="147"/>
    </row>
    <row r="58" spans="1:12" x14ac:dyDescent="0.35">
      <c r="L58" s="32"/>
    </row>
    <row r="59" spans="1:12" x14ac:dyDescent="0.35">
      <c r="L59" s="32"/>
    </row>
    <row r="60" spans="1:12" x14ac:dyDescent="0.35">
      <c r="A60" s="2"/>
      <c r="B60" s="2"/>
      <c r="C60" s="2"/>
      <c r="D60" s="2"/>
      <c r="E60" s="2"/>
      <c r="F60" s="2"/>
      <c r="G60" s="2"/>
      <c r="H60" s="2"/>
      <c r="I60" s="2"/>
      <c r="J60" s="2"/>
      <c r="K60" s="2"/>
      <c r="L60" s="32"/>
    </row>
    <row r="61" spans="1:12" ht="25" x14ac:dyDescent="0.5">
      <c r="A61" s="4"/>
      <c r="B61" s="5"/>
      <c r="C61" s="5"/>
      <c r="D61" s="5"/>
      <c r="E61" s="5"/>
      <c r="F61" s="5"/>
      <c r="G61" s="5"/>
      <c r="H61" s="5"/>
      <c r="I61" s="5"/>
      <c r="J61" s="5"/>
      <c r="L61" s="32"/>
    </row>
    <row r="62" spans="1:12" ht="25" x14ac:dyDescent="0.5">
      <c r="A62" s="5"/>
      <c r="B62" s="5"/>
      <c r="C62" s="5"/>
      <c r="D62" s="5"/>
      <c r="E62" s="5"/>
      <c r="F62" s="5"/>
      <c r="G62" s="5"/>
      <c r="H62" s="5"/>
      <c r="I62" s="5"/>
      <c r="J62" s="5"/>
      <c r="L62" s="32"/>
    </row>
  </sheetData>
  <mergeCells count="7">
    <mergeCell ref="A17:B17"/>
    <mergeCell ref="A1:L1"/>
    <mergeCell ref="A2:L2"/>
    <mergeCell ref="A3:B3"/>
    <mergeCell ref="C3:F3"/>
    <mergeCell ref="G3:K3"/>
    <mergeCell ref="L3:L4"/>
  </mergeCells>
  <dataValidations count="1">
    <dataValidation allowBlank="1" showInputMessage="1" showErrorMessage="1" promptTitle="Insert Form Name" prompt="e.g. &quot;Contractor Financial Disclosure Form&quot;" sqref="L8:L9 L11" xr:uid="{544067C8-2750-4A25-A5CA-1777B352E34C}"/>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19"/>
  <sheetViews>
    <sheetView workbookViewId="0">
      <selection activeCell="J9" sqref="J9"/>
    </sheetView>
  </sheetViews>
  <sheetFormatPr defaultRowHeight="14.5" x14ac:dyDescent="0.35"/>
  <cols>
    <col min="1" max="1" width="11.26953125" customWidth="1"/>
    <col min="2" max="2" width="21.453125" bestFit="1" customWidth="1"/>
    <col min="3" max="4" width="11.81640625" customWidth="1"/>
    <col min="5" max="5" width="10.453125" customWidth="1"/>
    <col min="6" max="6" width="11.81640625" customWidth="1"/>
  </cols>
  <sheetData>
    <row r="2" spans="2:8" ht="15" thickBot="1" x14ac:dyDescent="0.4"/>
    <row r="3" spans="2:8" ht="19" thickBot="1" x14ac:dyDescent="0.5">
      <c r="B3" s="250" t="s">
        <v>115</v>
      </c>
      <c r="C3" s="251"/>
      <c r="D3" s="251"/>
      <c r="E3" s="251"/>
      <c r="F3" s="252"/>
    </row>
    <row r="4" spans="2:8" ht="45.5" x14ac:dyDescent="0.35">
      <c r="B4" s="6" t="s">
        <v>116</v>
      </c>
      <c r="C4" s="7" t="s">
        <v>117</v>
      </c>
      <c r="D4" s="7" t="s">
        <v>118</v>
      </c>
      <c r="E4" s="8" t="s">
        <v>119</v>
      </c>
      <c r="F4" s="9" t="s">
        <v>120</v>
      </c>
    </row>
    <row r="5" spans="2:8" ht="29" x14ac:dyDescent="0.35">
      <c r="B5" s="63" t="s">
        <v>121</v>
      </c>
      <c r="C5" s="64">
        <v>104.23</v>
      </c>
      <c r="D5" s="10">
        <f>ROUNDUP(C5*2,0)</f>
        <v>209</v>
      </c>
      <c r="E5" s="10">
        <v>0.05</v>
      </c>
      <c r="F5" s="11">
        <f>D5*E5</f>
        <v>10.450000000000001</v>
      </c>
    </row>
    <row r="6" spans="2:8" ht="43.5" x14ac:dyDescent="0.35">
      <c r="B6" s="63" t="s">
        <v>122</v>
      </c>
      <c r="C6" s="10">
        <v>38.29</v>
      </c>
      <c r="D6" s="10">
        <f t="shared" ref="D6:D8" si="0">ROUNDUP(C6*2,0)</f>
        <v>77</v>
      </c>
      <c r="E6" s="10">
        <v>0.7</v>
      </c>
      <c r="F6" s="11">
        <f t="shared" ref="F6:F8" si="1">D6*E6</f>
        <v>53.9</v>
      </c>
    </row>
    <row r="7" spans="2:8" ht="29" x14ac:dyDescent="0.35">
      <c r="B7" s="63" t="s">
        <v>123</v>
      </c>
      <c r="C7" s="10">
        <v>21.75</v>
      </c>
      <c r="D7" s="10">
        <f t="shared" si="0"/>
        <v>44</v>
      </c>
      <c r="E7" s="10">
        <v>0.2</v>
      </c>
      <c r="F7" s="11">
        <f t="shared" si="1"/>
        <v>8.8000000000000007</v>
      </c>
    </row>
    <row r="8" spans="2:8" ht="15" thickBot="1" x14ac:dyDescent="0.4">
      <c r="B8" s="12" t="s">
        <v>124</v>
      </c>
      <c r="C8" s="13">
        <v>83.03</v>
      </c>
      <c r="D8" s="10">
        <f t="shared" si="0"/>
        <v>167</v>
      </c>
      <c r="E8" s="13">
        <v>0.05</v>
      </c>
      <c r="F8" s="14">
        <f t="shared" si="1"/>
        <v>8.35</v>
      </c>
    </row>
    <row r="9" spans="2:8" x14ac:dyDescent="0.35">
      <c r="B9" s="253" t="s">
        <v>125</v>
      </c>
      <c r="C9" s="254"/>
      <c r="D9" s="254"/>
      <c r="E9" s="255"/>
      <c r="F9" s="15">
        <f>ROUNDUP(SUM(F5:F8),0)</f>
        <v>82</v>
      </c>
    </row>
    <row r="10" spans="2:8" ht="17" thickBot="1" x14ac:dyDescent="0.4">
      <c r="B10" s="256" t="s">
        <v>126</v>
      </c>
      <c r="C10" s="257"/>
      <c r="D10" s="257"/>
      <c r="E10" s="258"/>
      <c r="F10" s="16">
        <f>F9*2</f>
        <v>164</v>
      </c>
    </row>
    <row r="11" spans="2:8" x14ac:dyDescent="0.35">
      <c r="B11" s="259" t="s">
        <v>127</v>
      </c>
      <c r="C11" s="259"/>
      <c r="D11" s="259"/>
      <c r="E11" s="259"/>
      <c r="F11" s="260"/>
      <c r="G11" s="260"/>
      <c r="H11" s="260"/>
    </row>
    <row r="12" spans="2:8" x14ac:dyDescent="0.35">
      <c r="B12" s="260"/>
      <c r="C12" s="260"/>
      <c r="D12" s="260"/>
      <c r="E12" s="260"/>
      <c r="F12" s="260"/>
      <c r="G12" s="260"/>
      <c r="H12" s="260"/>
    </row>
    <row r="13" spans="2:8" x14ac:dyDescent="0.35">
      <c r="B13" s="259" t="s">
        <v>128</v>
      </c>
      <c r="C13" s="259"/>
      <c r="D13" s="259"/>
      <c r="E13" s="259"/>
      <c r="F13" s="260"/>
      <c r="G13" s="260"/>
      <c r="H13" s="260"/>
    </row>
    <row r="14" spans="2:8" x14ac:dyDescent="0.35">
      <c r="B14" s="260"/>
      <c r="C14" s="260"/>
      <c r="D14" s="260"/>
      <c r="E14" s="260"/>
      <c r="F14" s="260"/>
      <c r="G14" s="260"/>
      <c r="H14" s="260"/>
    </row>
    <row r="16" spans="2:8" x14ac:dyDescent="0.35">
      <c r="B16" t="s">
        <v>129</v>
      </c>
    </row>
    <row r="17" spans="2:2" x14ac:dyDescent="0.35">
      <c r="B17" t="s">
        <v>130</v>
      </c>
    </row>
    <row r="18" spans="2:2" x14ac:dyDescent="0.35">
      <c r="B18" t="s">
        <v>131</v>
      </c>
    </row>
    <row r="19" spans="2:2" x14ac:dyDescent="0.35">
      <c r="B19" t="s">
        <v>132</v>
      </c>
    </row>
  </sheetData>
  <mergeCells count="5">
    <mergeCell ref="B3:F3"/>
    <mergeCell ref="B9:E9"/>
    <mergeCell ref="B10:E10"/>
    <mergeCell ref="B11:H12"/>
    <mergeCell ref="B13: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2017-12-13T05:00:00+00:00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Pastorkovich, Anne-Marie</DisplayName>
        <AccountId>3809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e3f09c3df709400db2417a7161762d62 xmlns="4ffa91fb-a0ff-4ac5-b2db-65c790d184a4">
      <Terms xmlns="http://schemas.microsoft.com/office/infopath/2007/PartnerControls"/>
    </e3f09c3df709400db2417a7161762d62>
    <SharedWithUsers xmlns="c3968bf2-b52a-4da4-97d5-66ba56a2a0b7">
      <UserInfo>
        <DisplayName>Larson, Ben</DisplayName>
        <AccountId>3545</AccountId>
        <AccountType/>
      </UserInfo>
      <UserInfo>
        <DisplayName>Weihrauch, John</DisplayName>
        <AccountId>3546</AccountId>
        <AccountType/>
      </UserInfo>
      <UserInfo>
        <DisplayName>Anderson, Robert</DisplayName>
        <AccountId>1364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B4A8797DBBA14F9980C36A71D5C1AB" ma:contentTypeVersion="28" ma:contentTypeDescription="Create a new document." ma:contentTypeScope="" ma:versionID="bda3083439eb330714dc58824fb7d83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3968bf2-b52a-4da4-97d5-66ba56a2a0b7" xmlns:ns6="72f8229f-37dd-49fd-904a-c4a10dea9425" targetNamespace="http://schemas.microsoft.com/office/2006/metadata/properties" ma:root="true" ma:fieldsID="07ebe4ad3a321265e509406693502064" ns1:_="" ns2:_="" ns3:_="" ns4:_="" ns5:_="" ns6:_="">
    <xsd:import namespace="http://schemas.microsoft.com/sharepoint/v3"/>
    <xsd:import namespace="4ffa91fb-a0ff-4ac5-b2db-65c790d184a4"/>
    <xsd:import namespace="http://schemas.microsoft.com/sharepoint.v3"/>
    <xsd:import namespace="http://schemas.microsoft.com/sharepoint/v3/fields"/>
    <xsd:import namespace="c3968bf2-b52a-4da4-97d5-66ba56a2a0b7"/>
    <xsd:import namespace="72f8229f-37dd-49fd-904a-c4a10dea9425"/>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968bf2-b52a-4da4-97d5-66ba56a2a0b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2f8229f-37dd-49fd-904a-c4a10dea9425"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CAD7704-BFC6-4232-83E3-A6A598D084C8}">
  <ds:schemaRefs>
    <ds:schemaRef ds:uri="http://schemas.microsoft.com/sharepoint/v3/contenttype/forms"/>
  </ds:schemaRefs>
</ds:datastoreItem>
</file>

<file path=customXml/itemProps2.xml><?xml version="1.0" encoding="utf-8"?>
<ds:datastoreItem xmlns:ds="http://schemas.openxmlformats.org/officeDocument/2006/customXml" ds:itemID="{AE8C684E-33EB-4DF3-87FA-0EBC7F2E0537}">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c3968bf2-b52a-4da4-97d5-66ba56a2a0b7"/>
  </ds:schemaRefs>
</ds:datastoreItem>
</file>

<file path=customXml/itemProps3.xml><?xml version="1.0" encoding="utf-8"?>
<ds:datastoreItem xmlns:ds="http://schemas.openxmlformats.org/officeDocument/2006/customXml" ds:itemID="{2DBA611B-0EB9-4232-836A-8C01A0B25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3968bf2-b52a-4da4-97d5-66ba56a2a0b7"/>
    <ds:schemaRef ds:uri="72f8229f-37dd-49fd-904a-c4a10dea9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78D618-0F1F-4911-AE5E-0063B96CA44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FORMS AND INSTRUCTIONS</vt:lpstr>
      <vt:lpstr>Summary</vt:lpstr>
      <vt:lpstr> I-R&amp;R Biointermediate Producer</vt:lpstr>
      <vt:lpstr>II-R&amp;R RIN Generators</vt:lpstr>
      <vt:lpstr>III-R&amp;R by Bioint Imp</vt:lpstr>
      <vt:lpstr>IV-Third Parties</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STREAMLINING ICR Tables I Through VII </dc:title>
  <dc:subject/>
  <dc:creator>Robert Anderson</dc:creator>
  <cp:keywords/>
  <dc:description/>
  <cp:lastModifiedBy>Pastorkovich, Anne-Marie</cp:lastModifiedBy>
  <cp:revision/>
  <dcterms:created xsi:type="dcterms:W3CDTF">2016-04-05T14:34:29Z</dcterms:created>
  <dcterms:modified xsi:type="dcterms:W3CDTF">2022-06-07T20:45:23Z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0x0101005EB4A8797DBBA14F9980C36A71D5C1AB</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