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pastorkovich_anne-marie_epa_gov/Documents/Documents/Downloads/"/>
    </mc:Choice>
  </mc:AlternateContent>
  <xr:revisionPtr revIDLastSave="143" documentId="8_{7B9E987F-ADB3-421A-B4CF-BC2199393226}" xr6:coauthVersionLast="47" xr6:coauthVersionMax="47" xr10:uidLastSave="{20EFAA57-C124-4DC1-9CC4-475FF9D5F100}"/>
  <bookViews>
    <workbookView xWindow="-110" yWindow="-110" windowWidth="19420" windowHeight="10420" tabRatio="870" activeTab="1" xr2:uid="{00000000-000D-0000-FFFF-FFFF00000000}"/>
  </bookViews>
  <sheets>
    <sheet name="Summary" sheetId="27" r:id="rId1"/>
    <sheet name="Obligated Parties" sheetId="23" r:id="rId2"/>
    <sheet name="Labor Costs" sheetId="2" r:id="rId3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3" l="1"/>
  <c r="G9" i="23"/>
  <c r="J8" i="23"/>
  <c r="J9" i="23" s="1"/>
  <c r="I8" i="23"/>
  <c r="F8" i="23"/>
  <c r="K8" i="23" s="1"/>
  <c r="K9" i="23" s="1"/>
  <c r="I7" i="23"/>
  <c r="J7" i="23" s="1"/>
  <c r="F7" i="23"/>
  <c r="K7" i="23" s="1"/>
  <c r="F10" i="2"/>
  <c r="I6" i="23"/>
  <c r="J6" i="23" l="1"/>
  <c r="M9" i="23" l="1"/>
  <c r="D5" i="2" l="1"/>
  <c r="F5" i="2" s="1"/>
  <c r="D6" i="2"/>
  <c r="F6" i="2" s="1"/>
  <c r="D7" i="2"/>
  <c r="F7" i="2" s="1"/>
  <c r="D8" i="2"/>
  <c r="F8" i="2" s="1"/>
  <c r="C4" i="27" l="1"/>
  <c r="D4" i="27"/>
  <c r="F9" i="2"/>
  <c r="F6" i="23" l="1"/>
  <c r="K6" i="23" s="1"/>
  <c r="E4" i="27" l="1"/>
</calcChain>
</file>

<file path=xl/sharedStrings.xml><?xml version="1.0" encoding="utf-8"?>
<sst xmlns="http://schemas.openxmlformats.org/spreadsheetml/2006/main" count="60" uniqueCount="58">
  <si>
    <t>Summary</t>
  </si>
  <si>
    <t>Type of Respondent</t>
  </si>
  <si>
    <t>Total Responses per Year</t>
  </si>
  <si>
    <t>Total Hours per Year</t>
  </si>
  <si>
    <t>Total Cost per Year (Labor and Non-Labor)</t>
  </si>
  <si>
    <t xml:space="preserve">Obligated Parties </t>
  </si>
  <si>
    <t>TOTAL NUMBER of Respondents:</t>
  </si>
  <si>
    <t xml:space="preserve">Non-Labor Costs* Only: </t>
  </si>
  <si>
    <t xml:space="preserve">*Non-Labor Costs include capital, O&amp;M, and purchased services. </t>
  </si>
  <si>
    <t xml:space="preserve">These costs are reflected in the "OMB Inventory." </t>
  </si>
  <si>
    <t>(The spreadsheet provides the total of non-labor and labor costs for transparency and better understanding of the program.)</t>
  </si>
  <si>
    <t>Annual Respondent Burden and Cost by Type of Party</t>
  </si>
  <si>
    <t>Information Collection Activity</t>
  </si>
  <si>
    <t>Hours and Cost</t>
  </si>
  <si>
    <t>Total Hours and Cost</t>
  </si>
  <si>
    <t>Forms &amp; Notes</t>
  </si>
  <si>
    <t>Citation</t>
  </si>
  <si>
    <t>Activity</t>
  </si>
  <si>
    <t>Standard Industry Mix Hours/ Response</t>
  </si>
  <si>
    <t>Clerical Only Hours/ Response</t>
  </si>
  <si>
    <t xml:space="preserve">Purchased Services Hours/ Response </t>
  </si>
  <si>
    <t>Total Cost/ Response (dollars)</t>
  </si>
  <si>
    <t>Number of Respondents</t>
  </si>
  <si>
    <t>Number of Responses per party/year</t>
  </si>
  <si>
    <t>Total Number of Responses per Year</t>
  </si>
  <si>
    <t>Total Hours/ Year</t>
  </si>
  <si>
    <t>Total Cost/Year</t>
  </si>
  <si>
    <t xml:space="preserve">Non-Labor Only Portion of Column K (All Purchased Services ) </t>
  </si>
  <si>
    <t>80.XXXX</t>
  </si>
  <si>
    <t>Reporting: Preparation/submission of notification letter to EPA</t>
  </si>
  <si>
    <t>CBP (Respondents represent a subset of small refineries. )</t>
  </si>
  <si>
    <t xml:space="preserve">Recordkeeping: retain notification letter sent to EPA </t>
  </si>
  <si>
    <t>CBP (Respondents are a subset of small refineries.)</t>
  </si>
  <si>
    <t>Recordkeeping: retain methods and variables to calculate RIN retirements</t>
  </si>
  <si>
    <t>GRAND TOTAL</t>
  </si>
  <si>
    <t xml:space="preserve">Notes to the Table: </t>
  </si>
  <si>
    <t>ALL DECIMALS ARE ROUNDED TO THE NEAREST WHOLE NUMBER.</t>
  </si>
  <si>
    <t>Labor Costs</t>
  </si>
  <si>
    <t>Labor Type</t>
  </si>
  <si>
    <t>Labor Cost/hour</t>
  </si>
  <si>
    <r>
      <t>Labor + Overhead/ hour</t>
    </r>
    <r>
      <rPr>
        <i/>
        <vertAlign val="superscript"/>
        <sz val="11"/>
        <color theme="1"/>
        <rFont val="Calibri"/>
        <family val="2"/>
        <scheme val="minor"/>
      </rPr>
      <t>a</t>
    </r>
  </si>
  <si>
    <t>Portion attributed/hour</t>
  </si>
  <si>
    <t>Employer Cost/hour</t>
  </si>
  <si>
    <t>Managerial (CEO - 11-1011)</t>
  </si>
  <si>
    <t>Professional/Technical (Refinery Operators - 51-8093)</t>
  </si>
  <si>
    <t>Clerical (Secretaries and Administrative Assistants 43-6010)</t>
  </si>
  <si>
    <t>Legal (Lawyer 23-1011)</t>
  </si>
  <si>
    <t>Total Employer Cost/hour</t>
  </si>
  <si>
    <r>
      <t>Purchased Services</t>
    </r>
    <r>
      <rPr>
        <vertAlign val="superscript"/>
        <sz val="11"/>
        <color theme="3" tint="0.39997558519241921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</si>
  <si>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 xml:space="preserve">a </t>
    </r>
    <r>
      <rPr>
        <sz val="11"/>
        <color theme="1"/>
        <rFont val="Calibri"/>
        <family val="2"/>
        <scheme val="minor"/>
      </rPr>
      <t>Overhead is calculated to be equal to the cost of labor; i.e. 2x labor cost, rounded up.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</si>
  <si>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rgb="FFFF0000"/>
        <rFont val="Calibri"/>
        <family val="2"/>
        <scheme val="minor"/>
      </rPr>
      <t xml:space="preserve"> The cost of purchased services (for example, cost of attest auditors) is calculated at 2.5 times the Total Employer Cost. Increased from 2 times (as a result of industry consultation/comment.</t>
    </r>
  </si>
  <si>
    <t xml:space="preserve">“May 2021 National Industry-Specific Occupational Employment and Wage Estimates for NAICS 324000 - Petroleum and Coal Products Manufacturing” </t>
  </si>
  <si>
    <t>US Bureau of Labor Statistics</t>
  </si>
  <si>
    <t xml:space="preserve">See: https://www.bls.gov/oes/current/naics3_324000.htm (accessed May 2, 2022). </t>
  </si>
  <si>
    <t xml:space="preserve">For each labor category, mean hourly wage was selected. </t>
  </si>
  <si>
    <t>CBP (Burden estimated as one hour per per year.)</t>
  </si>
  <si>
    <t>Obligated Parties*</t>
  </si>
  <si>
    <t xml:space="preserve">* We assume 13 total respondents, one response per respondent, all of which will come in the first year. (We annualized the burden by dividing the hours by 3.)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</si>
</sst>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name val="Arial"/>
      <family val="2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8" tint="0.59999389629810485"/>
      <name val="Calibri"/>
      <family val="2"/>
      <scheme val="minor"/>
    </font>
    <font>
      <sz val="11"/>
      <color theme="8" tint="0.59999389629810485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vertAlign val="superscript"/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6" xfId="0" applyBorder="1"/>
    <xf numFmtId="0" fontId="0" fillId="0" borderId="18" xfId="0" applyBorder="1"/>
    <xf numFmtId="3" fontId="0" fillId="0" borderId="4" xfId="0" applyNumberForma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6" xfId="0" applyBorder="1" applyAlignment="1">
      <alignment horizontal="left" wrapText="1"/>
    </xf>
    <xf numFmtId="2" fontId="0" fillId="0" borderId="7" xfId="0" applyNumberFormat="1" applyBorder="1" applyAlignment="1">
      <alignment horizontal="left"/>
    </xf>
    <xf numFmtId="0" fontId="12" fillId="0" borderId="0" xfId="0" applyFont="1"/>
    <xf numFmtId="0" fontId="14" fillId="2" borderId="7" xfId="0" applyFont="1" applyFill="1" applyBorder="1" applyAlignment="1">
      <alignment horizontal="left" wrapText="1"/>
    </xf>
    <xf numFmtId="0" fontId="15" fillId="0" borderId="24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/>
    </xf>
    <xf numFmtId="0" fontId="17" fillId="3" borderId="23" xfId="0" applyFont="1" applyFill="1" applyBorder="1"/>
    <xf numFmtId="0" fontId="17" fillId="3" borderId="25" xfId="0" applyFont="1" applyFill="1" applyBorder="1"/>
    <xf numFmtId="3" fontId="17" fillId="3" borderId="23" xfId="0" applyNumberFormat="1" applyFont="1" applyFill="1" applyBorder="1"/>
    <xf numFmtId="0" fontId="17" fillId="2" borderId="25" xfId="0" applyFont="1" applyFill="1" applyBorder="1"/>
    <xf numFmtId="164" fontId="17" fillId="3" borderId="23" xfId="0" applyNumberFormat="1" applyFont="1" applyFill="1" applyBorder="1"/>
    <xf numFmtId="0" fontId="17" fillId="0" borderId="26" xfId="0" applyFont="1" applyBorder="1"/>
    <xf numFmtId="0" fontId="17" fillId="0" borderId="5" xfId="0" applyFont="1" applyBorder="1"/>
    <xf numFmtId="2" fontId="14" fillId="2" borderId="7" xfId="0" applyNumberFormat="1" applyFont="1" applyFill="1" applyBorder="1" applyAlignment="1">
      <alignment horizontal="center"/>
    </xf>
    <xf numFmtId="3" fontId="14" fillId="2" borderId="7" xfId="0" applyNumberFormat="1" applyFont="1" applyFill="1" applyBorder="1" applyAlignment="1">
      <alignment horizontal="center"/>
    </xf>
    <xf numFmtId="0" fontId="19" fillId="0" borderId="0" xfId="0" applyFont="1"/>
    <xf numFmtId="0" fontId="18" fillId="2" borderId="7" xfId="0" applyFont="1" applyFill="1" applyBorder="1" applyAlignment="1">
      <alignment horizontal="left" wrapText="1"/>
    </xf>
    <xf numFmtId="3" fontId="14" fillId="2" borderId="7" xfId="0" applyNumberFormat="1" applyFont="1" applyFill="1" applyBorder="1" applyAlignment="1">
      <alignment horizont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0" fontId="14" fillId="2" borderId="0" xfId="1" applyFont="1" applyFill="1"/>
    <xf numFmtId="0" fontId="14" fillId="2" borderId="0" xfId="0" applyFont="1" applyFill="1"/>
    <xf numFmtId="0" fontId="18" fillId="2" borderId="7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wrapText="1"/>
    </xf>
    <xf numFmtId="0" fontId="14" fillId="2" borderId="7" xfId="0" applyFont="1" applyFill="1" applyBorder="1"/>
    <xf numFmtId="43" fontId="14" fillId="2" borderId="7" xfId="2" applyFont="1" applyFill="1" applyBorder="1" applyAlignment="1">
      <alignment horizontal="center"/>
    </xf>
    <xf numFmtId="3" fontId="14" fillId="2" borderId="0" xfId="0" applyNumberFormat="1" applyFont="1" applyFill="1"/>
    <xf numFmtId="0" fontId="12" fillId="2" borderId="0" xfId="0" applyFont="1" applyFill="1"/>
    <xf numFmtId="0" fontId="13" fillId="2" borderId="0" xfId="0" applyFont="1" applyFill="1"/>
    <xf numFmtId="0" fontId="13" fillId="0" borderId="0" xfId="0" applyFont="1"/>
    <xf numFmtId="0" fontId="0" fillId="2" borderId="0" xfId="0" applyFill="1"/>
    <xf numFmtId="0" fontId="20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/>
    <xf numFmtId="0" fontId="14" fillId="2" borderId="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/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ill="1" applyAlignment="1">
      <alignment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"/>
  <sheetViews>
    <sheetView workbookViewId="0">
      <selection activeCell="C11" sqref="C11"/>
    </sheetView>
  </sheetViews>
  <sheetFormatPr defaultRowHeight="14.5" x14ac:dyDescent="0.35"/>
  <cols>
    <col min="2" max="2" width="22.26953125" bestFit="1" customWidth="1"/>
    <col min="3" max="5" width="20.7265625" customWidth="1"/>
  </cols>
  <sheetData>
    <row r="1" spans="2:11" ht="15" thickBot="1" x14ac:dyDescent="0.4"/>
    <row r="2" spans="2:11" ht="19" thickBot="1" x14ac:dyDescent="0.5">
      <c r="B2" s="61" t="s">
        <v>0</v>
      </c>
      <c r="C2" s="62"/>
      <c r="D2" s="62"/>
      <c r="E2" s="63"/>
    </row>
    <row r="3" spans="2:11" ht="29" x14ac:dyDescent="0.35">
      <c r="B3" s="15" t="s">
        <v>1</v>
      </c>
      <c r="C3" s="16" t="s">
        <v>2</v>
      </c>
      <c r="D3" s="16" t="s">
        <v>3</v>
      </c>
      <c r="E3" s="27" t="s">
        <v>4</v>
      </c>
    </row>
    <row r="4" spans="2:11" ht="15" thickBot="1" x14ac:dyDescent="0.4">
      <c r="B4" s="17" t="s">
        <v>5</v>
      </c>
      <c r="C4" s="19">
        <f>'Obligated Parties'!I9</f>
        <v>78</v>
      </c>
      <c r="D4" s="19">
        <f>'Obligated Parties'!J9</f>
        <v>18.59</v>
      </c>
      <c r="E4" s="28">
        <f>'Obligated Parties'!K9</f>
        <v>1710.2800000000002</v>
      </c>
    </row>
    <row r="7" spans="2:11" x14ac:dyDescent="0.35">
      <c r="K7" s="21"/>
    </row>
    <row r="9" spans="2:11" ht="15" thickBot="1" x14ac:dyDescent="0.4"/>
    <row r="10" spans="2:11" x14ac:dyDescent="0.35">
      <c r="B10" s="18"/>
      <c r="C10" s="22"/>
      <c r="H10" s="2"/>
    </row>
    <row r="11" spans="2:11" x14ac:dyDescent="0.35">
      <c r="B11" s="29" t="s">
        <v>6</v>
      </c>
      <c r="C11" s="30"/>
    </row>
    <row r="12" spans="2:11" x14ac:dyDescent="0.35">
      <c r="B12" s="31">
        <v>39</v>
      </c>
      <c r="C12" s="30"/>
    </row>
    <row r="13" spans="2:11" x14ac:dyDescent="0.35">
      <c r="B13" s="29" t="s">
        <v>7</v>
      </c>
      <c r="C13" s="32"/>
    </row>
    <row r="14" spans="2:11" x14ac:dyDescent="0.35">
      <c r="B14" s="33">
        <v>0</v>
      </c>
      <c r="C14" s="32"/>
    </row>
    <row r="15" spans="2:11" ht="15" thickBot="1" x14ac:dyDescent="0.4">
      <c r="B15" s="34"/>
      <c r="C15" s="35"/>
    </row>
    <row r="17" spans="2:4" x14ac:dyDescent="0.35">
      <c r="B17" s="1" t="s">
        <v>8</v>
      </c>
      <c r="C17" s="1"/>
      <c r="D17" s="1"/>
    </row>
    <row r="18" spans="2:4" x14ac:dyDescent="0.35">
      <c r="B18" s="1" t="s">
        <v>9</v>
      </c>
      <c r="C18" s="1"/>
      <c r="D18" s="1"/>
    </row>
    <row r="19" spans="2:4" x14ac:dyDescent="0.35">
      <c r="B19" t="s">
        <v>10</v>
      </c>
    </row>
  </sheetData>
  <mergeCells count="1">
    <mergeCell ref="B2:E2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P59"/>
  <sheetViews>
    <sheetView tabSelected="1" zoomScaleNormal="100" workbookViewId="0">
      <selection activeCell="J8" sqref="J8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1.453125" bestFit="1" customWidth="1"/>
    <col min="12" max="13" width="17.453125" customWidth="1"/>
  </cols>
  <sheetData>
    <row r="1" spans="1:16" x14ac:dyDescent="0.35">
      <c r="A1" s="64" t="s">
        <v>11</v>
      </c>
      <c r="B1" s="64"/>
      <c r="C1" s="64"/>
      <c r="D1" s="64"/>
      <c r="E1" s="64"/>
      <c r="F1" s="64"/>
      <c r="G1" s="64"/>
      <c r="H1" s="64"/>
      <c r="I1" s="65"/>
      <c r="J1" s="65"/>
      <c r="K1" s="65"/>
      <c r="L1" s="65"/>
      <c r="M1" s="57"/>
      <c r="N1" s="43"/>
      <c r="O1" s="20"/>
      <c r="P1" s="2"/>
    </row>
    <row r="2" spans="1:16" x14ac:dyDescent="0.35">
      <c r="A2" s="66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59"/>
      <c r="N2" s="43"/>
      <c r="O2" s="20"/>
      <c r="P2" s="2"/>
    </row>
    <row r="3" spans="1:16" s="1" customFormat="1" ht="16.149999999999999" customHeight="1" x14ac:dyDescent="0.35">
      <c r="A3" s="64" t="s">
        <v>12</v>
      </c>
      <c r="B3" s="64"/>
      <c r="C3" s="64" t="s">
        <v>13</v>
      </c>
      <c r="D3" s="64"/>
      <c r="E3" s="64"/>
      <c r="F3" s="64"/>
      <c r="G3" s="64" t="s">
        <v>14</v>
      </c>
      <c r="H3" s="64"/>
      <c r="I3" s="64"/>
      <c r="J3" s="64"/>
      <c r="K3" s="64"/>
      <c r="L3" s="68" t="s">
        <v>15</v>
      </c>
      <c r="M3" s="60"/>
      <c r="N3" s="43"/>
      <c r="O3" s="38"/>
    </row>
    <row r="4" spans="1:16" ht="52.5" x14ac:dyDescent="0.35">
      <c r="A4" s="58" t="s">
        <v>16</v>
      </c>
      <c r="B4" s="44" t="s">
        <v>17</v>
      </c>
      <c r="C4" s="44" t="s">
        <v>18</v>
      </c>
      <c r="D4" s="44" t="s">
        <v>19</v>
      </c>
      <c r="E4" s="44" t="s">
        <v>20</v>
      </c>
      <c r="F4" s="44" t="s">
        <v>21</v>
      </c>
      <c r="G4" s="44" t="s">
        <v>22</v>
      </c>
      <c r="H4" s="44" t="s">
        <v>23</v>
      </c>
      <c r="I4" s="44" t="s">
        <v>24</v>
      </c>
      <c r="J4" s="44" t="s">
        <v>25</v>
      </c>
      <c r="K4" s="44" t="s">
        <v>26</v>
      </c>
      <c r="L4" s="69"/>
      <c r="M4" s="60" t="s">
        <v>27</v>
      </c>
      <c r="N4" s="43"/>
      <c r="O4" s="20"/>
      <c r="P4" s="2"/>
    </row>
    <row r="5" spans="1:16" x14ac:dyDescent="0.35">
      <c r="A5" s="39"/>
      <c r="B5" s="39"/>
      <c r="C5" s="36"/>
      <c r="D5" s="36"/>
      <c r="E5" s="36"/>
      <c r="F5" s="40"/>
      <c r="G5" s="37"/>
      <c r="H5" s="37"/>
      <c r="I5" s="37"/>
      <c r="J5" s="37"/>
      <c r="K5" s="37"/>
      <c r="L5" s="60"/>
      <c r="M5" s="60"/>
      <c r="N5" s="43"/>
      <c r="O5" s="20"/>
      <c r="P5" s="2"/>
    </row>
    <row r="6" spans="1:16" ht="39.5" x14ac:dyDescent="0.35">
      <c r="A6" s="26" t="s">
        <v>28</v>
      </c>
      <c r="B6" s="26" t="s">
        <v>29</v>
      </c>
      <c r="C6" s="36">
        <v>0.33</v>
      </c>
      <c r="D6" s="36">
        <v>0</v>
      </c>
      <c r="E6" s="36">
        <v>0</v>
      </c>
      <c r="F6" s="40">
        <f>(C6*'Labor Costs'!$F$9)+(D6*('Labor Costs'!$D$7))+(E6*'Labor Costs'!$F$10)</f>
        <v>30.360000000000003</v>
      </c>
      <c r="G6" s="37">
        <v>13</v>
      </c>
      <c r="H6" s="37">
        <v>1</v>
      </c>
      <c r="I6" s="37">
        <f t="shared" ref="I6:I8" si="0">G6*H6</f>
        <v>13</v>
      </c>
      <c r="J6" s="37">
        <f t="shared" ref="J6:J8" si="1">(C6+D6+E6)*I6</f>
        <v>4.29</v>
      </c>
      <c r="K6" s="37">
        <f t="shared" ref="K6:K8" si="2">F6*I6</f>
        <v>394.68000000000006</v>
      </c>
      <c r="L6" s="45" t="s">
        <v>30</v>
      </c>
      <c r="M6" s="41">
        <v>0</v>
      </c>
      <c r="N6" s="43"/>
      <c r="O6" s="20"/>
      <c r="P6" s="2"/>
    </row>
    <row r="7" spans="1:16" ht="39" x14ac:dyDescent="0.35">
      <c r="A7" s="26" t="s">
        <v>28</v>
      </c>
      <c r="B7" s="46" t="s">
        <v>31</v>
      </c>
      <c r="C7" s="36">
        <v>0.1</v>
      </c>
      <c r="D7" s="36">
        <v>0</v>
      </c>
      <c r="E7" s="36">
        <v>0</v>
      </c>
      <c r="F7" s="37">
        <f>(C7*'Labor Costs'!$F$9)+(D7*('Labor Costs'!$D$7))+(E7*'Labor Costs'!$F$10)</f>
        <v>9.2000000000000011</v>
      </c>
      <c r="G7" s="37">
        <v>13</v>
      </c>
      <c r="H7" s="37">
        <v>1</v>
      </c>
      <c r="I7" s="37">
        <f t="shared" si="0"/>
        <v>13</v>
      </c>
      <c r="J7" s="37">
        <f t="shared" si="1"/>
        <v>1.3</v>
      </c>
      <c r="K7" s="37">
        <f t="shared" si="2"/>
        <v>119.60000000000001</v>
      </c>
      <c r="L7" s="60" t="s">
        <v>32</v>
      </c>
      <c r="M7" s="41">
        <v>0</v>
      </c>
      <c r="N7" s="43"/>
      <c r="O7" s="20"/>
      <c r="P7" s="2"/>
    </row>
    <row r="8" spans="1:16" ht="39.5" x14ac:dyDescent="0.35">
      <c r="A8" s="26" t="s">
        <v>28</v>
      </c>
      <c r="B8" s="46" t="s">
        <v>33</v>
      </c>
      <c r="C8" s="36">
        <v>0.25</v>
      </c>
      <c r="D8" s="36">
        <v>0</v>
      </c>
      <c r="E8" s="36">
        <v>0</v>
      </c>
      <c r="F8" s="37">
        <f>(C8*'Labor Costs'!$F$9)+(D8*('Labor Costs'!$D$7))+(E8*'Labor Costs'!$F$10)</f>
        <v>23</v>
      </c>
      <c r="G8" s="37">
        <v>13</v>
      </c>
      <c r="H8" s="37">
        <v>4</v>
      </c>
      <c r="I8" s="37">
        <f t="shared" si="0"/>
        <v>52</v>
      </c>
      <c r="J8" s="37">
        <f t="shared" si="1"/>
        <v>13</v>
      </c>
      <c r="K8" s="37">
        <f t="shared" si="2"/>
        <v>1196</v>
      </c>
      <c r="L8" s="60" t="s">
        <v>55</v>
      </c>
      <c r="M8" s="41"/>
      <c r="N8" s="43"/>
      <c r="O8" s="20"/>
      <c r="P8" s="2"/>
    </row>
    <row r="9" spans="1:16" x14ac:dyDescent="0.35">
      <c r="A9" s="46" t="s">
        <v>34</v>
      </c>
      <c r="B9" s="47"/>
      <c r="C9" s="56"/>
      <c r="D9" s="37"/>
      <c r="E9" s="37"/>
      <c r="F9" s="47"/>
      <c r="G9" s="37">
        <f>SUM(G5:G8)</f>
        <v>39</v>
      </c>
      <c r="H9" s="37"/>
      <c r="I9" s="37">
        <f>SUM(I5:I8)</f>
        <v>78</v>
      </c>
      <c r="J9" s="37">
        <f>SUM(J5:J8)</f>
        <v>18.59</v>
      </c>
      <c r="K9" s="37">
        <f>SUM(K5:K8)</f>
        <v>1710.2800000000002</v>
      </c>
      <c r="L9" s="47"/>
      <c r="M9" s="48">
        <f>SUM(M5:M7)</f>
        <v>0</v>
      </c>
      <c r="N9" s="43"/>
      <c r="O9" s="20"/>
      <c r="P9" s="2"/>
    </row>
    <row r="10" spans="1:16" x14ac:dyDescent="0.3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20"/>
      <c r="P10" s="2"/>
    </row>
    <row r="11" spans="1:16" x14ac:dyDescent="0.35">
      <c r="A11" s="43"/>
      <c r="B11" s="43"/>
      <c r="C11" s="43"/>
      <c r="D11" s="43"/>
      <c r="E11" s="43"/>
      <c r="F11" s="43"/>
      <c r="G11" s="49"/>
      <c r="H11" s="43"/>
      <c r="I11" s="49"/>
      <c r="J11" s="49"/>
      <c r="K11" s="43"/>
      <c r="L11" s="43"/>
      <c r="M11" s="43"/>
      <c r="N11" s="43"/>
      <c r="O11" s="20"/>
      <c r="P11" s="2"/>
    </row>
    <row r="12" spans="1:16" x14ac:dyDescent="0.35">
      <c r="A12" s="43" t="s">
        <v>35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20"/>
      <c r="P12" s="2"/>
    </row>
    <row r="13" spans="1:16" x14ac:dyDescent="0.35">
      <c r="A13" s="42" t="s">
        <v>57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20"/>
      <c r="P13" s="2"/>
    </row>
    <row r="14" spans="1:16" x14ac:dyDescent="0.35">
      <c r="A14" s="42" t="s">
        <v>36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0"/>
      <c r="P14" s="2"/>
    </row>
    <row r="15" spans="1:16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20"/>
      <c r="P15" s="2"/>
    </row>
    <row r="16" spans="1:16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20"/>
      <c r="P16" s="2"/>
    </row>
    <row r="17" spans="1:16" x14ac:dyDescent="0.3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43"/>
      <c r="O17" s="20"/>
      <c r="P17" s="2"/>
    </row>
    <row r="18" spans="1:16" ht="15.5" x14ac:dyDescent="0.35">
      <c r="A18" s="51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43"/>
      <c r="O18" s="20"/>
      <c r="P18" s="2"/>
    </row>
    <row r="19" spans="1:16" x14ac:dyDescent="0.3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43"/>
      <c r="O19" s="20"/>
      <c r="P19" s="2"/>
    </row>
    <row r="20" spans="1:16" x14ac:dyDescent="0.3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43"/>
      <c r="O20" s="20"/>
      <c r="P20" s="2"/>
    </row>
    <row r="21" spans="1:16" x14ac:dyDescent="0.3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43"/>
      <c r="O21" s="20"/>
      <c r="P21" s="2"/>
    </row>
    <row r="22" spans="1:16" x14ac:dyDescent="0.3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43"/>
      <c r="O22" s="20"/>
      <c r="P22" s="2"/>
    </row>
    <row r="23" spans="1:16" x14ac:dyDescent="0.3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43"/>
      <c r="O23" s="20"/>
      <c r="P23" s="2"/>
    </row>
    <row r="24" spans="1:16" x14ac:dyDescent="0.3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43"/>
      <c r="O24" s="20"/>
      <c r="P24" s="2"/>
    </row>
    <row r="25" spans="1:16" x14ac:dyDescent="0.3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3"/>
      <c r="O25" s="20"/>
      <c r="P25" s="2"/>
    </row>
    <row r="26" spans="1:16" x14ac:dyDescent="0.3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"/>
      <c r="P26" s="2"/>
    </row>
    <row r="27" spans="1:16" x14ac:dyDescent="0.3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"/>
      <c r="P27" s="2"/>
    </row>
    <row r="28" spans="1:16" x14ac:dyDescent="0.3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2"/>
      <c r="P28" s="2"/>
    </row>
    <row r="29" spans="1:16" x14ac:dyDescent="0.3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"/>
      <c r="P29" s="2"/>
    </row>
    <row r="30" spans="1:16" x14ac:dyDescent="0.3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"/>
      <c r="P30" s="2"/>
    </row>
    <row r="31" spans="1:16" x14ac:dyDescent="0.3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"/>
      <c r="P31" s="2"/>
    </row>
    <row r="32" spans="1:16" x14ac:dyDescent="0.3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"/>
      <c r="P32" s="2"/>
    </row>
    <row r="33" spans="1:16" x14ac:dyDescent="0.3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"/>
      <c r="P33" s="2"/>
    </row>
    <row r="34" spans="1:16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50"/>
      <c r="O34" s="2"/>
      <c r="P34" s="2"/>
    </row>
    <row r="35" spans="1:16" x14ac:dyDescent="0.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50"/>
      <c r="O35" s="2"/>
      <c r="P35" s="2"/>
    </row>
    <row r="36" spans="1:16" x14ac:dyDescent="0.3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50"/>
      <c r="O36" s="2"/>
      <c r="P36" s="2"/>
    </row>
    <row r="37" spans="1:16" x14ac:dyDescent="0.3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50"/>
      <c r="O37" s="2"/>
      <c r="P37" s="2"/>
    </row>
    <row r="38" spans="1:16" x14ac:dyDescent="0.3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50"/>
      <c r="O38" s="2"/>
      <c r="P38" s="2"/>
    </row>
    <row r="39" spans="1:16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50"/>
      <c r="O39" s="2"/>
      <c r="P39" s="2"/>
    </row>
    <row r="40" spans="1:16" x14ac:dyDescent="0.3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50"/>
      <c r="O40" s="2"/>
      <c r="P40" s="2"/>
    </row>
    <row r="41" spans="1:16" x14ac:dyDescent="0.3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50"/>
      <c r="O41" s="2"/>
      <c r="P41" s="2"/>
    </row>
    <row r="42" spans="1:16" x14ac:dyDescent="0.3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50"/>
      <c r="O42" s="2"/>
      <c r="P42" s="2"/>
    </row>
    <row r="43" spans="1:16" ht="15.5" x14ac:dyDescent="0.35">
      <c r="A43" s="25"/>
      <c r="B43" s="52"/>
      <c r="C43" s="25"/>
      <c r="D43" s="25"/>
      <c r="E43" s="25"/>
      <c r="F43" s="52"/>
      <c r="G43" s="25"/>
      <c r="H43" s="25"/>
      <c r="I43" s="25"/>
      <c r="J43" s="25"/>
      <c r="K43" s="25"/>
      <c r="L43" s="25"/>
      <c r="M43" s="25"/>
      <c r="N43" s="25"/>
      <c r="O43" s="2"/>
      <c r="P43" s="2"/>
    </row>
    <row r="44" spans="1:16" ht="15.5" x14ac:dyDescent="0.35">
      <c r="A44" s="52"/>
      <c r="B44" s="25"/>
      <c r="C44" s="52"/>
      <c r="D44" s="52"/>
      <c r="E44" s="52"/>
      <c r="F44" s="25"/>
      <c r="G44" s="52"/>
      <c r="H44" s="52"/>
      <c r="I44" s="52"/>
      <c r="J44" s="52"/>
      <c r="K44" s="52"/>
      <c r="L44" s="52"/>
      <c r="M44" s="52"/>
      <c r="N44" s="25"/>
      <c r="O44" s="2"/>
      <c r="P44" s="2"/>
    </row>
    <row r="45" spans="1:16" x14ac:dyDescent="0.35">
      <c r="N45" s="25"/>
      <c r="O45" s="2"/>
      <c r="P45" s="2"/>
    </row>
    <row r="46" spans="1:16" x14ac:dyDescent="0.35">
      <c r="N46" s="25"/>
      <c r="O46" s="2"/>
      <c r="P46" s="2"/>
    </row>
    <row r="47" spans="1:16" x14ac:dyDescent="0.35">
      <c r="N47" s="25"/>
      <c r="O47" s="2"/>
      <c r="P47" s="2"/>
    </row>
    <row r="48" spans="1:16" x14ac:dyDescent="0.35">
      <c r="N48" s="25"/>
      <c r="O48" s="2"/>
      <c r="P48" s="2"/>
    </row>
    <row r="49" spans="1:14" x14ac:dyDescent="0.35">
      <c r="B49" s="2"/>
      <c r="F49" s="2"/>
      <c r="N49" s="25"/>
    </row>
    <row r="50" spans="1:14" ht="25" x14ac:dyDescent="0.5">
      <c r="A50" s="2"/>
      <c r="B50" s="5"/>
      <c r="C50" s="2"/>
      <c r="D50" s="2"/>
      <c r="E50" s="2"/>
      <c r="F50" s="5"/>
      <c r="G50" s="2"/>
      <c r="H50" s="2"/>
      <c r="I50" s="2"/>
      <c r="J50" s="2"/>
      <c r="K50" s="2"/>
      <c r="L50" s="2"/>
      <c r="M50" s="2"/>
      <c r="N50" s="25"/>
    </row>
    <row r="51" spans="1:14" ht="25" x14ac:dyDescent="0.5">
      <c r="A51" s="4"/>
      <c r="B51" s="5"/>
      <c r="C51" s="5"/>
      <c r="D51" s="5"/>
      <c r="E51" s="5"/>
      <c r="F51" s="5"/>
      <c r="G51" s="5"/>
      <c r="H51" s="5"/>
      <c r="I51" s="5"/>
      <c r="J51" s="5"/>
      <c r="N51" s="25"/>
    </row>
    <row r="52" spans="1:14" s="2" customFormat="1" ht="18" customHeight="1" x14ac:dyDescent="0.5">
      <c r="A52" s="5"/>
      <c r="B52"/>
      <c r="C52" s="5"/>
      <c r="D52" s="5"/>
      <c r="E52" s="5"/>
      <c r="F52"/>
      <c r="G52" s="5"/>
      <c r="H52" s="5"/>
      <c r="I52" s="5"/>
      <c r="J52" s="5"/>
      <c r="K52"/>
      <c r="L52"/>
      <c r="M52"/>
      <c r="N52" s="25"/>
    </row>
    <row r="53" spans="1:14" s="3" customFormat="1" ht="15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 s="52"/>
    </row>
    <row r="59" spans="1:14" s="2" customForma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</sheetData>
  <mergeCells count="6"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scale="74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25"/>
  <sheetViews>
    <sheetView workbookViewId="0">
      <selection activeCell="H18" sqref="H18"/>
    </sheetView>
  </sheetViews>
  <sheetFormatPr defaultRowHeight="14.5" x14ac:dyDescent="0.35"/>
  <cols>
    <col min="1" max="1" width="11.26953125" customWidth="1"/>
    <col min="2" max="2" width="21.453125" bestFit="1" customWidth="1"/>
    <col min="3" max="4" width="11.81640625" customWidth="1"/>
    <col min="5" max="5" width="10.453125" customWidth="1"/>
    <col min="6" max="6" width="11.81640625" customWidth="1"/>
  </cols>
  <sheetData>
    <row r="2" spans="2:14" ht="15" thickBot="1" x14ac:dyDescent="0.4"/>
    <row r="3" spans="2:14" ht="19" thickBot="1" x14ac:dyDescent="0.5">
      <c r="B3" s="70" t="s">
        <v>37</v>
      </c>
      <c r="C3" s="71"/>
      <c r="D3" s="71"/>
      <c r="E3" s="71"/>
      <c r="F3" s="72"/>
    </row>
    <row r="4" spans="2:14" ht="45.5" x14ac:dyDescent="0.35">
      <c r="B4" s="6" t="s">
        <v>38</v>
      </c>
      <c r="C4" s="7" t="s">
        <v>39</v>
      </c>
      <c r="D4" s="7" t="s">
        <v>40</v>
      </c>
      <c r="E4" s="8" t="s">
        <v>41</v>
      </c>
      <c r="F4" s="9" t="s">
        <v>42</v>
      </c>
    </row>
    <row r="5" spans="2:14" ht="29" x14ac:dyDescent="0.35">
      <c r="B5" s="23" t="s">
        <v>43</v>
      </c>
      <c r="C5" s="24">
        <v>126.33</v>
      </c>
      <c r="D5" s="10">
        <f>ROUNDUP(C5*2,0)</f>
        <v>253</v>
      </c>
      <c r="E5" s="10">
        <v>0.05</v>
      </c>
      <c r="F5" s="11">
        <f>D5*E5</f>
        <v>12.65</v>
      </c>
    </row>
    <row r="6" spans="2:14" ht="43.5" x14ac:dyDescent="0.35">
      <c r="B6" s="23" t="s">
        <v>44</v>
      </c>
      <c r="C6" s="10">
        <v>41.32</v>
      </c>
      <c r="D6" s="10">
        <f t="shared" ref="D6:D8" si="0">ROUNDUP(C6*2,0)</f>
        <v>83</v>
      </c>
      <c r="E6" s="10">
        <v>0.7</v>
      </c>
      <c r="F6" s="11">
        <f t="shared" ref="F6:F8" si="1">D6*E6</f>
        <v>58.099999999999994</v>
      </c>
    </row>
    <row r="7" spans="2:14" ht="43.5" x14ac:dyDescent="0.35">
      <c r="B7" s="23" t="s">
        <v>45</v>
      </c>
      <c r="C7" s="10">
        <v>26.88</v>
      </c>
      <c r="D7" s="10">
        <f t="shared" si="0"/>
        <v>54</v>
      </c>
      <c r="E7" s="10">
        <v>0.2</v>
      </c>
      <c r="F7" s="11">
        <f t="shared" si="1"/>
        <v>10.8</v>
      </c>
    </row>
    <row r="8" spans="2:14" ht="15" thickBot="1" x14ac:dyDescent="0.4">
      <c r="B8" s="12" t="s">
        <v>46</v>
      </c>
      <c r="C8" s="13">
        <v>98.36</v>
      </c>
      <c r="D8" s="10">
        <f t="shared" si="0"/>
        <v>197</v>
      </c>
      <c r="E8" s="13">
        <v>0.05</v>
      </c>
      <c r="F8" s="14">
        <f t="shared" si="1"/>
        <v>9.8500000000000014</v>
      </c>
    </row>
    <row r="9" spans="2:14" x14ac:dyDescent="0.35">
      <c r="B9" s="73" t="s">
        <v>47</v>
      </c>
      <c r="C9" s="74"/>
      <c r="D9" s="74"/>
      <c r="E9" s="75"/>
      <c r="F9" s="54">
        <f>ROUNDUP(SUM(F5:F8),0)</f>
        <v>92</v>
      </c>
    </row>
    <row r="10" spans="2:14" ht="17" thickBot="1" x14ac:dyDescent="0.4">
      <c r="B10" s="76" t="s">
        <v>48</v>
      </c>
      <c r="C10" s="77"/>
      <c r="D10" s="77"/>
      <c r="E10" s="78"/>
      <c r="F10" s="55">
        <f>F9*2.5</f>
        <v>230</v>
      </c>
    </row>
    <row r="11" spans="2:14" x14ac:dyDescent="0.35">
      <c r="B11" s="79" t="s">
        <v>49</v>
      </c>
      <c r="C11" s="79"/>
      <c r="D11" s="79"/>
      <c r="E11" s="79"/>
      <c r="F11" s="80"/>
      <c r="G11" s="80"/>
      <c r="H11" s="80"/>
      <c r="I11" s="53"/>
      <c r="J11" s="53"/>
      <c r="K11" s="53"/>
      <c r="L11" s="53"/>
      <c r="M11" s="53"/>
      <c r="N11" s="53"/>
    </row>
    <row r="12" spans="2:14" x14ac:dyDescent="0.35">
      <c r="B12" s="80"/>
      <c r="C12" s="80"/>
      <c r="D12" s="80"/>
      <c r="E12" s="80"/>
      <c r="F12" s="80"/>
      <c r="G12" s="80"/>
      <c r="H12" s="80"/>
      <c r="I12" s="53"/>
      <c r="J12" s="53"/>
      <c r="K12" s="53"/>
      <c r="L12" s="53"/>
      <c r="M12" s="53"/>
      <c r="N12" s="53"/>
    </row>
    <row r="13" spans="2:14" x14ac:dyDescent="0.35">
      <c r="B13" s="79" t="s">
        <v>50</v>
      </c>
      <c r="C13" s="79"/>
      <c r="D13" s="79"/>
      <c r="E13" s="79"/>
      <c r="F13" s="80"/>
      <c r="G13" s="80"/>
      <c r="H13" s="80"/>
      <c r="I13" s="53"/>
      <c r="J13" s="53"/>
      <c r="K13" s="53"/>
      <c r="L13" s="53"/>
      <c r="M13" s="53"/>
      <c r="N13" s="53"/>
    </row>
    <row r="14" spans="2:14" x14ac:dyDescent="0.35">
      <c r="B14" s="80"/>
      <c r="C14" s="80"/>
      <c r="D14" s="80"/>
      <c r="E14" s="80"/>
      <c r="F14" s="80"/>
      <c r="G14" s="80"/>
      <c r="H14" s="80"/>
      <c r="I14" s="53"/>
      <c r="J14" s="53"/>
      <c r="K14" s="53"/>
      <c r="L14" s="53"/>
      <c r="M14" s="53"/>
      <c r="N14" s="53"/>
    </row>
    <row r="15" spans="2:14" x14ac:dyDescent="0.3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2:14" x14ac:dyDescent="0.3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2:14" x14ac:dyDescent="0.35">
      <c r="B17" s="53" t="s">
        <v>51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2:14" x14ac:dyDescent="0.35">
      <c r="B18" s="53" t="s">
        <v>52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2:14" x14ac:dyDescent="0.35">
      <c r="B19" s="53" t="s">
        <v>53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2:14" x14ac:dyDescent="0.35">
      <c r="B20" s="53" t="s">
        <v>54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2:14" x14ac:dyDescent="0.3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2:14" x14ac:dyDescent="0.35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2:14" x14ac:dyDescent="0.35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2:14" x14ac:dyDescent="0.3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2:14" x14ac:dyDescent="0.35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</sheetData>
  <mergeCells count="5">
    <mergeCell ref="B3:F3"/>
    <mergeCell ref="B9:E9"/>
    <mergeCell ref="B10:E10"/>
    <mergeCell ref="B11:H12"/>
    <mergeCell ref="B13:H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2017-12-13T05:00:00+00:00</Document_x0020_Creation_x0020_Date>
    <EPA_x0020_Office xmlns="4ffa91fb-a0ff-4ac5-b2db-65c790d184a4">OAR-OTAQ-CD-FCCI</EPA_x0020_Office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>Pastorkovich, Anne-Marie</DisplayName>
        <AccountId>3809</AccountId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e3f09c3df709400db2417a7161762d62 xmlns="4ffa91fb-a0ff-4ac5-b2db-65c790d184a4">
      <Terms xmlns="http://schemas.microsoft.com/office/infopath/2007/PartnerControls"/>
    </e3f09c3df709400db2417a7161762d62>
    <SharedWithUsers xmlns="c3968bf2-b52a-4da4-97d5-66ba56a2a0b7">
      <UserInfo>
        <DisplayName>Larson, Ben</DisplayName>
        <AccountId>3545</AccountId>
        <AccountType/>
      </UserInfo>
      <UserInfo>
        <DisplayName>Weihrauch, John</DisplayName>
        <AccountId>3546</AccountId>
        <AccountType/>
      </UserInfo>
      <UserInfo>
        <DisplayName>Anderson, Robert</DisplayName>
        <AccountId>1364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4A8797DBBA14F9980C36A71D5C1AB" ma:contentTypeVersion="28" ma:contentTypeDescription="Create a new document." ma:contentTypeScope="" ma:versionID="bda3083439eb330714dc58824fb7d83d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c3968bf2-b52a-4da4-97d5-66ba56a2a0b7" xmlns:ns6="72f8229f-37dd-49fd-904a-c4a10dea9425" targetNamespace="http://schemas.microsoft.com/office/2006/metadata/properties" ma:root="true" ma:fieldsID="07ebe4ad3a321265e509406693502064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3968bf2-b52a-4da4-97d5-66ba56a2a0b7"/>
    <xsd:import namespace="72f8229f-37dd-49fd-904a-c4a10dea9425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5:LastSharedByUser" minOccurs="0"/>
                <xsd:element ref="ns5:LastSharedByTime" minOccurs="0"/>
                <xsd:element ref="ns6:MediaServiceMetadata" minOccurs="0"/>
                <xsd:element ref="ns6:MediaServiceFastMetadata" minOccurs="0"/>
                <xsd:element ref="ns6:MediaServiceEventHashCode" minOccurs="0"/>
                <xsd:element ref="ns6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aec54597-794d-48fd-aaaa-4eaa50f4ff1d}" ma:internalName="TaxCatchAllLabel" ma:readOnly="true" ma:showField="CatchAllDataLabel" ma:web="7d8dd676-26ca-4e08-b90f-b4e0026a5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aec54597-794d-48fd-aaaa-4eaa50f4ff1d}" ma:internalName="TaxCatchAll" ma:showField="CatchAllData" ma:web="7d8dd676-26ca-4e08-b90f-b4e0026a5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8bf2-b52a-4da4-97d5-66ba56a2a0b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3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8229f-37dd-49fd-904a-c4a10dea9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8C684E-33EB-4DF3-87FA-0EBC7F2E0537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c3968bf2-b52a-4da4-97d5-66ba56a2a0b7"/>
  </ds:schemaRefs>
</ds:datastoreItem>
</file>

<file path=customXml/itemProps2.xml><?xml version="1.0" encoding="utf-8"?>
<ds:datastoreItem xmlns:ds="http://schemas.openxmlformats.org/officeDocument/2006/customXml" ds:itemID="{7CAD7704-BFC6-4232-83E3-A6A598D08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78D618-0F1F-4911-AE5E-0063B96CA44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BA611B-0EB9-4232-836A-8C01A0B25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c3968bf2-b52a-4da4-97d5-66ba56a2a0b7"/>
    <ds:schemaRef ds:uri="72f8229f-37dd-49fd-904a-c4a10dea9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Obligated Parties</vt:lpstr>
      <vt:lpstr>Labor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STREAMLINING ICR Tables I Through VII </dc:title>
  <dc:subject/>
  <dc:creator>Robert Anderson</dc:creator>
  <cp:keywords/>
  <dc:description/>
  <cp:lastModifiedBy>Pastorkovich, Anne-Marie</cp:lastModifiedBy>
  <cp:revision/>
  <dcterms:created xsi:type="dcterms:W3CDTF">2016-04-05T14:34:29Z</dcterms:created>
  <dcterms:modified xsi:type="dcterms:W3CDTF">2022-05-18T14:50:00Z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0x0101005EB4A8797DBBA14F9980C36A71D5C1AB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</Properties>
</file>